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оперативка!$A$1:$Y$206</definedName>
  </definedNames>
  <calcPr calcId="145621"/>
</workbook>
</file>

<file path=xl/calcChain.xml><?xml version="1.0" encoding="utf-8"?>
<calcChain xmlns="http://schemas.openxmlformats.org/spreadsheetml/2006/main">
  <c r="N206" i="1" l="1"/>
  <c r="E202" i="1" l="1"/>
  <c r="E198" i="1" l="1"/>
  <c r="R198" i="1" l="1"/>
  <c r="M198" i="1" l="1"/>
  <c r="V202" i="1" l="1"/>
  <c r="V198" i="1"/>
  <c r="I198" i="1"/>
  <c r="U202" i="1"/>
  <c r="L202" i="1"/>
  <c r="P202" i="1" l="1"/>
  <c r="Q198" i="1"/>
  <c r="O198" i="1"/>
  <c r="B202" i="1" l="1"/>
  <c r="B198" i="1" l="1"/>
  <c r="C199" i="1" l="1"/>
  <c r="C201" i="1" s="1"/>
  <c r="B190" i="1" l="1"/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C197" i="1" s="1"/>
  <c r="D197" i="1" s="1"/>
  <c r="C196" i="1"/>
  <c r="D196" i="1" s="1"/>
  <c r="B197" i="1"/>
  <c r="F198" i="1"/>
  <c r="G198" i="1"/>
  <c r="H198" i="1"/>
  <c r="K198" i="1"/>
  <c r="L198" i="1"/>
  <c r="N198" i="1"/>
  <c r="P198" i="1"/>
  <c r="T198" i="1"/>
  <c r="U198" i="1"/>
  <c r="W198" i="1"/>
  <c r="X198" i="1"/>
  <c r="Y198" i="1"/>
  <c r="D199" i="1"/>
  <c r="C200" i="1"/>
  <c r="D200" i="1" s="1"/>
  <c r="B201" i="1"/>
  <c r="F202" i="1"/>
  <c r="G202" i="1"/>
  <c r="H202" i="1"/>
  <c r="K202" i="1"/>
  <c r="M202" i="1"/>
  <c r="N202" i="1"/>
  <c r="O202" i="1"/>
  <c r="R202" i="1"/>
  <c r="T202" i="1"/>
  <c r="W202" i="1"/>
  <c r="X202" i="1"/>
  <c r="Y202" i="1"/>
  <c r="C203" i="1"/>
  <c r="C204" i="1"/>
  <c r="D204" i="1" s="1"/>
  <c r="B205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C216" i="1"/>
  <c r="C217" i="1"/>
  <c r="C218" i="1"/>
  <c r="C219" i="1"/>
  <c r="C220" i="1"/>
  <c r="D195" i="1" l="1"/>
  <c r="D203" i="1"/>
  <c r="C205" i="1"/>
  <c r="D205" i="1" s="1"/>
  <c r="D207" i="1"/>
  <c r="C160" i="1"/>
  <c r="D160" i="1" s="1"/>
  <c r="D183" i="1"/>
  <c r="D179" i="1"/>
  <c r="D109" i="1"/>
  <c r="C193" i="1"/>
  <c r="D193" i="1" s="1"/>
  <c r="C122" i="1"/>
  <c r="D122" i="1" s="1"/>
  <c r="D201" i="1"/>
  <c r="C142" i="1"/>
  <c r="D142" i="1" s="1"/>
  <c r="C210" i="1"/>
  <c r="C169" i="1"/>
  <c r="D169" i="1" s="1"/>
  <c r="D159" i="1"/>
  <c r="C132" i="1"/>
  <c r="D132" i="1" s="1"/>
  <c r="C129" i="1"/>
  <c r="C117" i="1"/>
  <c r="B212" i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2" i="1"/>
  <c r="D202" i="1" s="1"/>
  <c r="C198" i="1"/>
  <c r="D198" i="1" s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C214" i="1" s="1"/>
  <c r="D214" i="1" s="1"/>
  <c r="D210" i="1"/>
  <c r="M26" i="1"/>
  <c r="D212" i="1" l="1"/>
  <c r="C60" i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D44" i="1" s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<sst xmlns="http://schemas.openxmlformats.org/spreadsheetml/2006/main" count="254" uniqueCount="205">
  <si>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</si>
  <si>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</si>
  <si>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</si>
  <si>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</si>
  <si>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</si>
  <si>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</si>
  <si>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</si>
  <si>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</si>
  <si>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</si>
  <si>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</si>
  <si>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</si>
  <si>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</si>
  <si>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</si>
  <si>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</si>
  <si>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</si>
  <si>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</si>
  <si>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</si>
  <si>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</si>
  <si>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</si>
  <si>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</si>
  <si>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</si>
  <si>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</si>
  <si>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</si>
  <si>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</si>
  <si>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</si>
  <si>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</si>
  <si>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</si>
  <si>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</si>
  <si>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</si>
  <si>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</si>
  <si>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</si>
  <si>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</si>
  <si>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</si>
  <si>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</si>
  <si>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</si>
  <si>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</si>
  <si>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</si>
  <si>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</si>
  <si>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</si>
  <si>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</si>
  <si>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</si>
  <si>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</si>
  <si>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</si>
  <si>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</si>
  <si>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</si>
  <si>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</si>
  <si>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</si>
  <si>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</si>
  <si>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</si>
  <si>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</si>
  <si>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</si>
  <si>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</si>
  <si>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</si>
  <si>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</si>
  <si>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</si>
  <si>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</si>
  <si>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</si>
  <si>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</si>
  <si>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</si>
  <si>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</si>
  <si>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</si>
  <si>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</si>
  <si>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</si>
  <si>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</si>
  <si>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</si>
  <si>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</si>
  <si>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</si>
  <si>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</si>
  <si>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</si>
  <si>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</si>
  <si>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</si>
  <si>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</si>
  <si>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</si>
  <si>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</si>
  <si>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</si>
  <si>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</si>
  <si>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</si>
  <si>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</si>
  <si>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</si>
  <si>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</si>
  <si>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</si>
  <si>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</si>
  <si>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</si>
  <si>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</si>
  <si>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</si>
  <si>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</si>
  <si>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</si>
  <si>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</si>
  <si>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</si>
  <si>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</si>
  <si>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</si>
  <si>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</si>
  <si>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</si>
  <si>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</si>
  <si>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</si>
  <si>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</si>
  <si>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</si>
  <si>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</si>
  <si>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</si>
  <si>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</si>
  <si>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</si>
  <si>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</si>
  <si>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</si>
  <si>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</si>
  <si>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</si>
  <si>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</si>
  <si>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</si>
  <si>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</si>
  <si>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</si>
  <si>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</si>
  <si>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</si>
  <si>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</si>
  <si>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</si>
  <si>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</si>
  <si>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</si>
  <si>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</si>
  <si>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</si>
  <si>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</si>
  <si>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</si>
  <si>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</si>
  <si>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</si>
  <si>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</si>
  <si>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</si>
  <si>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</si>
  <si>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</si>
  <si>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</si>
  <si>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</si>
  <si>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</si>
  <si>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</si>
  <si>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</si>
  <si>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</si>
  <si>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</si>
  <si>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</si>
  <si>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</si>
  <si>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</si>
  <si>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</si>
  <si>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</si>
  <si>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</si>
  <si>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</si>
  <si>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</si>
  <si>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</si>
  <si>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</si>
  <si>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</si>
  <si>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</si>
  <si>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</si>
  <si>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</si>
  <si>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</si>
  <si>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</si>
  <si>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</si>
  <si>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</si>
  <si>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</si>
  <si>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</si>
  <si>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</si>
  <si>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</si>
  <si>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</si>
  <si>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</si>
  <si>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</si>
  <si>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</si>
  <si>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</si>
  <si>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</si>
  <si>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</si>
  <si>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</si>
  <si>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</si>
  <si>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</si>
  <si>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</si>
  <si>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</si>
  <si>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</si>
  <si>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</si>
  <si>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</si>
  <si>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</si>
  <si>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</si>
  <si>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</si>
  <si>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</si>
  <si>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</si>
  <si>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</si>
  <si>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</si>
  <si>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</si>
  <si>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</si>
  <si>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</si>
  <si>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</si>
  <si>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</si>
  <si>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</si>
  <si>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</si>
  <si>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</si>
  <si>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</si>
  <si>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</si>
  <si>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</si>
  <si>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</si>
  <si>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</si>
  <si>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</si>
  <si>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</si>
  <si>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</si>
  <si>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</si>
  <si>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</si>
  <si>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</si>
  <si>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</si>
  <si>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</si>
  <si>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</si>
  <si>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</si>
  <si>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</si>
  <si>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</si>
  <si>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</si>
  <si>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</si>
  <si>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</si>
  <si>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Информация о сельскохозяйственных работах по состоянию на 28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</si>
</sst>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9" fontId="11" fillId="0" borderId="3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07" sqref="A207:XFD242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7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7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87" t="s">
        <v>204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8"/>
      <c r="J3" s="5"/>
      <c r="K3" s="5"/>
      <c r="L3" s="5"/>
      <c r="M3" s="5"/>
      <c r="N3" s="5"/>
      <c r="O3" s="5"/>
      <c r="P3" s="108"/>
      <c r="Q3" s="148"/>
      <c r="R3" s="5"/>
      <c r="S3" s="5"/>
      <c r="T3" s="5"/>
      <c r="U3" s="5"/>
      <c r="V3" s="5"/>
      <c r="W3" s="5"/>
      <c r="X3" s="6" t="s">
        <v>2</v>
      </c>
      <c r="Y3" s="6"/>
    </row>
    <row r="4" spans="1:26" s="184" customFormat="1" ht="17.25" customHeight="1" thickBot="1" x14ac:dyDescent="0.35">
      <c r="A4" s="188" t="s">
        <v>3</v>
      </c>
      <c r="B4" s="191" t="s">
        <v>197</v>
      </c>
      <c r="C4" s="194" t="s">
        <v>198</v>
      </c>
      <c r="D4" s="194" t="s">
        <v>199</v>
      </c>
      <c r="E4" s="197" t="s">
        <v>4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9"/>
      <c r="Z4" s="184" t="s">
        <v>0</v>
      </c>
    </row>
    <row r="5" spans="1:26" s="184" customFormat="1" ht="87" customHeight="1" x14ac:dyDescent="0.25">
      <c r="A5" s="189"/>
      <c r="B5" s="192"/>
      <c r="C5" s="195"/>
      <c r="D5" s="195"/>
      <c r="E5" s="200" t="s">
        <v>5</v>
      </c>
      <c r="F5" s="200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184" customFormat="1" ht="69.75" customHeight="1" thickBot="1" x14ac:dyDescent="0.3">
      <c r="A6" s="190"/>
      <c r="B6" s="193"/>
      <c r="C6" s="196"/>
      <c r="D6" s="196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195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200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213960</v>
      </c>
      <c r="C42" s="23">
        <f>SUM(E42:Y42)</f>
        <v>218342</v>
      </c>
      <c r="D42" s="15">
        <f t="shared" si="0"/>
        <v>1.0204804636380631</v>
      </c>
      <c r="E42" s="31">
        <v>10667</v>
      </c>
      <c r="F42" s="10">
        <v>7044</v>
      </c>
      <c r="G42" s="10">
        <v>14290</v>
      </c>
      <c r="H42" s="10">
        <v>12417</v>
      </c>
      <c r="I42" s="149">
        <v>6400</v>
      </c>
      <c r="J42" s="10">
        <v>15900</v>
      </c>
      <c r="K42" s="10">
        <v>11231</v>
      </c>
      <c r="L42" s="10">
        <v>10800</v>
      </c>
      <c r="M42" s="10">
        <v>10378</v>
      </c>
      <c r="N42" s="10">
        <v>4591</v>
      </c>
      <c r="O42" s="10">
        <v>4872</v>
      </c>
      <c r="P42" s="10">
        <v>8926</v>
      </c>
      <c r="Q42" s="149">
        <v>12343</v>
      </c>
      <c r="R42" s="10">
        <v>13306</v>
      </c>
      <c r="S42" s="10">
        <v>11836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194</v>
      </c>
      <c r="B43" s="23">
        <v>13240</v>
      </c>
      <c r="C43" s="23">
        <f t="shared" ref="C43:C45" si="49">SUM(E43:Y43)</f>
        <v>457</v>
      </c>
      <c r="D43" s="15">
        <f t="shared" si="0"/>
        <v>3.4516616314199396E-2</v>
      </c>
      <c r="E43" s="10"/>
      <c r="F43" s="10"/>
      <c r="G43" s="10"/>
      <c r="H43" s="10"/>
      <c r="I43" s="149"/>
      <c r="J43" s="10"/>
      <c r="K43" s="10"/>
      <c r="L43" s="10"/>
      <c r="M43" s="10"/>
      <c r="N43" s="10"/>
      <c r="O43" s="10">
        <v>425</v>
      </c>
      <c r="P43" s="10"/>
      <c r="Q43" s="149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1.0686031644558094</v>
      </c>
      <c r="C44" s="33">
        <f>C42/C41</f>
        <v>1.0347814959976873</v>
      </c>
      <c r="D44" s="15">
        <f t="shared" si="0"/>
        <v>0.96834964598355289</v>
      </c>
      <c r="E44" s="35">
        <f t="shared" ref="E44:Y44" si="50">E42/E41</f>
        <v>1.0063207547169812</v>
      </c>
      <c r="F44" s="35">
        <f t="shared" si="50"/>
        <v>1.1117424242424243</v>
      </c>
      <c r="G44" s="35">
        <f t="shared" si="50"/>
        <v>1</v>
      </c>
      <c r="H44" s="35">
        <f t="shared" si="50"/>
        <v>1.0236603462489695</v>
      </c>
      <c r="I44" s="155">
        <f t="shared" si="50"/>
        <v>1.103448275862069</v>
      </c>
      <c r="J44" s="35">
        <f t="shared" si="50"/>
        <v>1.012867881258759</v>
      </c>
      <c r="K44" s="35">
        <f t="shared" si="50"/>
        <v>1.0027678571428571</v>
      </c>
      <c r="L44" s="35">
        <f t="shared" si="50"/>
        <v>1</v>
      </c>
      <c r="M44" s="35">
        <f t="shared" si="50"/>
        <v>1.0125865938140306</v>
      </c>
      <c r="N44" s="35">
        <f t="shared" si="50"/>
        <v>1.0340090090090091</v>
      </c>
      <c r="O44" s="35">
        <f t="shared" si="50"/>
        <v>0.85443703963521567</v>
      </c>
      <c r="P44" s="35">
        <f t="shared" si="50"/>
        <v>1.1949129852744311</v>
      </c>
      <c r="Q44" s="155">
        <f t="shared" si="50"/>
        <v>1.1119819819819821</v>
      </c>
      <c r="R44" s="35">
        <f t="shared" si="50"/>
        <v>1</v>
      </c>
      <c r="S44" s="35">
        <f t="shared" si="50"/>
        <v>1.0307410955325262</v>
      </c>
      <c r="T44" s="35">
        <f t="shared" si="50"/>
        <v>1.0202559709765191</v>
      </c>
      <c r="U44" s="35">
        <f t="shared" si="50"/>
        <v>1</v>
      </c>
      <c r="V44" s="35">
        <f t="shared" si="50"/>
        <v>1.0859196341065012</v>
      </c>
      <c r="W44" s="35">
        <f t="shared" si="50"/>
        <v>1.0818831942789036</v>
      </c>
      <c r="X44" s="35">
        <f t="shared" si="50"/>
        <v>1.0613089005235603</v>
      </c>
      <c r="Y44" s="35">
        <f t="shared" si="50"/>
        <v>1.0603406326034064</v>
      </c>
      <c r="Z44" s="21"/>
    </row>
    <row r="45" spans="1:29" s="2" customFormat="1" ht="30" hidden="1" customHeight="1" x14ac:dyDescent="0.25">
      <c r="A45" s="18" t="s">
        <v>167</v>
      </c>
      <c r="B45" s="23">
        <v>96919</v>
      </c>
      <c r="C45" s="23">
        <f t="shared" si="49"/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6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6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6"/>
      <c r="J47" s="34"/>
      <c r="K47" s="34"/>
      <c r="L47" s="34"/>
      <c r="M47" s="34">
        <v>132</v>
      </c>
      <c r="N47" s="34"/>
      <c r="O47" s="34"/>
      <c r="P47" s="34">
        <v>100</v>
      </c>
      <c r="Q47" s="156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6">
        <v>240</v>
      </c>
      <c r="J48" s="34"/>
      <c r="K48" s="34"/>
      <c r="L48" s="34"/>
      <c r="M48" s="34"/>
      <c r="N48" s="34"/>
      <c r="O48" s="34"/>
      <c r="P48" s="34">
        <v>17</v>
      </c>
      <c r="Q48" s="156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6"/>
      <c r="J50" s="34"/>
      <c r="K50" s="34"/>
      <c r="L50" s="34"/>
      <c r="M50" s="34"/>
      <c r="N50" s="34"/>
      <c r="O50" s="34"/>
      <c r="P50" s="34"/>
      <c r="Q50" s="156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248458</v>
      </c>
      <c r="C51" s="23">
        <f t="shared" si="51"/>
        <v>200485</v>
      </c>
      <c r="D51" s="15">
        <f t="shared" si="0"/>
        <v>0.80691706445354949</v>
      </c>
      <c r="E51" s="34">
        <v>4500</v>
      </c>
      <c r="F51" s="34">
        <v>7692</v>
      </c>
      <c r="G51" s="34">
        <v>11937</v>
      </c>
      <c r="H51" s="34">
        <v>17637</v>
      </c>
      <c r="I51" s="156">
        <v>4597</v>
      </c>
      <c r="J51" s="34">
        <v>5860</v>
      </c>
      <c r="K51" s="34">
        <v>8445</v>
      </c>
      <c r="L51" s="34">
        <v>7046</v>
      </c>
      <c r="M51" s="34">
        <v>11133</v>
      </c>
      <c r="N51" s="34">
        <v>4040</v>
      </c>
      <c r="O51" s="34">
        <v>3727</v>
      </c>
      <c r="P51" s="34">
        <v>9100</v>
      </c>
      <c r="Q51" s="156">
        <v>15214</v>
      </c>
      <c r="R51" s="34">
        <v>16300</v>
      </c>
      <c r="S51" s="34">
        <v>8142</v>
      </c>
      <c r="T51" s="34">
        <v>9047</v>
      </c>
      <c r="U51" s="34">
        <v>7520</v>
      </c>
      <c r="V51" s="34">
        <v>3500</v>
      </c>
      <c r="W51" s="34">
        <v>8120</v>
      </c>
      <c r="X51" s="34">
        <v>24019</v>
      </c>
      <c r="Y51" s="34">
        <v>12909</v>
      </c>
      <c r="Z51" s="21"/>
    </row>
    <row r="52" spans="1:26" s="2" customFormat="1" ht="30" customHeight="1" outlineLevel="1" x14ac:dyDescent="0.25">
      <c r="A52" s="17" t="s">
        <v>170</v>
      </c>
      <c r="B52" s="23">
        <v>157322</v>
      </c>
      <c r="C52" s="23">
        <f t="shared" si="51"/>
        <v>124613</v>
      </c>
      <c r="D52" s="15">
        <f t="shared" si="0"/>
        <v>0.79208883690774334</v>
      </c>
      <c r="E52" s="34">
        <v>600</v>
      </c>
      <c r="F52" s="34">
        <v>7692</v>
      </c>
      <c r="G52" s="34">
        <v>10587</v>
      </c>
      <c r="H52" s="34">
        <v>837</v>
      </c>
      <c r="I52" s="156">
        <v>3360</v>
      </c>
      <c r="J52" s="34">
        <v>3800</v>
      </c>
      <c r="K52" s="34">
        <v>7319</v>
      </c>
      <c r="L52" s="34">
        <v>750</v>
      </c>
      <c r="M52" s="34">
        <v>320</v>
      </c>
      <c r="N52" s="34">
        <v>4040</v>
      </c>
      <c r="O52" s="34">
        <v>2805</v>
      </c>
      <c r="P52" s="34">
        <v>9100</v>
      </c>
      <c r="Q52" s="156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3500</v>
      </c>
      <c r="W52" s="34">
        <v>8120</v>
      </c>
      <c r="X52" s="34">
        <v>24019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6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6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4936</v>
      </c>
      <c r="C54" s="23">
        <f t="shared" si="51"/>
        <v>5551.5</v>
      </c>
      <c r="D54" s="15">
        <f>C54/B54</f>
        <v>1.1246961102106969</v>
      </c>
      <c r="E54" s="34">
        <v>154</v>
      </c>
      <c r="F54" s="34">
        <v>162</v>
      </c>
      <c r="G54" s="34">
        <v>691</v>
      </c>
      <c r="H54" s="34">
        <v>375</v>
      </c>
      <c r="I54" s="156">
        <v>9</v>
      </c>
      <c r="J54" s="34">
        <v>151</v>
      </c>
      <c r="K54" s="34">
        <v>612</v>
      </c>
      <c r="L54" s="34">
        <v>713</v>
      </c>
      <c r="M54" s="34">
        <v>244</v>
      </c>
      <c r="N54" s="34">
        <v>35</v>
      </c>
      <c r="O54" s="34">
        <v>280</v>
      </c>
      <c r="P54" s="34">
        <v>338</v>
      </c>
      <c r="Q54" s="156">
        <v>12</v>
      </c>
      <c r="R54" s="34">
        <v>667</v>
      </c>
      <c r="S54" s="34">
        <v>183</v>
      </c>
      <c r="T54" s="34">
        <v>46</v>
      </c>
      <c r="U54" s="34">
        <v>115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0.8974545454545455</v>
      </c>
      <c r="C55" s="15">
        <f>C54/C53</f>
        <v>1.0060710402319681</v>
      </c>
      <c r="D55" s="15"/>
      <c r="E55" s="35">
        <f t="shared" ref="E55:X55" si="52">E54/E53</f>
        <v>1.5714285714285714</v>
      </c>
      <c r="F55" s="35">
        <f t="shared" si="52"/>
        <v>0.9101123595505618</v>
      </c>
      <c r="G55" s="35">
        <f t="shared" si="52"/>
        <v>1.0252225519287834</v>
      </c>
      <c r="H55" s="35">
        <f t="shared" si="52"/>
        <v>1.0387811634349031</v>
      </c>
      <c r="I55" s="35">
        <f t="shared" si="52"/>
        <v>0.6</v>
      </c>
      <c r="J55" s="35">
        <f t="shared" si="52"/>
        <v>0.96178343949044587</v>
      </c>
      <c r="K55" s="35">
        <f t="shared" si="52"/>
        <v>0.66162162162162164</v>
      </c>
      <c r="L55" s="35">
        <f t="shared" si="52"/>
        <v>0.92357512953367871</v>
      </c>
      <c r="M55" s="35">
        <f t="shared" si="52"/>
        <v>1.161904761904762</v>
      </c>
      <c r="N55" s="35">
        <f t="shared" si="52"/>
        <v>0.94594594594594594</v>
      </c>
      <c r="O55" s="35">
        <f t="shared" si="52"/>
        <v>1.1864406779661016</v>
      </c>
      <c r="P55" s="35">
        <f t="shared" si="52"/>
        <v>1.346613545816733</v>
      </c>
      <c r="Q55" s="35">
        <f t="shared" si="52"/>
        <v>0.16216216216216217</v>
      </c>
      <c r="R55" s="35">
        <f t="shared" si="52"/>
        <v>1.4724061810154525</v>
      </c>
      <c r="S55" s="35">
        <f t="shared" si="52"/>
        <v>0.8632075471698113</v>
      </c>
      <c r="T55" s="35">
        <f t="shared" si="52"/>
        <v>1.0222222222222221</v>
      </c>
      <c r="U55" s="35">
        <f t="shared" si="52"/>
        <v>1</v>
      </c>
      <c r="V55" s="35">
        <f t="shared" si="52"/>
        <v>6.1</v>
      </c>
      <c r="W55" s="35">
        <f t="shared" si="52"/>
        <v>1</v>
      </c>
      <c r="X55" s="35">
        <f t="shared" si="52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6"/>
      <c r="J56" s="34"/>
      <c r="K56" s="34"/>
      <c r="L56" s="34"/>
      <c r="M56" s="34"/>
      <c r="N56" s="34"/>
      <c r="O56" s="34"/>
      <c r="P56" s="34"/>
      <c r="Q56" s="156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6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6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835</v>
      </c>
      <c r="C58" s="27">
        <f t="shared" si="51"/>
        <v>929.7</v>
      </c>
      <c r="D58" s="15">
        <f t="shared" si="0"/>
        <v>1.1134131736526947</v>
      </c>
      <c r="E58" s="26">
        <v>23</v>
      </c>
      <c r="F58" s="26">
        <v>86</v>
      </c>
      <c r="G58" s="26">
        <v>80</v>
      </c>
      <c r="H58" s="26"/>
      <c r="I58" s="106">
        <v>15</v>
      </c>
      <c r="J58" s="26">
        <v>6</v>
      </c>
      <c r="K58" s="26">
        <v>126.7</v>
      </c>
      <c r="L58" s="26">
        <v>84</v>
      </c>
      <c r="M58" s="26">
        <v>43</v>
      </c>
      <c r="N58" s="54">
        <v>28</v>
      </c>
      <c r="O58" s="26">
        <v>76</v>
      </c>
      <c r="P58" s="26">
        <v>129</v>
      </c>
      <c r="Q58" s="106"/>
      <c r="R58" s="26">
        <v>3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0.92777777777777781</v>
      </c>
      <c r="C59" s="9">
        <f>C58/C57</f>
        <v>1.1067857142857143</v>
      </c>
      <c r="D59" s="15"/>
      <c r="E59" s="104">
        <f>E58/E57</f>
        <v>1.9166666666666667</v>
      </c>
      <c r="F59" s="104">
        <f t="shared" ref="F59:Y59" si="53">F58/F57</f>
        <v>0.81904761904761902</v>
      </c>
      <c r="G59" s="104">
        <f t="shared" si="53"/>
        <v>1.1111111111111112</v>
      </c>
      <c r="H59" s="104"/>
      <c r="I59" s="152">
        <f t="shared" si="53"/>
        <v>2.1428571428571428</v>
      </c>
      <c r="J59" s="152">
        <f t="shared" si="53"/>
        <v>0.66666666666666663</v>
      </c>
      <c r="K59" s="104">
        <f t="shared" si="53"/>
        <v>1.0647058823529412</v>
      </c>
      <c r="L59" s="104">
        <f t="shared" si="53"/>
        <v>1.2</v>
      </c>
      <c r="M59" s="104">
        <f t="shared" si="53"/>
        <v>1.303030303030303</v>
      </c>
      <c r="N59" s="104">
        <f t="shared" si="53"/>
        <v>5.6</v>
      </c>
      <c r="O59" s="104">
        <f t="shared" si="53"/>
        <v>1.9</v>
      </c>
      <c r="P59" s="104">
        <f t="shared" si="53"/>
        <v>1.1834862385321101</v>
      </c>
      <c r="Q59" s="104"/>
      <c r="R59" s="104"/>
      <c r="S59" s="104">
        <f t="shared" si="53"/>
        <v>1.2</v>
      </c>
      <c r="T59" s="104">
        <f t="shared" si="53"/>
        <v>0.5</v>
      </c>
      <c r="U59" s="104"/>
      <c r="V59" s="104"/>
      <c r="W59" s="104">
        <f t="shared" si="53"/>
        <v>1</v>
      </c>
      <c r="X59" s="104">
        <f t="shared" si="53"/>
        <v>1</v>
      </c>
      <c r="Y59" s="104">
        <f t="shared" si="53"/>
        <v>0.6</v>
      </c>
      <c r="Z59" s="20"/>
    </row>
    <row r="60" spans="1:26" s="2" customFormat="1" ht="30" hidden="1" customHeight="1" x14ac:dyDescent="0.25">
      <c r="A60" s="13" t="s">
        <v>196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5"/>
      <c r="J61" s="35"/>
      <c r="K61" s="35"/>
      <c r="L61" s="35"/>
      <c r="M61" s="35"/>
      <c r="N61" s="35"/>
      <c r="O61" s="35"/>
      <c r="P61" s="35"/>
      <c r="Q61" s="15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201</v>
      </c>
      <c r="B62" s="27">
        <v>22527</v>
      </c>
      <c r="C62" s="27">
        <f>SUM(E62:Y62)</f>
        <v>34726.300000000003</v>
      </c>
      <c r="D62" s="15">
        <f t="shared" si="0"/>
        <v>1.5415412615971946</v>
      </c>
      <c r="E62" s="34">
        <f>E64+E67+E68+E70+E74+E73+E75</f>
        <v>6450</v>
      </c>
      <c r="F62" s="34">
        <f>F64+F67+F68+F70+F74+F73+F75</f>
        <v>579</v>
      </c>
      <c r="G62" s="34">
        <f t="shared" ref="G62:P62" si="54">G64+G67+G68+G70+G74+G73+G75</f>
        <v>1563</v>
      </c>
      <c r="H62" s="34">
        <f t="shared" si="54"/>
        <v>1315</v>
      </c>
      <c r="I62" s="34">
        <f t="shared" si="54"/>
        <v>1096</v>
      </c>
      <c r="J62" s="34">
        <f t="shared" si="54"/>
        <v>5555</v>
      </c>
      <c r="K62" s="34">
        <f t="shared" si="54"/>
        <v>454</v>
      </c>
      <c r="L62" s="34">
        <f t="shared" si="54"/>
        <v>1432</v>
      </c>
      <c r="M62" s="34">
        <f t="shared" si="54"/>
        <v>1069</v>
      </c>
      <c r="N62" s="34">
        <f t="shared" si="54"/>
        <v>157</v>
      </c>
      <c r="O62" s="34">
        <f t="shared" si="54"/>
        <v>650</v>
      </c>
      <c r="P62" s="34">
        <f t="shared" si="54"/>
        <v>1189</v>
      </c>
      <c r="Q62" s="34">
        <f>Q64+Q67+Q68+Q70+Q74+Q73+Q75</f>
        <v>4836</v>
      </c>
      <c r="R62" s="34">
        <f t="shared" ref="R62:Y62" si="55">R64+R67+R68+R70+R74+R73+R75</f>
        <v>422</v>
      </c>
      <c r="S62" s="34">
        <f>S64+S67+S68+S70+S74+S73+S75</f>
        <v>1016</v>
      </c>
      <c r="T62" s="34">
        <f t="shared" si="55"/>
        <v>977</v>
      </c>
      <c r="U62" s="34">
        <f t="shared" si="55"/>
        <v>2165</v>
      </c>
      <c r="V62" s="34">
        <f t="shared" si="55"/>
        <v>522</v>
      </c>
      <c r="W62" s="34">
        <f t="shared" si="55"/>
        <v>1469.3</v>
      </c>
      <c r="X62" s="34">
        <f t="shared" si="55"/>
        <v>1580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202</v>
      </c>
      <c r="B63" s="27">
        <f>B69+B71+B72+B76</f>
        <v>37664</v>
      </c>
      <c r="C63" s="27">
        <f>SUM(E63:Y63)</f>
        <v>40216.199999999997</v>
      </c>
      <c r="D63" s="15">
        <f t="shared" si="0"/>
        <v>1.0677623194562447</v>
      </c>
      <c r="E63" s="34">
        <f>E69+E71+E72+E76</f>
        <v>2649</v>
      </c>
      <c r="F63" s="34">
        <f>F69+F71+F72+F76</f>
        <v>608</v>
      </c>
      <c r="G63" s="34">
        <f t="shared" ref="G63:Y63" si="56">G69+G71+G72+G76</f>
        <v>5076</v>
      </c>
      <c r="H63" s="34">
        <f t="shared" si="56"/>
        <v>2478</v>
      </c>
      <c r="I63" s="156">
        <f t="shared" si="56"/>
        <v>751</v>
      </c>
      <c r="J63" s="34">
        <f>J69+J71+J72+J76</f>
        <v>2070</v>
      </c>
      <c r="K63" s="34">
        <f t="shared" si="56"/>
        <v>1389</v>
      </c>
      <c r="L63" s="34">
        <f t="shared" si="56"/>
        <v>2688</v>
      </c>
      <c r="M63" s="34">
        <f t="shared" si="56"/>
        <v>543</v>
      </c>
      <c r="N63" s="34">
        <f>N69+N71+N72+N76</f>
        <v>1126.2</v>
      </c>
      <c r="O63" s="34">
        <f>O69+O71+O72+O76</f>
        <v>1939.5</v>
      </c>
      <c r="P63" s="34">
        <f t="shared" si="56"/>
        <v>1556</v>
      </c>
      <c r="Q63" s="156">
        <f t="shared" si="56"/>
        <v>2174</v>
      </c>
      <c r="R63" s="34">
        <f t="shared" si="56"/>
        <v>300</v>
      </c>
      <c r="S63" s="34">
        <f>S69+S71+S72+S76</f>
        <v>2995</v>
      </c>
      <c r="T63" s="34">
        <f t="shared" si="56"/>
        <v>2844</v>
      </c>
      <c r="U63" s="34">
        <f t="shared" si="56"/>
        <v>573</v>
      </c>
      <c r="V63" s="34">
        <f t="shared" si="56"/>
        <v>104.5</v>
      </c>
      <c r="W63" s="34">
        <f t="shared" si="56"/>
        <v>1010</v>
      </c>
      <c r="X63" s="34">
        <f t="shared" si="56"/>
        <v>5387</v>
      </c>
      <c r="Y63" s="34">
        <f t="shared" si="56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6"/>
      <c r="J64" s="34"/>
      <c r="K64" s="34"/>
      <c r="L64" s="34"/>
      <c r="M64" s="34"/>
      <c r="N64" s="34"/>
      <c r="O64" s="34"/>
      <c r="P64" s="34"/>
      <c r="Q64" s="156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6"/>
      <c r="J65" s="34"/>
      <c r="K65" s="34"/>
      <c r="L65" s="34"/>
      <c r="M65" s="34"/>
      <c r="N65" s="34"/>
      <c r="O65" s="34"/>
      <c r="P65" s="34"/>
      <c r="Q65" s="156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6"/>
      <c r="J66" s="34"/>
      <c r="K66" s="34"/>
      <c r="L66" s="34"/>
      <c r="M66" s="34"/>
      <c r="N66" s="34"/>
      <c r="O66" s="34"/>
      <c r="P66" s="34"/>
      <c r="Q66" s="156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57"/>
        <v>15487</v>
      </c>
      <c r="D67" s="15">
        <f t="shared" si="0"/>
        <v>1.5742020735921936</v>
      </c>
      <c r="E67" s="37">
        <v>5391</v>
      </c>
      <c r="F67" s="37">
        <v>295</v>
      </c>
      <c r="G67" s="37">
        <v>200</v>
      </c>
      <c r="H67" s="37">
        <v>100</v>
      </c>
      <c r="I67" s="146">
        <v>80</v>
      </c>
      <c r="J67" s="37">
        <v>2158</v>
      </c>
      <c r="K67" s="37">
        <v>120</v>
      </c>
      <c r="L67" s="37">
        <v>180</v>
      </c>
      <c r="M67" s="37"/>
      <c r="N67" s="37"/>
      <c r="O67" s="37">
        <v>650</v>
      </c>
      <c r="P67" s="37">
        <v>962</v>
      </c>
      <c r="Q67" s="146">
        <v>1629</v>
      </c>
      <c r="R67" s="37">
        <v>271</v>
      </c>
      <c r="S67" s="37">
        <v>700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57"/>
        <v>5094</v>
      </c>
      <c r="D68" s="15">
        <f t="shared" si="0"/>
        <v>1.1340160284951024</v>
      </c>
      <c r="E68" s="37"/>
      <c r="F68" s="37">
        <v>134</v>
      </c>
      <c r="G68" s="37"/>
      <c r="H68" s="37">
        <v>757</v>
      </c>
      <c r="I68" s="146">
        <v>610</v>
      </c>
      <c r="J68" s="37">
        <v>1489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6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57"/>
        <v>12993</v>
      </c>
      <c r="D69" s="15">
        <f t="shared" si="0"/>
        <v>1.1927843569264664</v>
      </c>
      <c r="E69" s="37"/>
      <c r="F69" s="37">
        <v>350</v>
      </c>
      <c r="G69" s="37">
        <v>986</v>
      </c>
      <c r="H69" s="37">
        <v>993</v>
      </c>
      <c r="I69" s="146">
        <v>280</v>
      </c>
      <c r="J69" s="37">
        <v>281</v>
      </c>
      <c r="K69" s="37">
        <v>190</v>
      </c>
      <c r="L69" s="37">
        <v>1245</v>
      </c>
      <c r="M69" s="37">
        <v>384</v>
      </c>
      <c r="N69" s="37">
        <v>540</v>
      </c>
      <c r="O69" s="37">
        <v>557</v>
      </c>
      <c r="P69" s="37">
        <v>691</v>
      </c>
      <c r="Q69" s="146">
        <v>361</v>
      </c>
      <c r="R69" s="37">
        <v>150</v>
      </c>
      <c r="S69" s="37">
        <v>516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57"/>
        <v>6480</v>
      </c>
      <c r="D70" s="15">
        <f t="shared" si="0"/>
        <v>2.1636060100166943</v>
      </c>
      <c r="E70" s="37">
        <v>106</v>
      </c>
      <c r="F70" s="37"/>
      <c r="G70" s="37">
        <v>553</v>
      </c>
      <c r="H70" s="37"/>
      <c r="I70" s="146">
        <v>100</v>
      </c>
      <c r="J70" s="37">
        <v>1908</v>
      </c>
      <c r="K70" s="37">
        <v>160</v>
      </c>
      <c r="L70" s="37">
        <v>1252</v>
      </c>
      <c r="M70" s="37"/>
      <c r="N70" s="37">
        <v>100</v>
      </c>
      <c r="O70" s="37"/>
      <c r="P70" s="37"/>
      <c r="Q70" s="146"/>
      <c r="R70" s="37">
        <v>105</v>
      </c>
      <c r="S70" s="37"/>
      <c r="T70" s="37">
        <v>291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57"/>
        <v>17390</v>
      </c>
      <c r="D71" s="15">
        <f t="shared" ref="D71:D79" si="58">C71/B71</f>
        <v>0.96258164507915422</v>
      </c>
      <c r="E71" s="37">
        <v>2628</v>
      </c>
      <c r="F71" s="37">
        <v>80</v>
      </c>
      <c r="G71" s="37">
        <v>2465</v>
      </c>
      <c r="H71" s="37">
        <v>671</v>
      </c>
      <c r="I71" s="146">
        <v>203</v>
      </c>
      <c r="J71" s="37">
        <v>1339</v>
      </c>
      <c r="K71" s="37">
        <v>117</v>
      </c>
      <c r="L71" s="37">
        <v>1303</v>
      </c>
      <c r="M71" s="37">
        <v>64</v>
      </c>
      <c r="N71" s="37">
        <v>316</v>
      </c>
      <c r="O71" s="37">
        <v>691</v>
      </c>
      <c r="P71" s="37">
        <v>783</v>
      </c>
      <c r="Q71" s="146">
        <v>1392</v>
      </c>
      <c r="R71" s="37"/>
      <c r="S71" s="37">
        <v>235</v>
      </c>
      <c r="T71" s="37">
        <v>525</v>
      </c>
      <c r="U71" s="37">
        <v>130</v>
      </c>
      <c r="V71" s="37">
        <v>32</v>
      </c>
      <c r="W71" s="37">
        <v>269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57"/>
        <v>9819</v>
      </c>
      <c r="D72" s="15">
        <f t="shared" si="58"/>
        <v>1.127972429638139</v>
      </c>
      <c r="E72" s="37">
        <v>21</v>
      </c>
      <c r="F72" s="37">
        <v>177</v>
      </c>
      <c r="G72" s="37">
        <v>1625</v>
      </c>
      <c r="H72" s="37">
        <v>812</v>
      </c>
      <c r="I72" s="146">
        <v>268</v>
      </c>
      <c r="J72" s="37">
        <v>450</v>
      </c>
      <c r="K72" s="37">
        <v>1082</v>
      </c>
      <c r="L72" s="37">
        <v>140</v>
      </c>
      <c r="M72" s="37">
        <v>95</v>
      </c>
      <c r="N72" s="37">
        <v>269</v>
      </c>
      <c r="O72" s="37">
        <v>691</v>
      </c>
      <c r="P72" s="144">
        <v>82</v>
      </c>
      <c r="Q72" s="146">
        <v>421</v>
      </c>
      <c r="R72" s="37">
        <v>150</v>
      </c>
      <c r="S72" s="37">
        <v>2242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57"/>
        <v>1449</v>
      </c>
      <c r="D73" s="15">
        <f t="shared" si="58"/>
        <v>2.6783733826247689</v>
      </c>
      <c r="E73" s="37"/>
      <c r="F73" s="37">
        <v>10</v>
      </c>
      <c r="G73" s="37">
        <v>400</v>
      </c>
      <c r="H73" s="37">
        <v>53</v>
      </c>
      <c r="I73" s="146">
        <v>62</v>
      </c>
      <c r="J73" s="37"/>
      <c r="K73" s="37"/>
      <c r="L73" s="37"/>
      <c r="M73" s="37"/>
      <c r="N73" s="37">
        <v>2</v>
      </c>
      <c r="O73" s="37"/>
      <c r="P73" s="143"/>
      <c r="Q73" s="181">
        <v>430</v>
      </c>
      <c r="R73" s="49">
        <v>46</v>
      </c>
      <c r="S73" s="37">
        <v>116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57"/>
        <v>5098.3</v>
      </c>
      <c r="D74" s="15">
        <f t="shared" si="58"/>
        <v>1.9429496951219514</v>
      </c>
      <c r="E74" s="37">
        <v>953</v>
      </c>
      <c r="F74" s="37">
        <v>140</v>
      </c>
      <c r="G74" s="23"/>
      <c r="H74" s="39">
        <v>187</v>
      </c>
      <c r="I74" s="151">
        <v>244</v>
      </c>
      <c r="J74" s="37"/>
      <c r="K74" s="37"/>
      <c r="L74" s="37"/>
      <c r="M74" s="37"/>
      <c r="N74" s="37"/>
      <c r="O74" s="37"/>
      <c r="P74" s="143">
        <v>210</v>
      </c>
      <c r="Q74" s="181">
        <v>2667</v>
      </c>
      <c r="R74" s="37"/>
      <c r="S74" s="37">
        <v>200</v>
      </c>
      <c r="T74" s="37">
        <v>80</v>
      </c>
      <c r="U74" s="37"/>
      <c r="V74" s="37"/>
      <c r="W74" s="37">
        <v>337.3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6"/>
      <c r="J75" s="37"/>
      <c r="K75" s="37"/>
      <c r="L75" s="37"/>
      <c r="M75" s="37"/>
      <c r="N75" s="37"/>
      <c r="O75" s="37"/>
      <c r="P75" s="143"/>
      <c r="Q75" s="181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57"/>
        <v>14.2</v>
      </c>
      <c r="D76" s="15"/>
      <c r="E76" s="37"/>
      <c r="F76" s="37">
        <v>1</v>
      </c>
      <c r="G76" s="37"/>
      <c r="H76" s="37">
        <v>2</v>
      </c>
      <c r="I76" s="146"/>
      <c r="J76" s="37"/>
      <c r="K76" s="37"/>
      <c r="L76" s="37"/>
      <c r="M76" s="37"/>
      <c r="N76" s="37">
        <v>1.2</v>
      </c>
      <c r="O76" s="37">
        <v>0.5</v>
      </c>
      <c r="P76" s="143"/>
      <c r="Q76" s="181"/>
      <c r="R76" s="37"/>
      <c r="S76" s="37">
        <v>2</v>
      </c>
      <c r="T76" s="37"/>
      <c r="U76" s="37"/>
      <c r="V76" s="37">
        <v>0.5</v>
      </c>
      <c r="W76" s="37"/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57"/>
        <v>122.9</v>
      </c>
      <c r="D77" s="15">
        <f t="shared" si="58"/>
        <v>1.2290000000000001</v>
      </c>
      <c r="E77" s="37"/>
      <c r="F77" s="37"/>
      <c r="G77" s="37"/>
      <c r="H77" s="37">
        <v>22</v>
      </c>
      <c r="I77" s="146"/>
      <c r="J77" s="37"/>
      <c r="K77" s="37"/>
      <c r="L77" s="37"/>
      <c r="M77" s="37"/>
      <c r="N77" s="37"/>
      <c r="O77" s="37">
        <v>4</v>
      </c>
      <c r="P77" s="143"/>
      <c r="Q77" s="181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6"/>
      <c r="J78" s="37"/>
      <c r="K78" s="37"/>
      <c r="L78" s="37"/>
      <c r="M78" s="37"/>
      <c r="N78" s="37"/>
      <c r="O78" s="37"/>
      <c r="P78" s="143"/>
      <c r="Q78" s="181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122.9</v>
      </c>
      <c r="D79" s="15">
        <f t="shared" si="58"/>
        <v>1.2290000000000001</v>
      </c>
      <c r="E79" s="37"/>
      <c r="F79" s="37"/>
      <c r="G79" s="37"/>
      <c r="H79" s="37">
        <v>22</v>
      </c>
      <c r="I79" s="146"/>
      <c r="J79" s="37"/>
      <c r="K79" s="37"/>
      <c r="L79" s="37"/>
      <c r="M79" s="37"/>
      <c r="N79" s="37"/>
      <c r="O79" s="37">
        <v>4</v>
      </c>
      <c r="P79" s="143"/>
      <c r="Q79" s="181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5"/>
      <c r="J80" s="35"/>
      <c r="K80" s="35"/>
      <c r="L80" s="35"/>
      <c r="M80" s="35"/>
      <c r="N80" s="35"/>
      <c r="O80" s="35"/>
      <c r="P80" s="145"/>
      <c r="Q80" s="15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7"/>
      <c r="J81" s="38"/>
      <c r="K81" s="38"/>
      <c r="L81" s="38"/>
      <c r="M81" s="38"/>
      <c r="N81" s="38"/>
      <c r="O81" s="38"/>
      <c r="P81" s="120"/>
      <c r="Q81" s="157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7"/>
      <c r="J82" s="38"/>
      <c r="K82" s="38"/>
      <c r="L82" s="38"/>
      <c r="M82" s="38"/>
      <c r="N82" s="38"/>
      <c r="O82" s="38"/>
      <c r="P82" s="120"/>
      <c r="Q82" s="157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58"/>
      <c r="J83" s="77"/>
      <c r="K83" s="77"/>
      <c r="L83" s="77"/>
      <c r="M83" s="77"/>
      <c r="N83" s="77"/>
      <c r="O83" s="77"/>
      <c r="P83" s="121"/>
      <c r="Q83" s="158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7"/>
      <c r="J84" s="38"/>
      <c r="K84" s="38"/>
      <c r="L84" s="38"/>
      <c r="M84" s="38"/>
      <c r="N84" s="38"/>
      <c r="O84" s="38"/>
      <c r="P84" s="120"/>
      <c r="Q84" s="157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9"/>
      <c r="J85" s="41"/>
      <c r="K85" s="41"/>
      <c r="L85" s="41"/>
      <c r="M85" s="41"/>
      <c r="N85" s="41"/>
      <c r="O85" s="41"/>
      <c r="P85" s="122"/>
      <c r="Q85" s="159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5752</v>
      </c>
      <c r="D86" s="15"/>
      <c r="E86" s="99">
        <f>(E42-E87)</f>
        <v>47</v>
      </c>
      <c r="F86" s="99">
        <f t="shared" ref="F86:Y86" si="60">(F42-F87)</f>
        <v>708</v>
      </c>
      <c r="G86" s="99">
        <f t="shared" si="60"/>
        <v>0</v>
      </c>
      <c r="H86" s="99">
        <f t="shared" si="60"/>
        <v>818</v>
      </c>
      <c r="I86" s="99">
        <f t="shared" si="60"/>
        <v>0</v>
      </c>
      <c r="J86" s="99">
        <f t="shared" si="60"/>
        <v>120</v>
      </c>
      <c r="K86" s="99">
        <f t="shared" si="60"/>
        <v>297</v>
      </c>
      <c r="L86" s="99">
        <f t="shared" si="60"/>
        <v>698</v>
      </c>
      <c r="M86" s="99">
        <f t="shared" si="60"/>
        <v>0</v>
      </c>
      <c r="N86" s="99">
        <f t="shared" si="60"/>
        <v>0</v>
      </c>
      <c r="O86" s="99">
        <f t="shared" si="60"/>
        <v>-588</v>
      </c>
      <c r="P86" s="99">
        <f t="shared" si="60"/>
        <v>1361</v>
      </c>
      <c r="Q86" s="99">
        <f t="shared" si="60"/>
        <v>1207</v>
      </c>
      <c r="R86" s="99">
        <f t="shared" si="60"/>
        <v>-250</v>
      </c>
      <c r="S86" s="99">
        <f t="shared" si="60"/>
        <v>-163</v>
      </c>
      <c r="T86" s="99">
        <f t="shared" si="60"/>
        <v>36</v>
      </c>
      <c r="U86" s="99">
        <f t="shared" si="60"/>
        <v>0</v>
      </c>
      <c r="V86" s="99">
        <f t="shared" si="60"/>
        <v>22</v>
      </c>
      <c r="W86" s="99">
        <f t="shared" si="60"/>
        <v>778</v>
      </c>
      <c r="X86" s="99">
        <f t="shared" si="60"/>
        <v>116</v>
      </c>
      <c r="Y86" s="99">
        <f t="shared" si="60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9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9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49"/>
      <c r="J88" s="10"/>
      <c r="K88" s="10"/>
      <c r="L88" s="10"/>
      <c r="M88" s="10"/>
      <c r="N88" s="10"/>
      <c r="O88" s="10"/>
      <c r="P88" s="109"/>
      <c r="Q88" s="149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6"/>
      <c r="J90" s="34"/>
      <c r="K90" s="34"/>
      <c r="L90" s="34"/>
      <c r="M90" s="34"/>
      <c r="N90" s="36"/>
      <c r="O90" s="34"/>
      <c r="P90" s="119"/>
      <c r="Q90" s="156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0"/>
      <c r="J91" s="46"/>
      <c r="K91" s="46"/>
      <c r="L91" s="46"/>
      <c r="M91" s="46"/>
      <c r="N91" s="46"/>
      <c r="O91" s="46"/>
      <c r="P91" s="123"/>
      <c r="Q91" s="16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299765.7</v>
      </c>
      <c r="D92" s="15"/>
      <c r="E92" s="46"/>
      <c r="F92" s="46"/>
      <c r="G92" s="46"/>
      <c r="H92" s="46"/>
      <c r="I92" s="160"/>
      <c r="J92" s="46"/>
      <c r="K92" s="46"/>
      <c r="L92" s="46"/>
      <c r="M92" s="46"/>
      <c r="N92" s="46"/>
      <c r="O92" s="46"/>
      <c r="P92" s="46"/>
      <c r="Q92" s="16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0"/>
      <c r="J93" s="46"/>
      <c r="K93" s="46"/>
      <c r="L93" s="46"/>
      <c r="M93" s="46"/>
      <c r="N93" s="46"/>
      <c r="O93" s="46"/>
      <c r="P93" s="123"/>
      <c r="Q93" s="16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177</v>
      </c>
      <c r="B94" s="83"/>
      <c r="C94" s="83"/>
      <c r="D94" s="47"/>
      <c r="E94" s="83"/>
      <c r="F94" s="83"/>
      <c r="G94" s="83"/>
      <c r="H94" s="83"/>
      <c r="I94" s="161"/>
      <c r="J94" s="83"/>
      <c r="K94" s="83"/>
      <c r="L94" s="83"/>
      <c r="M94" s="83"/>
      <c r="N94" s="83"/>
      <c r="O94" s="83"/>
      <c r="P94" s="124"/>
      <c r="Q94" s="161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49"/>
      <c r="J95" s="10"/>
      <c r="K95" s="10"/>
      <c r="L95" s="10"/>
      <c r="M95" s="10"/>
      <c r="N95" s="10"/>
      <c r="O95" s="10"/>
      <c r="P95" s="109"/>
      <c r="Q95" s="149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9"/>
      <c r="J96" s="10"/>
      <c r="K96" s="10"/>
      <c r="L96" s="10"/>
      <c r="M96" s="10"/>
      <c r="N96" s="10"/>
      <c r="O96" s="10"/>
      <c r="P96" s="109"/>
      <c r="Q96" s="149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49"/>
      <c r="J97" s="10"/>
      <c r="K97" s="10"/>
      <c r="L97" s="10"/>
      <c r="M97" s="10"/>
      <c r="N97" s="10"/>
      <c r="O97" s="10"/>
      <c r="P97" s="109"/>
      <c r="Q97" s="149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49"/>
      <c r="J98" s="10"/>
      <c r="K98" s="10"/>
      <c r="L98" s="10"/>
      <c r="M98" s="10"/>
      <c r="N98" s="10"/>
      <c r="O98" s="10"/>
      <c r="P98" s="109"/>
      <c r="Q98" s="149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9"/>
      <c r="J99" s="10"/>
      <c r="K99" s="10"/>
      <c r="L99" s="10"/>
      <c r="M99" s="10"/>
      <c r="N99" s="10"/>
      <c r="O99" s="10"/>
      <c r="P99" s="109"/>
      <c r="Q99" s="149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9"/>
      <c r="J100" s="10"/>
      <c r="K100" s="10"/>
      <c r="L100" s="10"/>
      <c r="M100" s="10"/>
      <c r="N100" s="10"/>
      <c r="O100" s="10"/>
      <c r="P100" s="109"/>
      <c r="Q100" s="149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9"/>
      <c r="J101" s="10"/>
      <c r="K101" s="10"/>
      <c r="L101" s="10"/>
      <c r="M101" s="10"/>
      <c r="N101" s="10"/>
      <c r="O101" s="10"/>
      <c r="P101" s="109"/>
      <c r="Q101" s="149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1"/>
      <c r="J102" s="39"/>
      <c r="K102" s="105"/>
      <c r="L102" s="39"/>
      <c r="M102" s="39"/>
      <c r="N102" s="39"/>
      <c r="O102" s="39"/>
      <c r="P102" s="111"/>
      <c r="Q102" s="151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183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3" t="e">
        <f t="shared" si="62"/>
        <v>#DIV/0!</v>
      </c>
      <c r="J103" s="29" t="e">
        <f t="shared" si="62"/>
        <v>#DIV/0!</v>
      </c>
      <c r="K103" s="29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3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2">
        <f t="shared" si="63"/>
        <v>0</v>
      </c>
      <c r="J104" s="97">
        <f t="shared" si="63"/>
        <v>0</v>
      </c>
      <c r="K104" s="97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2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49"/>
      <c r="J105" s="10"/>
      <c r="K105" s="10"/>
      <c r="L105" s="10"/>
      <c r="M105" s="10"/>
      <c r="N105" s="10"/>
      <c r="O105" s="10"/>
      <c r="P105" s="109"/>
      <c r="Q105" s="149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49"/>
      <c r="J106" s="10"/>
      <c r="K106" s="10"/>
      <c r="L106" s="10"/>
      <c r="M106" s="10"/>
      <c r="N106" s="10"/>
      <c r="O106" s="10"/>
      <c r="P106" s="109"/>
      <c r="Q106" s="149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49"/>
      <c r="J107" s="10"/>
      <c r="K107" s="10"/>
      <c r="L107" s="10"/>
      <c r="M107" s="10"/>
      <c r="N107" s="10"/>
      <c r="O107" s="10"/>
      <c r="P107" s="109"/>
      <c r="Q107" s="149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4"/>
      <c r="J108" s="24"/>
      <c r="K108" s="24"/>
      <c r="L108" s="24"/>
      <c r="M108" s="24"/>
      <c r="N108" s="24"/>
      <c r="O108" s="24"/>
      <c r="P108" s="117"/>
      <c r="Q108" s="15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1"/>
      <c r="J109" s="39"/>
      <c r="K109" s="105"/>
      <c r="L109" s="39"/>
      <c r="M109" s="39"/>
      <c r="N109" s="39"/>
      <c r="O109" s="39"/>
      <c r="P109" s="111"/>
      <c r="Q109" s="151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183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3" t="e">
        <f t="shared" si="65"/>
        <v>#DIV/0!</v>
      </c>
      <c r="J110" s="29" t="e">
        <f t="shared" si="65"/>
        <v>#DIV/0!</v>
      </c>
      <c r="K110" s="29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3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49"/>
      <c r="J111" s="10"/>
      <c r="K111" s="10"/>
      <c r="L111" s="10"/>
      <c r="M111" s="10"/>
      <c r="N111" s="10"/>
      <c r="O111" s="10"/>
      <c r="P111" s="109"/>
      <c r="Q111" s="149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49"/>
      <c r="J112" s="10"/>
      <c r="K112" s="10"/>
      <c r="L112" s="10"/>
      <c r="M112" s="10"/>
      <c r="N112" s="10"/>
      <c r="O112" s="10"/>
      <c r="P112" s="109"/>
      <c r="Q112" s="149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49"/>
      <c r="J113" s="10"/>
      <c r="K113" s="10"/>
      <c r="L113" s="10"/>
      <c r="M113" s="10"/>
      <c r="N113" s="10"/>
      <c r="O113" s="10"/>
      <c r="P113" s="109"/>
      <c r="Q113" s="149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4"/>
      <c r="J114" s="24"/>
      <c r="K114" s="24"/>
      <c r="L114" s="24"/>
      <c r="M114" s="24"/>
      <c r="N114" s="24"/>
      <c r="O114" s="24"/>
      <c r="P114" s="117"/>
      <c r="Q114" s="15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192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1"/>
      <c r="J115" s="39"/>
      <c r="K115" s="105"/>
      <c r="L115" s="39"/>
      <c r="M115" s="39"/>
      <c r="N115" s="39"/>
      <c r="O115" s="39"/>
      <c r="P115" s="111"/>
      <c r="Q115" s="151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193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1"/>
      <c r="J116" s="39"/>
      <c r="K116" s="105"/>
      <c r="L116" s="39"/>
      <c r="M116" s="39"/>
      <c r="N116" s="39"/>
      <c r="O116" s="39"/>
      <c r="P116" s="111"/>
      <c r="Q116" s="151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2" t="e">
        <f t="shared" si="67"/>
        <v>#DIV/0!</v>
      </c>
      <c r="J117" s="30" t="e">
        <f t="shared" si="67"/>
        <v>#DIV/0!</v>
      </c>
      <c r="K117" s="104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2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49"/>
      <c r="J118" s="10"/>
      <c r="K118" s="10"/>
      <c r="L118" s="10"/>
      <c r="M118" s="10"/>
      <c r="N118" s="10"/>
      <c r="O118" s="10"/>
      <c r="P118" s="109"/>
      <c r="Q118" s="149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49"/>
      <c r="J119" s="10"/>
      <c r="K119" s="10"/>
      <c r="L119" s="10"/>
      <c r="M119" s="10"/>
      <c r="N119" s="10"/>
      <c r="O119" s="10"/>
      <c r="P119" s="109"/>
      <c r="Q119" s="149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49"/>
      <c r="J120" s="10"/>
      <c r="K120" s="10"/>
      <c r="L120" s="10"/>
      <c r="M120" s="10"/>
      <c r="N120" s="10"/>
      <c r="O120" s="10"/>
      <c r="P120" s="109"/>
      <c r="Q120" s="149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4"/>
      <c r="J121" s="24"/>
      <c r="K121" s="24"/>
      <c r="L121" s="24"/>
      <c r="M121" s="24"/>
      <c r="N121" s="24"/>
      <c r="O121" s="24"/>
      <c r="P121" s="117"/>
      <c r="Q121" s="15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3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3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3" t="e">
        <f t="shared" si="70"/>
        <v>#DIV/0!</v>
      </c>
      <c r="J123" s="54" t="e">
        <f t="shared" si="70"/>
        <v>#DIV/0!</v>
      </c>
      <c r="K123" s="54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3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3" t="e">
        <f t="shared" si="71"/>
        <v>#DIV/0!</v>
      </c>
      <c r="J124" s="54" t="e">
        <f t="shared" si="71"/>
        <v>#DIV/0!</v>
      </c>
      <c r="K124" s="54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3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3" t="e">
        <f t="shared" si="71"/>
        <v>#DIV/0!</v>
      </c>
      <c r="J125" s="54" t="e">
        <f t="shared" si="71"/>
        <v>#DIV/0!</v>
      </c>
      <c r="K125" s="54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3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3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3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6"/>
      <c r="J127" s="37"/>
      <c r="K127" s="37"/>
      <c r="L127" s="54"/>
      <c r="M127" s="37"/>
      <c r="N127" s="37"/>
      <c r="O127" s="37"/>
      <c r="P127" s="115"/>
      <c r="Q127" s="146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6"/>
      <c r="J128" s="37"/>
      <c r="K128" s="37"/>
      <c r="L128" s="54"/>
      <c r="M128" s="37"/>
      <c r="N128" s="37"/>
      <c r="O128" s="37"/>
      <c r="P128" s="115"/>
      <c r="Q128" s="146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4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4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5"/>
      <c r="J130" s="51"/>
      <c r="K130" s="51"/>
      <c r="L130" s="51"/>
      <c r="M130" s="51"/>
      <c r="N130" s="51"/>
      <c r="O130" s="51"/>
      <c r="P130" s="128"/>
      <c r="Q130" s="165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4"/>
      <c r="J131" s="24"/>
      <c r="K131" s="26"/>
      <c r="L131" s="26"/>
      <c r="M131" s="26"/>
      <c r="N131" s="24"/>
      <c r="O131" s="24"/>
      <c r="P131" s="117"/>
      <c r="Q131" s="15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3"/>
      <c r="J132" s="54"/>
      <c r="K132" s="54"/>
      <c r="L132" s="54"/>
      <c r="M132" s="54"/>
      <c r="N132" s="54"/>
      <c r="O132" s="54"/>
      <c r="P132" s="126"/>
      <c r="Q132" s="163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6"/>
      <c r="J133" s="93"/>
      <c r="K133" s="93"/>
      <c r="L133" s="93"/>
      <c r="M133" s="93"/>
      <c r="N133" s="93"/>
      <c r="O133" s="93"/>
      <c r="P133" s="129"/>
      <c r="Q133" s="166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5"/>
      <c r="J134" s="51"/>
      <c r="K134" s="51"/>
      <c r="L134" s="26"/>
      <c r="M134" s="51"/>
      <c r="N134" s="51"/>
      <c r="O134" s="51"/>
      <c r="P134" s="128"/>
      <c r="Q134" s="165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5"/>
      <c r="J135" s="51"/>
      <c r="K135" s="51"/>
      <c r="L135" s="51"/>
      <c r="M135" s="51"/>
      <c r="N135" s="51"/>
      <c r="O135" s="51"/>
      <c r="P135" s="128"/>
      <c r="Q135" s="165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1"/>
      <c r="J136" s="39"/>
      <c r="K136" s="105"/>
      <c r="L136" s="39"/>
      <c r="M136" s="39"/>
      <c r="N136" s="39"/>
      <c r="O136" s="39"/>
      <c r="P136" s="111"/>
      <c r="Q136" s="151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187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5" t="e">
        <f t="shared" si="74"/>
        <v>#DIV/0!</v>
      </c>
      <c r="J137" s="35" t="e">
        <f t="shared" si="74"/>
        <v>#DIV/0!</v>
      </c>
      <c r="K137" s="35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5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7">
        <f t="shared" si="75"/>
        <v>0</v>
      </c>
      <c r="J138" s="95">
        <f t="shared" si="75"/>
        <v>0</v>
      </c>
      <c r="K138" s="9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7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190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1"/>
      <c r="J139" s="39"/>
      <c r="K139" s="105"/>
      <c r="L139" s="39"/>
      <c r="M139" s="39"/>
      <c r="N139" s="39"/>
      <c r="O139" s="39"/>
      <c r="P139" s="111"/>
      <c r="Q139" s="151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1"/>
      <c r="J140" s="39"/>
      <c r="K140" s="105"/>
      <c r="L140" s="39"/>
      <c r="M140" s="39"/>
      <c r="N140" s="39"/>
      <c r="O140" s="39"/>
      <c r="P140" s="111"/>
      <c r="Q140" s="151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3" t="e">
        <f t="shared" si="76"/>
        <v>#DIV/0!</v>
      </c>
      <c r="J141" s="29" t="e">
        <f t="shared" si="76"/>
        <v>#DIV/0!</v>
      </c>
      <c r="K141" s="29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3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4" t="e">
        <f t="shared" si="77"/>
        <v>#DIV/0!</v>
      </c>
      <c r="J142" s="58" t="e">
        <f t="shared" si="77"/>
        <v>#DIV/0!</v>
      </c>
      <c r="K142" s="58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4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5"/>
      <c r="J143" s="51"/>
      <c r="K143" s="51"/>
      <c r="L143" s="51"/>
      <c r="M143" s="51"/>
      <c r="N143" s="51"/>
      <c r="O143" s="51"/>
      <c r="P143" s="128"/>
      <c r="Q143" s="165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4"/>
      <c r="J144" s="58"/>
      <c r="K144" s="58"/>
      <c r="L144" s="26"/>
      <c r="M144" s="58"/>
      <c r="N144" s="58"/>
      <c r="O144" s="58"/>
      <c r="P144" s="127"/>
      <c r="Q144" s="164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5"/>
      <c r="J145" s="51"/>
      <c r="K145" s="51"/>
      <c r="L145" s="51"/>
      <c r="M145" s="51"/>
      <c r="N145" s="51"/>
      <c r="O145" s="51"/>
      <c r="P145" s="128"/>
      <c r="Q145" s="165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178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1"/>
      <c r="J146" s="39"/>
      <c r="K146" s="105"/>
      <c r="L146" s="39"/>
      <c r="M146" s="39"/>
      <c r="N146" s="39"/>
      <c r="O146" s="39"/>
      <c r="P146" s="111"/>
      <c r="Q146" s="151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187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3" t="e">
        <f t="shared" si="79"/>
        <v>#DIV/0!</v>
      </c>
      <c r="J147" s="29" t="e">
        <f t="shared" si="79"/>
        <v>#DIV/0!</v>
      </c>
      <c r="K147" s="29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3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191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1"/>
      <c r="J148" s="39"/>
      <c r="K148" s="105"/>
      <c r="L148" s="39"/>
      <c r="M148" s="39"/>
      <c r="N148" s="39"/>
      <c r="O148" s="39"/>
      <c r="P148" s="111"/>
      <c r="Q148" s="151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1"/>
      <c r="J149" s="39"/>
      <c r="K149" s="105"/>
      <c r="L149" s="39"/>
      <c r="M149" s="39"/>
      <c r="N149" s="39"/>
      <c r="O149" s="39"/>
      <c r="P149" s="111"/>
      <c r="Q149" s="151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2" t="e">
        <f t="shared" si="80"/>
        <v>#DIV/0!</v>
      </c>
      <c r="J150" s="30" t="e">
        <f t="shared" si="80"/>
        <v>#DIV/0!</v>
      </c>
      <c r="K150" s="104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2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4" t="e">
        <f t="shared" si="81"/>
        <v>#DIV/0!</v>
      </c>
      <c r="J151" s="58" t="e">
        <f t="shared" si="81"/>
        <v>#DIV/0!</v>
      </c>
      <c r="K151" s="58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4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179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6"/>
      <c r="J152" s="37"/>
      <c r="K152" s="37"/>
      <c r="L152" s="37"/>
      <c r="M152" s="37"/>
      <c r="N152" s="37"/>
      <c r="O152" s="37"/>
      <c r="P152" s="115"/>
      <c r="Q152" s="146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180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6"/>
      <c r="J153" s="37"/>
      <c r="K153" s="37"/>
      <c r="L153" s="37"/>
      <c r="M153" s="37"/>
      <c r="N153" s="37"/>
      <c r="O153" s="37"/>
      <c r="P153" s="115"/>
      <c r="Q153" s="146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4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4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6"/>
      <c r="J155" s="37"/>
      <c r="K155" s="37"/>
      <c r="L155" s="37"/>
      <c r="M155" s="37"/>
      <c r="N155" s="37"/>
      <c r="O155" s="37"/>
      <c r="P155" s="115"/>
      <c r="Q155" s="146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6"/>
      <c r="J156" s="37"/>
      <c r="K156" s="37"/>
      <c r="L156" s="37"/>
      <c r="M156" s="37"/>
      <c r="N156" s="37"/>
      <c r="O156" s="37"/>
      <c r="P156" s="115"/>
      <c r="Q156" s="146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4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4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4"/>
      <c r="J158" s="58"/>
      <c r="K158" s="58"/>
      <c r="L158" s="58"/>
      <c r="M158" s="58"/>
      <c r="N158" s="58"/>
      <c r="O158" s="58"/>
      <c r="P158" s="127"/>
      <c r="Q158" s="164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4"/>
      <c r="J159" s="58"/>
      <c r="K159" s="58"/>
      <c r="L159" s="58"/>
      <c r="M159" s="58"/>
      <c r="N159" s="58"/>
      <c r="O159" s="58"/>
      <c r="P159" s="127"/>
      <c r="Q159" s="164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4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4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6"/>
      <c r="J161" s="37"/>
      <c r="K161" s="37"/>
      <c r="L161" s="37"/>
      <c r="M161" s="37"/>
      <c r="N161" s="37"/>
      <c r="O161" s="37"/>
      <c r="P161" s="115"/>
      <c r="Q161" s="146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7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3" t="e">
        <f t="shared" si="83"/>
        <v>#DIV/0!</v>
      </c>
      <c r="J163" s="54" t="e">
        <f t="shared" si="83"/>
        <v>#DIV/0!</v>
      </c>
      <c r="K163" s="54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3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185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6"/>
      <c r="J164" s="37"/>
      <c r="K164" s="37"/>
      <c r="L164" s="37"/>
      <c r="M164" s="37"/>
      <c r="N164" s="37"/>
      <c r="O164" s="37"/>
      <c r="P164" s="115"/>
      <c r="Q164" s="146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186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7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3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3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181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6"/>
      <c r="J167" s="37"/>
      <c r="K167" s="37"/>
      <c r="L167" s="37"/>
      <c r="M167" s="37"/>
      <c r="N167" s="37"/>
      <c r="O167" s="37"/>
      <c r="P167" s="115"/>
      <c r="Q167" s="146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182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5"/>
      <c r="J168" s="35"/>
      <c r="K168" s="38"/>
      <c r="L168" s="38"/>
      <c r="M168" s="38"/>
      <c r="N168" s="35"/>
      <c r="O168" s="35"/>
      <c r="P168" s="118"/>
      <c r="Q168" s="157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3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6"/>
      <c r="J170" s="37"/>
      <c r="K170" s="37"/>
      <c r="L170" s="37"/>
      <c r="M170" s="37"/>
      <c r="N170" s="37"/>
      <c r="O170" s="37"/>
      <c r="P170" s="115"/>
      <c r="Q170" s="146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6"/>
      <c r="J171" s="37"/>
      <c r="K171" s="37"/>
      <c r="L171" s="37"/>
      <c r="M171" s="37"/>
      <c r="N171" s="37"/>
      <c r="O171" s="37"/>
      <c r="P171" s="115"/>
      <c r="Q171" s="146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4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4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6"/>
      <c r="J173" s="37"/>
      <c r="K173" s="37"/>
      <c r="L173" s="37"/>
      <c r="M173" s="37"/>
      <c r="N173" s="37"/>
      <c r="O173" s="37"/>
      <c r="P173" s="115"/>
      <c r="Q173" s="146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6"/>
      <c r="J174" s="37"/>
      <c r="K174" s="37"/>
      <c r="L174" s="37"/>
      <c r="M174" s="37"/>
      <c r="N174" s="37"/>
      <c r="O174" s="37"/>
      <c r="P174" s="115"/>
      <c r="Q174" s="146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68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4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6"/>
      <c r="J176" s="37"/>
      <c r="K176" s="37"/>
      <c r="L176" s="37"/>
      <c r="M176" s="37"/>
      <c r="N176" s="37"/>
      <c r="O176" s="37"/>
      <c r="P176" s="131"/>
      <c r="Q176" s="146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6"/>
      <c r="J177" s="37"/>
      <c r="K177" s="37"/>
      <c r="L177" s="37"/>
      <c r="M177" s="37"/>
      <c r="N177" s="37"/>
      <c r="O177" s="37"/>
      <c r="P177" s="115"/>
      <c r="Q177" s="146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6"/>
      <c r="J178" s="37"/>
      <c r="K178" s="37"/>
      <c r="L178" s="37"/>
      <c r="M178" s="37"/>
      <c r="N178" s="37"/>
      <c r="O178" s="37"/>
      <c r="P178" s="115"/>
      <c r="Q178" s="146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customHeight="1" x14ac:dyDescent="0.2">
      <c r="A179" s="32" t="s">
        <v>122</v>
      </c>
      <c r="B179" s="23">
        <v>13005</v>
      </c>
      <c r="C179" s="27">
        <f>SUM(E179:Y179)</f>
        <v>7577</v>
      </c>
      <c r="D179" s="15">
        <f>C179/B179</f>
        <v>0.58262206843521724</v>
      </c>
      <c r="E179" s="39">
        <v>1500</v>
      </c>
      <c r="F179" s="39">
        <v>890</v>
      </c>
      <c r="G179" s="39">
        <v>50</v>
      </c>
      <c r="H179" s="39"/>
      <c r="I179" s="151">
        <v>100</v>
      </c>
      <c r="J179" s="39"/>
      <c r="K179" s="105"/>
      <c r="L179" s="39"/>
      <c r="M179" s="39">
        <v>305</v>
      </c>
      <c r="N179" s="39">
        <v>620</v>
      </c>
      <c r="O179" s="39"/>
      <c r="P179" s="151"/>
      <c r="Q179" s="151">
        <v>2613</v>
      </c>
      <c r="R179" s="39"/>
      <c r="S179" s="39"/>
      <c r="T179" s="39"/>
      <c r="U179" s="39"/>
      <c r="V179" s="39">
        <v>400</v>
      </c>
      <c r="W179" s="39"/>
      <c r="X179" s="39">
        <v>397</v>
      </c>
      <c r="Y179" s="39">
        <v>702</v>
      </c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2"/>
      <c r="J180" s="30"/>
      <c r="K180" s="104"/>
      <c r="L180" s="30"/>
      <c r="M180" s="30"/>
      <c r="N180" s="30"/>
      <c r="O180" s="30"/>
      <c r="P180" s="113"/>
      <c r="Q180" s="152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49"/>
      <c r="J181" s="10"/>
      <c r="K181" s="10"/>
      <c r="L181" s="10"/>
      <c r="M181" s="10"/>
      <c r="N181" s="10"/>
      <c r="O181" s="10"/>
      <c r="P181" s="109"/>
      <c r="Q181" s="149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49"/>
      <c r="J182" s="10"/>
      <c r="K182" s="10"/>
      <c r="L182" s="10"/>
      <c r="M182" s="10"/>
      <c r="N182" s="10"/>
      <c r="O182" s="10"/>
      <c r="P182" s="109"/>
      <c r="Q182" s="149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1"/>
      <c r="J183" s="39"/>
      <c r="K183" s="105"/>
      <c r="L183" s="39"/>
      <c r="M183" s="39"/>
      <c r="N183" s="39"/>
      <c r="O183" s="39"/>
      <c r="P183" s="111"/>
      <c r="Q183" s="151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0" t="e">
        <f t="shared" si="86"/>
        <v>#DIV/0!</v>
      </c>
      <c r="J184" s="16" t="e">
        <f t="shared" si="86"/>
        <v>#DIV/0!</v>
      </c>
      <c r="K184" s="1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0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49"/>
      <c r="J185" s="10"/>
      <c r="K185" s="10"/>
      <c r="L185" s="10"/>
      <c r="M185" s="10"/>
      <c r="N185" s="10"/>
      <c r="O185" s="10"/>
      <c r="P185" s="109"/>
      <c r="Q185" s="149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49"/>
      <c r="J186" s="10"/>
      <c r="K186" s="10"/>
      <c r="L186" s="10"/>
      <c r="M186" s="10"/>
      <c r="N186" s="10"/>
      <c r="O186" s="10"/>
      <c r="P186" s="109"/>
      <c r="Q186" s="149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69"/>
      <c r="J187" s="62"/>
      <c r="K187" s="62"/>
      <c r="L187" s="62"/>
      <c r="M187" s="62"/>
      <c r="N187" s="62"/>
      <c r="O187" s="62"/>
      <c r="P187" s="132"/>
      <c r="Q187" s="169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45" hidden="1" outlineLevel="1" x14ac:dyDescent="0.2">
      <c r="A188" s="11" t="s">
        <v>203</v>
      </c>
      <c r="B188" s="27">
        <v>90210</v>
      </c>
      <c r="C188" s="27">
        <f>SUM(E188:Y188)</f>
        <v>89324</v>
      </c>
      <c r="D188" s="15">
        <f t="shared" si="85"/>
        <v>0.99017847245316482</v>
      </c>
      <c r="E188" s="31">
        <v>525</v>
      </c>
      <c r="F188" s="31">
        <v>1935</v>
      </c>
      <c r="G188" s="116">
        <v>5196</v>
      </c>
      <c r="H188" s="31">
        <v>7161</v>
      </c>
      <c r="I188" s="31">
        <v>4450</v>
      </c>
      <c r="J188" s="116">
        <v>5788</v>
      </c>
      <c r="K188" s="116">
        <v>3545</v>
      </c>
      <c r="L188" s="116">
        <v>5170</v>
      </c>
      <c r="M188" s="116">
        <v>3029</v>
      </c>
      <c r="N188" s="31">
        <v>2851</v>
      </c>
      <c r="O188" s="37">
        <v>2583</v>
      </c>
      <c r="P188" s="116">
        <v>6744</v>
      </c>
      <c r="Q188" s="37">
        <v>4509</v>
      </c>
      <c r="R188" s="116">
        <v>3845</v>
      </c>
      <c r="S188" s="37">
        <v>3251</v>
      </c>
      <c r="T188" s="116">
        <v>5043</v>
      </c>
      <c r="U188" s="116">
        <v>2005</v>
      </c>
      <c r="V188" s="37">
        <v>1606</v>
      </c>
      <c r="W188" s="116">
        <v>7572</v>
      </c>
      <c r="X188" s="37">
        <v>7601</v>
      </c>
      <c r="Y188" s="183">
        <v>4915</v>
      </c>
    </row>
    <row r="189" spans="1:25" s="63" customFormat="1" ht="30" customHeight="1" outlineLevel="1" x14ac:dyDescent="0.2">
      <c r="A189" s="32" t="s">
        <v>129</v>
      </c>
      <c r="B189" s="27">
        <v>67910</v>
      </c>
      <c r="C189" s="27">
        <f>SUM(E189:Y189)</f>
        <v>24605.1</v>
      </c>
      <c r="D189" s="15">
        <f t="shared" si="85"/>
        <v>0.362319246060963</v>
      </c>
      <c r="E189" s="37">
        <v>150</v>
      </c>
      <c r="F189" s="37">
        <v>876</v>
      </c>
      <c r="G189" s="37">
        <v>3102</v>
      </c>
      <c r="H189" s="37">
        <v>2139</v>
      </c>
      <c r="I189" s="146">
        <v>238</v>
      </c>
      <c r="J189" s="37">
        <v>300</v>
      </c>
      <c r="K189" s="37">
        <v>1020</v>
      </c>
      <c r="L189" s="37">
        <v>985</v>
      </c>
      <c r="M189" s="37">
        <v>788</v>
      </c>
      <c r="N189" s="37">
        <v>885.1</v>
      </c>
      <c r="O189" s="37">
        <v>747</v>
      </c>
      <c r="P189" s="37">
        <v>1496</v>
      </c>
      <c r="Q189" s="146">
        <v>1246</v>
      </c>
      <c r="R189" s="37">
        <v>300</v>
      </c>
      <c r="S189" s="37">
        <v>100</v>
      </c>
      <c r="T189" s="37">
        <v>2012</v>
      </c>
      <c r="U189" s="37">
        <v>760</v>
      </c>
      <c r="V189" s="37">
        <v>1014</v>
      </c>
      <c r="W189" s="37">
        <v>269</v>
      </c>
      <c r="X189" s="37">
        <v>4343</v>
      </c>
      <c r="Y189" s="37">
        <v>1835</v>
      </c>
    </row>
    <row r="190" spans="1:25" s="50" customFormat="1" ht="30" customHeight="1" x14ac:dyDescent="0.2">
      <c r="A190" s="11" t="s">
        <v>130</v>
      </c>
      <c r="B190" s="52">
        <f>B189/B188</f>
        <v>0.75279902449839264</v>
      </c>
      <c r="C190" s="52">
        <f>C189/C188</f>
        <v>0.27545900317943667</v>
      </c>
      <c r="D190" s="15">
        <f t="shared" si="85"/>
        <v>0.36591307137118217</v>
      </c>
      <c r="E190" s="73">
        <f t="shared" ref="E190:Y190" si="87">E189/E188</f>
        <v>0.2857142857142857</v>
      </c>
      <c r="F190" s="73">
        <f t="shared" si="87"/>
        <v>0.45271317829457364</v>
      </c>
      <c r="G190" s="73">
        <f t="shared" si="87"/>
        <v>0.59699769053117779</v>
      </c>
      <c r="H190" s="73">
        <f t="shared" si="87"/>
        <v>0.29870129870129869</v>
      </c>
      <c r="I190" s="170">
        <f t="shared" si="87"/>
        <v>5.3483146067415728E-2</v>
      </c>
      <c r="J190" s="73">
        <f t="shared" si="87"/>
        <v>5.1831375259156875E-2</v>
      </c>
      <c r="K190" s="73">
        <f t="shared" si="87"/>
        <v>0.28772919605077574</v>
      </c>
      <c r="L190" s="73">
        <f t="shared" si="87"/>
        <v>0.19052224371373308</v>
      </c>
      <c r="M190" s="73">
        <f t="shared" si="87"/>
        <v>0.2601518653020799</v>
      </c>
      <c r="N190" s="73">
        <f t="shared" si="87"/>
        <v>0.31045247281655558</v>
      </c>
      <c r="O190" s="73">
        <f t="shared" si="87"/>
        <v>0.28919860627177701</v>
      </c>
      <c r="P190" s="170">
        <f t="shared" si="87"/>
        <v>0.22182680901542112</v>
      </c>
      <c r="Q190" s="170">
        <f t="shared" si="87"/>
        <v>0.27633621645597695</v>
      </c>
      <c r="R190" s="73">
        <f t="shared" si="87"/>
        <v>7.8023407022106639E-2</v>
      </c>
      <c r="S190" s="73">
        <f t="shared" si="87"/>
        <v>3.0759766225776683E-2</v>
      </c>
      <c r="T190" s="73">
        <f t="shared" si="87"/>
        <v>0.39896886773745788</v>
      </c>
      <c r="U190" s="73">
        <f t="shared" si="87"/>
        <v>0.37905236907730672</v>
      </c>
      <c r="V190" s="73">
        <f t="shared" si="87"/>
        <v>0.63138231631382313</v>
      </c>
      <c r="W190" s="73">
        <f t="shared" si="87"/>
        <v>3.5525620707871103E-2</v>
      </c>
      <c r="X190" s="73">
        <f t="shared" si="87"/>
        <v>0.57137218787001709</v>
      </c>
      <c r="Y190" s="73">
        <f t="shared" si="87"/>
        <v>0.37334689725330622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1"/>
      <c r="J191" s="49"/>
      <c r="K191" s="49"/>
      <c r="L191" s="49"/>
      <c r="M191" s="49"/>
      <c r="N191" s="49"/>
      <c r="O191" s="49"/>
      <c r="P191" s="133"/>
      <c r="Q191" s="171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6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6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0"/>
      <c r="J193" s="16"/>
      <c r="K193" s="16"/>
      <c r="L193" s="16"/>
      <c r="M193" s="16"/>
      <c r="N193" s="16"/>
      <c r="O193" s="16"/>
      <c r="P193" s="110"/>
      <c r="Q193" s="150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6"/>
      <c r="J194" s="37"/>
      <c r="K194" s="37"/>
      <c r="L194" s="37"/>
      <c r="M194" s="37"/>
      <c r="N194" s="37"/>
      <c r="O194" s="37"/>
      <c r="P194" s="37"/>
      <c r="Q194" s="146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customHeight="1" outlineLevel="1" x14ac:dyDescent="0.2">
      <c r="A195" s="55" t="s">
        <v>135</v>
      </c>
      <c r="B195" s="23">
        <v>50179</v>
      </c>
      <c r="C195" s="27">
        <f>SUM(E195:Y195)</f>
        <v>9461</v>
      </c>
      <c r="D195" s="9">
        <f t="shared" ref="D195:D214" si="88">C195/B195</f>
        <v>0.18854500886825165</v>
      </c>
      <c r="E195" s="26">
        <v>225</v>
      </c>
      <c r="F195" s="26">
        <v>389</v>
      </c>
      <c r="G195" s="26">
        <v>1440</v>
      </c>
      <c r="H195" s="26">
        <v>354</v>
      </c>
      <c r="I195" s="106">
        <v>197</v>
      </c>
      <c r="J195" s="26"/>
      <c r="K195" s="26">
        <v>734</v>
      </c>
      <c r="L195" s="26">
        <v>190</v>
      </c>
      <c r="M195" s="26">
        <v>89</v>
      </c>
      <c r="N195" s="26">
        <v>384</v>
      </c>
      <c r="O195" s="26">
        <v>402</v>
      </c>
      <c r="P195" s="26">
        <v>580</v>
      </c>
      <c r="Q195" s="106">
        <v>880</v>
      </c>
      <c r="R195" s="26">
        <v>755</v>
      </c>
      <c r="S195" s="26"/>
      <c r="T195" s="26">
        <v>221</v>
      </c>
      <c r="U195" s="26">
        <v>228</v>
      </c>
      <c r="V195" s="26">
        <v>190</v>
      </c>
      <c r="W195" s="26">
        <v>186</v>
      </c>
      <c r="X195" s="26">
        <v>1139</v>
      </c>
      <c r="Y195" s="26">
        <v>878</v>
      </c>
    </row>
    <row r="196" spans="1:35" s="50" customFormat="1" ht="30" hidden="1" customHeight="1" outlineLevel="1" x14ac:dyDescent="0.2">
      <c r="A196" s="13" t="s">
        <v>136</v>
      </c>
      <c r="B196" s="23">
        <v>99221</v>
      </c>
      <c r="C196" s="27">
        <f>SUM(E196:Y196)</f>
        <v>115218</v>
      </c>
      <c r="D196" s="9">
        <f t="shared" si="88"/>
        <v>1.1612259501516815</v>
      </c>
      <c r="E196" s="31">
        <v>2050</v>
      </c>
      <c r="F196" s="31">
        <v>2963</v>
      </c>
      <c r="G196" s="31">
        <v>12143</v>
      </c>
      <c r="H196" s="31">
        <v>16541</v>
      </c>
      <c r="I196" s="31">
        <v>6539</v>
      </c>
      <c r="J196" s="31">
        <v>4614</v>
      </c>
      <c r="K196" s="31">
        <v>4320</v>
      </c>
      <c r="L196" s="31">
        <v>7934</v>
      </c>
      <c r="M196" s="31">
        <v>4709</v>
      </c>
      <c r="N196" s="31">
        <v>3815</v>
      </c>
      <c r="O196" s="31">
        <v>3026</v>
      </c>
      <c r="P196" s="31">
        <v>5245</v>
      </c>
      <c r="Q196" s="31">
        <v>8414</v>
      </c>
      <c r="R196" s="31">
        <v>2766</v>
      </c>
      <c r="S196" s="31">
        <v>4693</v>
      </c>
      <c r="T196" s="31">
        <v>2954</v>
      </c>
      <c r="U196" s="31">
        <v>2015</v>
      </c>
      <c r="V196" s="31">
        <v>1267</v>
      </c>
      <c r="W196" s="31">
        <v>5801</v>
      </c>
      <c r="X196" s="31">
        <v>6651</v>
      </c>
      <c r="Y196" s="31">
        <v>6758</v>
      </c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22580.55</v>
      </c>
      <c r="C197" s="27">
        <f>C195*0.45</f>
        <v>4257.45</v>
      </c>
      <c r="D197" s="9">
        <f t="shared" si="88"/>
        <v>0.18854500886825165</v>
      </c>
      <c r="E197" s="26"/>
      <c r="F197" s="26"/>
      <c r="G197" s="26"/>
      <c r="H197" s="26"/>
      <c r="I197" s="106"/>
      <c r="J197" s="26"/>
      <c r="K197" s="26"/>
      <c r="L197" s="26"/>
      <c r="M197" s="26"/>
      <c r="N197" s="26"/>
      <c r="O197" s="26"/>
      <c r="P197" s="26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customHeight="1" collapsed="1" x14ac:dyDescent="0.2">
      <c r="A198" s="13" t="s">
        <v>138</v>
      </c>
      <c r="B198" s="52">
        <f>B195/B196</f>
        <v>0.50572963384767333</v>
      </c>
      <c r="C198" s="52">
        <f>C195/C196</f>
        <v>8.2113905813327781E-2</v>
      </c>
      <c r="D198" s="9">
        <f>C198/B198</f>
        <v>0.16236720238952942</v>
      </c>
      <c r="E198" s="73">
        <f>E195/E196</f>
        <v>0.10975609756097561</v>
      </c>
      <c r="F198" s="73">
        <f t="shared" ref="F198:Y198" si="89">F195/F196</f>
        <v>0.13128585892676342</v>
      </c>
      <c r="G198" s="73">
        <f t="shared" si="89"/>
        <v>0.11858684015482171</v>
      </c>
      <c r="H198" s="73">
        <f t="shared" si="89"/>
        <v>2.1401366301916452E-2</v>
      </c>
      <c r="I198" s="73">
        <f t="shared" si="89"/>
        <v>3.0126930723352194E-2</v>
      </c>
      <c r="J198" s="73"/>
      <c r="K198" s="73">
        <f t="shared" si="89"/>
        <v>0.1699074074074074</v>
      </c>
      <c r="L198" s="73">
        <f t="shared" si="89"/>
        <v>2.3947567431308294E-2</v>
      </c>
      <c r="M198" s="73">
        <f t="shared" si="89"/>
        <v>1.8899978764068806E-2</v>
      </c>
      <c r="N198" s="73">
        <f t="shared" si="89"/>
        <v>0.10065530799475754</v>
      </c>
      <c r="O198" s="73">
        <f t="shared" si="89"/>
        <v>0.13284864507600794</v>
      </c>
      <c r="P198" s="73">
        <f t="shared" si="89"/>
        <v>0.11058150619637751</v>
      </c>
      <c r="Q198" s="73">
        <f t="shared" si="89"/>
        <v>0.10458759210839078</v>
      </c>
      <c r="R198" s="73">
        <f t="shared" si="89"/>
        <v>0.27295733911785974</v>
      </c>
      <c r="S198" s="73"/>
      <c r="T198" s="73">
        <f t="shared" si="89"/>
        <v>7.4813811780636424E-2</v>
      </c>
      <c r="U198" s="73">
        <f t="shared" si="89"/>
        <v>0.11315136476426799</v>
      </c>
      <c r="V198" s="73">
        <f t="shared" si="89"/>
        <v>0.1499605367008682</v>
      </c>
      <c r="W198" s="73">
        <f t="shared" si="89"/>
        <v>3.2063437338389934E-2</v>
      </c>
      <c r="X198" s="73">
        <f t="shared" si="89"/>
        <v>0.17125244324161781</v>
      </c>
      <c r="Y198" s="73">
        <f t="shared" si="89"/>
        <v>0.12992009470257473</v>
      </c>
    </row>
    <row r="199" spans="1:35" s="63" customFormat="1" ht="30" customHeight="1" outlineLevel="1" x14ac:dyDescent="0.2">
      <c r="A199" s="55" t="s">
        <v>139</v>
      </c>
      <c r="B199" s="23">
        <v>102215</v>
      </c>
      <c r="C199" s="27">
        <f>SUM(E199:Y199)</f>
        <v>67870</v>
      </c>
      <c r="D199" s="9">
        <f t="shared" si="88"/>
        <v>0.66399256469207069</v>
      </c>
      <c r="E199" s="26">
        <v>300</v>
      </c>
      <c r="F199" s="26">
        <v>3600</v>
      </c>
      <c r="G199" s="26">
        <v>9063</v>
      </c>
      <c r="H199" s="26">
        <v>7039</v>
      </c>
      <c r="I199" s="106"/>
      <c r="J199" s="26"/>
      <c r="K199" s="26">
        <v>450</v>
      </c>
      <c r="L199" s="26">
        <v>1660</v>
      </c>
      <c r="M199" s="26">
        <v>4800</v>
      </c>
      <c r="N199" s="26">
        <v>1375</v>
      </c>
      <c r="O199" s="26">
        <v>3525</v>
      </c>
      <c r="P199" s="26">
        <v>3620</v>
      </c>
      <c r="Q199" s="106"/>
      <c r="R199" s="26">
        <v>2000</v>
      </c>
      <c r="S199" s="26"/>
      <c r="T199" s="26">
        <v>15205</v>
      </c>
      <c r="U199" s="26">
        <v>100</v>
      </c>
      <c r="V199" s="26">
        <v>300</v>
      </c>
      <c r="W199" s="26">
        <v>1672</v>
      </c>
      <c r="X199" s="26">
        <v>9633</v>
      </c>
      <c r="Y199" s="26">
        <v>3528</v>
      </c>
    </row>
    <row r="200" spans="1:35" s="50" customFormat="1" ht="28.15" hidden="1" customHeight="1" outlineLevel="1" x14ac:dyDescent="0.2">
      <c r="A200" s="13" t="s">
        <v>136</v>
      </c>
      <c r="B200" s="23">
        <v>283125</v>
      </c>
      <c r="C200" s="27">
        <f>SUM(E200:Y200)</f>
        <v>286074</v>
      </c>
      <c r="D200" s="9">
        <f t="shared" si="88"/>
        <v>1.0104158940397352</v>
      </c>
      <c r="E200" s="31">
        <v>600</v>
      </c>
      <c r="F200" s="31">
        <v>8000</v>
      </c>
      <c r="G200" s="31">
        <v>25123</v>
      </c>
      <c r="H200" s="31">
        <v>18776</v>
      </c>
      <c r="I200" s="31">
        <v>8896</v>
      </c>
      <c r="J200" s="31">
        <v>12063</v>
      </c>
      <c r="K200" s="31">
        <v>710</v>
      </c>
      <c r="L200" s="31">
        <v>19682</v>
      </c>
      <c r="M200" s="31">
        <v>12989</v>
      </c>
      <c r="N200" s="31">
        <v>13114</v>
      </c>
      <c r="O200" s="31">
        <v>7332</v>
      </c>
      <c r="P200" s="31">
        <v>15408</v>
      </c>
      <c r="Q200" s="31">
        <v>2622</v>
      </c>
      <c r="R200" s="31">
        <v>3236</v>
      </c>
      <c r="S200" s="31">
        <v>10145</v>
      </c>
      <c r="T200" s="31">
        <v>53168</v>
      </c>
      <c r="U200" s="31">
        <v>3454</v>
      </c>
      <c r="V200" s="31">
        <v>634</v>
      </c>
      <c r="W200" s="31">
        <v>7396</v>
      </c>
      <c r="X200" s="31">
        <v>43232</v>
      </c>
      <c r="Y200" s="31">
        <v>19494</v>
      </c>
    </row>
    <row r="201" spans="1:35" s="50" customFormat="1" ht="27" hidden="1" customHeight="1" outlineLevel="1" x14ac:dyDescent="0.2">
      <c r="A201" s="13" t="s">
        <v>137</v>
      </c>
      <c r="B201" s="27">
        <f>B199*0.3</f>
        <v>30664.5</v>
      </c>
      <c r="C201" s="27">
        <f>C199*0.3</f>
        <v>20361</v>
      </c>
      <c r="D201" s="9">
        <f t="shared" si="88"/>
        <v>0.66399256469207069</v>
      </c>
      <c r="E201" s="26"/>
      <c r="F201" s="26"/>
      <c r="G201" s="26"/>
      <c r="H201" s="26"/>
      <c r="I201" s="106"/>
      <c r="J201" s="26"/>
      <c r="K201" s="26"/>
      <c r="L201" s="26"/>
      <c r="M201" s="26"/>
      <c r="N201" s="26"/>
      <c r="O201" s="26"/>
      <c r="P201" s="171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customHeight="1" collapsed="1" x14ac:dyDescent="0.2">
      <c r="A202" s="13" t="s">
        <v>138</v>
      </c>
      <c r="B202" s="9">
        <f>B199/B200</f>
        <v>0.3610242825607064</v>
      </c>
      <c r="C202" s="9">
        <f>C199/C200</f>
        <v>0.23724630689961337</v>
      </c>
      <c r="D202" s="9">
        <f t="shared" si="88"/>
        <v>0.65714778301573196</v>
      </c>
      <c r="E202" s="104">
        <f t="shared" ref="E202:Y202" si="90">E199/E200</f>
        <v>0.5</v>
      </c>
      <c r="F202" s="30">
        <f t="shared" si="90"/>
        <v>0.45</v>
      </c>
      <c r="G202" s="30">
        <f t="shared" si="90"/>
        <v>0.36074513394101021</v>
      </c>
      <c r="H202" s="30">
        <f t="shared" si="90"/>
        <v>0.37489348103962505</v>
      </c>
      <c r="I202" s="152"/>
      <c r="J202" s="30"/>
      <c r="K202" s="104">
        <f t="shared" si="90"/>
        <v>0.63380281690140849</v>
      </c>
      <c r="L202" s="104">
        <f t="shared" si="90"/>
        <v>8.4341022253835995E-2</v>
      </c>
      <c r="M202" s="30">
        <f t="shared" si="90"/>
        <v>0.36954345985064285</v>
      </c>
      <c r="N202" s="30">
        <f t="shared" si="90"/>
        <v>0.10484977886228458</v>
      </c>
      <c r="O202" s="30">
        <f t="shared" si="90"/>
        <v>0.48076923076923078</v>
      </c>
      <c r="P202" s="104">
        <f t="shared" si="90"/>
        <v>0.2349428868120457</v>
      </c>
      <c r="Q202" s="152"/>
      <c r="R202" s="30">
        <f t="shared" si="90"/>
        <v>0.61804697156983934</v>
      </c>
      <c r="S202" s="30"/>
      <c r="T202" s="30">
        <f t="shared" si="90"/>
        <v>0.28598028889557631</v>
      </c>
      <c r="U202" s="104">
        <f t="shared" si="90"/>
        <v>2.8951939779965258E-2</v>
      </c>
      <c r="V202" s="104">
        <f t="shared" si="90"/>
        <v>0.47318611987381703</v>
      </c>
      <c r="W202" s="30">
        <f t="shared" si="90"/>
        <v>0.22606814494321253</v>
      </c>
      <c r="X202" s="30">
        <f t="shared" si="90"/>
        <v>0.22282105847520356</v>
      </c>
      <c r="Y202" s="30">
        <f t="shared" si="90"/>
        <v>0.18097876269621421</v>
      </c>
    </row>
    <row r="203" spans="1:35" s="63" customFormat="1" ht="30" customHeight="1" outlineLevel="1" x14ac:dyDescent="0.2">
      <c r="A203" s="55" t="s">
        <v>140</v>
      </c>
      <c r="B203" s="23">
        <v>1220</v>
      </c>
      <c r="C203" s="27">
        <f>SUM(E203:Y203)</f>
        <v>1500</v>
      </c>
      <c r="D203" s="9">
        <f t="shared" si="88"/>
        <v>1.2295081967213115</v>
      </c>
      <c r="E203" s="26"/>
      <c r="F203" s="104"/>
      <c r="G203" s="104"/>
      <c r="H203" s="104"/>
      <c r="I203" s="152"/>
      <c r="J203" s="104"/>
      <c r="K203" s="104"/>
      <c r="L203" s="104"/>
      <c r="M203" s="104"/>
      <c r="N203" s="185">
        <v>1500</v>
      </c>
      <c r="O203" s="104"/>
      <c r="P203" s="171"/>
      <c r="Q203" s="152"/>
      <c r="R203" s="104"/>
      <c r="S203" s="104"/>
      <c r="T203" s="104"/>
      <c r="U203" s="104"/>
      <c r="V203" s="104"/>
      <c r="W203" s="104"/>
      <c r="X203" s="104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264914</v>
      </c>
      <c r="D204" s="9" t="e">
        <f t="shared" si="88"/>
        <v>#DIV/0!</v>
      </c>
      <c r="E204" s="31"/>
      <c r="F204" s="31">
        <v>8889</v>
      </c>
      <c r="G204" s="31">
        <v>32450</v>
      </c>
      <c r="H204" s="31">
        <v>39117</v>
      </c>
      <c r="I204" s="31">
        <v>6843</v>
      </c>
      <c r="J204" s="31">
        <v>1318</v>
      </c>
      <c r="K204" s="31">
        <v>2811</v>
      </c>
      <c r="L204" s="31">
        <v>23649</v>
      </c>
      <c r="M204" s="31">
        <v>4558</v>
      </c>
      <c r="N204" s="31">
        <v>8345</v>
      </c>
      <c r="O204" s="31">
        <v>9310</v>
      </c>
      <c r="P204" s="31">
        <v>15845</v>
      </c>
      <c r="Q204" s="31">
        <v>1912</v>
      </c>
      <c r="R204" s="31">
        <v>1521</v>
      </c>
      <c r="S204" s="31">
        <v>5866</v>
      </c>
      <c r="T204" s="31">
        <v>51691</v>
      </c>
      <c r="U204" s="31">
        <v>3598</v>
      </c>
      <c r="V204" s="31"/>
      <c r="W204" s="31">
        <v>9426</v>
      </c>
      <c r="X204" s="31">
        <v>22170</v>
      </c>
      <c r="Y204" s="31">
        <v>15595</v>
      </c>
    </row>
    <row r="205" spans="1:35" s="50" customFormat="1" ht="30" hidden="1" customHeight="1" outlineLevel="1" x14ac:dyDescent="0.2">
      <c r="A205" s="13" t="s">
        <v>141</v>
      </c>
      <c r="B205" s="27">
        <f>B203*0.19</f>
        <v>231.8</v>
      </c>
      <c r="C205" s="27">
        <f>C203*0.19</f>
        <v>285</v>
      </c>
      <c r="D205" s="9">
        <f t="shared" si="88"/>
        <v>1.2295081967213115</v>
      </c>
      <c r="E205" s="26"/>
      <c r="F205" s="26"/>
      <c r="G205" s="26"/>
      <c r="H205" s="26"/>
      <c r="I205" s="106"/>
      <c r="J205" s="26"/>
      <c r="K205" s="26"/>
      <c r="L205" s="26"/>
      <c r="M205" s="26"/>
      <c r="N205" s="186"/>
      <c r="O205" s="26"/>
      <c r="P205" s="171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customHeight="1" collapsed="1" x14ac:dyDescent="0.2">
      <c r="A206" s="13" t="s">
        <v>142</v>
      </c>
      <c r="B206" s="9"/>
      <c r="C206" s="9">
        <f>C203/C204</f>
        <v>5.6622149074794081E-3</v>
      </c>
      <c r="D206" s="9"/>
      <c r="E206" s="30"/>
      <c r="F206" s="30"/>
      <c r="G206" s="30"/>
      <c r="H206" s="30"/>
      <c r="I206" s="152"/>
      <c r="J206" s="30"/>
      <c r="K206" s="104"/>
      <c r="L206" s="30"/>
      <c r="M206" s="30"/>
      <c r="N206" s="30">
        <f>N203/N204</f>
        <v>0.17974835230677053</v>
      </c>
      <c r="O206" s="30"/>
      <c r="P206" s="171"/>
      <c r="Q206" s="152"/>
      <c r="R206" s="30"/>
      <c r="S206" s="30"/>
      <c r="T206" s="30"/>
      <c r="U206" s="30"/>
      <c r="V206" s="30"/>
      <c r="W206" s="30"/>
      <c r="X206" s="30"/>
      <c r="Y206" s="30"/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6"/>
      <c r="J207" s="37"/>
      <c r="K207" s="37"/>
      <c r="L207" s="37"/>
      <c r="M207" s="37"/>
      <c r="N207" s="37"/>
      <c r="O207" s="37"/>
      <c r="P207" s="171"/>
      <c r="Q207" s="146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26"/>
      <c r="L208" s="26"/>
      <c r="M208" s="26"/>
      <c r="N208" s="26"/>
      <c r="O208" s="26"/>
      <c r="P208" s="171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1"/>
      <c r="J209" s="49"/>
      <c r="K209" s="49"/>
      <c r="L209" s="49"/>
      <c r="M209" s="49"/>
      <c r="N209" s="49"/>
      <c r="O209" s="49"/>
      <c r="P209" s="171"/>
      <c r="Q209" s="171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26"/>
      <c r="L210" s="26"/>
      <c r="M210" s="26"/>
      <c r="N210" s="26"/>
      <c r="O210" s="26"/>
      <c r="P210" s="171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1"/>
      <c r="J211" s="49"/>
      <c r="K211" s="49"/>
      <c r="L211" s="49"/>
      <c r="M211" s="49"/>
      <c r="N211" s="49"/>
      <c r="O211" s="49"/>
      <c r="P211" s="171"/>
      <c r="Q211" s="171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53476.85</v>
      </c>
      <c r="C212" s="27">
        <f>C210+C208+C205+C201+C197</f>
        <v>24903.45</v>
      </c>
      <c r="D212" s="9">
        <f t="shared" si="88"/>
        <v>0.46568655408835791</v>
      </c>
      <c r="E212" s="26">
        <f>E210+E208+E205+E201+E197</f>
        <v>0</v>
      </c>
      <c r="F212" s="26">
        <f t="shared" ref="F212:Y212" si="91">F210+F208+F205+F201+F197</f>
        <v>0</v>
      </c>
      <c r="G212" s="26">
        <f t="shared" si="91"/>
        <v>0</v>
      </c>
      <c r="H212" s="26">
        <f t="shared" si="91"/>
        <v>0</v>
      </c>
      <c r="I212" s="106">
        <f t="shared" si="91"/>
        <v>0</v>
      </c>
      <c r="J212" s="26">
        <f t="shared" si="91"/>
        <v>0</v>
      </c>
      <c r="K212" s="26">
        <f t="shared" si="91"/>
        <v>0</v>
      </c>
      <c r="L212" s="26">
        <f t="shared" si="91"/>
        <v>0</v>
      </c>
      <c r="M212" s="26">
        <f t="shared" si="91"/>
        <v>0</v>
      </c>
      <c r="N212" s="26">
        <f t="shared" si="91"/>
        <v>0</v>
      </c>
      <c r="O212" s="26">
        <f t="shared" si="91"/>
        <v>0</v>
      </c>
      <c r="P212" s="171">
        <f t="shared" si="91"/>
        <v>0</v>
      </c>
      <c r="Q212" s="106">
        <f t="shared" si="91"/>
        <v>0</v>
      </c>
      <c r="R212" s="26">
        <f t="shared" si="91"/>
        <v>0</v>
      </c>
      <c r="S212" s="26">
        <f t="shared" si="91"/>
        <v>0</v>
      </c>
      <c r="T212" s="26">
        <f t="shared" si="91"/>
        <v>0</v>
      </c>
      <c r="U212" s="26">
        <f t="shared" si="91"/>
        <v>0</v>
      </c>
      <c r="V212" s="26">
        <f t="shared" si="91"/>
        <v>0</v>
      </c>
      <c r="W212" s="26">
        <f t="shared" si="91"/>
        <v>0</v>
      </c>
      <c r="X212" s="26">
        <f t="shared" si="91"/>
        <v>0</v>
      </c>
      <c r="Y212" s="26">
        <f t="shared" si="91"/>
        <v>0</v>
      </c>
    </row>
    <row r="213" spans="1:25" s="50" customFormat="1" ht="45" hidden="1" x14ac:dyDescent="0.2">
      <c r="A213" s="13" t="s">
        <v>171</v>
      </c>
      <c r="B213" s="26"/>
      <c r="C213" s="26">
        <f>SUM(E213:Y213)</f>
        <v>70805.5</v>
      </c>
      <c r="D213" s="9"/>
      <c r="E213" s="26">
        <v>670.8</v>
      </c>
      <c r="F213" s="26">
        <v>2051.4</v>
      </c>
      <c r="G213" s="26">
        <v>6078.1</v>
      </c>
      <c r="H213" s="26">
        <v>7184.7</v>
      </c>
      <c r="I213" s="106">
        <v>2601.8000000000002</v>
      </c>
      <c r="J213" s="26">
        <v>2825.1</v>
      </c>
      <c r="K213" s="26">
        <v>951.1</v>
      </c>
      <c r="L213" s="26">
        <v>6539</v>
      </c>
      <c r="M213" s="26">
        <v>2884.5</v>
      </c>
      <c r="N213" s="26">
        <v>2751.1</v>
      </c>
      <c r="O213" s="26">
        <v>1939.6</v>
      </c>
      <c r="P213" s="171">
        <v>3782.7</v>
      </c>
      <c r="Q213" s="106">
        <v>2092.4</v>
      </c>
      <c r="R213" s="26">
        <v>1244.5</v>
      </c>
      <c r="S213" s="26">
        <v>2070.5</v>
      </c>
      <c r="T213" s="26">
        <v>8439.4</v>
      </c>
      <c r="U213" s="26">
        <v>1126.4000000000001</v>
      </c>
      <c r="V213" s="26">
        <v>330.6</v>
      </c>
      <c r="W213" s="26">
        <v>2175.1999999999998</v>
      </c>
      <c r="X213" s="26">
        <v>7981.3</v>
      </c>
      <c r="Y213" s="26">
        <v>5085.3</v>
      </c>
    </row>
    <row r="214" spans="1:25" s="50" customFormat="1" ht="22.5" hidden="1" x14ac:dyDescent="0.2">
      <c r="A214" s="55" t="s">
        <v>164</v>
      </c>
      <c r="B214" s="53">
        <v>5.7</v>
      </c>
      <c r="C214" s="53">
        <f>C212/C213*10</f>
        <v>3.5171632147220206</v>
      </c>
      <c r="D214" s="9">
        <f t="shared" si="88"/>
        <v>0.61704617802140715</v>
      </c>
      <c r="E214" s="54">
        <f>E212/E213*10</f>
        <v>0</v>
      </c>
      <c r="F214" s="54">
        <f t="shared" ref="F214:Y214" si="92">F212/F213*10</f>
        <v>0</v>
      </c>
      <c r="G214" s="54">
        <f t="shared" si="92"/>
        <v>0</v>
      </c>
      <c r="H214" s="54">
        <f t="shared" si="92"/>
        <v>0</v>
      </c>
      <c r="I214" s="163">
        <f t="shared" si="92"/>
        <v>0</v>
      </c>
      <c r="J214" s="54">
        <f t="shared" si="92"/>
        <v>0</v>
      </c>
      <c r="K214" s="54">
        <f t="shared" si="92"/>
        <v>0</v>
      </c>
      <c r="L214" s="54">
        <f t="shared" si="92"/>
        <v>0</v>
      </c>
      <c r="M214" s="54">
        <f>M212/M213*10</f>
        <v>0</v>
      </c>
      <c r="N214" s="54">
        <f t="shared" si="92"/>
        <v>0</v>
      </c>
      <c r="O214" s="54">
        <f t="shared" si="92"/>
        <v>0</v>
      </c>
      <c r="P214" s="54">
        <f t="shared" si="92"/>
        <v>0</v>
      </c>
      <c r="Q214" s="163">
        <f t="shared" si="92"/>
        <v>0</v>
      </c>
      <c r="R214" s="54">
        <f t="shared" si="92"/>
        <v>0</v>
      </c>
      <c r="S214" s="54">
        <f t="shared" si="92"/>
        <v>0</v>
      </c>
      <c r="T214" s="54">
        <f t="shared" si="92"/>
        <v>0</v>
      </c>
      <c r="U214" s="54">
        <f t="shared" si="92"/>
        <v>0</v>
      </c>
      <c r="V214" s="54">
        <f t="shared" si="92"/>
        <v>0</v>
      </c>
      <c r="W214" s="54">
        <f t="shared" si="92"/>
        <v>0</v>
      </c>
      <c r="X214" s="54">
        <f t="shared" si="92"/>
        <v>0</v>
      </c>
      <c r="Y214" s="54">
        <f t="shared" si="92"/>
        <v>0</v>
      </c>
    </row>
    <row r="215" spans="1:25" ht="22.5" hidden="1" x14ac:dyDescent="0.25">
      <c r="A215" s="90"/>
      <c r="B215" s="90"/>
      <c r="C215" s="90"/>
      <c r="D215" s="90"/>
      <c r="E215" s="90"/>
      <c r="F215" s="90"/>
      <c r="G215" s="90"/>
      <c r="H215" s="90"/>
      <c r="I215" s="172"/>
      <c r="J215" s="90"/>
      <c r="K215" s="90"/>
      <c r="L215" s="90"/>
      <c r="M215" s="90"/>
      <c r="N215" s="90"/>
      <c r="O215" s="90"/>
      <c r="P215" s="134"/>
      <c r="Q215" s="172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184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3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5">
        <v>16</v>
      </c>
      <c r="Q216" s="173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188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3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5">
        <v>28</v>
      </c>
      <c r="Q217" s="173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4"/>
      <c r="J218" s="66"/>
      <c r="K218" s="66"/>
      <c r="L218" s="66"/>
      <c r="M218" s="66"/>
      <c r="N218" s="66"/>
      <c r="O218" s="66"/>
      <c r="P218" s="136"/>
      <c r="Q218" s="174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5"/>
      <c r="J219" s="67"/>
      <c r="K219" s="67"/>
      <c r="L219" s="67"/>
      <c r="M219" s="67"/>
      <c r="N219" s="67"/>
      <c r="O219" s="67"/>
      <c r="P219" s="137"/>
      <c r="Q219" s="175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5"/>
      <c r="J220" s="67"/>
      <c r="K220" s="67"/>
      <c r="L220" s="67"/>
      <c r="M220" s="67"/>
      <c r="N220" s="67"/>
      <c r="O220" s="67"/>
      <c r="P220" s="137"/>
      <c r="Q220" s="175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6"/>
      <c r="J221" s="69"/>
      <c r="K221" s="69"/>
      <c r="L221" s="69"/>
      <c r="M221" s="69"/>
      <c r="N221" s="69"/>
      <c r="O221" s="69"/>
      <c r="P221" s="138"/>
      <c r="Q221" s="176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6"/>
      <c r="J222" s="69"/>
      <c r="K222" s="69"/>
      <c r="L222" s="69"/>
      <c r="M222" s="69"/>
      <c r="N222" s="69"/>
      <c r="O222" s="69"/>
      <c r="P222" s="138"/>
      <c r="Q222" s="176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7"/>
      <c r="J223" s="4"/>
      <c r="K223" s="4"/>
      <c r="L223" s="4"/>
      <c r="M223" s="4"/>
      <c r="N223" s="4"/>
      <c r="O223" s="4"/>
      <c r="P223" s="139"/>
      <c r="Q223" s="177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</row>
    <row r="225" spans="1:25" ht="20.25" hidden="1" customHeight="1" x14ac:dyDescent="0.25">
      <c r="A225" s="202"/>
      <c r="B225" s="203"/>
      <c r="C225" s="203"/>
      <c r="D225" s="203"/>
      <c r="E225" s="203"/>
      <c r="F225" s="203"/>
      <c r="G225" s="203"/>
      <c r="H225" s="203"/>
      <c r="I225" s="203"/>
      <c r="J225" s="203"/>
      <c r="K225" s="4"/>
      <c r="L225" s="4"/>
      <c r="M225" s="4"/>
      <c r="N225" s="4"/>
      <c r="O225" s="4"/>
      <c r="P225" s="139"/>
      <c r="Q225" s="177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7"/>
      <c r="J226" s="4"/>
      <c r="K226" s="4"/>
      <c r="L226" s="4"/>
      <c r="M226" s="4"/>
      <c r="N226" s="4"/>
      <c r="O226" s="4"/>
      <c r="P226" s="139"/>
      <c r="Q226" s="177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78"/>
      <c r="J227" s="71"/>
      <c r="K227" s="71"/>
      <c r="L227" s="71"/>
      <c r="M227" s="71"/>
      <c r="N227" s="71"/>
      <c r="O227" s="71"/>
      <c r="P227" s="140"/>
      <c r="Q227" s="178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1">
        <v>7250</v>
      </c>
      <c r="J228" s="39">
        <v>17539</v>
      </c>
      <c r="K228" s="105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1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79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1">
        <v>15</v>
      </c>
      <c r="Q229" s="179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79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1">
        <v>1</v>
      </c>
      <c r="Q230" s="179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79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1">
        <v>1</v>
      </c>
      <c r="Q231" s="179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0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2">
        <v>40</v>
      </c>
      <c r="Q232" s="180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79"/>
      <c r="J234" s="65">
        <v>1</v>
      </c>
      <c r="M234" s="65">
        <v>1</v>
      </c>
      <c r="O234" s="65">
        <v>2</v>
      </c>
      <c r="P234" s="141">
        <v>1</v>
      </c>
      <c r="Q234" s="179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0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2">
        <v>2</v>
      </c>
      <c r="Q236" s="180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173</v>
      </c>
      <c r="S240" s="1" t="s">
        <v>176</v>
      </c>
      <c r="U240" s="1" t="s">
        <v>174</v>
      </c>
      <c r="X240" s="1" t="s">
        <v>175</v>
      </c>
      <c r="Y240" s="1" t="s">
        <v>172</v>
      </c>
    </row>
    <row r="241" spans="1:25" ht="16.5" hidden="1" customHeight="1" x14ac:dyDescent="0.25"/>
    <row r="242" spans="1:25" ht="22.5" hidden="1" customHeight="1" x14ac:dyDescent="0.25">
      <c r="A242" s="13" t="s">
        <v>189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79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1">
        <v>0</v>
      </c>
      <c r="Q242" s="179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  <row r="243" spans="1:25" x14ac:dyDescent="0.25">
      <c r="B243" s="182"/>
    </row>
  </sheetData>
  <dataConsolidate/>
  <mergeCells count="29"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2022-06-28T13:42:44Z</cp:lastPrinted>
  <dcterms:created xsi:type="dcterms:W3CDTF">2017-06-08T05:54:08Z</dcterms:created>
  <dcterms:modified xsi:type="dcterms:W3CDTF">2022-06-28T13:44:20Z</dcterms:modified>
</cp:coreProperties>
</file>