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оперативка!$A$1:$Y$214</definedName>
  </definedNames>
  <calcPr calcId="145621"/>
</workbook>
</file>

<file path=xl/calcChain.xml><?xml version="1.0" encoding="utf-8"?>
<calcChain xmlns="http://schemas.openxmlformats.org/spreadsheetml/2006/main">
  <c r="C214" i="1" l="1"/>
  <c r="C212" i="1"/>
  <c r="P208" i="1"/>
  <c r="I205" i="1"/>
  <c r="K205" i="1"/>
  <c r="L205" i="1"/>
  <c r="O205" i="1"/>
  <c r="P205" i="1"/>
  <c r="T205" i="1"/>
  <c r="H205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E198" i="1"/>
  <c r="E212" i="1" l="1"/>
  <c r="E214" i="1" s="1"/>
  <c r="B208" i="1"/>
  <c r="K206" i="1" l="1"/>
  <c r="I206" i="1" l="1"/>
  <c r="P206" i="1" l="1"/>
  <c r="C242" i="1" l="1"/>
  <c r="C236" i="1"/>
  <c r="C234" i="1"/>
  <c r="C232" i="1"/>
  <c r="C231" i="1"/>
  <c r="C230" i="1"/>
  <c r="C229" i="1"/>
  <c r="C228" i="1"/>
  <c r="C220" i="1"/>
  <c r="C219" i="1"/>
  <c r="C218" i="1"/>
  <c r="C217" i="1"/>
  <c r="C216" i="1"/>
  <c r="C213" i="1"/>
  <c r="Y212" i="1"/>
  <c r="Y214" i="1" s="1"/>
  <c r="X212" i="1"/>
  <c r="X214" i="1" s="1"/>
  <c r="W212" i="1"/>
  <c r="W214" i="1" s="1"/>
  <c r="V212" i="1"/>
  <c r="V214" i="1" s="1"/>
  <c r="U212" i="1"/>
  <c r="U214" i="1" s="1"/>
  <c r="T212" i="1"/>
  <c r="T214" i="1" s="1"/>
  <c r="S212" i="1"/>
  <c r="S214" i="1" s="1"/>
  <c r="R212" i="1"/>
  <c r="R214" i="1" s="1"/>
  <c r="Q212" i="1"/>
  <c r="Q214" i="1" s="1"/>
  <c r="P212" i="1"/>
  <c r="P214" i="1" s="1"/>
  <c r="O212" i="1"/>
  <c r="O214" i="1" s="1"/>
  <c r="N212" i="1"/>
  <c r="N214" i="1" s="1"/>
  <c r="M212" i="1"/>
  <c r="M214" i="1" s="1"/>
  <c r="L212" i="1"/>
  <c r="L214" i="1" s="1"/>
  <c r="K212" i="1"/>
  <c r="K214" i="1" s="1"/>
  <c r="J212" i="1"/>
  <c r="J214" i="1" s="1"/>
  <c r="I212" i="1"/>
  <c r="I214" i="1" s="1"/>
  <c r="H212" i="1"/>
  <c r="H214" i="1" s="1"/>
  <c r="G212" i="1"/>
  <c r="G214" i="1" s="1"/>
  <c r="F212" i="1"/>
  <c r="F214" i="1" s="1"/>
  <c r="C211" i="1"/>
  <c r="B210" i="1"/>
  <c r="C209" i="1"/>
  <c r="C210" i="1" s="1"/>
  <c r="C207" i="1"/>
  <c r="C208" i="1" s="1"/>
  <c r="T206" i="1"/>
  <c r="O206" i="1"/>
  <c r="L206" i="1"/>
  <c r="H206" i="1"/>
  <c r="C204" i="1"/>
  <c r="D204" i="1" s="1"/>
  <c r="C203" i="1"/>
  <c r="C205" i="1" s="1"/>
  <c r="D205" i="1" s="1"/>
  <c r="Y202" i="1"/>
  <c r="X202" i="1"/>
  <c r="W202" i="1"/>
  <c r="V202" i="1"/>
  <c r="U202" i="1"/>
  <c r="T202" i="1"/>
  <c r="S202" i="1"/>
  <c r="R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202" i="1"/>
  <c r="B201" i="1"/>
  <c r="C200" i="1"/>
  <c r="D200" i="1" s="1"/>
  <c r="C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B198" i="1"/>
  <c r="B197" i="1"/>
  <c r="C196" i="1"/>
  <c r="D196" i="1" s="1"/>
  <c r="C195" i="1"/>
  <c r="C197" i="1" s="1"/>
  <c r="D192" i="1"/>
  <c r="C192" i="1"/>
  <c r="C193" i="1" s="1"/>
  <c r="D193" i="1" s="1"/>
  <c r="D191" i="1"/>
  <c r="C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D189" i="1" s="1"/>
  <c r="C188" i="1"/>
  <c r="D188" i="1" s="1"/>
  <c r="D187" i="1"/>
  <c r="C187" i="1"/>
  <c r="C186" i="1"/>
  <c r="D186" i="1" s="1"/>
  <c r="D185" i="1"/>
  <c r="C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184" i="1"/>
  <c r="C183" i="1"/>
  <c r="C184" i="1" s="1"/>
  <c r="C181" i="1"/>
  <c r="D181" i="1" s="1"/>
  <c r="C179" i="1"/>
  <c r="C180" i="1" s="1"/>
  <c r="D178" i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2" i="1" s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6" i="1" s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D162" i="1"/>
  <c r="C162" i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4" i="1" s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C145" i="1" s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D140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C132" i="1" s="1"/>
  <c r="D132" i="1" s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D79" i="1"/>
  <c r="C79" i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D65" i="1"/>
  <c r="C65" i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D60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D58" i="1"/>
  <c r="C58" i="1"/>
  <c r="C59" i="1" s="1"/>
  <c r="C57" i="1"/>
  <c r="D57" i="1" s="1"/>
  <c r="D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D53" i="1"/>
  <c r="C53" i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D46" i="1"/>
  <c r="C46" i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4" i="1" s="1"/>
  <c r="D44" i="1" s="1"/>
  <c r="D41" i="1"/>
  <c r="C41" i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8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C36" i="1" s="1"/>
  <c r="D36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3" i="1"/>
  <c r="C33" i="1"/>
  <c r="C34" i="1" s="1"/>
  <c r="D34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C32" i="1" s="1"/>
  <c r="D32" i="1" s="1"/>
  <c r="F32" i="1"/>
  <c r="E32" i="1"/>
  <c r="B32" i="1"/>
  <c r="C31" i="1"/>
  <c r="D31" i="1" s="1"/>
  <c r="D30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D29" i="1" s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D25" i="1"/>
  <c r="C25" i="1"/>
  <c r="C26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D24" i="1" s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D21" i="1"/>
  <c r="C21" i="1"/>
  <c r="C22" i="1" s="1"/>
  <c r="D22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 s="1"/>
  <c r="B17" i="1"/>
  <c r="D16" i="1"/>
  <c r="C16" i="1"/>
  <c r="C15" i="1"/>
  <c r="D15" i="1" s="1"/>
  <c r="D14" i="1"/>
  <c r="C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D12" i="1"/>
  <c r="C12" i="1"/>
  <c r="C13" i="1" s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B9" i="1"/>
  <c r="D8" i="1"/>
  <c r="C8" i="1"/>
  <c r="D7" i="1"/>
  <c r="C7" i="1"/>
  <c r="D209" i="1" l="1"/>
  <c r="D35" i="1"/>
  <c r="C39" i="1"/>
  <c r="D39" i="1" s="1"/>
  <c r="C129" i="1"/>
  <c r="D130" i="1"/>
  <c r="C175" i="1"/>
  <c r="D175" i="1" s="1"/>
  <c r="C202" i="1"/>
  <c r="D202" i="1" s="1"/>
  <c r="D207" i="1"/>
  <c r="D210" i="1"/>
  <c r="D154" i="1"/>
  <c r="D172" i="1"/>
  <c r="B212" i="1"/>
  <c r="C62" i="1"/>
  <c r="D62" i="1" s="1"/>
  <c r="D183" i="1"/>
  <c r="C138" i="1"/>
  <c r="C142" i="1"/>
  <c r="D142" i="1" s="1"/>
  <c r="C147" i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C92" i="1"/>
  <c r="C93" i="1" s="1"/>
  <c r="D93" i="1" s="1"/>
  <c r="D203" i="1"/>
  <c r="C206" i="1"/>
  <c r="C198" i="1"/>
  <c r="D198" i="1" s="1"/>
  <c r="D199" i="1"/>
  <c r="C201" i="1"/>
  <c r="D201" i="1" s="1"/>
  <c r="C190" i="1"/>
  <c r="D190" i="1" s="1"/>
  <c r="D195" i="1"/>
  <c r="D179" i="1"/>
  <c r="D197" i="1"/>
  <c r="D214" i="1" l="1"/>
  <c r="D212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<sst xmlns="http://schemas.openxmlformats.org/spreadsheetml/2006/main" count="254" uniqueCount="205">
  <si>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</si>
  <si>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</si>
  <si>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</si>
  <si>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</si>
  <si>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</si>
  <si>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</si>
  <si>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</si>
  <si>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</si>
  <si>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</si>
  <si>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</si>
  <si>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</si>
  <si>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</si>
  <si>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</si>
  <si>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</si>
  <si>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</si>
  <si>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</si>
  <si>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</si>
  <si>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</si>
  <si>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</si>
  <si>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</si>
  <si>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</si>
  <si>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</si>
  <si>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</si>
  <si>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</si>
  <si>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</si>
  <si>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</si>
  <si>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</si>
  <si>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</si>
  <si>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</si>
  <si>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</si>
  <si>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</si>
  <si>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</si>
  <si>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</si>
  <si>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</si>
  <si>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</si>
  <si>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</si>
  <si>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</si>
  <si>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</si>
  <si>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</si>
  <si>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</si>
  <si>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</si>
  <si>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</si>
  <si>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</si>
  <si>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</si>
  <si>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</si>
  <si>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</si>
  <si>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</si>
  <si>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</si>
  <si>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</si>
  <si>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</si>
  <si>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</si>
  <si>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</si>
  <si>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</si>
  <si>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</si>
  <si>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</si>
  <si>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</si>
  <si>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</si>
  <si>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</si>
  <si>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</si>
  <si>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</si>
  <si>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</si>
  <si>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</si>
  <si>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</si>
  <si>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</si>
  <si>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</si>
  <si>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</si>
  <si>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</si>
  <si>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</si>
  <si>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</si>
  <si>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</si>
  <si>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</si>
  <si>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</si>
  <si>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</si>
  <si>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</si>
  <si>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</si>
  <si>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</si>
  <si>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</si>
  <si>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</si>
  <si>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</si>
  <si>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</si>
  <si>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</si>
  <si>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</si>
  <si>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</si>
  <si>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</si>
  <si>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</si>
  <si>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</si>
  <si>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</si>
  <si>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</si>
  <si>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</si>
  <si>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</si>
  <si>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</si>
  <si>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</si>
  <si>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</si>
  <si>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</si>
  <si>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</si>
  <si>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</si>
  <si>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</si>
  <si>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</si>
  <si>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</si>
  <si>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</si>
  <si>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</si>
  <si>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</si>
  <si>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</si>
  <si>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</si>
  <si>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</si>
  <si>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</si>
  <si>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</si>
  <si>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</si>
  <si>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</si>
  <si>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</si>
  <si>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</si>
  <si>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</si>
  <si>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</si>
  <si>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</si>
  <si>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</si>
  <si>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</si>
  <si>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</si>
  <si>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</si>
  <si>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</si>
  <si>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</si>
  <si>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</si>
  <si>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</si>
  <si>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</si>
  <si>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</si>
  <si>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</si>
  <si>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</si>
  <si>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</si>
  <si>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</si>
  <si>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</si>
  <si>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</si>
  <si>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</si>
  <si>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</si>
  <si>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</si>
  <si>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</si>
  <si>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</si>
  <si>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</si>
  <si>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</si>
  <si>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</si>
  <si>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</si>
  <si>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</si>
  <si>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</si>
  <si>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</si>
  <si>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</si>
  <si>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</si>
  <si>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</si>
  <si>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</si>
  <si>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</si>
  <si>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</si>
  <si>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</si>
  <si>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</si>
  <si>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</si>
  <si>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</si>
  <si>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</si>
  <si>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</si>
  <si>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</si>
  <si>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</si>
  <si>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</si>
  <si>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</si>
  <si>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</si>
  <si>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</si>
  <si>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</si>
  <si>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</si>
  <si>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</si>
  <si>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</si>
  <si>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</si>
  <si>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</si>
  <si>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</si>
  <si>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</si>
  <si>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</si>
  <si>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</si>
  <si>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</si>
  <si>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</si>
  <si>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</si>
  <si>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</si>
  <si>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</si>
  <si>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</si>
  <si>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</si>
  <si>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</si>
  <si>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</si>
  <si>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</si>
  <si>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</si>
  <si>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</si>
  <si>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</si>
  <si>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</si>
  <si>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</si>
  <si>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</si>
  <si>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</si>
  <si>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</si>
  <si>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</si>
  <si>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</si>
  <si>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</si>
  <si>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</si>
  <si>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</si>
  <si>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</si>
  <si>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</si>
  <si>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</si>
  <si>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</si>
  <si>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</si>
  <si>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</si>
  <si>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</si>
  <si>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</si>
  <si>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</si>
  <si>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</si>
  <si>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</si>
  <si>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Информация о сельскохозяйственных работах по состоянию на 5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</si>
</sst>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4" sqref="A4:XFD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86" t="s">
        <v>204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184" customFormat="1" ht="17.25" customHeight="1" thickBot="1" x14ac:dyDescent="0.35">
      <c r="A4" s="187" t="s">
        <v>3</v>
      </c>
      <c r="B4" s="190" t="s">
        <v>197</v>
      </c>
      <c r="C4" s="193" t="s">
        <v>198</v>
      </c>
      <c r="D4" s="193" t="s">
        <v>199</v>
      </c>
      <c r="E4" s="196" t="s">
        <v>4</v>
      </c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8"/>
      <c r="Z4" s="184" t="s">
        <v>0</v>
      </c>
    </row>
    <row r="5" spans="1:26" s="184" customFormat="1" ht="87" customHeight="1" x14ac:dyDescent="0.25">
      <c r="A5" s="188"/>
      <c r="B5" s="191"/>
      <c r="C5" s="194"/>
      <c r="D5" s="194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184" customFormat="1" ht="69.75" customHeight="1" thickBot="1" x14ac:dyDescent="0.3">
      <c r="A6" s="189"/>
      <c r="B6" s="192"/>
      <c r="C6" s="195"/>
      <c r="D6" s="195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195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200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215982</v>
      </c>
      <c r="C42" s="23">
        <f>SUM(E42:Y42)</f>
        <v>219046</v>
      </c>
      <c r="D42" s="15">
        <f t="shared" si="0"/>
        <v>1.0141863673824671</v>
      </c>
      <c r="E42" s="31">
        <v>10667</v>
      </c>
      <c r="F42" s="10">
        <v>7044</v>
      </c>
      <c r="G42" s="10">
        <v>14290</v>
      </c>
      <c r="H42" s="10">
        <v>12417</v>
      </c>
      <c r="I42" s="149">
        <v>7032</v>
      </c>
      <c r="J42" s="10">
        <v>15900</v>
      </c>
      <c r="K42" s="10">
        <v>11229</v>
      </c>
      <c r="L42" s="10">
        <v>10800</v>
      </c>
      <c r="M42" s="10">
        <v>10378</v>
      </c>
      <c r="N42" s="10">
        <v>4591</v>
      </c>
      <c r="O42" s="10">
        <v>4872</v>
      </c>
      <c r="P42" s="10">
        <v>9000</v>
      </c>
      <c r="Q42" s="149">
        <v>12343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194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1.0787018539236055</v>
      </c>
      <c r="C44" s="33">
        <f>C42/C41</f>
        <v>1.0381179414510695</v>
      </c>
      <c r="D44" s="15">
        <f t="shared" si="0"/>
        <v>0.96237708100257868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</v>
      </c>
      <c r="H44" s="35">
        <f t="shared" si="16"/>
        <v>1.0236603462489695</v>
      </c>
      <c r="I44" s="155">
        <f t="shared" si="16"/>
        <v>1.2124137931034482</v>
      </c>
      <c r="J44" s="35">
        <f t="shared" si="16"/>
        <v>1.012867881258759</v>
      </c>
      <c r="K44" s="35">
        <f t="shared" si="16"/>
        <v>1.0025892857142857</v>
      </c>
      <c r="L44" s="35">
        <f t="shared" si="16"/>
        <v>1</v>
      </c>
      <c r="M44" s="35">
        <f t="shared" si="16"/>
        <v>1.0125865938140306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5">
        <f t="shared" si="16"/>
        <v>1.1119819819819821</v>
      </c>
      <c r="R44" s="35">
        <f t="shared" si="16"/>
        <v>1</v>
      </c>
      <c r="S44" s="35">
        <f t="shared" si="16"/>
        <v>1.0307410955325262</v>
      </c>
      <c r="T44" s="35">
        <f t="shared" si="16"/>
        <v>1.0202559709765191</v>
      </c>
      <c r="U44" s="35">
        <f t="shared" si="16"/>
        <v>1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167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>
        <v>17</v>
      </c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251283</v>
      </c>
      <c r="C51" s="23">
        <f t="shared" si="17"/>
        <v>231007.7</v>
      </c>
      <c r="D51" s="15">
        <f t="shared" si="0"/>
        <v>0.91931288626767438</v>
      </c>
      <c r="E51" s="34">
        <v>4500</v>
      </c>
      <c r="F51" s="34">
        <v>8625</v>
      </c>
      <c r="G51" s="34">
        <v>13639</v>
      </c>
      <c r="H51" s="34">
        <v>18037</v>
      </c>
      <c r="I51" s="156">
        <v>7328</v>
      </c>
      <c r="J51" s="34">
        <v>12300</v>
      </c>
      <c r="K51" s="34">
        <v>13232.7</v>
      </c>
      <c r="L51" s="34">
        <v>7671</v>
      </c>
      <c r="M51" s="34">
        <v>15259</v>
      </c>
      <c r="N51" s="34">
        <v>4040</v>
      </c>
      <c r="O51" s="34">
        <v>5153</v>
      </c>
      <c r="P51" s="34">
        <v>9500</v>
      </c>
      <c r="Q51" s="156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8900</v>
      </c>
      <c r="X51" s="34">
        <v>24532</v>
      </c>
      <c r="Y51" s="34">
        <v>12909</v>
      </c>
      <c r="Z51" s="21"/>
    </row>
    <row r="52" spans="1:26" s="2" customFormat="1" ht="30" customHeight="1" outlineLevel="1" x14ac:dyDescent="0.25">
      <c r="A52" s="17" t="s">
        <v>170</v>
      </c>
      <c r="B52" s="23">
        <v>174016</v>
      </c>
      <c r="C52" s="23">
        <f t="shared" si="17"/>
        <v>158329.70000000001</v>
      </c>
      <c r="D52" s="15">
        <f t="shared" si="0"/>
        <v>0.90985713957337266</v>
      </c>
      <c r="E52" s="34">
        <v>600</v>
      </c>
      <c r="F52" s="34">
        <v>8625</v>
      </c>
      <c r="G52" s="34">
        <v>11284</v>
      </c>
      <c r="H52" s="34">
        <v>4265</v>
      </c>
      <c r="I52" s="156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9500</v>
      </c>
      <c r="Q52" s="156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8900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5003</v>
      </c>
      <c r="C54" s="23">
        <f t="shared" si="17"/>
        <v>5579.6</v>
      </c>
      <c r="D54" s="15">
        <f>C54/B54</f>
        <v>1.115250849490306</v>
      </c>
      <c r="E54" s="34">
        <v>154</v>
      </c>
      <c r="F54" s="34">
        <v>162</v>
      </c>
      <c r="G54" s="34">
        <v>691</v>
      </c>
      <c r="H54" s="34">
        <v>375</v>
      </c>
      <c r="I54" s="156">
        <v>9.6</v>
      </c>
      <c r="J54" s="34">
        <v>151</v>
      </c>
      <c r="K54" s="34">
        <v>612.5</v>
      </c>
      <c r="L54" s="34">
        <v>739</v>
      </c>
      <c r="M54" s="34">
        <v>244</v>
      </c>
      <c r="N54" s="34">
        <v>35</v>
      </c>
      <c r="O54" s="34">
        <v>280</v>
      </c>
      <c r="P54" s="34">
        <v>338</v>
      </c>
      <c r="Q54" s="156">
        <v>12</v>
      </c>
      <c r="R54" s="34">
        <v>667</v>
      </c>
      <c r="S54" s="34">
        <v>183</v>
      </c>
      <c r="T54" s="34">
        <v>46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0.90963636363636369</v>
      </c>
      <c r="C55" s="15">
        <f>C54/C53</f>
        <v>1.0111634650235592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1.0252225519287834</v>
      </c>
      <c r="H55" s="35">
        <f t="shared" si="18"/>
        <v>1.0387811634349031</v>
      </c>
      <c r="I55" s="35">
        <f t="shared" si="18"/>
        <v>0.64</v>
      </c>
      <c r="J55" s="35">
        <f t="shared" si="18"/>
        <v>0.96178343949044587</v>
      </c>
      <c r="K55" s="35">
        <f t="shared" si="18"/>
        <v>0.66216216216216217</v>
      </c>
      <c r="L55" s="35">
        <f t="shared" si="18"/>
        <v>0.95725388601036265</v>
      </c>
      <c r="M55" s="35">
        <f t="shared" si="18"/>
        <v>1.161904761904762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1.4724061810154525</v>
      </c>
      <c r="S55" s="35">
        <f t="shared" si="18"/>
        <v>0.8632075471698113</v>
      </c>
      <c r="T55" s="35">
        <f t="shared" si="18"/>
        <v>1.0222222222222221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828</v>
      </c>
      <c r="C58" s="27">
        <f t="shared" si="17"/>
        <v>940.2</v>
      </c>
      <c r="D58" s="15">
        <f t="shared" si="0"/>
        <v>1.1355072463768117</v>
      </c>
      <c r="E58" s="26">
        <v>23</v>
      </c>
      <c r="F58" s="26">
        <v>86</v>
      </c>
      <c r="G58" s="26">
        <v>80</v>
      </c>
      <c r="H58" s="26"/>
      <c r="I58" s="106">
        <v>15.8</v>
      </c>
      <c r="J58" s="26">
        <v>6</v>
      </c>
      <c r="K58" s="26">
        <v>126.7</v>
      </c>
      <c r="L58" s="26">
        <v>93.7</v>
      </c>
      <c r="M58" s="26">
        <v>43</v>
      </c>
      <c r="N58" s="54">
        <v>28</v>
      </c>
      <c r="O58" s="26">
        <v>76</v>
      </c>
      <c r="P58" s="26">
        <v>129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0.92</v>
      </c>
      <c r="C59" s="9">
        <f>C58/C57</f>
        <v>1.1192857142857144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1.1111111111111112</v>
      </c>
      <c r="H59" s="104"/>
      <c r="I59" s="152">
        <f t="shared" si="19"/>
        <v>2.2571428571428571</v>
      </c>
      <c r="J59" s="152">
        <f t="shared" si="19"/>
        <v>0.66666666666666663</v>
      </c>
      <c r="K59" s="104">
        <f t="shared" si="19"/>
        <v>1.0647058823529412</v>
      </c>
      <c r="L59" s="104">
        <f t="shared" si="19"/>
        <v>1.3385714285714285</v>
      </c>
      <c r="M59" s="104">
        <f t="shared" si="19"/>
        <v>1.303030303030303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/>
      <c r="S59" s="104">
        <f t="shared" si="19"/>
        <v>1.2</v>
      </c>
      <c r="T59" s="104">
        <f t="shared" si="19"/>
        <v>0.5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196</v>
      </c>
      <c r="B60" s="27">
        <v>496</v>
      </c>
      <c r="C60" s="27">
        <f t="shared" si="17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201</v>
      </c>
      <c r="B62" s="27">
        <v>23944</v>
      </c>
      <c r="C62" s="27">
        <f>SUM(E62:Y62)</f>
        <v>34749</v>
      </c>
      <c r="D62" s="15">
        <f t="shared" si="0"/>
        <v>1.4512612763113932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1563</v>
      </c>
      <c r="H62" s="34">
        <f t="shared" si="20"/>
        <v>1315</v>
      </c>
      <c r="I62" s="34">
        <f t="shared" si="20"/>
        <v>1051</v>
      </c>
      <c r="J62" s="34">
        <f t="shared" si="20"/>
        <v>5555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422</v>
      </c>
      <c r="S62" s="34">
        <f>S64+S67+S68+S70+S74+S73+S75</f>
        <v>1016</v>
      </c>
      <c r="T62" s="34">
        <f t="shared" si="21"/>
        <v>977</v>
      </c>
      <c r="U62" s="34">
        <f t="shared" si="21"/>
        <v>2165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customHeight="1" x14ac:dyDescent="0.25">
      <c r="A63" s="18" t="s">
        <v>202</v>
      </c>
      <c r="B63" s="27">
        <f>B69+B71+B72+B76</f>
        <v>37664</v>
      </c>
      <c r="C63" s="27">
        <f>SUM(E63:Y63)</f>
        <v>41720.900000000009</v>
      </c>
      <c r="D63" s="15">
        <f t="shared" si="0"/>
        <v>1.1077129354290571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5076</v>
      </c>
      <c r="H63" s="34">
        <f t="shared" si="22"/>
        <v>2478</v>
      </c>
      <c r="I63" s="156">
        <f t="shared" si="22"/>
        <v>1613.9</v>
      </c>
      <c r="J63" s="34">
        <f>J69+J71+J72+J76</f>
        <v>2070</v>
      </c>
      <c r="K63" s="34">
        <f t="shared" si="22"/>
        <v>1389</v>
      </c>
      <c r="L63" s="34">
        <f t="shared" si="22"/>
        <v>3327</v>
      </c>
      <c r="M63" s="34">
        <f t="shared" si="22"/>
        <v>543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6">
        <f t="shared" si="22"/>
        <v>2174</v>
      </c>
      <c r="R63" s="34">
        <f t="shared" si="22"/>
        <v>300</v>
      </c>
      <c r="S63" s="34">
        <f>S69+S71+S72+S76</f>
        <v>2995</v>
      </c>
      <c r="T63" s="34">
        <f t="shared" si="22"/>
        <v>2844</v>
      </c>
      <c r="U63" s="34">
        <f t="shared" si="22"/>
        <v>573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17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15467</v>
      </c>
      <c r="D67" s="15">
        <f t="shared" si="0"/>
        <v>1.5721691400691198</v>
      </c>
      <c r="E67" s="37">
        <v>5391</v>
      </c>
      <c r="F67" s="37">
        <v>295</v>
      </c>
      <c r="G67" s="37">
        <v>200</v>
      </c>
      <c r="H67" s="37">
        <v>100</v>
      </c>
      <c r="I67" s="146">
        <v>70</v>
      </c>
      <c r="J67" s="37">
        <v>2158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6">
        <v>1629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5065</v>
      </c>
      <c r="D68" s="15">
        <f t="shared" si="0"/>
        <v>1.1275601068566341</v>
      </c>
      <c r="E68" s="37"/>
      <c r="F68" s="37">
        <v>134</v>
      </c>
      <c r="G68" s="37"/>
      <c r="H68" s="37">
        <v>757</v>
      </c>
      <c r="I68" s="146">
        <v>581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13182</v>
      </c>
      <c r="D69" s="15">
        <f t="shared" si="0"/>
        <v>1.2101349490498485</v>
      </c>
      <c r="E69" s="37"/>
      <c r="F69" s="37">
        <v>350</v>
      </c>
      <c r="G69" s="37">
        <v>986</v>
      </c>
      <c r="H69" s="37">
        <v>993</v>
      </c>
      <c r="I69" s="146">
        <v>382</v>
      </c>
      <c r="J69" s="37">
        <v>281</v>
      </c>
      <c r="K69" s="37">
        <v>190</v>
      </c>
      <c r="L69" s="37">
        <v>1332</v>
      </c>
      <c r="M69" s="37">
        <v>384</v>
      </c>
      <c r="N69" s="37">
        <v>540</v>
      </c>
      <c r="O69" s="37">
        <v>557</v>
      </c>
      <c r="P69" s="37">
        <v>691</v>
      </c>
      <c r="Q69" s="146">
        <v>361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6538</v>
      </c>
      <c r="D70" s="15">
        <f t="shared" si="0"/>
        <v>2.1829716193656092</v>
      </c>
      <c r="E70" s="37">
        <v>106</v>
      </c>
      <c r="F70" s="37"/>
      <c r="G70" s="37">
        <v>553</v>
      </c>
      <c r="H70" s="37"/>
      <c r="I70" s="146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17995</v>
      </c>
      <c r="D71" s="15">
        <f t="shared" ref="D71:D79" si="24">C71/B71</f>
        <v>0.9960699656813905</v>
      </c>
      <c r="E71" s="37">
        <v>2628</v>
      </c>
      <c r="F71" s="37">
        <v>80</v>
      </c>
      <c r="G71" s="37">
        <v>2465</v>
      </c>
      <c r="H71" s="37">
        <v>671</v>
      </c>
      <c r="I71" s="146">
        <v>489</v>
      </c>
      <c r="J71" s="37">
        <v>1339</v>
      </c>
      <c r="K71" s="37">
        <v>117</v>
      </c>
      <c r="L71" s="37">
        <v>1620</v>
      </c>
      <c r="M71" s="37">
        <v>64</v>
      </c>
      <c r="N71" s="37">
        <v>316</v>
      </c>
      <c r="O71" s="37">
        <v>691</v>
      </c>
      <c r="P71" s="37">
        <v>783</v>
      </c>
      <c r="Q71" s="146">
        <v>1392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10526</v>
      </c>
      <c r="D72" s="15">
        <f t="shared" si="24"/>
        <v>1.209190120620333</v>
      </c>
      <c r="E72" s="37">
        <v>21</v>
      </c>
      <c r="F72" s="37">
        <v>177</v>
      </c>
      <c r="G72" s="37">
        <v>1625</v>
      </c>
      <c r="H72" s="37">
        <v>812</v>
      </c>
      <c r="I72" s="146">
        <v>740</v>
      </c>
      <c r="J72" s="37">
        <v>450</v>
      </c>
      <c r="K72" s="37">
        <v>1082</v>
      </c>
      <c r="L72" s="37">
        <v>375</v>
      </c>
      <c r="M72" s="37">
        <v>95</v>
      </c>
      <c r="N72" s="37">
        <v>269</v>
      </c>
      <c r="O72" s="37">
        <v>691</v>
      </c>
      <c r="P72" s="144">
        <v>82</v>
      </c>
      <c r="Q72" s="146">
        <v>421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1449</v>
      </c>
      <c r="D73" s="15">
        <f t="shared" si="24"/>
        <v>2.6783733826247689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430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5112</v>
      </c>
      <c r="D74" s="15">
        <f t="shared" si="24"/>
        <v>1.9481707317073171</v>
      </c>
      <c r="E74" s="37">
        <v>953</v>
      </c>
      <c r="F74" s="37">
        <v>140</v>
      </c>
      <c r="G74" s="23"/>
      <c r="H74" s="39">
        <v>187</v>
      </c>
      <c r="I74" s="151">
        <v>238</v>
      </c>
      <c r="J74" s="37"/>
      <c r="K74" s="37"/>
      <c r="L74" s="37"/>
      <c r="M74" s="37"/>
      <c r="N74" s="37"/>
      <c r="O74" s="37"/>
      <c r="P74" s="143">
        <v>210</v>
      </c>
      <c r="Q74" s="181">
        <v>2667</v>
      </c>
      <c r="R74" s="37"/>
      <c r="S74" s="37">
        <v>200</v>
      </c>
      <c r="T74" s="37">
        <v>80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17.900000000000002</v>
      </c>
      <c r="D76" s="15"/>
      <c r="E76" s="37"/>
      <c r="F76" s="37">
        <v>1</v>
      </c>
      <c r="G76" s="37"/>
      <c r="H76" s="37">
        <v>2</v>
      </c>
      <c r="I76" s="146">
        <v>2.9</v>
      </c>
      <c r="J76" s="37"/>
      <c r="K76" s="37"/>
      <c r="L76" s="37"/>
      <c r="M76" s="37"/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6456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0</v>
      </c>
      <c r="H86" s="99">
        <f t="shared" si="26"/>
        <v>818</v>
      </c>
      <c r="I86" s="99">
        <f t="shared" si="26"/>
        <v>632</v>
      </c>
      <c r="J86" s="99">
        <f t="shared" si="26"/>
        <v>120</v>
      </c>
      <c r="K86" s="99">
        <f t="shared" si="26"/>
        <v>295</v>
      </c>
      <c r="L86" s="99">
        <f t="shared" si="26"/>
        <v>698</v>
      </c>
      <c r="M86" s="99">
        <f t="shared" si="26"/>
        <v>0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-250</v>
      </c>
      <c r="S86" s="99">
        <f t="shared" si="26"/>
        <v>-163</v>
      </c>
      <c r="T86" s="99">
        <f t="shared" si="26"/>
        <v>36</v>
      </c>
      <c r="U86" s="99">
        <f t="shared" si="26"/>
        <v>0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302035.7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177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183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3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3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2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5">
        <f t="shared" si="29"/>
        <v>0</v>
      </c>
      <c r="Q104" s="162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183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3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3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192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193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2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2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3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6" t="e">
        <f t="shared" si="33"/>
        <v>#DIV/0!</v>
      </c>
      <c r="Q122" s="163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3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6" t="e">
        <f t="shared" si="35"/>
        <v>#DIV/0!</v>
      </c>
      <c r="Q123" s="163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3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3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187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5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8" t="e">
        <f t="shared" si="39"/>
        <v>#DIV/0!</v>
      </c>
      <c r="Q137" s="155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7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30">
        <f t="shared" si="40"/>
        <v>0</v>
      </c>
      <c r="Q138" s="167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190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3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3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4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7" t="e">
        <f t="shared" si="42"/>
        <v>#DIV/0!</v>
      </c>
      <c r="Q142" s="164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178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187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3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3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191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2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4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179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180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3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185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186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181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182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6"/>
      <c r="J178" s="37"/>
      <c r="K178" s="37"/>
      <c r="L178" s="37"/>
      <c r="M178" s="37"/>
      <c r="N178" s="37"/>
      <c r="O178" s="37"/>
      <c r="P178" s="115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customHeight="1" x14ac:dyDescent="0.2">
      <c r="A179" s="32" t="s">
        <v>122</v>
      </c>
      <c r="B179" s="23">
        <v>22338</v>
      </c>
      <c r="C179" s="27">
        <f>SUM(E179:Y179)</f>
        <v>15425</v>
      </c>
      <c r="D179" s="15">
        <f>C179/B179</f>
        <v>0.69052735249350883</v>
      </c>
      <c r="E179" s="39">
        <v>1500</v>
      </c>
      <c r="F179" s="39">
        <v>960</v>
      </c>
      <c r="G179" s="39">
        <v>470</v>
      </c>
      <c r="H179" s="39">
        <v>150</v>
      </c>
      <c r="I179" s="151">
        <v>210</v>
      </c>
      <c r="J179" s="39"/>
      <c r="K179" s="105"/>
      <c r="L179" s="39"/>
      <c r="M179" s="39">
        <v>305</v>
      </c>
      <c r="N179" s="39">
        <v>835</v>
      </c>
      <c r="O179" s="39"/>
      <c r="P179" s="151">
        <v>3328</v>
      </c>
      <c r="Q179" s="151">
        <v>3827</v>
      </c>
      <c r="R179" s="39"/>
      <c r="S179" s="39"/>
      <c r="T179" s="39"/>
      <c r="U179" s="39"/>
      <c r="V179" s="39">
        <v>400</v>
      </c>
      <c r="W179" s="39">
        <v>1800</v>
      </c>
      <c r="X179" s="39">
        <v>938</v>
      </c>
      <c r="Y179" s="39">
        <v>702</v>
      </c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2"/>
      <c r="J180" s="30"/>
      <c r="K180" s="104"/>
      <c r="L180" s="30"/>
      <c r="M180" s="30"/>
      <c r="N180" s="30"/>
      <c r="O180" s="30"/>
      <c r="P180" s="113"/>
      <c r="Q180" s="152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50">C181/B181</f>
        <v>#DIV/0!</v>
      </c>
      <c r="E181" s="10"/>
      <c r="F181" s="10"/>
      <c r="G181" s="10"/>
      <c r="H181" s="10"/>
      <c r="I181" s="149"/>
      <c r="J181" s="10"/>
      <c r="K181" s="10"/>
      <c r="L181" s="10"/>
      <c r="M181" s="10"/>
      <c r="N181" s="10"/>
      <c r="O181" s="10"/>
      <c r="P181" s="109"/>
      <c r="Q181" s="149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49"/>
      <c r="J182" s="10"/>
      <c r="K182" s="10"/>
      <c r="L182" s="10"/>
      <c r="M182" s="10"/>
      <c r="N182" s="10"/>
      <c r="O182" s="10"/>
      <c r="P182" s="109"/>
      <c r="Q182" s="149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50"/>
        <v>#DIV/0!</v>
      </c>
      <c r="E183" s="39"/>
      <c r="F183" s="39"/>
      <c r="G183" s="39"/>
      <c r="H183" s="39"/>
      <c r="I183" s="151"/>
      <c r="J183" s="39"/>
      <c r="K183" s="105"/>
      <c r="L183" s="39"/>
      <c r="M183" s="39"/>
      <c r="N183" s="39"/>
      <c r="O183" s="39"/>
      <c r="P183" s="111"/>
      <c r="Q183" s="151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51">F183/F182</f>
        <v>#DIV/0!</v>
      </c>
      <c r="G184" s="16" t="e">
        <f t="shared" si="51"/>
        <v>#DIV/0!</v>
      </c>
      <c r="H184" s="16" t="e">
        <f t="shared" si="51"/>
        <v>#DIV/0!</v>
      </c>
      <c r="I184" s="150" t="e">
        <f t="shared" si="51"/>
        <v>#DIV/0!</v>
      </c>
      <c r="J184" s="16" t="e">
        <f t="shared" si="51"/>
        <v>#DIV/0!</v>
      </c>
      <c r="K184" s="16" t="e">
        <f t="shared" si="51"/>
        <v>#DIV/0!</v>
      </c>
      <c r="L184" s="16" t="e">
        <f t="shared" si="51"/>
        <v>#DIV/0!</v>
      </c>
      <c r="M184" s="16" t="e">
        <f t="shared" si="51"/>
        <v>#DIV/0!</v>
      </c>
      <c r="N184" s="16" t="e">
        <f t="shared" si="51"/>
        <v>#DIV/0!</v>
      </c>
      <c r="O184" s="16" t="e">
        <f t="shared" si="51"/>
        <v>#DIV/0!</v>
      </c>
      <c r="P184" s="110" t="e">
        <f t="shared" si="51"/>
        <v>#DIV/0!</v>
      </c>
      <c r="Q184" s="150" t="e">
        <f t="shared" si="51"/>
        <v>#DIV/0!</v>
      </c>
      <c r="R184" s="16" t="e">
        <f t="shared" si="51"/>
        <v>#DIV/0!</v>
      </c>
      <c r="S184" s="16" t="e">
        <f t="shared" si="51"/>
        <v>#DIV/0!</v>
      </c>
      <c r="T184" s="16" t="e">
        <f t="shared" si="51"/>
        <v>#DIV/0!</v>
      </c>
      <c r="U184" s="16" t="e">
        <f t="shared" si="51"/>
        <v>#DIV/0!</v>
      </c>
      <c r="V184" s="16" t="e">
        <f t="shared" si="51"/>
        <v>#DIV/0!</v>
      </c>
      <c r="W184" s="16" t="e">
        <f t="shared" si="51"/>
        <v>#DIV/0!</v>
      </c>
      <c r="X184" s="16" t="e">
        <f t="shared" si="51"/>
        <v>#DIV/0!</v>
      </c>
      <c r="Y184" s="16" t="e">
        <f t="shared" si="51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50"/>
        <v>#DIV/0!</v>
      </c>
      <c r="E185" s="10"/>
      <c r="F185" s="10"/>
      <c r="G185" s="10"/>
      <c r="H185" s="10"/>
      <c r="I185" s="149"/>
      <c r="J185" s="10"/>
      <c r="K185" s="10"/>
      <c r="L185" s="10"/>
      <c r="M185" s="10"/>
      <c r="N185" s="10"/>
      <c r="O185" s="10"/>
      <c r="P185" s="109"/>
      <c r="Q185" s="149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50"/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50"/>
        <v>#DIV/0!</v>
      </c>
      <c r="E187" s="62"/>
      <c r="F187" s="62"/>
      <c r="G187" s="62"/>
      <c r="H187" s="62"/>
      <c r="I187" s="169"/>
      <c r="J187" s="62"/>
      <c r="K187" s="62"/>
      <c r="L187" s="62"/>
      <c r="M187" s="62"/>
      <c r="N187" s="62"/>
      <c r="O187" s="62"/>
      <c r="P187" s="132"/>
      <c r="Q187" s="169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45" hidden="1" outlineLevel="1" x14ac:dyDescent="0.2">
      <c r="A188" s="11" t="s">
        <v>203</v>
      </c>
      <c r="B188" s="27">
        <v>90210</v>
      </c>
      <c r="C188" s="27">
        <f>SUM(E188:Y188)</f>
        <v>87116</v>
      </c>
      <c r="D188" s="15">
        <f t="shared" si="50"/>
        <v>0.96570225030484425</v>
      </c>
      <c r="E188" s="31">
        <v>525</v>
      </c>
      <c r="F188" s="31">
        <v>1935</v>
      </c>
      <c r="G188" s="116">
        <v>5196</v>
      </c>
      <c r="H188" s="31">
        <v>7161</v>
      </c>
      <c r="I188" s="31">
        <v>5166</v>
      </c>
      <c r="J188" s="116">
        <v>5788</v>
      </c>
      <c r="K188" s="116">
        <v>3545</v>
      </c>
      <c r="L188" s="31">
        <v>4544</v>
      </c>
      <c r="M188" s="116">
        <v>3029</v>
      </c>
      <c r="N188" s="31">
        <v>2851</v>
      </c>
      <c r="O188" s="37">
        <v>2583</v>
      </c>
      <c r="P188" s="116">
        <v>4265</v>
      </c>
      <c r="Q188" s="37">
        <v>4509</v>
      </c>
      <c r="R188" s="116">
        <v>3845</v>
      </c>
      <c r="S188" s="37">
        <v>3251</v>
      </c>
      <c r="T188" s="116">
        <v>5043</v>
      </c>
      <c r="U188" s="116">
        <v>2005</v>
      </c>
      <c r="V188" s="37">
        <v>1606</v>
      </c>
      <c r="W188" s="37">
        <v>7753</v>
      </c>
      <c r="X188" s="37">
        <v>7601</v>
      </c>
      <c r="Y188" s="183">
        <v>4915</v>
      </c>
    </row>
    <row r="189" spans="1:25" s="63" customFormat="1" ht="30" customHeight="1" outlineLevel="1" x14ac:dyDescent="0.2">
      <c r="A189" s="32" t="s">
        <v>129</v>
      </c>
      <c r="B189" s="27">
        <v>79910</v>
      </c>
      <c r="C189" s="27">
        <f>SUM(E189:Y189)</f>
        <v>54381.07</v>
      </c>
      <c r="D189" s="15">
        <f t="shared" si="50"/>
        <v>0.68052897009135271</v>
      </c>
      <c r="E189" s="37">
        <v>180</v>
      </c>
      <c r="F189" s="37">
        <v>1360</v>
      </c>
      <c r="G189" s="37">
        <v>9407</v>
      </c>
      <c r="H189" s="37">
        <v>3174</v>
      </c>
      <c r="I189" s="146">
        <v>1450</v>
      </c>
      <c r="J189" s="37">
        <v>3980</v>
      </c>
      <c r="K189" s="37">
        <v>1985.87</v>
      </c>
      <c r="L189" s="37">
        <v>1874</v>
      </c>
      <c r="M189" s="37">
        <v>1508.2</v>
      </c>
      <c r="N189" s="37">
        <v>2094</v>
      </c>
      <c r="O189" s="37">
        <v>1612</v>
      </c>
      <c r="P189" s="37">
        <v>3046</v>
      </c>
      <c r="Q189" s="146">
        <v>2785</v>
      </c>
      <c r="R189" s="37">
        <v>300</v>
      </c>
      <c r="S189" s="37">
        <v>647</v>
      </c>
      <c r="T189" s="37">
        <v>2701</v>
      </c>
      <c r="U189" s="37">
        <v>920</v>
      </c>
      <c r="V189" s="37">
        <v>1459</v>
      </c>
      <c r="W189" s="37">
        <v>3940</v>
      </c>
      <c r="X189" s="37">
        <v>6465</v>
      </c>
      <c r="Y189" s="37">
        <v>3493</v>
      </c>
    </row>
    <row r="190" spans="1:25" s="50" customFormat="1" ht="30" customHeight="1" x14ac:dyDescent="0.2">
      <c r="A190" s="11" t="s">
        <v>130</v>
      </c>
      <c r="B190" s="52">
        <f>B189/B188</f>
        <v>0.88582197095665671</v>
      </c>
      <c r="C190" s="52">
        <f>C189/C188</f>
        <v>0.62423745351026216</v>
      </c>
      <c r="D190" s="15">
        <f t="shared" si="50"/>
        <v>0.70469854437693336</v>
      </c>
      <c r="E190" s="73">
        <f t="shared" ref="E190:Y190" si="52">E189/E188</f>
        <v>0.34285714285714286</v>
      </c>
      <c r="F190" s="73">
        <f t="shared" si="52"/>
        <v>0.70284237726098187</v>
      </c>
      <c r="G190" s="73">
        <f t="shared" si="52"/>
        <v>1.8104311008468053</v>
      </c>
      <c r="H190" s="73">
        <f t="shared" si="52"/>
        <v>0.44323418516966906</v>
      </c>
      <c r="I190" s="170">
        <f t="shared" si="52"/>
        <v>0.28068137824235384</v>
      </c>
      <c r="J190" s="73">
        <f t="shared" si="52"/>
        <v>0.68762957843814787</v>
      </c>
      <c r="K190" s="73">
        <f t="shared" si="52"/>
        <v>0.56018899858956273</v>
      </c>
      <c r="L190" s="73">
        <f t="shared" si="52"/>
        <v>0.41241197183098594</v>
      </c>
      <c r="M190" s="73">
        <f t="shared" si="52"/>
        <v>0.49792010564542755</v>
      </c>
      <c r="N190" s="73">
        <f t="shared" si="52"/>
        <v>0.73447913012977906</v>
      </c>
      <c r="O190" s="73">
        <f t="shared" si="52"/>
        <v>0.62408052651955093</v>
      </c>
      <c r="P190" s="170">
        <f t="shared" si="52"/>
        <v>0.71418522860492384</v>
      </c>
      <c r="Q190" s="170">
        <f t="shared" si="52"/>
        <v>0.61765358172543805</v>
      </c>
      <c r="R190" s="73">
        <f t="shared" si="52"/>
        <v>7.8023407022106639E-2</v>
      </c>
      <c r="S190" s="73">
        <f t="shared" si="52"/>
        <v>0.19901568748077514</v>
      </c>
      <c r="T190" s="73">
        <f t="shared" si="52"/>
        <v>0.53559389252429113</v>
      </c>
      <c r="U190" s="73">
        <f t="shared" si="52"/>
        <v>0.45885286783042395</v>
      </c>
      <c r="V190" s="73">
        <f t="shared" si="52"/>
        <v>0.90846824408468241</v>
      </c>
      <c r="W190" s="73">
        <f t="shared" si="52"/>
        <v>0.50819037791822519</v>
      </c>
      <c r="X190" s="73">
        <f t="shared" si="52"/>
        <v>0.85054598079200106</v>
      </c>
      <c r="Y190" s="73">
        <f t="shared" si="52"/>
        <v>0.71068158697863681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50"/>
        <v>#DIV/0!</v>
      </c>
      <c r="E191" s="49"/>
      <c r="F191" s="49"/>
      <c r="G191" s="49"/>
      <c r="H191" s="49"/>
      <c r="I191" s="171"/>
      <c r="J191" s="49"/>
      <c r="K191" s="49"/>
      <c r="L191" s="49"/>
      <c r="M191" s="49"/>
      <c r="N191" s="49"/>
      <c r="O191" s="49"/>
      <c r="P191" s="133"/>
      <c r="Q191" s="171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50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6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6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50"/>
        <v>#DIV/0!</v>
      </c>
      <c r="E193" s="16"/>
      <c r="F193" s="16"/>
      <c r="G193" s="16"/>
      <c r="H193" s="16"/>
      <c r="I193" s="150"/>
      <c r="J193" s="16"/>
      <c r="K193" s="16"/>
      <c r="L193" s="16"/>
      <c r="M193" s="16"/>
      <c r="N193" s="16"/>
      <c r="O193" s="16"/>
      <c r="P193" s="110"/>
      <c r="Q193" s="150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6"/>
      <c r="J194" s="37"/>
      <c r="K194" s="37"/>
      <c r="L194" s="37"/>
      <c r="M194" s="37"/>
      <c r="N194" s="37"/>
      <c r="O194" s="37"/>
      <c r="P194" s="37"/>
      <c r="Q194" s="146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customHeight="1" outlineLevel="1" x14ac:dyDescent="0.2">
      <c r="A195" s="55" t="s">
        <v>135</v>
      </c>
      <c r="B195" s="23">
        <v>62814</v>
      </c>
      <c r="C195" s="27">
        <f>SUM(E195:Y195)</f>
        <v>37861</v>
      </c>
      <c r="D195" s="9">
        <f t="shared" ref="D195:D214" si="53">C195/B195</f>
        <v>0.60274779507753051</v>
      </c>
      <c r="E195" s="26">
        <v>330</v>
      </c>
      <c r="F195" s="26">
        <v>1373</v>
      </c>
      <c r="G195" s="26">
        <v>4905</v>
      </c>
      <c r="H195" s="26">
        <v>2295</v>
      </c>
      <c r="I195" s="106">
        <v>980</v>
      </c>
      <c r="J195" s="26">
        <v>3280</v>
      </c>
      <c r="K195" s="26">
        <v>2721</v>
      </c>
      <c r="L195" s="26">
        <v>1425</v>
      </c>
      <c r="M195" s="26">
        <v>326</v>
      </c>
      <c r="N195" s="26">
        <v>1725</v>
      </c>
      <c r="O195" s="26">
        <v>1271</v>
      </c>
      <c r="P195" s="26">
        <v>2530</v>
      </c>
      <c r="Q195" s="106">
        <v>2966</v>
      </c>
      <c r="R195" s="26">
        <v>755</v>
      </c>
      <c r="S195" s="26">
        <v>622</v>
      </c>
      <c r="T195" s="26">
        <v>983</v>
      </c>
      <c r="U195" s="26">
        <v>520</v>
      </c>
      <c r="V195" s="26">
        <v>275</v>
      </c>
      <c r="W195" s="26">
        <v>3846</v>
      </c>
      <c r="X195" s="26">
        <v>2813</v>
      </c>
      <c r="Y195" s="26">
        <v>1920</v>
      </c>
    </row>
    <row r="196" spans="1:35" s="50" customFormat="1" ht="30" hidden="1" customHeight="1" outlineLevel="1" x14ac:dyDescent="0.2">
      <c r="A196" s="13" t="s">
        <v>136</v>
      </c>
      <c r="B196" s="23">
        <v>99221</v>
      </c>
      <c r="C196" s="27">
        <f>SUM(E196:Y196)</f>
        <v>115218</v>
      </c>
      <c r="D196" s="9">
        <f t="shared" si="53"/>
        <v>1.1612259501516815</v>
      </c>
      <c r="E196" s="31">
        <v>2050</v>
      </c>
      <c r="F196" s="31">
        <v>2963</v>
      </c>
      <c r="G196" s="31">
        <v>12143</v>
      </c>
      <c r="H196" s="31">
        <v>16541</v>
      </c>
      <c r="I196" s="31">
        <v>6539</v>
      </c>
      <c r="J196" s="31">
        <v>4614</v>
      </c>
      <c r="K196" s="31">
        <v>4320</v>
      </c>
      <c r="L196" s="31">
        <v>7934</v>
      </c>
      <c r="M196" s="31">
        <v>4709</v>
      </c>
      <c r="N196" s="31">
        <v>3815</v>
      </c>
      <c r="O196" s="31">
        <v>3026</v>
      </c>
      <c r="P196" s="31">
        <v>5245</v>
      </c>
      <c r="Q196" s="31">
        <v>8414</v>
      </c>
      <c r="R196" s="31">
        <v>2766</v>
      </c>
      <c r="S196" s="31">
        <v>4693</v>
      </c>
      <c r="T196" s="31">
        <v>2954</v>
      </c>
      <c r="U196" s="31">
        <v>2015</v>
      </c>
      <c r="V196" s="31">
        <v>1267</v>
      </c>
      <c r="W196" s="31">
        <v>5801</v>
      </c>
      <c r="X196" s="31">
        <v>6651</v>
      </c>
      <c r="Y196" s="31">
        <v>6758</v>
      </c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28266.3</v>
      </c>
      <c r="C197" s="27">
        <f>C195*0.45</f>
        <v>17037.45</v>
      </c>
      <c r="D197" s="9">
        <f t="shared" si="53"/>
        <v>0.60274779507753051</v>
      </c>
      <c r="E197" s="26">
        <f>E195*0.45</f>
        <v>148.5</v>
      </c>
      <c r="F197" s="26">
        <f t="shared" ref="F197:Y197" si="54">F195*0.45</f>
        <v>617.85</v>
      </c>
      <c r="G197" s="26">
        <f t="shared" si="54"/>
        <v>2207.25</v>
      </c>
      <c r="H197" s="26">
        <f t="shared" si="54"/>
        <v>1032.75</v>
      </c>
      <c r="I197" s="26">
        <f t="shared" si="54"/>
        <v>441</v>
      </c>
      <c r="J197" s="26">
        <f t="shared" si="54"/>
        <v>1476</v>
      </c>
      <c r="K197" s="26">
        <f t="shared" si="54"/>
        <v>1224.45</v>
      </c>
      <c r="L197" s="26">
        <f t="shared" si="54"/>
        <v>641.25</v>
      </c>
      <c r="M197" s="26">
        <f t="shared" si="54"/>
        <v>146.70000000000002</v>
      </c>
      <c r="N197" s="26">
        <f t="shared" si="54"/>
        <v>776.25</v>
      </c>
      <c r="O197" s="26">
        <f t="shared" si="54"/>
        <v>571.95000000000005</v>
      </c>
      <c r="P197" s="26">
        <f t="shared" si="54"/>
        <v>1138.5</v>
      </c>
      <c r="Q197" s="26">
        <f t="shared" si="54"/>
        <v>1334.7</v>
      </c>
      <c r="R197" s="26">
        <f t="shared" si="54"/>
        <v>339.75</v>
      </c>
      <c r="S197" s="26">
        <f t="shared" si="54"/>
        <v>279.90000000000003</v>
      </c>
      <c r="T197" s="26">
        <f t="shared" si="54"/>
        <v>442.35</v>
      </c>
      <c r="U197" s="26">
        <f t="shared" si="54"/>
        <v>234</v>
      </c>
      <c r="V197" s="26">
        <f t="shared" si="54"/>
        <v>123.75</v>
      </c>
      <c r="W197" s="26">
        <f t="shared" si="54"/>
        <v>1730.7</v>
      </c>
      <c r="X197" s="26">
        <f t="shared" si="54"/>
        <v>1265.8500000000001</v>
      </c>
      <c r="Y197" s="26">
        <f t="shared" si="54"/>
        <v>864</v>
      </c>
      <c r="Z197" s="64"/>
    </row>
    <row r="198" spans="1:35" s="50" customFormat="1" ht="30" customHeight="1" collapsed="1" x14ac:dyDescent="0.2">
      <c r="A198" s="13" t="s">
        <v>138</v>
      </c>
      <c r="B198" s="52">
        <f>B195/B196</f>
        <v>0.63307162798197958</v>
      </c>
      <c r="C198" s="52">
        <f>C195/C196</f>
        <v>0.32860316964363206</v>
      </c>
      <c r="D198" s="9">
        <f>C198/B198</f>
        <v>0.51906159606474389</v>
      </c>
      <c r="E198" s="73">
        <f>E195/E196</f>
        <v>0.16097560975609757</v>
      </c>
      <c r="F198" s="73">
        <f t="shared" ref="F198:Y198" si="55">F195/F196</f>
        <v>0.46338170772865339</v>
      </c>
      <c r="G198" s="73">
        <f t="shared" si="55"/>
        <v>0.40393642427736143</v>
      </c>
      <c r="H198" s="73">
        <f t="shared" si="55"/>
        <v>0.13874614594039056</v>
      </c>
      <c r="I198" s="73">
        <f t="shared" si="55"/>
        <v>0.14987001070500078</v>
      </c>
      <c r="J198" s="73">
        <f t="shared" si="55"/>
        <v>0.71087993064586041</v>
      </c>
      <c r="K198" s="73">
        <f t="shared" si="55"/>
        <v>0.62986111111111109</v>
      </c>
      <c r="L198" s="73">
        <f t="shared" si="55"/>
        <v>0.17960675573481219</v>
      </c>
      <c r="M198" s="73">
        <f t="shared" si="55"/>
        <v>6.9229135697600336E-2</v>
      </c>
      <c r="N198" s="73">
        <f t="shared" si="55"/>
        <v>0.45216251638269989</v>
      </c>
      <c r="O198" s="73">
        <f t="shared" si="55"/>
        <v>0.42002643754130864</v>
      </c>
      <c r="P198" s="73">
        <f t="shared" si="55"/>
        <v>0.48236415633937085</v>
      </c>
      <c r="Q198" s="73">
        <f t="shared" si="55"/>
        <v>0.35250772521987161</v>
      </c>
      <c r="R198" s="73">
        <f t="shared" si="55"/>
        <v>0.27295733911785974</v>
      </c>
      <c r="S198" s="73">
        <f t="shared" si="55"/>
        <v>0.13253782228851482</v>
      </c>
      <c r="T198" s="73">
        <f t="shared" si="55"/>
        <v>0.33276912660798919</v>
      </c>
      <c r="U198" s="73">
        <f t="shared" si="55"/>
        <v>0.25806451612903225</v>
      </c>
      <c r="V198" s="73">
        <f t="shared" si="55"/>
        <v>0.21704814522494081</v>
      </c>
      <c r="W198" s="73">
        <f t="shared" si="55"/>
        <v>0.66298913980348217</v>
      </c>
      <c r="X198" s="73">
        <f t="shared" si="55"/>
        <v>0.42294391820778832</v>
      </c>
      <c r="Y198" s="73">
        <f t="shared" si="55"/>
        <v>0.28410772417875113</v>
      </c>
    </row>
    <row r="199" spans="1:35" s="63" customFormat="1" ht="30" customHeight="1" outlineLevel="1" x14ac:dyDescent="0.2">
      <c r="A199" s="55" t="s">
        <v>139</v>
      </c>
      <c r="B199" s="23">
        <v>134628</v>
      </c>
      <c r="C199" s="27">
        <f>SUM(E199:Y199)</f>
        <v>115089</v>
      </c>
      <c r="D199" s="9">
        <f t="shared" si="53"/>
        <v>0.85486674391657014</v>
      </c>
      <c r="E199" s="26">
        <v>300</v>
      </c>
      <c r="F199" s="26">
        <v>5000</v>
      </c>
      <c r="G199" s="26">
        <v>13763</v>
      </c>
      <c r="H199" s="26">
        <v>11352</v>
      </c>
      <c r="I199" s="106">
        <v>1965</v>
      </c>
      <c r="J199" s="26">
        <v>4900</v>
      </c>
      <c r="K199" s="26">
        <v>1300</v>
      </c>
      <c r="L199" s="26">
        <v>3500</v>
      </c>
      <c r="M199" s="26">
        <v>6950</v>
      </c>
      <c r="N199" s="26">
        <v>2930</v>
      </c>
      <c r="O199" s="26">
        <v>3900</v>
      </c>
      <c r="P199" s="26">
        <v>4120</v>
      </c>
      <c r="Q199" s="106"/>
      <c r="R199" s="26">
        <v>2000</v>
      </c>
      <c r="S199" s="26">
        <v>3000</v>
      </c>
      <c r="T199" s="26">
        <v>18484</v>
      </c>
      <c r="U199" s="26">
        <v>300</v>
      </c>
      <c r="V199" s="26">
        <v>300</v>
      </c>
      <c r="W199" s="26">
        <v>3833</v>
      </c>
      <c r="X199" s="26">
        <v>20715</v>
      </c>
      <c r="Y199" s="26">
        <v>6477</v>
      </c>
    </row>
    <row r="200" spans="1:35" s="50" customFormat="1" ht="28.15" hidden="1" customHeight="1" outlineLevel="1" x14ac:dyDescent="0.2">
      <c r="A200" s="13" t="s">
        <v>136</v>
      </c>
      <c r="B200" s="23">
        <v>283125</v>
      </c>
      <c r="C200" s="27">
        <f>SUM(E200:Y200)</f>
        <v>286074</v>
      </c>
      <c r="D200" s="9">
        <f t="shared" si="53"/>
        <v>1.0104158940397352</v>
      </c>
      <c r="E200" s="31">
        <v>600</v>
      </c>
      <c r="F200" s="31">
        <v>8000</v>
      </c>
      <c r="G200" s="31">
        <v>25123</v>
      </c>
      <c r="H200" s="31">
        <v>18776</v>
      </c>
      <c r="I200" s="31">
        <v>8896</v>
      </c>
      <c r="J200" s="31">
        <v>12063</v>
      </c>
      <c r="K200" s="31">
        <v>710</v>
      </c>
      <c r="L200" s="31">
        <v>19682</v>
      </c>
      <c r="M200" s="31">
        <v>12989</v>
      </c>
      <c r="N200" s="31">
        <v>13114</v>
      </c>
      <c r="O200" s="31">
        <v>7332</v>
      </c>
      <c r="P200" s="31">
        <v>15408</v>
      </c>
      <c r="Q200" s="31">
        <v>2622</v>
      </c>
      <c r="R200" s="31">
        <v>3236</v>
      </c>
      <c r="S200" s="31">
        <v>10145</v>
      </c>
      <c r="T200" s="31">
        <v>53168</v>
      </c>
      <c r="U200" s="31">
        <v>3454</v>
      </c>
      <c r="V200" s="31">
        <v>634</v>
      </c>
      <c r="W200" s="31">
        <v>7396</v>
      </c>
      <c r="X200" s="31">
        <v>43232</v>
      </c>
      <c r="Y200" s="31">
        <v>19494</v>
      </c>
    </row>
    <row r="201" spans="1:35" s="50" customFormat="1" ht="27" hidden="1" customHeight="1" outlineLevel="1" x14ac:dyDescent="0.2">
      <c r="A201" s="13" t="s">
        <v>137</v>
      </c>
      <c r="B201" s="27">
        <f>B199*0.3</f>
        <v>40388.400000000001</v>
      </c>
      <c r="C201" s="27">
        <f>C199*0.3</f>
        <v>34526.699999999997</v>
      </c>
      <c r="D201" s="9">
        <f t="shared" si="53"/>
        <v>0.85486674391657003</v>
      </c>
      <c r="E201" s="26">
        <f>E199*0.3</f>
        <v>90</v>
      </c>
      <c r="F201" s="26">
        <f t="shared" ref="F201:Y201" si="56">F199*0.3</f>
        <v>1500</v>
      </c>
      <c r="G201" s="26">
        <f t="shared" si="56"/>
        <v>4128.8999999999996</v>
      </c>
      <c r="H201" s="26">
        <f t="shared" si="56"/>
        <v>3405.6</v>
      </c>
      <c r="I201" s="26">
        <f t="shared" si="56"/>
        <v>589.5</v>
      </c>
      <c r="J201" s="26">
        <f t="shared" si="56"/>
        <v>1470</v>
      </c>
      <c r="K201" s="26">
        <f t="shared" si="56"/>
        <v>390</v>
      </c>
      <c r="L201" s="26">
        <f t="shared" si="56"/>
        <v>1050</v>
      </c>
      <c r="M201" s="26">
        <f t="shared" si="56"/>
        <v>2085</v>
      </c>
      <c r="N201" s="26">
        <f t="shared" si="56"/>
        <v>879</v>
      </c>
      <c r="O201" s="26">
        <f t="shared" si="56"/>
        <v>1170</v>
      </c>
      <c r="P201" s="26">
        <f t="shared" si="56"/>
        <v>1236</v>
      </c>
      <c r="Q201" s="26">
        <f t="shared" si="56"/>
        <v>0</v>
      </c>
      <c r="R201" s="26">
        <f t="shared" si="56"/>
        <v>600</v>
      </c>
      <c r="S201" s="26">
        <f t="shared" si="56"/>
        <v>900</v>
      </c>
      <c r="T201" s="26">
        <f t="shared" si="56"/>
        <v>5545.2</v>
      </c>
      <c r="U201" s="26">
        <f t="shared" si="56"/>
        <v>90</v>
      </c>
      <c r="V201" s="26">
        <f t="shared" si="56"/>
        <v>90</v>
      </c>
      <c r="W201" s="26">
        <f t="shared" si="56"/>
        <v>1149.8999999999999</v>
      </c>
      <c r="X201" s="26">
        <f t="shared" si="56"/>
        <v>6214.5</v>
      </c>
      <c r="Y201" s="26">
        <f t="shared" si="56"/>
        <v>1943.1</v>
      </c>
    </row>
    <row r="202" spans="1:35" s="63" customFormat="1" ht="30" customHeight="1" collapsed="1" x14ac:dyDescent="0.2">
      <c r="A202" s="13" t="s">
        <v>138</v>
      </c>
      <c r="B202" s="9">
        <f>B199/B200</f>
        <v>0.47550728476821191</v>
      </c>
      <c r="C202" s="9">
        <f>C199/C200</f>
        <v>0.40230499800750857</v>
      </c>
      <c r="D202" s="9">
        <f t="shared" si="53"/>
        <v>0.84605433164628363</v>
      </c>
      <c r="E202" s="104">
        <f t="shared" ref="E202:Y202" si="57">E199/E200</f>
        <v>0.5</v>
      </c>
      <c r="F202" s="30">
        <f t="shared" si="57"/>
        <v>0.625</v>
      </c>
      <c r="G202" s="30">
        <f t="shared" si="57"/>
        <v>0.54782470246387771</v>
      </c>
      <c r="H202" s="30">
        <f t="shared" si="57"/>
        <v>0.60460161908819765</v>
      </c>
      <c r="I202" s="104">
        <f t="shared" si="57"/>
        <v>0.22088579136690648</v>
      </c>
      <c r="J202" s="104">
        <f t="shared" si="57"/>
        <v>0.40620077924231118</v>
      </c>
      <c r="K202" s="104">
        <f t="shared" si="57"/>
        <v>1.8309859154929577</v>
      </c>
      <c r="L202" s="104">
        <f t="shared" si="57"/>
        <v>0.17782745655929275</v>
      </c>
      <c r="M202" s="30">
        <f t="shared" si="57"/>
        <v>0.53506813457540991</v>
      </c>
      <c r="N202" s="30">
        <f t="shared" si="57"/>
        <v>0.22342534695745006</v>
      </c>
      <c r="O202" s="30">
        <f t="shared" si="57"/>
        <v>0.53191489361702127</v>
      </c>
      <c r="P202" s="104">
        <f t="shared" si="57"/>
        <v>0.26739356178608514</v>
      </c>
      <c r="Q202" s="152"/>
      <c r="R202" s="30">
        <f t="shared" si="57"/>
        <v>0.61804697156983934</v>
      </c>
      <c r="S202" s="104">
        <f t="shared" si="57"/>
        <v>0.29571217348447509</v>
      </c>
      <c r="T202" s="30">
        <f t="shared" si="57"/>
        <v>0.34765272344267228</v>
      </c>
      <c r="U202" s="104">
        <f t="shared" si="57"/>
        <v>8.6855819339895779E-2</v>
      </c>
      <c r="V202" s="104">
        <f t="shared" si="57"/>
        <v>0.47318611987381703</v>
      </c>
      <c r="W202" s="30">
        <f t="shared" si="57"/>
        <v>0.51825310978907513</v>
      </c>
      <c r="X202" s="30">
        <f t="shared" si="57"/>
        <v>0.47915895632864547</v>
      </c>
      <c r="Y202" s="30">
        <f t="shared" si="57"/>
        <v>0.33225607879347491</v>
      </c>
    </row>
    <row r="203" spans="1:35" s="63" customFormat="1" ht="30" customHeight="1" outlineLevel="1" x14ac:dyDescent="0.2">
      <c r="A203" s="55" t="s">
        <v>140</v>
      </c>
      <c r="B203" s="23">
        <v>4470</v>
      </c>
      <c r="C203" s="27">
        <f>SUM(E203:Y203)</f>
        <v>7028</v>
      </c>
      <c r="D203" s="9">
        <f t="shared" si="53"/>
        <v>1.5722595078299777</v>
      </c>
      <c r="E203" s="26"/>
      <c r="F203" s="104"/>
      <c r="G203" s="104"/>
      <c r="H203" s="185">
        <v>200</v>
      </c>
      <c r="I203" s="185">
        <v>300</v>
      </c>
      <c r="J203" s="104"/>
      <c r="K203" s="185">
        <v>750</v>
      </c>
      <c r="L203" s="185">
        <v>1778</v>
      </c>
      <c r="M203" s="104"/>
      <c r="N203" s="185"/>
      <c r="O203" s="185">
        <v>2500</v>
      </c>
      <c r="P203" s="171">
        <v>400</v>
      </c>
      <c r="Q203" s="152"/>
      <c r="R203" s="104"/>
      <c r="S203" s="104"/>
      <c r="T203" s="185">
        <v>1100</v>
      </c>
      <c r="U203" s="104"/>
      <c r="V203" s="104"/>
      <c r="W203" s="104"/>
      <c r="X203" s="104"/>
      <c r="Y203" s="26"/>
    </row>
    <row r="204" spans="1:35" s="50" customFormat="1" ht="30" hidden="1" customHeight="1" outlineLevel="1" x14ac:dyDescent="0.2">
      <c r="A204" s="13" t="s">
        <v>136</v>
      </c>
      <c r="B204" s="23">
        <v>337167</v>
      </c>
      <c r="C204" s="27">
        <f>SUM(E204:Y204)</f>
        <v>264914</v>
      </c>
      <c r="D204" s="9">
        <f t="shared" si="53"/>
        <v>0.78570559989560074</v>
      </c>
      <c r="E204" s="31"/>
      <c r="F204" s="31">
        <v>8889</v>
      </c>
      <c r="G204" s="31">
        <v>32450</v>
      </c>
      <c r="H204" s="31">
        <v>39117</v>
      </c>
      <c r="I204" s="31">
        <v>6843</v>
      </c>
      <c r="J204" s="31">
        <v>1318</v>
      </c>
      <c r="K204" s="31">
        <v>2811</v>
      </c>
      <c r="L204" s="31">
        <v>23649</v>
      </c>
      <c r="M204" s="31">
        <v>4558</v>
      </c>
      <c r="N204" s="31">
        <v>8345</v>
      </c>
      <c r="O204" s="31">
        <v>9310</v>
      </c>
      <c r="P204" s="31">
        <v>15845</v>
      </c>
      <c r="Q204" s="31">
        <v>1912</v>
      </c>
      <c r="R204" s="31">
        <v>1521</v>
      </c>
      <c r="S204" s="31">
        <v>5866</v>
      </c>
      <c r="T204" s="31">
        <v>51691</v>
      </c>
      <c r="U204" s="31">
        <v>3598</v>
      </c>
      <c r="V204" s="31"/>
      <c r="W204" s="31">
        <v>9426</v>
      </c>
      <c r="X204" s="31">
        <v>22170</v>
      </c>
      <c r="Y204" s="31">
        <v>15595</v>
      </c>
    </row>
    <row r="205" spans="1:35" s="50" customFormat="1" ht="30" hidden="1" customHeight="1" outlineLevel="1" x14ac:dyDescent="0.2">
      <c r="A205" s="13" t="s">
        <v>141</v>
      </c>
      <c r="B205" s="23">
        <v>849</v>
      </c>
      <c r="C205" s="27">
        <f>C203*0.19</f>
        <v>1335.32</v>
      </c>
      <c r="D205" s="9">
        <f t="shared" si="53"/>
        <v>1.5728150765606594</v>
      </c>
      <c r="E205" s="26"/>
      <c r="F205" s="26"/>
      <c r="G205" s="26"/>
      <c r="H205" s="26">
        <f>H203*0.19</f>
        <v>38</v>
      </c>
      <c r="I205" s="26">
        <f t="shared" ref="I205:T205" si="58">I203*0.19</f>
        <v>57</v>
      </c>
      <c r="J205" s="26"/>
      <c r="K205" s="26">
        <f t="shared" si="58"/>
        <v>142.5</v>
      </c>
      <c r="L205" s="26">
        <f t="shared" si="58"/>
        <v>337.82</v>
      </c>
      <c r="M205" s="26"/>
      <c r="N205" s="26"/>
      <c r="O205" s="26">
        <f t="shared" si="58"/>
        <v>475</v>
      </c>
      <c r="P205" s="26">
        <f t="shared" si="58"/>
        <v>76</v>
      </c>
      <c r="Q205" s="26"/>
      <c r="R205" s="26"/>
      <c r="S205" s="26"/>
      <c r="T205" s="26">
        <f t="shared" si="58"/>
        <v>209</v>
      </c>
      <c r="U205" s="26"/>
      <c r="V205" s="26"/>
      <c r="W205" s="26"/>
      <c r="X205" s="26"/>
      <c r="Y205" s="26"/>
    </row>
    <row r="206" spans="1:35" s="63" customFormat="1" ht="30" customHeight="1" collapsed="1" x14ac:dyDescent="0.2">
      <c r="A206" s="13" t="s">
        <v>142</v>
      </c>
      <c r="B206" s="9">
        <v>4.0000000000000001E-3</v>
      </c>
      <c r="C206" s="9">
        <f>C203/C204</f>
        <v>2.6529364246510187E-2</v>
      </c>
      <c r="D206" s="9"/>
      <c r="E206" s="30"/>
      <c r="F206" s="30"/>
      <c r="G206" s="30"/>
      <c r="H206" s="104">
        <f>H203/H204</f>
        <v>5.1128665286192705E-3</v>
      </c>
      <c r="I206" s="104">
        <f t="shared" ref="I206" si="59">I203/I204</f>
        <v>4.3840420868040332E-2</v>
      </c>
      <c r="J206" s="104"/>
      <c r="K206" s="104">
        <f>K203/K204</f>
        <v>0.26680896478121663</v>
      </c>
      <c r="L206" s="104">
        <f>L203/L204</f>
        <v>7.5182882997166897E-2</v>
      </c>
      <c r="M206" s="104"/>
      <c r="N206" s="104"/>
      <c r="O206" s="104">
        <f>O203/O204</f>
        <v>0.26852846401718583</v>
      </c>
      <c r="P206" s="104">
        <f>P203/P204</f>
        <v>2.5244556642473968E-2</v>
      </c>
      <c r="Q206" s="104"/>
      <c r="R206" s="104"/>
      <c r="S206" s="104"/>
      <c r="T206" s="104">
        <f>T203/T204</f>
        <v>2.1280300245690741E-2</v>
      </c>
      <c r="U206" s="30"/>
      <c r="V206" s="30"/>
      <c r="W206" s="30"/>
      <c r="X206" s="30"/>
      <c r="Y206" s="30"/>
    </row>
    <row r="207" spans="1:35" s="50" customFormat="1" ht="30" customHeight="1" x14ac:dyDescent="0.2">
      <c r="A207" s="55" t="s">
        <v>143</v>
      </c>
      <c r="B207" s="27">
        <v>45</v>
      </c>
      <c r="C207" s="27">
        <f>SUM(E207:Y207)</f>
        <v>60</v>
      </c>
      <c r="D207" s="9">
        <f t="shared" si="53"/>
        <v>1.3333333333333333</v>
      </c>
      <c r="E207" s="37"/>
      <c r="F207" s="37"/>
      <c r="G207" s="37"/>
      <c r="H207" s="37"/>
      <c r="I207" s="146"/>
      <c r="J207" s="37"/>
      <c r="K207" s="37"/>
      <c r="L207" s="37"/>
      <c r="M207" s="37"/>
      <c r="N207" s="37"/>
      <c r="O207" s="37"/>
      <c r="P207" s="171">
        <v>60</v>
      </c>
      <c r="Q207" s="146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customHeight="1" x14ac:dyDescent="0.2">
      <c r="A208" s="13" t="s">
        <v>141</v>
      </c>
      <c r="B208" s="27">
        <f>B207*0.7</f>
        <v>31.499999999999996</v>
      </c>
      <c r="C208" s="27">
        <f>C207*0.7</f>
        <v>42</v>
      </c>
      <c r="D208" s="9"/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71">
        <f>P207*0.7</f>
        <v>42</v>
      </c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53"/>
        <v>#DIV/0!</v>
      </c>
      <c r="E209" s="49"/>
      <c r="F209" s="49"/>
      <c r="G209" s="49"/>
      <c r="H209" s="49"/>
      <c r="I209" s="171"/>
      <c r="J209" s="49"/>
      <c r="K209" s="49"/>
      <c r="L209" s="49"/>
      <c r="M209" s="49"/>
      <c r="N209" s="49"/>
      <c r="O209" s="49"/>
      <c r="P209" s="171"/>
      <c r="Q209" s="171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53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71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1"/>
      <c r="J211" s="49"/>
      <c r="K211" s="49"/>
      <c r="L211" s="49"/>
      <c r="M211" s="49"/>
      <c r="N211" s="49"/>
      <c r="O211" s="49"/>
      <c r="P211" s="171"/>
      <c r="Q211" s="171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69535.199999999997</v>
      </c>
      <c r="C212" s="27">
        <f>C210+C208+C205+C201+C197</f>
        <v>52941.47</v>
      </c>
      <c r="D212" s="9">
        <f t="shared" si="53"/>
        <v>0.76136215902161786</v>
      </c>
      <c r="E212" s="26">
        <f>E210+E208+E205+E201+E197</f>
        <v>238.5</v>
      </c>
      <c r="F212" s="26">
        <f t="shared" ref="F212:Y212" si="60">F210+F208+F205+F201+F197</f>
        <v>2117.85</v>
      </c>
      <c r="G212" s="26">
        <f t="shared" si="60"/>
        <v>6336.15</v>
      </c>
      <c r="H212" s="26">
        <f t="shared" si="60"/>
        <v>4476.3500000000004</v>
      </c>
      <c r="I212" s="106">
        <f t="shared" si="60"/>
        <v>1087.5</v>
      </c>
      <c r="J212" s="26">
        <f t="shared" si="60"/>
        <v>2946</v>
      </c>
      <c r="K212" s="26">
        <f t="shared" si="60"/>
        <v>1756.95</v>
      </c>
      <c r="L212" s="26">
        <f t="shared" si="60"/>
        <v>2029.07</v>
      </c>
      <c r="M212" s="26">
        <f t="shared" si="60"/>
        <v>2231.6999999999998</v>
      </c>
      <c r="N212" s="26">
        <f t="shared" si="60"/>
        <v>1655.25</v>
      </c>
      <c r="O212" s="26">
        <f t="shared" si="60"/>
        <v>2216.9499999999998</v>
      </c>
      <c r="P212" s="171">
        <f t="shared" si="60"/>
        <v>2492.5</v>
      </c>
      <c r="Q212" s="106">
        <f t="shared" si="60"/>
        <v>1334.7</v>
      </c>
      <c r="R212" s="26">
        <f t="shared" si="60"/>
        <v>939.75</v>
      </c>
      <c r="S212" s="26">
        <f t="shared" si="60"/>
        <v>1179.9000000000001</v>
      </c>
      <c r="T212" s="26">
        <f t="shared" si="60"/>
        <v>6196.55</v>
      </c>
      <c r="U212" s="26">
        <f t="shared" si="60"/>
        <v>324</v>
      </c>
      <c r="V212" s="26">
        <f t="shared" si="60"/>
        <v>213.75</v>
      </c>
      <c r="W212" s="26">
        <f t="shared" si="60"/>
        <v>2880.6</v>
      </c>
      <c r="X212" s="26">
        <f t="shared" si="60"/>
        <v>7480.35</v>
      </c>
      <c r="Y212" s="26">
        <f t="shared" si="60"/>
        <v>2807.1</v>
      </c>
    </row>
    <row r="213" spans="1:25" s="50" customFormat="1" ht="45" hidden="1" x14ac:dyDescent="0.2">
      <c r="A213" s="13" t="s">
        <v>171</v>
      </c>
      <c r="B213" s="26"/>
      <c r="C213" s="26">
        <f>SUM(E213:Y213)</f>
        <v>70805.5</v>
      </c>
      <c r="D213" s="9"/>
      <c r="E213" s="26">
        <v>670.8</v>
      </c>
      <c r="F213" s="26">
        <v>2051.4</v>
      </c>
      <c r="G213" s="26">
        <v>6078.1</v>
      </c>
      <c r="H213" s="26">
        <v>7184.7</v>
      </c>
      <c r="I213" s="106">
        <v>2601.8000000000002</v>
      </c>
      <c r="J213" s="26">
        <v>2825.1</v>
      </c>
      <c r="K213" s="26">
        <v>951.1</v>
      </c>
      <c r="L213" s="26">
        <v>6539</v>
      </c>
      <c r="M213" s="26">
        <v>2884.5</v>
      </c>
      <c r="N213" s="26">
        <v>2751.1</v>
      </c>
      <c r="O213" s="26">
        <v>1939.6</v>
      </c>
      <c r="P213" s="171">
        <v>3782.7</v>
      </c>
      <c r="Q213" s="106">
        <v>2092.4</v>
      </c>
      <c r="R213" s="26">
        <v>1244.5</v>
      </c>
      <c r="S213" s="26">
        <v>2070.5</v>
      </c>
      <c r="T213" s="26">
        <v>8439.4</v>
      </c>
      <c r="U213" s="26">
        <v>1126.4000000000001</v>
      </c>
      <c r="V213" s="26">
        <v>330.6</v>
      </c>
      <c r="W213" s="26">
        <v>2175.1999999999998</v>
      </c>
      <c r="X213" s="26">
        <v>7981.3</v>
      </c>
      <c r="Y213" s="26">
        <v>5085.3</v>
      </c>
    </row>
    <row r="214" spans="1:25" s="50" customFormat="1" ht="22.5" x14ac:dyDescent="0.2">
      <c r="A214" s="55" t="s">
        <v>164</v>
      </c>
      <c r="B214" s="53">
        <v>10</v>
      </c>
      <c r="C214" s="53">
        <f>C212/C213*10</f>
        <v>7.4770279144981675</v>
      </c>
      <c r="D214" s="9">
        <f t="shared" si="53"/>
        <v>0.74770279144981677</v>
      </c>
      <c r="E214" s="54">
        <f>E212/E213*10</f>
        <v>3.5554561717352415</v>
      </c>
      <c r="F214" s="54">
        <f t="shared" ref="F214:Y214" si="61">F212/F213*10</f>
        <v>10.323925124305351</v>
      </c>
      <c r="G214" s="54">
        <f t="shared" si="61"/>
        <v>10.424557016172816</v>
      </c>
      <c r="H214" s="54">
        <f t="shared" si="61"/>
        <v>6.2303923615460644</v>
      </c>
      <c r="I214" s="163">
        <f t="shared" si="61"/>
        <v>4.1797986009685602</v>
      </c>
      <c r="J214" s="54">
        <f t="shared" si="61"/>
        <v>10.427949453116705</v>
      </c>
      <c r="K214" s="54">
        <f t="shared" si="61"/>
        <v>18.472820944169907</v>
      </c>
      <c r="L214" s="54">
        <f t="shared" si="61"/>
        <v>3.1030279859305705</v>
      </c>
      <c r="M214" s="54">
        <f>M212/M213*10</f>
        <v>7.7368694747789899</v>
      </c>
      <c r="N214" s="54">
        <f t="shared" si="61"/>
        <v>6.0166842353967507</v>
      </c>
      <c r="O214" s="54">
        <f t="shared" si="61"/>
        <v>11.429934007011756</v>
      </c>
      <c r="P214" s="54">
        <f t="shared" si="61"/>
        <v>6.589208766225183</v>
      </c>
      <c r="Q214" s="163">
        <f t="shared" si="61"/>
        <v>6.3787994647294974</v>
      </c>
      <c r="R214" s="54">
        <f t="shared" si="61"/>
        <v>7.5512253917235839</v>
      </c>
      <c r="S214" s="54">
        <f t="shared" si="61"/>
        <v>5.6986235208886749</v>
      </c>
      <c r="T214" s="54">
        <f t="shared" si="61"/>
        <v>7.3424058582363685</v>
      </c>
      <c r="U214" s="54">
        <f t="shared" si="61"/>
        <v>2.8764204545454541</v>
      </c>
      <c r="V214" s="54">
        <f t="shared" si="61"/>
        <v>6.4655172413793096</v>
      </c>
      <c r="W214" s="54">
        <f t="shared" si="61"/>
        <v>13.242920191246784</v>
      </c>
      <c r="X214" s="54">
        <f t="shared" si="61"/>
        <v>9.372345357272625</v>
      </c>
      <c r="Y214" s="54">
        <f t="shared" si="61"/>
        <v>5.5200283169134554</v>
      </c>
    </row>
    <row r="215" spans="1:25" ht="22.5" hidden="1" x14ac:dyDescent="0.25">
      <c r="A215" s="90"/>
      <c r="B215" s="90"/>
      <c r="C215" s="90"/>
      <c r="D215" s="90"/>
      <c r="E215" s="90"/>
      <c r="F215" s="90"/>
      <c r="G215" s="90"/>
      <c r="H215" s="90"/>
      <c r="I215" s="172"/>
      <c r="J215" s="90"/>
      <c r="K215" s="90"/>
      <c r="L215" s="90"/>
      <c r="M215" s="90"/>
      <c r="N215" s="90"/>
      <c r="O215" s="90"/>
      <c r="P215" s="134"/>
      <c r="Q215" s="172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184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3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5">
        <v>16</v>
      </c>
      <c r="Q216" s="173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188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3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5">
        <v>28</v>
      </c>
      <c r="Q217" s="173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4"/>
      <c r="J218" s="66"/>
      <c r="K218" s="66"/>
      <c r="L218" s="66"/>
      <c r="M218" s="66"/>
      <c r="N218" s="66"/>
      <c r="O218" s="66"/>
      <c r="P218" s="136"/>
      <c r="Q218" s="174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5"/>
      <c r="J219" s="67"/>
      <c r="K219" s="67"/>
      <c r="L219" s="67"/>
      <c r="M219" s="67"/>
      <c r="N219" s="67"/>
      <c r="O219" s="67"/>
      <c r="P219" s="137"/>
      <c r="Q219" s="175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5"/>
      <c r="J220" s="67"/>
      <c r="K220" s="67"/>
      <c r="L220" s="67"/>
      <c r="M220" s="67"/>
      <c r="N220" s="67"/>
      <c r="O220" s="67"/>
      <c r="P220" s="137"/>
      <c r="Q220" s="175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6"/>
      <c r="J221" s="69"/>
      <c r="K221" s="69"/>
      <c r="L221" s="69"/>
      <c r="M221" s="69"/>
      <c r="N221" s="69"/>
      <c r="O221" s="69"/>
      <c r="P221" s="138"/>
      <c r="Q221" s="176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6"/>
      <c r="J222" s="69"/>
      <c r="K222" s="69"/>
      <c r="L222" s="69"/>
      <c r="M222" s="69"/>
      <c r="N222" s="69"/>
      <c r="O222" s="69"/>
      <c r="P222" s="138"/>
      <c r="Q222" s="176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7"/>
      <c r="J223" s="4"/>
      <c r="K223" s="4"/>
      <c r="L223" s="4"/>
      <c r="M223" s="4"/>
      <c r="N223" s="4"/>
      <c r="O223" s="4"/>
      <c r="P223" s="139"/>
      <c r="Q223" s="177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203"/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</row>
    <row r="225" spans="1:25" ht="20.25" hidden="1" customHeight="1" x14ac:dyDescent="0.25">
      <c r="A225" s="201"/>
      <c r="B225" s="202"/>
      <c r="C225" s="202"/>
      <c r="D225" s="202"/>
      <c r="E225" s="202"/>
      <c r="F225" s="202"/>
      <c r="G225" s="202"/>
      <c r="H225" s="202"/>
      <c r="I225" s="202"/>
      <c r="J225" s="202"/>
      <c r="K225" s="4"/>
      <c r="L225" s="4"/>
      <c r="M225" s="4"/>
      <c r="N225" s="4"/>
      <c r="O225" s="4"/>
      <c r="P225" s="139"/>
      <c r="Q225" s="177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7"/>
      <c r="J226" s="4"/>
      <c r="K226" s="4"/>
      <c r="L226" s="4"/>
      <c r="M226" s="4"/>
      <c r="N226" s="4"/>
      <c r="O226" s="4"/>
      <c r="P226" s="139"/>
      <c r="Q226" s="177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78"/>
      <c r="J227" s="71"/>
      <c r="K227" s="71"/>
      <c r="L227" s="71"/>
      <c r="M227" s="71"/>
      <c r="N227" s="71"/>
      <c r="O227" s="71"/>
      <c r="P227" s="140"/>
      <c r="Q227" s="178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1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1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79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1">
        <v>15</v>
      </c>
      <c r="Q229" s="179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79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1">
        <v>1</v>
      </c>
      <c r="Q230" s="179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79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1">
        <v>1</v>
      </c>
      <c r="Q231" s="179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0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2">
        <v>40</v>
      </c>
      <c r="Q232" s="180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79"/>
      <c r="J234" s="65">
        <v>1</v>
      </c>
      <c r="M234" s="65">
        <v>1</v>
      </c>
      <c r="O234" s="65">
        <v>2</v>
      </c>
      <c r="P234" s="141">
        <v>1</v>
      </c>
      <c r="Q234" s="179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0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2">
        <v>2</v>
      </c>
      <c r="Q236" s="180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173</v>
      </c>
      <c r="S240" s="1" t="s">
        <v>176</v>
      </c>
      <c r="U240" s="1" t="s">
        <v>174</v>
      </c>
      <c r="X240" s="1" t="s">
        <v>175</v>
      </c>
      <c r="Y240" s="1" t="s">
        <v>172</v>
      </c>
    </row>
    <row r="241" spans="1:25" ht="16.5" hidden="1" customHeight="1" x14ac:dyDescent="0.25"/>
    <row r="242" spans="1:25" ht="22.5" hidden="1" customHeight="1" x14ac:dyDescent="0.25">
      <c r="A242" s="13" t="s">
        <v>189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79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1">
        <v>0</v>
      </c>
      <c r="Q242" s="179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182"/>
    </row>
  </sheetData>
  <dataConsolidate/>
  <mergeCells count="29"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2022-07-05T13:40:08Z</cp:lastPrinted>
  <dcterms:created xsi:type="dcterms:W3CDTF">2017-06-08T05:54:08Z</dcterms:created>
  <dcterms:modified xsi:type="dcterms:W3CDTF">2022-07-05T13:40:22Z</dcterms:modified>
</cp:coreProperties>
</file>