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C183" i="1" l="1"/>
  <c r="D183" i="1" s="1"/>
  <c r="E122" i="1"/>
  <c r="C178" i="1"/>
  <c r="D178" i="1" s="1"/>
  <c r="C180" i="1"/>
  <c r="C182" i="1" s="1"/>
  <c r="D182" i="1" s="1"/>
  <c r="D180" i="1" l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C198" i="1" s="1"/>
  <c r="D198" i="1" s="1"/>
  <c r="D196" i="1"/>
  <c r="C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D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4" i="1" s="1"/>
  <c r="D44" i="1" s="1"/>
  <c r="D41" i="1"/>
  <c r="C41" i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8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 s="1"/>
  <c r="D29" i="1" s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D25" i="1"/>
  <c r="C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D21" i="1"/>
  <c r="C21" i="1"/>
  <c r="C22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 s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8" i="1"/>
  <c r="C7" i="1"/>
  <c r="C9" i="1" s="1"/>
  <c r="C166" i="1" l="1"/>
  <c r="C172" i="1"/>
  <c r="D172" i="1" s="1"/>
  <c r="D7" i="1"/>
  <c r="C13" i="1"/>
  <c r="C32" i="1"/>
  <c r="D32" i="1" s="1"/>
  <c r="C145" i="1"/>
  <c r="D12" i="1"/>
  <c r="D22" i="1"/>
  <c r="C26" i="1"/>
  <c r="C132" i="1"/>
  <c r="D132" i="1" s="1"/>
  <c r="C36" i="1"/>
  <c r="D36" i="1" s="1"/>
  <c r="D24" i="1"/>
  <c r="C34" i="1"/>
  <c r="D34" i="1" s="1"/>
  <c r="C59" i="1"/>
  <c r="D140" i="1"/>
  <c r="C154" i="1"/>
  <c r="D197" i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D154" i="1"/>
  <c r="B217" i="1"/>
  <c r="C62" i="1"/>
  <c r="D62" i="1" s="1"/>
  <c r="D188" i="1"/>
  <c r="C138" i="1"/>
  <c r="C142" i="1"/>
  <c r="D142" i="1" s="1"/>
  <c r="C147" i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<sst xmlns="http://schemas.openxmlformats.org/spreadsheetml/2006/main" count="259" uniqueCount="209">
  <si>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</si>
  <si>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</si>
  <si>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</si>
  <si>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</si>
  <si>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</si>
  <si>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</si>
  <si>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</si>
  <si>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</si>
  <si>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</si>
  <si>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</si>
  <si>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</si>
  <si>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</si>
  <si>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</si>
  <si>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</si>
  <si>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</si>
  <si>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</si>
  <si>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</si>
  <si>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</si>
  <si>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</si>
  <si>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</si>
  <si>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</si>
  <si>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</si>
  <si>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</si>
  <si>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</si>
  <si>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</si>
  <si>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</si>
  <si>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</si>
  <si>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</si>
  <si>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</si>
  <si>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</si>
  <si>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</si>
  <si>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</si>
  <si>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</si>
  <si>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</si>
  <si>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</si>
  <si>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</si>
  <si>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</si>
  <si>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</si>
  <si>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</si>
  <si>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</si>
  <si>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</si>
  <si>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</si>
  <si>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</si>
  <si>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</si>
  <si>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</si>
  <si>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</si>
  <si>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</si>
  <si>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</si>
  <si>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</si>
  <si>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</si>
  <si>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</si>
  <si>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</si>
  <si>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</si>
  <si>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</si>
  <si>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</si>
  <si>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</si>
  <si>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</si>
  <si>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</si>
  <si>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</si>
  <si>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</si>
  <si>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</si>
  <si>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</si>
  <si>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</si>
  <si>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</si>
  <si>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</si>
  <si>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</si>
  <si>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</si>
  <si>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</si>
  <si>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</si>
  <si>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</si>
  <si>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</si>
  <si>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</si>
  <si>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</si>
  <si>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</si>
  <si>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</si>
  <si>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</si>
  <si>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</si>
  <si>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</si>
  <si>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</si>
  <si>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</si>
  <si>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</si>
  <si>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</si>
  <si>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</si>
  <si>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</si>
  <si>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</si>
  <si>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</si>
  <si>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</si>
  <si>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</si>
  <si>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</si>
  <si>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</si>
  <si>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</si>
  <si>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</si>
  <si>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</si>
  <si>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</si>
  <si>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</si>
  <si>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</si>
  <si>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</si>
  <si>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</si>
  <si>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</si>
  <si>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</si>
  <si>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</si>
  <si>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</si>
  <si>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</si>
  <si>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</si>
  <si>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</si>
  <si>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</si>
  <si>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</si>
  <si>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</si>
  <si>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</si>
  <si>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</si>
  <si>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</si>
  <si>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</si>
  <si>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</si>
  <si>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</si>
  <si>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</si>
  <si>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</si>
  <si>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</si>
  <si>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</si>
  <si>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</si>
  <si>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</si>
  <si>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</si>
  <si>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</si>
  <si>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</si>
  <si>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</si>
  <si>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</si>
  <si>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</si>
  <si>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</si>
  <si>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</si>
  <si>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</si>
  <si>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</si>
  <si>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</si>
  <si>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</si>
  <si>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</si>
  <si>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</si>
  <si>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</si>
  <si>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</si>
  <si>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</si>
  <si>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</si>
  <si>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</si>
  <si>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</si>
  <si>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</si>
  <si>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</si>
  <si>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</si>
  <si>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</si>
  <si>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</si>
  <si>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</si>
  <si>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</si>
  <si>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</si>
  <si>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</si>
  <si>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</si>
  <si>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</si>
  <si>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</si>
  <si>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</si>
  <si>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</si>
  <si>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</si>
  <si>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</si>
  <si>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</si>
  <si>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</si>
  <si>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</si>
  <si>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</si>
  <si>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</si>
  <si>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</si>
  <si>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</si>
  <si>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</si>
  <si>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</si>
  <si>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</si>
  <si>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</si>
  <si>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</si>
  <si>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</si>
  <si>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</si>
  <si>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</si>
  <si>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</si>
  <si>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</si>
  <si>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</si>
  <si>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</si>
  <si>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</si>
  <si>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</si>
  <si>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</si>
  <si>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</si>
  <si>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</si>
  <si>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</si>
  <si>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</si>
  <si>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</si>
  <si>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</si>
  <si>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</si>
  <si>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</si>
  <si>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</si>
  <si>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</si>
  <si>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</si>
  <si>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</si>
  <si>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</si>
  <si>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</si>
  <si>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</si>
  <si>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</si>
  <si>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</si>
  <si>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</si>
  <si>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</si>
  <si>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</si>
  <si>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</si>
  <si>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</si>
  <si>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</si>
  <si>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</si>
  <si>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</si>
  <si>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Информация о сельскохозяйственных работах по состоянию на 6 июля 2022 г. (сельскохозяйственные организации и крупные К(Ф)Х)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</si>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</sst>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85" sqref="A185:XFD18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6" t="s">
        <v>203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184" customFormat="1" ht="17.25" customHeight="1" thickBot="1" x14ac:dyDescent="0.35">
      <c r="A4" s="197" t="s">
        <v>3</v>
      </c>
      <c r="B4" s="200" t="s">
        <v>196</v>
      </c>
      <c r="C4" s="193" t="s">
        <v>197</v>
      </c>
      <c r="D4" s="193" t="s">
        <v>198</v>
      </c>
      <c r="E4" s="203" t="s">
        <v>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  <c r="Z4" s="184" t="s">
        <v>0</v>
      </c>
    </row>
    <row r="5" spans="1:26" s="184" customFormat="1" ht="87" customHeight="1" x14ac:dyDescent="0.25">
      <c r="A5" s="198"/>
      <c r="B5" s="201"/>
      <c r="C5" s="194"/>
      <c r="D5" s="194"/>
      <c r="E5" s="191" t="s">
        <v>5</v>
      </c>
      <c r="F5" s="191" t="s">
        <v>6</v>
      </c>
      <c r="G5" s="191" t="s">
        <v>7</v>
      </c>
      <c r="H5" s="191" t="s">
        <v>8</v>
      </c>
      <c r="I5" s="191" t="s">
        <v>9</v>
      </c>
      <c r="J5" s="191" t="s">
        <v>10</v>
      </c>
      <c r="K5" s="191" t="s">
        <v>11</v>
      </c>
      <c r="L5" s="191" t="s">
        <v>12</v>
      </c>
      <c r="M5" s="191" t="s">
        <v>13</v>
      </c>
      <c r="N5" s="191" t="s">
        <v>14</v>
      </c>
      <c r="O5" s="191" t="s">
        <v>15</v>
      </c>
      <c r="P5" s="191" t="s">
        <v>16</v>
      </c>
      <c r="Q5" s="191" t="s">
        <v>17</v>
      </c>
      <c r="R5" s="191" t="s">
        <v>18</v>
      </c>
      <c r="S5" s="191" t="s">
        <v>19</v>
      </c>
      <c r="T5" s="191" t="s">
        <v>20</v>
      </c>
      <c r="U5" s="191" t="s">
        <v>21</v>
      </c>
      <c r="V5" s="191" t="s">
        <v>22</v>
      </c>
      <c r="W5" s="191" t="s">
        <v>23</v>
      </c>
      <c r="X5" s="191" t="s">
        <v>24</v>
      </c>
      <c r="Y5" s="191" t="s">
        <v>25</v>
      </c>
    </row>
    <row r="6" spans="1:26" s="184" customFormat="1" ht="69.75" customHeight="1" thickBot="1" x14ac:dyDescent="0.3">
      <c r="A6" s="199"/>
      <c r="B6" s="202"/>
      <c r="C6" s="195"/>
      <c r="D6" s="195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220177</v>
      </c>
      <c r="D42" s="15">
        <f t="shared" si="0"/>
        <v>1.0194229148725358</v>
      </c>
      <c r="E42" s="31">
        <v>10667</v>
      </c>
      <c r="F42" s="10">
        <v>7044</v>
      </c>
      <c r="G42" s="10">
        <v>15409</v>
      </c>
      <c r="H42" s="10">
        <v>12417</v>
      </c>
      <c r="I42" s="149">
        <v>7032</v>
      </c>
      <c r="J42" s="10">
        <v>15912</v>
      </c>
      <c r="K42" s="10">
        <v>11229</v>
      </c>
      <c r="L42" s="10">
        <v>10800</v>
      </c>
      <c r="M42" s="10">
        <v>10378</v>
      </c>
      <c r="N42" s="10">
        <v>4591</v>
      </c>
      <c r="O42" s="10">
        <v>4872</v>
      </c>
      <c r="P42" s="10">
        <v>9000</v>
      </c>
      <c r="Q42" s="149">
        <v>12343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1.0434780548143865</v>
      </c>
      <c r="D44" s="15">
        <f t="shared" si="0"/>
        <v>0.96734612165437739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5">
        <f t="shared" si="16"/>
        <v>1.2124137931034482</v>
      </c>
      <c r="J44" s="35">
        <f t="shared" si="16"/>
        <v>1.0136323098483884</v>
      </c>
      <c r="K44" s="35">
        <f t="shared" si="16"/>
        <v>1.0025892857142857</v>
      </c>
      <c r="L44" s="35">
        <f t="shared" si="16"/>
        <v>1</v>
      </c>
      <c r="M44" s="35">
        <f t="shared" si="16"/>
        <v>1.0125865938140306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5">
        <f t="shared" si="16"/>
        <v>1.1119819819819821</v>
      </c>
      <c r="R44" s="35">
        <f t="shared" si="16"/>
        <v>1</v>
      </c>
      <c r="S44" s="35">
        <f t="shared" si="16"/>
        <v>1.0307410955325262</v>
      </c>
      <c r="T44" s="35">
        <f t="shared" si="16"/>
        <v>1.0202559709765191</v>
      </c>
      <c r="U44" s="35">
        <f t="shared" si="16"/>
        <v>1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>
        <v>17</v>
      </c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6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6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6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6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5681.6</v>
      </c>
      <c r="D54" s="15">
        <f>C54/B54</f>
        <v>1.1356386168299022</v>
      </c>
      <c r="E54" s="34">
        <v>154</v>
      </c>
      <c r="F54" s="34">
        <v>162</v>
      </c>
      <c r="G54" s="34">
        <v>802</v>
      </c>
      <c r="H54" s="34">
        <v>375</v>
      </c>
      <c r="I54" s="156">
        <v>9.6</v>
      </c>
      <c r="J54" s="34">
        <v>142</v>
      </c>
      <c r="K54" s="34">
        <v>612.5</v>
      </c>
      <c r="L54" s="34">
        <v>739</v>
      </c>
      <c r="M54" s="34">
        <v>244</v>
      </c>
      <c r="N54" s="34">
        <v>35</v>
      </c>
      <c r="O54" s="34">
        <v>280</v>
      </c>
      <c r="P54" s="34">
        <v>338</v>
      </c>
      <c r="Q54" s="156">
        <v>12</v>
      </c>
      <c r="R54" s="34">
        <v>667</v>
      </c>
      <c r="S54" s="34">
        <v>183</v>
      </c>
      <c r="T54" s="34">
        <v>46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1.0296484233417906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0.66216216216216217</v>
      </c>
      <c r="L55" s="35">
        <f t="shared" si="18"/>
        <v>0.95725388601036265</v>
      </c>
      <c r="M55" s="35">
        <f t="shared" si="18"/>
        <v>1.161904761904762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1.4724061810154525</v>
      </c>
      <c r="S55" s="35">
        <f t="shared" si="18"/>
        <v>0.8632075471698113</v>
      </c>
      <c r="T55" s="35">
        <f t="shared" si="18"/>
        <v>1.0222222222222221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941.2</v>
      </c>
      <c r="D58" s="15">
        <f t="shared" si="0"/>
        <v>1.1367149758454107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126.7</v>
      </c>
      <c r="L58" s="26">
        <v>93.7</v>
      </c>
      <c r="M58" s="26">
        <v>43</v>
      </c>
      <c r="N58" s="54">
        <v>28</v>
      </c>
      <c r="O58" s="26">
        <v>76</v>
      </c>
      <c r="P58" s="26">
        <v>129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1.1204761904761906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2">
        <f t="shared" si="19"/>
        <v>2.2571428571428571</v>
      </c>
      <c r="J59" s="152">
        <f t="shared" si="19"/>
        <v>0.66666666666666663</v>
      </c>
      <c r="K59" s="104">
        <f t="shared" si="19"/>
        <v>1.0647058823529412</v>
      </c>
      <c r="L59" s="104">
        <f t="shared" si="19"/>
        <v>1.3385714285714285</v>
      </c>
      <c r="M59" s="104">
        <f t="shared" si="19"/>
        <v>1.303030303030303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/>
      <c r="S59" s="104">
        <f t="shared" si="19"/>
        <v>1.2</v>
      </c>
      <c r="T59" s="104">
        <f t="shared" si="19"/>
        <v>0.5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559</v>
      </c>
      <c r="D60" s="15">
        <f t="shared" si="0"/>
        <v>1.127016129032258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34708</v>
      </c>
      <c r="D62" s="15">
        <f t="shared" si="0"/>
        <v>1.44954894754427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422</v>
      </c>
      <c r="S62" s="34">
        <f>S64+S67+S68+S70+S74+S73+S75</f>
        <v>1016</v>
      </c>
      <c r="T62" s="34">
        <f t="shared" si="21"/>
        <v>977</v>
      </c>
      <c r="U62" s="34">
        <f t="shared" si="21"/>
        <v>2165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43034.900000000009</v>
      </c>
      <c r="D63" s="15">
        <f t="shared" si="0"/>
        <v>1.1426003610875108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6">
        <f t="shared" si="22"/>
        <v>1613.9</v>
      </c>
      <c r="J63" s="34">
        <f>J69+J71+J72+J76</f>
        <v>2070</v>
      </c>
      <c r="K63" s="34">
        <f t="shared" si="22"/>
        <v>1389</v>
      </c>
      <c r="L63" s="34">
        <f t="shared" si="22"/>
        <v>3327</v>
      </c>
      <c r="M63" s="34">
        <f t="shared" si="22"/>
        <v>543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6">
        <f t="shared" si="22"/>
        <v>2174</v>
      </c>
      <c r="R63" s="34">
        <f t="shared" si="22"/>
        <v>300</v>
      </c>
      <c r="S63" s="34">
        <f>S69+S71+S72+S76</f>
        <v>2995</v>
      </c>
      <c r="T63" s="34">
        <f t="shared" si="22"/>
        <v>2844</v>
      </c>
      <c r="U63" s="34">
        <f t="shared" si="22"/>
        <v>573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15461</v>
      </c>
      <c r="D67" s="15">
        <f t="shared" si="0"/>
        <v>1.5715592600121977</v>
      </c>
      <c r="E67" s="37">
        <v>5391</v>
      </c>
      <c r="F67" s="37">
        <v>295</v>
      </c>
      <c r="G67" s="37">
        <v>200</v>
      </c>
      <c r="H67" s="37">
        <v>100</v>
      </c>
      <c r="I67" s="146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6">
        <v>1629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5013</v>
      </c>
      <c r="D68" s="15">
        <f t="shared" si="0"/>
        <v>1.1159839715048976</v>
      </c>
      <c r="E68" s="37"/>
      <c r="F68" s="37">
        <v>134</v>
      </c>
      <c r="G68" s="37">
        <v>24</v>
      </c>
      <c r="H68" s="37">
        <v>757</v>
      </c>
      <c r="I68" s="146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13192</v>
      </c>
      <c r="D69" s="15">
        <f t="shared" si="0"/>
        <v>1.2110529697971175</v>
      </c>
      <c r="E69" s="37"/>
      <c r="F69" s="37">
        <v>350</v>
      </c>
      <c r="G69" s="37">
        <v>996</v>
      </c>
      <c r="H69" s="37">
        <v>993</v>
      </c>
      <c r="I69" s="146">
        <v>382</v>
      </c>
      <c r="J69" s="37">
        <v>281</v>
      </c>
      <c r="K69" s="37">
        <v>190</v>
      </c>
      <c r="L69" s="37">
        <v>1332</v>
      </c>
      <c r="M69" s="37">
        <v>384</v>
      </c>
      <c r="N69" s="37">
        <v>540</v>
      </c>
      <c r="O69" s="37">
        <v>557</v>
      </c>
      <c r="P69" s="37">
        <v>691</v>
      </c>
      <c r="Q69" s="146">
        <v>361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6548</v>
      </c>
      <c r="D70" s="15">
        <f t="shared" si="0"/>
        <v>2.1863105175292152</v>
      </c>
      <c r="E70" s="37">
        <v>106</v>
      </c>
      <c r="F70" s="37"/>
      <c r="G70" s="37">
        <v>563</v>
      </c>
      <c r="H70" s="37"/>
      <c r="I70" s="146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18937</v>
      </c>
      <c r="D71" s="15">
        <f t="shared" ref="D71:D79" si="24">C71/B71</f>
        <v>1.0482121111480129</v>
      </c>
      <c r="E71" s="37">
        <v>2628</v>
      </c>
      <c r="F71" s="37">
        <v>80</v>
      </c>
      <c r="G71" s="37">
        <v>3407</v>
      </c>
      <c r="H71" s="37">
        <v>671</v>
      </c>
      <c r="I71" s="146">
        <v>489</v>
      </c>
      <c r="J71" s="37">
        <v>1339</v>
      </c>
      <c r="K71" s="37">
        <v>117</v>
      </c>
      <c r="L71" s="37">
        <v>1620</v>
      </c>
      <c r="M71" s="37">
        <v>64</v>
      </c>
      <c r="N71" s="37">
        <v>316</v>
      </c>
      <c r="O71" s="37">
        <v>691</v>
      </c>
      <c r="P71" s="37">
        <v>783</v>
      </c>
      <c r="Q71" s="146">
        <v>1392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10880</v>
      </c>
      <c r="D72" s="15">
        <f t="shared" si="24"/>
        <v>1.2498564043653073</v>
      </c>
      <c r="E72" s="37">
        <v>21</v>
      </c>
      <c r="F72" s="37">
        <v>177</v>
      </c>
      <c r="G72" s="37">
        <v>1979</v>
      </c>
      <c r="H72" s="37">
        <v>812</v>
      </c>
      <c r="I72" s="146">
        <v>740</v>
      </c>
      <c r="J72" s="37">
        <v>450</v>
      </c>
      <c r="K72" s="37">
        <v>1082</v>
      </c>
      <c r="L72" s="37">
        <v>375</v>
      </c>
      <c r="M72" s="37">
        <v>95</v>
      </c>
      <c r="N72" s="37">
        <v>269</v>
      </c>
      <c r="O72" s="37">
        <v>691</v>
      </c>
      <c r="P72" s="144">
        <v>82</v>
      </c>
      <c r="Q72" s="146">
        <v>421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1449</v>
      </c>
      <c r="D73" s="15">
        <f t="shared" si="24"/>
        <v>2.6783733826247689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430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5112</v>
      </c>
      <c r="D74" s="15">
        <f t="shared" si="24"/>
        <v>1.9481707317073171</v>
      </c>
      <c r="E74" s="37">
        <v>953</v>
      </c>
      <c r="F74" s="37">
        <v>140</v>
      </c>
      <c r="G74" s="23"/>
      <c r="H74" s="39">
        <v>187</v>
      </c>
      <c r="I74" s="151">
        <v>238</v>
      </c>
      <c r="J74" s="37"/>
      <c r="K74" s="37"/>
      <c r="L74" s="37"/>
      <c r="M74" s="37"/>
      <c r="N74" s="37"/>
      <c r="O74" s="37"/>
      <c r="P74" s="143">
        <v>210</v>
      </c>
      <c r="Q74" s="181">
        <v>2667</v>
      </c>
      <c r="R74" s="37"/>
      <c r="S74" s="37">
        <v>200</v>
      </c>
      <c r="T74" s="37">
        <v>80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25.900000000000002</v>
      </c>
      <c r="D76" s="15"/>
      <c r="E76" s="37"/>
      <c r="F76" s="37">
        <v>1</v>
      </c>
      <c r="G76" s="37">
        <v>8</v>
      </c>
      <c r="H76" s="37">
        <v>2</v>
      </c>
      <c r="I76" s="146">
        <v>2.9</v>
      </c>
      <c r="J76" s="37"/>
      <c r="K76" s="37"/>
      <c r="L76" s="37"/>
      <c r="M76" s="37"/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7587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295</v>
      </c>
      <c r="L86" s="99">
        <f t="shared" si="26"/>
        <v>698</v>
      </c>
      <c r="M86" s="99">
        <f t="shared" si="26"/>
        <v>0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-250</v>
      </c>
      <c r="S86" s="99">
        <f t="shared" si="26"/>
        <v>-163</v>
      </c>
      <c r="T86" s="99">
        <f t="shared" si="26"/>
        <v>36</v>
      </c>
      <c r="U86" s="99">
        <f t="shared" si="26"/>
        <v>0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304542.7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3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3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2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5">
        <f t="shared" si="29"/>
        <v>0</v>
      </c>
      <c r="Q104" s="162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3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3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2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2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3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6" t="e">
        <f t="shared" si="33"/>
        <v>#DIV/0!</v>
      </c>
      <c r="Q122" s="163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3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6" t="e">
        <f t="shared" si="35"/>
        <v>#DIV/0!</v>
      </c>
      <c r="Q123" s="163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3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3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5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8" t="e">
        <f t="shared" si="39"/>
        <v>#DIV/0!</v>
      </c>
      <c r="Q137" s="155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7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30">
        <f t="shared" si="40"/>
        <v>0</v>
      </c>
      <c r="Q138" s="167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3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3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4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7" t="e">
        <f t="shared" si="42"/>
        <v>#DIV/0!</v>
      </c>
      <c r="Q142" s="164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3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3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2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4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3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204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6"/>
      <c r="J178" s="37"/>
      <c r="K178" s="37"/>
      <c r="L178" s="37"/>
      <c r="M178" s="37"/>
      <c r="N178" s="37"/>
      <c r="O178" s="37"/>
      <c r="P178" s="37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206</v>
      </c>
      <c r="B179" s="23"/>
      <c r="C179" s="27"/>
      <c r="D179" s="15"/>
      <c r="E179" s="27"/>
      <c r="F179" s="27"/>
      <c r="G179" s="27"/>
      <c r="H179" s="27"/>
      <c r="I179" s="146"/>
      <c r="J179" s="37"/>
      <c r="K179" s="37"/>
      <c r="L179" s="37"/>
      <c r="M179" s="37"/>
      <c r="N179" s="37"/>
      <c r="O179" s="37"/>
      <c r="P179" s="37"/>
      <c r="Q179" s="146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205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6"/>
      <c r="J180" s="37"/>
      <c r="K180" s="37"/>
      <c r="L180" s="37"/>
      <c r="M180" s="37"/>
      <c r="N180" s="37"/>
      <c r="O180" s="37"/>
      <c r="P180" s="37"/>
      <c r="Q180" s="146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207</v>
      </c>
      <c r="B181" s="23"/>
      <c r="C181" s="27"/>
      <c r="D181" s="15"/>
      <c r="E181" s="27"/>
      <c r="F181" s="27"/>
      <c r="G181" s="27"/>
      <c r="H181" s="27"/>
      <c r="I181" s="146"/>
      <c r="J181" s="37"/>
      <c r="K181" s="37"/>
      <c r="L181" s="37"/>
      <c r="M181" s="37"/>
      <c r="N181" s="37"/>
      <c r="O181" s="37"/>
      <c r="P181" s="37"/>
      <c r="Q181" s="146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6"/>
      <c r="J182" s="37"/>
      <c r="K182" s="37"/>
      <c r="L182" s="37"/>
      <c r="M182" s="37"/>
      <c r="N182" s="37"/>
      <c r="O182" s="37"/>
      <c r="P182" s="37"/>
      <c r="Q182" s="146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208</v>
      </c>
      <c r="B183" s="23"/>
      <c r="C183" s="27" t="e">
        <f>C181/C179*10</f>
        <v>#DIV/0!</v>
      </c>
      <c r="D183" s="15" t="e">
        <f>C183/B183</f>
        <v>#DIV/0!</v>
      </c>
      <c r="E183" s="186"/>
      <c r="F183" s="186"/>
      <c r="G183" s="186"/>
      <c r="H183" s="186"/>
      <c r="I183" s="187"/>
      <c r="J183" s="186"/>
      <c r="K183" s="186"/>
      <c r="L183" s="186"/>
      <c r="M183" s="186"/>
      <c r="N183" s="186"/>
      <c r="O183" s="186"/>
      <c r="P183" s="186"/>
      <c r="Q183" s="187"/>
      <c r="R183" s="186"/>
      <c r="S183" s="186"/>
      <c r="T183" s="186"/>
      <c r="U183" s="186"/>
      <c r="V183" s="186"/>
      <c r="W183" s="186"/>
      <c r="X183" s="186"/>
      <c r="Y183" s="186"/>
    </row>
    <row r="184" spans="1:25" s="50" customFormat="1" ht="30" customHeight="1" x14ac:dyDescent="0.2">
      <c r="A184" s="32" t="s">
        <v>121</v>
      </c>
      <c r="B184" s="23">
        <v>22625</v>
      </c>
      <c r="C184" s="27">
        <f>SUM(E184:Y184)</f>
        <v>16347</v>
      </c>
      <c r="D184" s="15">
        <f>C184/B184</f>
        <v>0.72251933701657456</v>
      </c>
      <c r="E184" s="39">
        <v>1500</v>
      </c>
      <c r="F184" s="39">
        <v>960</v>
      </c>
      <c r="G184" s="39">
        <v>650</v>
      </c>
      <c r="H184" s="39">
        <v>150</v>
      </c>
      <c r="I184" s="151">
        <v>210</v>
      </c>
      <c r="J184" s="39"/>
      <c r="K184" s="105"/>
      <c r="L184" s="39"/>
      <c r="M184" s="39">
        <v>375</v>
      </c>
      <c r="N184" s="39">
        <v>835</v>
      </c>
      <c r="O184" s="39"/>
      <c r="P184" s="151">
        <v>3328</v>
      </c>
      <c r="Q184" s="151">
        <v>4022</v>
      </c>
      <c r="R184" s="39"/>
      <c r="S184" s="39"/>
      <c r="T184" s="39"/>
      <c r="U184" s="39"/>
      <c r="V184" s="39">
        <v>400</v>
      </c>
      <c r="W184" s="39">
        <v>2140</v>
      </c>
      <c r="X184" s="39">
        <v>1075</v>
      </c>
      <c r="Y184" s="39">
        <v>702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2"/>
      <c r="J185" s="30"/>
      <c r="K185" s="104"/>
      <c r="L185" s="30"/>
      <c r="M185" s="30"/>
      <c r="N185" s="30"/>
      <c r="O185" s="30"/>
      <c r="P185" s="113"/>
      <c r="Q185" s="152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9"/>
      <c r="J187" s="10"/>
      <c r="K187" s="10"/>
      <c r="L187" s="10"/>
      <c r="M187" s="10"/>
      <c r="N187" s="10"/>
      <c r="O187" s="10"/>
      <c r="P187" s="109"/>
      <c r="Q187" s="149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51"/>
      <c r="J188" s="39"/>
      <c r="K188" s="105"/>
      <c r="L188" s="39"/>
      <c r="M188" s="39"/>
      <c r="N188" s="39"/>
      <c r="O188" s="39"/>
      <c r="P188" s="111"/>
      <c r="Q188" s="151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50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50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9"/>
      <c r="J190" s="10"/>
      <c r="K190" s="10"/>
      <c r="L190" s="10"/>
      <c r="M190" s="10"/>
      <c r="N190" s="10"/>
      <c r="O190" s="10"/>
      <c r="P190" s="109"/>
      <c r="Q190" s="149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9"/>
      <c r="J191" s="10"/>
      <c r="K191" s="10"/>
      <c r="L191" s="10"/>
      <c r="M191" s="10"/>
      <c r="N191" s="10"/>
      <c r="O191" s="10"/>
      <c r="P191" s="109"/>
      <c r="Q191" s="149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9"/>
      <c r="J192" s="62"/>
      <c r="K192" s="62"/>
      <c r="L192" s="62"/>
      <c r="M192" s="62"/>
      <c r="N192" s="62"/>
      <c r="O192" s="62"/>
      <c r="P192" s="132"/>
      <c r="Q192" s="169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89736</v>
      </c>
      <c r="D193" s="15">
        <f t="shared" si="51"/>
        <v>0.99474559361489856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116">
        <v>4954</v>
      </c>
      <c r="K193" s="116">
        <v>3545</v>
      </c>
      <c r="L193" s="31">
        <v>4544</v>
      </c>
      <c r="M193" s="116">
        <v>3029</v>
      </c>
      <c r="N193" s="31">
        <v>2851</v>
      </c>
      <c r="O193" s="37">
        <v>2583</v>
      </c>
      <c r="P193" s="37">
        <v>4265</v>
      </c>
      <c r="Q193" s="37">
        <v>4509</v>
      </c>
      <c r="R193" s="116">
        <v>3845</v>
      </c>
      <c r="S193" s="37">
        <v>3251</v>
      </c>
      <c r="T193" s="116">
        <v>5043</v>
      </c>
      <c r="U193" s="116">
        <v>2005</v>
      </c>
      <c r="V193" s="37">
        <v>1606</v>
      </c>
      <c r="W193" s="37">
        <v>7753</v>
      </c>
      <c r="X193" s="37">
        <v>7601</v>
      </c>
      <c r="Y193" s="183">
        <v>4915</v>
      </c>
    </row>
    <row r="194" spans="1:35" s="63" customFormat="1" ht="30" customHeight="1" outlineLevel="1" x14ac:dyDescent="0.2">
      <c r="A194" s="32" t="s">
        <v>128</v>
      </c>
      <c r="B194" s="27">
        <v>80333</v>
      </c>
      <c r="C194" s="27">
        <f>SUM(E194:Y194)</f>
        <v>56809.869999999995</v>
      </c>
      <c r="D194" s="15">
        <f t="shared" si="51"/>
        <v>0.70717973933501788</v>
      </c>
      <c r="E194" s="37">
        <v>180</v>
      </c>
      <c r="F194" s="37">
        <v>1388</v>
      </c>
      <c r="G194" s="37">
        <v>9934</v>
      </c>
      <c r="H194" s="37">
        <v>3174</v>
      </c>
      <c r="I194" s="146">
        <v>1954</v>
      </c>
      <c r="J194" s="37">
        <v>4200</v>
      </c>
      <c r="K194" s="37">
        <v>2198.87</v>
      </c>
      <c r="L194" s="37">
        <v>1874</v>
      </c>
      <c r="M194" s="37">
        <v>1643</v>
      </c>
      <c r="N194" s="37">
        <v>2144</v>
      </c>
      <c r="O194" s="37">
        <v>1612</v>
      </c>
      <c r="P194" s="37">
        <v>3201</v>
      </c>
      <c r="Q194" s="146">
        <v>3035</v>
      </c>
      <c r="R194" s="37">
        <v>300</v>
      </c>
      <c r="S194" s="37">
        <v>647</v>
      </c>
      <c r="T194" s="37">
        <v>2701</v>
      </c>
      <c r="U194" s="37">
        <v>920</v>
      </c>
      <c r="V194" s="37">
        <v>1606</v>
      </c>
      <c r="W194" s="37">
        <v>3940</v>
      </c>
      <c r="X194" s="37">
        <v>6595</v>
      </c>
      <c r="Y194" s="37">
        <v>3563</v>
      </c>
    </row>
    <row r="195" spans="1:35" s="50" customFormat="1" ht="30" customHeight="1" x14ac:dyDescent="0.2">
      <c r="A195" s="11" t="s">
        <v>129</v>
      </c>
      <c r="B195" s="52">
        <f>B194/B193</f>
        <v>0.89051102981931052</v>
      </c>
      <c r="C195" s="52">
        <f>C194/C193</f>
        <v>0.63307780600873664</v>
      </c>
      <c r="D195" s="15">
        <f t="shared" si="51"/>
        <v>0.71091517657809533</v>
      </c>
      <c r="E195" s="73">
        <f t="shared" ref="E195:Y195" si="53">E194/E193</f>
        <v>0.34285714285714286</v>
      </c>
      <c r="F195" s="73">
        <f t="shared" si="53"/>
        <v>0.71731266149870798</v>
      </c>
      <c r="G195" s="73">
        <f t="shared" si="53"/>
        <v>1.1484393063583815</v>
      </c>
      <c r="H195" s="73">
        <f t="shared" si="53"/>
        <v>0.44323418516966906</v>
      </c>
      <c r="I195" s="170">
        <f t="shared" si="53"/>
        <v>0.37824235385210997</v>
      </c>
      <c r="J195" s="73">
        <f t="shared" si="53"/>
        <v>0.84779975777149774</v>
      </c>
      <c r="K195" s="73">
        <f t="shared" si="53"/>
        <v>0.6202736248236953</v>
      </c>
      <c r="L195" s="73">
        <f t="shared" si="53"/>
        <v>0.41241197183098594</v>
      </c>
      <c r="M195" s="73">
        <f t="shared" si="53"/>
        <v>0.54242324199405745</v>
      </c>
      <c r="N195" s="73">
        <f t="shared" si="53"/>
        <v>0.75201683619782533</v>
      </c>
      <c r="O195" s="73">
        <f t="shared" si="53"/>
        <v>0.62408052651955093</v>
      </c>
      <c r="P195" s="170">
        <f t="shared" si="53"/>
        <v>0.75052754982415004</v>
      </c>
      <c r="Q195" s="170">
        <f t="shared" si="53"/>
        <v>0.67309824794854733</v>
      </c>
      <c r="R195" s="73">
        <f t="shared" si="53"/>
        <v>7.8023407022106639E-2</v>
      </c>
      <c r="S195" s="73">
        <f t="shared" si="53"/>
        <v>0.19901568748077514</v>
      </c>
      <c r="T195" s="73">
        <f t="shared" si="53"/>
        <v>0.53559389252429113</v>
      </c>
      <c r="U195" s="73">
        <f t="shared" si="53"/>
        <v>0.45885286783042395</v>
      </c>
      <c r="V195" s="73">
        <f t="shared" si="53"/>
        <v>1</v>
      </c>
      <c r="W195" s="73">
        <f t="shared" si="53"/>
        <v>0.50819037791822519</v>
      </c>
      <c r="X195" s="73">
        <f t="shared" si="53"/>
        <v>0.8676489935534798</v>
      </c>
      <c r="Y195" s="73">
        <f t="shared" si="53"/>
        <v>0.72492370295015263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71"/>
      <c r="J196" s="49"/>
      <c r="K196" s="49"/>
      <c r="L196" s="49"/>
      <c r="M196" s="49"/>
      <c r="N196" s="49"/>
      <c r="O196" s="49"/>
      <c r="P196" s="133"/>
      <c r="Q196" s="171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/>
      <c r="C197" s="27">
        <f>SUM(E197:Y197)</f>
        <v>15599</v>
      </c>
      <c r="D197" s="15" t="e">
        <f t="shared" si="51"/>
        <v>#DIV/0!</v>
      </c>
      <c r="E197" s="49">
        <v>17</v>
      </c>
      <c r="F197" s="37">
        <v>360</v>
      </c>
      <c r="G197" s="37">
        <v>2381</v>
      </c>
      <c r="H197" s="37">
        <v>435</v>
      </c>
      <c r="I197" s="146">
        <v>387</v>
      </c>
      <c r="J197" s="37">
        <v>1130</v>
      </c>
      <c r="K197" s="37"/>
      <c r="L197" s="37">
        <v>1360</v>
      </c>
      <c r="M197" s="37">
        <v>202</v>
      </c>
      <c r="N197" s="37">
        <v>581</v>
      </c>
      <c r="O197" s="49">
        <v>217</v>
      </c>
      <c r="P197" s="115">
        <v>663</v>
      </c>
      <c r="Q197" s="146">
        <v>1813</v>
      </c>
      <c r="R197" s="37">
        <v>170</v>
      </c>
      <c r="S197" s="37">
        <v>630</v>
      </c>
      <c r="T197" s="37"/>
      <c r="U197" s="37">
        <v>110</v>
      </c>
      <c r="V197" s="37"/>
      <c r="W197" s="37">
        <v>1225</v>
      </c>
      <c r="X197" s="37">
        <v>3778</v>
      </c>
      <c r="Y197" s="37">
        <v>140</v>
      </c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50"/>
      <c r="J198" s="16"/>
      <c r="K198" s="16"/>
      <c r="L198" s="16"/>
      <c r="M198" s="16"/>
      <c r="N198" s="16"/>
      <c r="O198" s="16"/>
      <c r="P198" s="110"/>
      <c r="Q198" s="150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6"/>
      <c r="J199" s="37"/>
      <c r="K199" s="37"/>
      <c r="L199" s="37"/>
      <c r="M199" s="37"/>
      <c r="N199" s="37"/>
      <c r="O199" s="37"/>
      <c r="P199" s="37"/>
      <c r="Q199" s="146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63938</v>
      </c>
      <c r="C200" s="27">
        <f>SUM(E200:Y200)</f>
        <v>42533</v>
      </c>
      <c r="D200" s="9">
        <f t="shared" ref="D200:D219" si="54">C200/B200</f>
        <v>0.66522255935437458</v>
      </c>
      <c r="E200" s="26">
        <v>330</v>
      </c>
      <c r="F200" s="26">
        <v>1414</v>
      </c>
      <c r="G200" s="26">
        <v>5195</v>
      </c>
      <c r="H200" s="26">
        <v>2295</v>
      </c>
      <c r="I200" s="106">
        <v>1452</v>
      </c>
      <c r="J200" s="26">
        <v>3680</v>
      </c>
      <c r="K200" s="26">
        <v>2821</v>
      </c>
      <c r="L200" s="26">
        <v>1425</v>
      </c>
      <c r="M200" s="26">
        <v>352</v>
      </c>
      <c r="N200" s="26">
        <v>2028</v>
      </c>
      <c r="O200" s="26">
        <v>1271</v>
      </c>
      <c r="P200" s="26">
        <v>2530</v>
      </c>
      <c r="Q200" s="106">
        <v>4085</v>
      </c>
      <c r="R200" s="26">
        <v>755</v>
      </c>
      <c r="S200" s="26">
        <v>622</v>
      </c>
      <c r="T200" s="26">
        <v>983</v>
      </c>
      <c r="U200" s="26">
        <v>520</v>
      </c>
      <c r="V200" s="26">
        <v>480</v>
      </c>
      <c r="W200" s="26">
        <v>3846</v>
      </c>
      <c r="X200" s="26">
        <v>3099</v>
      </c>
      <c r="Y200" s="26">
        <v>3350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28772.100000000002</v>
      </c>
      <c r="C202" s="27">
        <f>C200*0.45</f>
        <v>19139.850000000002</v>
      </c>
      <c r="D202" s="9">
        <f t="shared" si="54"/>
        <v>0.66522255935437458</v>
      </c>
      <c r="E202" s="26">
        <f>E200*0.45</f>
        <v>148.5</v>
      </c>
      <c r="F202" s="26">
        <f t="shared" ref="F202:Y202" si="55">F200*0.45</f>
        <v>636.30000000000007</v>
      </c>
      <c r="G202" s="26">
        <f t="shared" si="55"/>
        <v>2337.75</v>
      </c>
      <c r="H202" s="26">
        <f t="shared" si="55"/>
        <v>1032.75</v>
      </c>
      <c r="I202" s="26">
        <f t="shared" si="55"/>
        <v>653.4</v>
      </c>
      <c r="J202" s="26">
        <f t="shared" si="55"/>
        <v>1656</v>
      </c>
      <c r="K202" s="26">
        <f t="shared" si="55"/>
        <v>1269.45</v>
      </c>
      <c r="L202" s="26">
        <f t="shared" si="55"/>
        <v>641.25</v>
      </c>
      <c r="M202" s="26">
        <f t="shared" si="55"/>
        <v>158.4</v>
      </c>
      <c r="N202" s="26">
        <f t="shared" si="55"/>
        <v>912.6</v>
      </c>
      <c r="O202" s="26">
        <f t="shared" si="55"/>
        <v>571.95000000000005</v>
      </c>
      <c r="P202" s="26">
        <f t="shared" si="55"/>
        <v>1138.5</v>
      </c>
      <c r="Q202" s="26">
        <f t="shared" si="55"/>
        <v>1838.25</v>
      </c>
      <c r="R202" s="26">
        <f t="shared" si="55"/>
        <v>339.75</v>
      </c>
      <c r="S202" s="26">
        <f t="shared" si="55"/>
        <v>279.90000000000003</v>
      </c>
      <c r="T202" s="26">
        <f t="shared" si="55"/>
        <v>442.35</v>
      </c>
      <c r="U202" s="26">
        <f t="shared" si="55"/>
        <v>234</v>
      </c>
      <c r="V202" s="26">
        <f t="shared" si="55"/>
        <v>216</v>
      </c>
      <c r="W202" s="26">
        <f t="shared" si="55"/>
        <v>1730.7</v>
      </c>
      <c r="X202" s="26">
        <f t="shared" si="55"/>
        <v>1394.55</v>
      </c>
      <c r="Y202" s="26">
        <f t="shared" si="55"/>
        <v>1507.5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0.64439987502645613</v>
      </c>
      <c r="C203" s="52">
        <f>C200/C201</f>
        <v>0.36915238938360323</v>
      </c>
      <c r="D203" s="9">
        <f>C203/B203</f>
        <v>0.57286229201774364</v>
      </c>
      <c r="E203" s="73">
        <f>E200/E201</f>
        <v>0.16097560975609757</v>
      </c>
      <c r="F203" s="73">
        <f t="shared" ref="F203:Y203" si="56">F200/F201</f>
        <v>0.47721903476206545</v>
      </c>
      <c r="G203" s="73">
        <f t="shared" si="56"/>
        <v>0.42781849625298524</v>
      </c>
      <c r="H203" s="73">
        <f t="shared" si="56"/>
        <v>0.13874614594039056</v>
      </c>
      <c r="I203" s="73">
        <f t="shared" si="56"/>
        <v>0.2220523015751644</v>
      </c>
      <c r="J203" s="73">
        <f t="shared" si="56"/>
        <v>0.79757260511486783</v>
      </c>
      <c r="K203" s="73">
        <f t="shared" si="56"/>
        <v>0.65300925925925923</v>
      </c>
      <c r="L203" s="73">
        <f t="shared" si="56"/>
        <v>0.17960675573481219</v>
      </c>
      <c r="M203" s="73">
        <f t="shared" si="56"/>
        <v>7.4750477808451898E-2</v>
      </c>
      <c r="N203" s="73">
        <f t="shared" si="56"/>
        <v>0.53158584534731324</v>
      </c>
      <c r="O203" s="73">
        <f t="shared" si="56"/>
        <v>0.42002643754130864</v>
      </c>
      <c r="P203" s="73">
        <f t="shared" si="56"/>
        <v>0.48236415633937085</v>
      </c>
      <c r="Q203" s="73">
        <f t="shared" si="56"/>
        <v>0.48550035654860946</v>
      </c>
      <c r="R203" s="73">
        <f t="shared" si="56"/>
        <v>0.27295733911785974</v>
      </c>
      <c r="S203" s="73">
        <f t="shared" si="56"/>
        <v>0.13253782228851482</v>
      </c>
      <c r="T203" s="73">
        <f t="shared" si="56"/>
        <v>0.33276912660798919</v>
      </c>
      <c r="U203" s="73">
        <f t="shared" si="56"/>
        <v>0.25806451612903225</v>
      </c>
      <c r="V203" s="73">
        <f t="shared" si="56"/>
        <v>0.37884767166535122</v>
      </c>
      <c r="W203" s="73">
        <f t="shared" si="56"/>
        <v>0.66298913980348217</v>
      </c>
      <c r="X203" s="73">
        <f t="shared" si="56"/>
        <v>0.46594497068110058</v>
      </c>
      <c r="Y203" s="73">
        <f t="shared" si="56"/>
        <v>0.4957087895827168</v>
      </c>
    </row>
    <row r="204" spans="1:35" s="63" customFormat="1" ht="30" customHeight="1" outlineLevel="1" x14ac:dyDescent="0.2">
      <c r="A204" s="55" t="s">
        <v>138</v>
      </c>
      <c r="B204" s="23">
        <v>140099</v>
      </c>
      <c r="C204" s="27">
        <f>SUM(E204:Y204)</f>
        <v>119134</v>
      </c>
      <c r="D204" s="9">
        <f t="shared" si="54"/>
        <v>0.85035581981313213</v>
      </c>
      <c r="E204" s="26">
        <v>300</v>
      </c>
      <c r="F204" s="26">
        <v>5000</v>
      </c>
      <c r="G204" s="26">
        <v>14023</v>
      </c>
      <c r="H204" s="26">
        <v>11352</v>
      </c>
      <c r="I204" s="106">
        <v>2129</v>
      </c>
      <c r="J204" s="26">
        <v>5200</v>
      </c>
      <c r="K204" s="26">
        <v>1300</v>
      </c>
      <c r="L204" s="26">
        <v>3500</v>
      </c>
      <c r="M204" s="26">
        <v>7000</v>
      </c>
      <c r="N204" s="26">
        <v>3330</v>
      </c>
      <c r="O204" s="26">
        <v>3900</v>
      </c>
      <c r="P204" s="26">
        <v>4220</v>
      </c>
      <c r="Q204" s="106"/>
      <c r="R204" s="26">
        <v>2000</v>
      </c>
      <c r="S204" s="26">
        <v>3000</v>
      </c>
      <c r="T204" s="26">
        <v>18484</v>
      </c>
      <c r="U204" s="26">
        <v>300</v>
      </c>
      <c r="V204" s="26">
        <v>300</v>
      </c>
      <c r="W204" s="26">
        <v>5029</v>
      </c>
      <c r="X204" s="26">
        <v>20715</v>
      </c>
      <c r="Y204" s="26">
        <v>8052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42029.7</v>
      </c>
      <c r="C206" s="27">
        <f>C204*0.3</f>
        <v>35740.199999999997</v>
      </c>
      <c r="D206" s="9">
        <f t="shared" si="54"/>
        <v>0.85035581981313213</v>
      </c>
      <c r="E206" s="26">
        <f>E204*0.3</f>
        <v>90</v>
      </c>
      <c r="F206" s="26">
        <f t="shared" ref="F206:Y206" si="57">F204*0.3</f>
        <v>1500</v>
      </c>
      <c r="G206" s="26">
        <f t="shared" si="57"/>
        <v>4206.8999999999996</v>
      </c>
      <c r="H206" s="26">
        <f t="shared" si="57"/>
        <v>3405.6</v>
      </c>
      <c r="I206" s="26">
        <f t="shared" si="57"/>
        <v>638.69999999999993</v>
      </c>
      <c r="J206" s="26">
        <f t="shared" si="57"/>
        <v>1560</v>
      </c>
      <c r="K206" s="26">
        <f t="shared" si="57"/>
        <v>390</v>
      </c>
      <c r="L206" s="26">
        <f t="shared" si="57"/>
        <v>1050</v>
      </c>
      <c r="M206" s="26">
        <f t="shared" si="57"/>
        <v>2100</v>
      </c>
      <c r="N206" s="26">
        <f t="shared" si="57"/>
        <v>999</v>
      </c>
      <c r="O206" s="26">
        <f t="shared" si="57"/>
        <v>1170</v>
      </c>
      <c r="P206" s="26">
        <f t="shared" si="57"/>
        <v>1266</v>
      </c>
      <c r="Q206" s="26">
        <f t="shared" si="57"/>
        <v>0</v>
      </c>
      <c r="R206" s="26">
        <f t="shared" si="57"/>
        <v>600</v>
      </c>
      <c r="S206" s="26">
        <f t="shared" si="57"/>
        <v>900</v>
      </c>
      <c r="T206" s="26">
        <f t="shared" si="57"/>
        <v>5545.2</v>
      </c>
      <c r="U206" s="26">
        <f t="shared" si="57"/>
        <v>90</v>
      </c>
      <c r="V206" s="26">
        <f t="shared" si="57"/>
        <v>90</v>
      </c>
      <c r="W206" s="26">
        <f t="shared" si="57"/>
        <v>1508.7</v>
      </c>
      <c r="X206" s="26">
        <f t="shared" si="57"/>
        <v>6214.5</v>
      </c>
      <c r="Y206" s="26">
        <f t="shared" si="57"/>
        <v>2415.6</v>
      </c>
    </row>
    <row r="207" spans="1:35" s="63" customFormat="1" ht="30" customHeight="1" collapsed="1" x14ac:dyDescent="0.2">
      <c r="A207" s="13" t="s">
        <v>137</v>
      </c>
      <c r="B207" s="9">
        <f>B204/B205</f>
        <v>0.49483090507726268</v>
      </c>
      <c r="C207" s="9">
        <f>C204/C205</f>
        <v>0.4164446961275754</v>
      </c>
      <c r="D207" s="9">
        <f t="shared" si="54"/>
        <v>0.84158990850127258</v>
      </c>
      <c r="E207" s="104">
        <f t="shared" ref="E207:Y207" si="58">E204/E205</f>
        <v>0.5</v>
      </c>
      <c r="F207" s="30">
        <f t="shared" si="58"/>
        <v>0.625</v>
      </c>
      <c r="G207" s="30">
        <f t="shared" si="58"/>
        <v>0.5581737849779087</v>
      </c>
      <c r="H207" s="30">
        <f t="shared" si="58"/>
        <v>0.60460161908819765</v>
      </c>
      <c r="I207" s="104">
        <f t="shared" si="58"/>
        <v>0.23932104316546762</v>
      </c>
      <c r="J207" s="104">
        <f t="shared" si="58"/>
        <v>0.43107021470612616</v>
      </c>
      <c r="K207" s="104">
        <f t="shared" si="58"/>
        <v>1.8309859154929577</v>
      </c>
      <c r="L207" s="104">
        <f t="shared" si="58"/>
        <v>0.17782745655929275</v>
      </c>
      <c r="M207" s="30">
        <f t="shared" si="58"/>
        <v>0.53891754561552085</v>
      </c>
      <c r="N207" s="30">
        <f t="shared" si="58"/>
        <v>0.2539271008082965</v>
      </c>
      <c r="O207" s="30">
        <f t="shared" si="58"/>
        <v>0.53191489361702127</v>
      </c>
      <c r="P207" s="104">
        <f t="shared" si="58"/>
        <v>0.27388369678089303</v>
      </c>
      <c r="Q207" s="152"/>
      <c r="R207" s="30">
        <f t="shared" si="58"/>
        <v>0.61804697156983934</v>
      </c>
      <c r="S207" s="104">
        <f t="shared" si="58"/>
        <v>0.29571217348447509</v>
      </c>
      <c r="T207" s="30">
        <f t="shared" si="58"/>
        <v>0.34765272344267228</v>
      </c>
      <c r="U207" s="104">
        <f t="shared" si="58"/>
        <v>8.6855819339895779E-2</v>
      </c>
      <c r="V207" s="104">
        <f t="shared" si="58"/>
        <v>0.47318611987381703</v>
      </c>
      <c r="W207" s="30">
        <f t="shared" si="58"/>
        <v>0.67996214169821523</v>
      </c>
      <c r="X207" s="30">
        <f t="shared" si="58"/>
        <v>0.47915895632864547</v>
      </c>
      <c r="Y207" s="30">
        <f t="shared" si="58"/>
        <v>0.41305016928285626</v>
      </c>
    </row>
    <row r="208" spans="1:35" s="63" customFormat="1" ht="30" customHeight="1" outlineLevel="1" x14ac:dyDescent="0.2">
      <c r="A208" s="55" t="s">
        <v>139</v>
      </c>
      <c r="B208" s="23">
        <v>4570</v>
      </c>
      <c r="C208" s="27">
        <f>SUM(E208:Y208)</f>
        <v>7393</v>
      </c>
      <c r="D208" s="9">
        <f t="shared" si="54"/>
        <v>1.6177242888402625</v>
      </c>
      <c r="E208" s="26"/>
      <c r="F208" s="104"/>
      <c r="G208" s="104"/>
      <c r="H208" s="185">
        <v>200</v>
      </c>
      <c r="I208" s="185">
        <v>465</v>
      </c>
      <c r="J208" s="104"/>
      <c r="K208" s="185">
        <v>750</v>
      </c>
      <c r="L208" s="185">
        <v>1778</v>
      </c>
      <c r="M208" s="104"/>
      <c r="N208" s="185"/>
      <c r="O208" s="185">
        <v>2500</v>
      </c>
      <c r="P208" s="171">
        <v>600</v>
      </c>
      <c r="Q208" s="152"/>
      <c r="R208" s="104"/>
      <c r="S208" s="104"/>
      <c r="T208" s="185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1404.67</v>
      </c>
      <c r="D210" s="9">
        <f t="shared" si="54"/>
        <v>1.6544994110718494</v>
      </c>
      <c r="E210" s="26"/>
      <c r="F210" s="26"/>
      <c r="G210" s="26"/>
      <c r="H210" s="26">
        <f>H208*0.19</f>
        <v>38</v>
      </c>
      <c r="I210" s="26">
        <f t="shared" ref="I210:T210" si="59">I208*0.19</f>
        <v>88.35</v>
      </c>
      <c r="J210" s="26"/>
      <c r="K210" s="26">
        <f t="shared" si="59"/>
        <v>142.5</v>
      </c>
      <c r="L210" s="26">
        <f t="shared" si="59"/>
        <v>337.82</v>
      </c>
      <c r="M210" s="26"/>
      <c r="N210" s="26"/>
      <c r="O210" s="26">
        <f t="shared" si="59"/>
        <v>475</v>
      </c>
      <c r="P210" s="26">
        <f t="shared" si="59"/>
        <v>114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2.7907169873996843E-2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6.7952652345462522E-2</v>
      </c>
      <c r="J211" s="104"/>
      <c r="K211" s="104">
        <f>K208/K209</f>
        <v>0.26680896478121663</v>
      </c>
      <c r="L211" s="104">
        <f>L208/L209</f>
        <v>7.5182882997166897E-2</v>
      </c>
      <c r="M211" s="104"/>
      <c r="N211" s="104"/>
      <c r="O211" s="104">
        <f>O208/O209</f>
        <v>0.26852846401718583</v>
      </c>
      <c r="P211" s="104">
        <f>P208/P209</f>
        <v>3.7866834963710946E-2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60</v>
      </c>
      <c r="D212" s="9">
        <f t="shared" si="54"/>
        <v>1.2</v>
      </c>
      <c r="E212" s="37"/>
      <c r="F212" s="37"/>
      <c r="G212" s="37"/>
      <c r="H212" s="37"/>
      <c r="I212" s="146"/>
      <c r="J212" s="37"/>
      <c r="K212" s="37"/>
      <c r="L212" s="37"/>
      <c r="M212" s="37"/>
      <c r="N212" s="37"/>
      <c r="O212" s="37"/>
      <c r="P212" s="171">
        <v>60</v>
      </c>
      <c r="Q212" s="146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42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71">
        <f>P212*0.7</f>
        <v>42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71"/>
      <c r="J214" s="49"/>
      <c r="K214" s="49"/>
      <c r="L214" s="49"/>
      <c r="M214" s="49"/>
      <c r="N214" s="49"/>
      <c r="O214" s="49"/>
      <c r="P214" s="171"/>
      <c r="Q214" s="171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71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71"/>
      <c r="J216" s="49"/>
      <c r="K216" s="49"/>
      <c r="L216" s="49"/>
      <c r="M216" s="49"/>
      <c r="N216" s="49"/>
      <c r="O216" s="49"/>
      <c r="P216" s="171"/>
      <c r="Q216" s="171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71685.8</v>
      </c>
      <c r="C217" s="27">
        <f>C215+C213+C210+C206+C202</f>
        <v>56326.720000000001</v>
      </c>
      <c r="D217" s="9">
        <f t="shared" si="54"/>
        <v>0.78574445706123108</v>
      </c>
      <c r="E217" s="26">
        <f>E215+E213+E210+E206+E202</f>
        <v>238.5</v>
      </c>
      <c r="F217" s="26">
        <f t="shared" ref="F217:Y217" si="61">F215+F213+F210+F206+F202</f>
        <v>2136.3000000000002</v>
      </c>
      <c r="G217" s="26">
        <f t="shared" si="61"/>
        <v>6544.65</v>
      </c>
      <c r="H217" s="26">
        <f t="shared" si="61"/>
        <v>4476.3500000000004</v>
      </c>
      <c r="I217" s="106">
        <f t="shared" si="61"/>
        <v>1380.4499999999998</v>
      </c>
      <c r="J217" s="26">
        <f t="shared" si="61"/>
        <v>3216</v>
      </c>
      <c r="K217" s="26">
        <f t="shared" si="61"/>
        <v>1801.95</v>
      </c>
      <c r="L217" s="26">
        <f t="shared" si="61"/>
        <v>2029.07</v>
      </c>
      <c r="M217" s="26">
        <f t="shared" si="61"/>
        <v>2258.4</v>
      </c>
      <c r="N217" s="26">
        <f t="shared" si="61"/>
        <v>1911.6</v>
      </c>
      <c r="O217" s="26">
        <f t="shared" si="61"/>
        <v>2216.9499999999998</v>
      </c>
      <c r="P217" s="171">
        <f t="shared" si="61"/>
        <v>2560.5</v>
      </c>
      <c r="Q217" s="106">
        <f t="shared" si="61"/>
        <v>1838.25</v>
      </c>
      <c r="R217" s="26">
        <f t="shared" si="61"/>
        <v>939.75</v>
      </c>
      <c r="S217" s="26">
        <f t="shared" si="61"/>
        <v>1179.9000000000001</v>
      </c>
      <c r="T217" s="26">
        <f t="shared" si="61"/>
        <v>6196.55</v>
      </c>
      <c r="U217" s="26">
        <f t="shared" si="61"/>
        <v>324</v>
      </c>
      <c r="V217" s="26">
        <f t="shared" si="61"/>
        <v>306</v>
      </c>
      <c r="W217" s="26">
        <f t="shared" si="61"/>
        <v>3239.4</v>
      </c>
      <c r="X217" s="26">
        <f t="shared" si="61"/>
        <v>7609.05</v>
      </c>
      <c r="Y217" s="26">
        <f t="shared" si="61"/>
        <v>3923.1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71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10.3</v>
      </c>
      <c r="C219" s="53">
        <f>C217/C218*10</f>
        <v>7.9551334289002975</v>
      </c>
      <c r="D219" s="9">
        <f t="shared" si="54"/>
        <v>0.7723430513495434</v>
      </c>
      <c r="E219" s="54">
        <f>E217/E218*10</f>
        <v>3.5554561717352415</v>
      </c>
      <c r="F219" s="54">
        <f t="shared" ref="F219:Y219" si="62">F217/F218*10</f>
        <v>10.413863702837087</v>
      </c>
      <c r="G219" s="54">
        <f t="shared" si="62"/>
        <v>10.767591846136126</v>
      </c>
      <c r="H219" s="54">
        <f t="shared" si="62"/>
        <v>6.2303923615460644</v>
      </c>
      <c r="I219" s="163">
        <f t="shared" si="62"/>
        <v>5.3057498654777451</v>
      </c>
      <c r="J219" s="54">
        <f t="shared" si="62"/>
        <v>11.383667834766911</v>
      </c>
      <c r="K219" s="54">
        <f t="shared" si="62"/>
        <v>18.945957312585428</v>
      </c>
      <c r="L219" s="54">
        <f t="shared" si="62"/>
        <v>3.1030279859305705</v>
      </c>
      <c r="M219" s="54">
        <f>M217/M218*10</f>
        <v>7.8294331773270933</v>
      </c>
      <c r="N219" s="54">
        <f t="shared" si="62"/>
        <v>6.9484933299407512</v>
      </c>
      <c r="O219" s="54">
        <f t="shared" si="62"/>
        <v>11.429934007011756</v>
      </c>
      <c r="P219" s="54">
        <f t="shared" si="62"/>
        <v>6.7689745419938143</v>
      </c>
      <c r="Q219" s="163">
        <f t="shared" si="62"/>
        <v>8.7853660867902885</v>
      </c>
      <c r="R219" s="54">
        <f t="shared" si="62"/>
        <v>7.5512253917235839</v>
      </c>
      <c r="S219" s="54">
        <f t="shared" si="62"/>
        <v>5.6986235208886749</v>
      </c>
      <c r="T219" s="54">
        <f t="shared" si="62"/>
        <v>7.3424058582363685</v>
      </c>
      <c r="U219" s="54">
        <f t="shared" si="62"/>
        <v>2.8764204545454541</v>
      </c>
      <c r="V219" s="54">
        <f t="shared" si="62"/>
        <v>9.2558983666061696</v>
      </c>
      <c r="W219" s="54">
        <f t="shared" si="62"/>
        <v>14.892423685178375</v>
      </c>
      <c r="X219" s="54">
        <f t="shared" si="62"/>
        <v>9.5335972836505327</v>
      </c>
      <c r="Y219" s="54">
        <f t="shared" si="62"/>
        <v>7.7145891097870321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2"/>
      <c r="J220" s="90"/>
      <c r="K220" s="90"/>
      <c r="L220" s="90"/>
      <c r="M220" s="90"/>
      <c r="N220" s="90"/>
      <c r="O220" s="90"/>
      <c r="P220" s="134"/>
      <c r="Q220" s="172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3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5">
        <v>16</v>
      </c>
      <c r="Q221" s="173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3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5">
        <v>28</v>
      </c>
      <c r="Q222" s="173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4"/>
      <c r="J223" s="66"/>
      <c r="K223" s="66"/>
      <c r="L223" s="66"/>
      <c r="M223" s="66"/>
      <c r="N223" s="66"/>
      <c r="O223" s="66"/>
      <c r="P223" s="136"/>
      <c r="Q223" s="174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5"/>
      <c r="J224" s="67"/>
      <c r="K224" s="67"/>
      <c r="L224" s="67"/>
      <c r="M224" s="67"/>
      <c r="N224" s="67"/>
      <c r="O224" s="67"/>
      <c r="P224" s="137"/>
      <c r="Q224" s="175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5"/>
      <c r="J225" s="67"/>
      <c r="K225" s="67"/>
      <c r="L225" s="67"/>
      <c r="M225" s="67"/>
      <c r="N225" s="67"/>
      <c r="O225" s="67"/>
      <c r="P225" s="137"/>
      <c r="Q225" s="175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6"/>
      <c r="J226" s="69"/>
      <c r="K226" s="69"/>
      <c r="L226" s="69"/>
      <c r="M226" s="69"/>
      <c r="N226" s="69"/>
      <c r="O226" s="69"/>
      <c r="P226" s="138"/>
      <c r="Q226" s="176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6"/>
      <c r="J227" s="69"/>
      <c r="K227" s="69"/>
      <c r="L227" s="69"/>
      <c r="M227" s="69"/>
      <c r="N227" s="69"/>
      <c r="O227" s="69"/>
      <c r="P227" s="138"/>
      <c r="Q227" s="176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7"/>
      <c r="J228" s="4"/>
      <c r="K228" s="4"/>
      <c r="L228" s="4"/>
      <c r="M228" s="4"/>
      <c r="N228" s="4"/>
      <c r="O228" s="4"/>
      <c r="P228" s="139"/>
      <c r="Q228" s="177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</row>
    <row r="230" spans="1:25" ht="20.25" hidden="1" customHeight="1" x14ac:dyDescent="0.25">
      <c r="A230" s="188"/>
      <c r="B230" s="189"/>
      <c r="C230" s="189"/>
      <c r="D230" s="189"/>
      <c r="E230" s="189"/>
      <c r="F230" s="189"/>
      <c r="G230" s="189"/>
      <c r="H230" s="189"/>
      <c r="I230" s="189"/>
      <c r="J230" s="189"/>
      <c r="K230" s="4"/>
      <c r="L230" s="4"/>
      <c r="M230" s="4"/>
      <c r="N230" s="4"/>
      <c r="O230" s="4"/>
      <c r="P230" s="139"/>
      <c r="Q230" s="177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7"/>
      <c r="J231" s="4"/>
      <c r="K231" s="4"/>
      <c r="L231" s="4"/>
      <c r="M231" s="4"/>
      <c r="N231" s="4"/>
      <c r="O231" s="4"/>
      <c r="P231" s="139"/>
      <c r="Q231" s="177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8"/>
      <c r="J232" s="71"/>
      <c r="K232" s="71"/>
      <c r="L232" s="71"/>
      <c r="M232" s="71"/>
      <c r="N232" s="71"/>
      <c r="O232" s="71"/>
      <c r="P232" s="140"/>
      <c r="Q232" s="178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51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51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9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41">
        <v>15</v>
      </c>
      <c r="Q234" s="179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9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41">
        <v>1</v>
      </c>
      <c r="Q235" s="179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9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41">
        <v>1</v>
      </c>
      <c r="Q236" s="179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80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2">
        <v>40</v>
      </c>
      <c r="Q237" s="180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9"/>
      <c r="J239" s="65">
        <v>1</v>
      </c>
      <c r="M239" s="65">
        <v>1</v>
      </c>
      <c r="O239" s="65">
        <v>2</v>
      </c>
      <c r="P239" s="141">
        <v>1</v>
      </c>
      <c r="Q239" s="179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80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2">
        <v>2</v>
      </c>
      <c r="Q241" s="180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9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41">
        <v>0</v>
      </c>
      <c r="Q247" s="179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2022-07-06T13:49:56Z</cp:lastPrinted>
  <dcterms:created xsi:type="dcterms:W3CDTF">2017-06-08T05:54:08Z</dcterms:created>
  <dcterms:modified xsi:type="dcterms:W3CDTF">2022-07-06T13:55:06Z</dcterms:modified>
</cp:coreProperties>
</file>