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Q207" i="1" l="1"/>
  <c r="C196" i="1" l="1"/>
  <c r="D196" i="1" s="1"/>
  <c r="R59" i="1" l="1"/>
  <c r="C183" i="1" l="1"/>
  <c r="D183" i="1" s="1"/>
  <c r="E122" i="1"/>
  <c r="C178" i="1"/>
  <c r="D178" i="1" s="1"/>
  <c r="C180" i="1"/>
  <c r="C182" i="1" l="1"/>
  <c r="D182" i="1" s="1"/>
  <c r="D180" i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8" i="1" l="1"/>
  <c r="D198" i="1" s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172" i="1" s="1"/>
  <c r="D7" i="1"/>
  <c r="C13" i="1"/>
  <c r="C32" i="1"/>
  <c r="D32" i="1" s="1"/>
  <c r="C145" i="1"/>
  <c r="C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<sst xmlns="http://schemas.openxmlformats.org/spreadsheetml/2006/main" count="259" uniqueCount="209">
  <si>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</si>
  <si>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</si>
  <si>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</si>
  <si>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</si>
  <si>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</si>
  <si>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</si>
  <si>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</si>
  <si>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</si>
  <si>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</si>
  <si>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</si>
  <si>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</si>
  <si>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</si>
  <si>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</si>
  <si>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</si>
  <si>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</si>
  <si>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</si>
  <si>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</si>
  <si>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</si>
  <si>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</si>
  <si>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</si>
  <si>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</si>
  <si>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</si>
  <si>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</si>
  <si>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</si>
  <si>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</si>
  <si>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</si>
  <si>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</si>
  <si>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</si>
  <si>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</si>
  <si>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</si>
  <si>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</si>
  <si>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</si>
  <si>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</si>
  <si>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</si>
  <si>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</si>
  <si>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</si>
  <si>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</si>
  <si>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</si>
  <si>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</si>
  <si>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</si>
  <si>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</si>
  <si>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</si>
  <si>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</si>
  <si>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</si>
  <si>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</si>
  <si>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</si>
  <si>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</si>
  <si>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</si>
  <si>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</si>
  <si>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</si>
  <si>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</si>
  <si>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</si>
  <si>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</si>
  <si>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</si>
  <si>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</si>
  <si>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</si>
  <si>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</si>
  <si>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</si>
  <si>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</si>
  <si>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</si>
  <si>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</si>
  <si>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</si>
  <si>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</si>
  <si>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</si>
  <si>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</si>
  <si>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</si>
  <si>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</si>
  <si>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</si>
  <si>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</si>
  <si>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</si>
  <si>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</si>
  <si>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</si>
  <si>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</si>
  <si>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</si>
  <si>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</si>
  <si>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</si>
  <si>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</si>
  <si>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</si>
  <si>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</si>
  <si>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</si>
  <si>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</si>
  <si>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</si>
  <si>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</si>
  <si>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</si>
  <si>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</si>
  <si>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</si>
  <si>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</si>
  <si>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</si>
  <si>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</si>
  <si>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</si>
  <si>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</si>
  <si>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</si>
  <si>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</si>
  <si>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</si>
  <si>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</si>
  <si>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</si>
  <si>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</si>
  <si>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</si>
  <si>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</si>
  <si>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</si>
  <si>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</si>
  <si>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</si>
  <si>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</si>
  <si>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</si>
  <si>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</si>
  <si>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</si>
  <si>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</si>
  <si>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</si>
  <si>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</si>
  <si>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</si>
  <si>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</si>
  <si>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</si>
  <si>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</si>
  <si>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</si>
  <si>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</si>
  <si>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</si>
  <si>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</si>
  <si>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</si>
  <si>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</si>
  <si>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</si>
  <si>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</si>
  <si>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</si>
  <si>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</si>
  <si>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</si>
  <si>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</si>
  <si>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</si>
  <si>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</si>
  <si>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</si>
  <si>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</si>
  <si>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</si>
  <si>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</si>
  <si>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</si>
  <si>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</si>
  <si>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</si>
  <si>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</si>
  <si>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</si>
  <si>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</si>
  <si>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</si>
  <si>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</si>
  <si>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</si>
  <si>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</si>
  <si>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</si>
  <si>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</si>
  <si>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</si>
  <si>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</si>
  <si>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</si>
  <si>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</si>
  <si>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</si>
  <si>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</si>
  <si>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</si>
  <si>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</si>
  <si>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</si>
  <si>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</si>
  <si>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</si>
  <si>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</si>
  <si>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</si>
  <si>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</si>
  <si>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</si>
  <si>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</si>
  <si>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</si>
  <si>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</si>
  <si>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</si>
  <si>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</si>
  <si>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</si>
  <si>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</si>
  <si>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</si>
  <si>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</si>
  <si>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</si>
  <si>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</si>
  <si>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</si>
  <si>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</si>
  <si>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</si>
  <si>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</si>
  <si>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</si>
  <si>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</si>
  <si>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</si>
  <si>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</si>
  <si>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</si>
  <si>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</si>
  <si>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</si>
  <si>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</si>
  <si>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</si>
  <si>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</si>
  <si>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</si>
  <si>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</si>
  <si>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</si>
  <si>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</si>
  <si>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</si>
  <si>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</si>
  <si>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</si>
  <si>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</si>
  <si>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</si>
  <si>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</si>
  <si>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</si>
  <si>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</si>
  <si>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</si>
  <si>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</si>
  <si>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</si>
  <si>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</si>
  <si>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</si>
  <si>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</si>
  <si>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</si>
  <si>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</si>
  <si>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</si>
  <si>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</si>
  <si>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</si>
  <si>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</si>
  <si>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</si>
  <si>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15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</si>
</sst>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B208" sqref="B20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6"/>
      <c r="J3" s="5"/>
      <c r="K3" s="5"/>
      <c r="L3" s="5"/>
      <c r="M3" s="5"/>
      <c r="N3" s="5"/>
      <c r="O3" s="5"/>
      <c r="P3" s="108"/>
      <c r="Q3" s="146"/>
      <c r="R3" s="5"/>
      <c r="S3" s="5"/>
      <c r="T3" s="5"/>
      <c r="U3" s="5"/>
      <c r="V3" s="5"/>
      <c r="W3" s="5"/>
      <c r="X3" s="6" t="s">
        <v>2</v>
      </c>
      <c r="Y3" s="6"/>
    </row>
    <row r="4" spans="1:26" s="182" customFormat="1" ht="17.25" customHeight="1" thickBot="1" x14ac:dyDescent="0.35">
      <c r="A4" s="195" t="s">
        <v>3</v>
      </c>
      <c r="B4" s="198" t="s">
        <v>196</v>
      </c>
      <c r="C4" s="191" t="s">
        <v>197</v>
      </c>
      <c r="D4" s="191" t="s">
        <v>198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182" t="s">
        <v>0</v>
      </c>
    </row>
    <row r="5" spans="1:26" s="182" customFormat="1" ht="87" customHeight="1" x14ac:dyDescent="0.25">
      <c r="A5" s="196"/>
      <c r="B5" s="199"/>
      <c r="C5" s="192"/>
      <c r="D5" s="192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182" customFormat="1" ht="69.75" customHeight="1" thickBot="1" x14ac:dyDescent="0.3">
      <c r="A6" s="197"/>
      <c r="B6" s="200"/>
      <c r="C6" s="193"/>
      <c r="D6" s="193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7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7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7"/>
      <c r="J43" s="10"/>
      <c r="K43" s="10"/>
      <c r="L43" s="10"/>
      <c r="M43" s="10"/>
      <c r="N43" s="10"/>
      <c r="O43" s="10">
        <v>425</v>
      </c>
      <c r="P43" s="10"/>
      <c r="Q43" s="147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4"/>
      <c r="J47" s="34"/>
      <c r="K47" s="34"/>
      <c r="L47" s="34"/>
      <c r="M47" s="34">
        <v>132</v>
      </c>
      <c r="N47" s="34"/>
      <c r="O47" s="34"/>
      <c r="P47" s="34">
        <v>100</v>
      </c>
      <c r="Q47" s="15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4">
        <v>240</v>
      </c>
      <c r="J48" s="34"/>
      <c r="K48" s="34"/>
      <c r="L48" s="34"/>
      <c r="M48" s="34"/>
      <c r="N48" s="34"/>
      <c r="O48" s="34"/>
      <c r="P48" s="34">
        <v>17</v>
      </c>
      <c r="Q48" s="15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4"/>
      <c r="J50" s="34"/>
      <c r="K50" s="34"/>
      <c r="L50" s="34"/>
      <c r="M50" s="34"/>
      <c r="N50" s="34"/>
      <c r="O50" s="34"/>
      <c r="P50" s="34"/>
      <c r="Q50" s="15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5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4"/>
      <c r="J56" s="34"/>
      <c r="K56" s="34"/>
      <c r="L56" s="34"/>
      <c r="M56" s="34"/>
      <c r="N56" s="34"/>
      <c r="O56" s="34"/>
      <c r="P56" s="34"/>
      <c r="Q56" s="15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0">
        <f t="shared" si="19"/>
        <v>2.2571428571428571</v>
      </c>
      <c r="J59" s="150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0.58333333333333337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3"/>
      <c r="J61" s="35"/>
      <c r="K61" s="35"/>
      <c r="L61" s="35"/>
      <c r="M61" s="35"/>
      <c r="N61" s="35"/>
      <c r="O61" s="35"/>
      <c r="P61" s="35"/>
      <c r="Q61" s="15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4"/>
      <c r="J64" s="34"/>
      <c r="K64" s="34"/>
      <c r="L64" s="34"/>
      <c r="M64" s="34"/>
      <c r="N64" s="34"/>
      <c r="O64" s="34"/>
      <c r="P64" s="34"/>
      <c r="Q64" s="15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4"/>
      <c r="J65" s="34"/>
      <c r="K65" s="34"/>
      <c r="L65" s="34"/>
      <c r="M65" s="34"/>
      <c r="N65" s="34"/>
      <c r="O65" s="34"/>
      <c r="P65" s="34"/>
      <c r="Q65" s="15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4"/>
      <c r="J66" s="34"/>
      <c r="K66" s="34"/>
      <c r="L66" s="34"/>
      <c r="M66" s="34"/>
      <c r="N66" s="34"/>
      <c r="O66" s="34"/>
      <c r="P66" s="34"/>
      <c r="Q66" s="15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4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4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44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4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44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4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4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4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44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4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44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2">
        <v>82</v>
      </c>
      <c r="Q72" s="144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44">
        <v>62</v>
      </c>
      <c r="J73" s="37"/>
      <c r="K73" s="37"/>
      <c r="L73" s="37"/>
      <c r="M73" s="37"/>
      <c r="N73" s="37">
        <v>2</v>
      </c>
      <c r="O73" s="37"/>
      <c r="P73" s="141"/>
      <c r="Q73" s="179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9">
        <v>238</v>
      </c>
      <c r="J74" s="37"/>
      <c r="K74" s="37"/>
      <c r="L74" s="37"/>
      <c r="M74" s="37"/>
      <c r="N74" s="37"/>
      <c r="O74" s="37"/>
      <c r="P74" s="141">
        <v>210</v>
      </c>
      <c r="Q74" s="179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4"/>
      <c r="J75" s="37"/>
      <c r="K75" s="37"/>
      <c r="L75" s="37"/>
      <c r="M75" s="37"/>
      <c r="N75" s="37"/>
      <c r="O75" s="37"/>
      <c r="P75" s="141"/>
      <c r="Q75" s="179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4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1"/>
      <c r="Q76" s="179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4"/>
      <c r="J77" s="37"/>
      <c r="K77" s="37"/>
      <c r="L77" s="37"/>
      <c r="M77" s="37"/>
      <c r="N77" s="37"/>
      <c r="O77" s="37">
        <v>4</v>
      </c>
      <c r="P77" s="141"/>
      <c r="Q77" s="179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4"/>
      <c r="J78" s="37"/>
      <c r="K78" s="37"/>
      <c r="L78" s="37"/>
      <c r="M78" s="37"/>
      <c r="N78" s="37"/>
      <c r="O78" s="37"/>
      <c r="P78" s="141"/>
      <c r="Q78" s="179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4"/>
      <c r="J79" s="37"/>
      <c r="K79" s="37"/>
      <c r="L79" s="37"/>
      <c r="M79" s="37"/>
      <c r="N79" s="37"/>
      <c r="O79" s="37">
        <v>4</v>
      </c>
      <c r="P79" s="141"/>
      <c r="Q79" s="179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3"/>
      <c r="J80" s="35"/>
      <c r="K80" s="35"/>
      <c r="L80" s="35"/>
      <c r="M80" s="35"/>
      <c r="N80" s="35"/>
      <c r="O80" s="35"/>
      <c r="P80" s="143"/>
      <c r="Q80" s="15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5"/>
      <c r="J81" s="38"/>
      <c r="K81" s="38"/>
      <c r="L81" s="38"/>
      <c r="M81" s="38"/>
      <c r="N81" s="38"/>
      <c r="O81" s="38"/>
      <c r="P81" s="119"/>
      <c r="Q81" s="15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5"/>
      <c r="J82" s="38"/>
      <c r="K82" s="38"/>
      <c r="L82" s="38"/>
      <c r="M82" s="38"/>
      <c r="N82" s="38"/>
      <c r="O82" s="38"/>
      <c r="P82" s="119"/>
      <c r="Q82" s="15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6"/>
      <c r="J83" s="77"/>
      <c r="K83" s="77"/>
      <c r="L83" s="77"/>
      <c r="M83" s="77"/>
      <c r="N83" s="77"/>
      <c r="O83" s="77"/>
      <c r="P83" s="120"/>
      <c r="Q83" s="15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5"/>
      <c r="J84" s="38"/>
      <c r="K84" s="38"/>
      <c r="L84" s="38"/>
      <c r="M84" s="38"/>
      <c r="N84" s="38"/>
      <c r="O84" s="38"/>
      <c r="P84" s="119"/>
      <c r="Q84" s="15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7"/>
      <c r="J85" s="41"/>
      <c r="K85" s="41"/>
      <c r="L85" s="41"/>
      <c r="M85" s="41"/>
      <c r="N85" s="41"/>
      <c r="O85" s="41"/>
      <c r="P85" s="121"/>
      <c r="Q85" s="15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58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7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7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7"/>
      <c r="J88" s="10"/>
      <c r="K88" s="10"/>
      <c r="L88" s="10"/>
      <c r="M88" s="10"/>
      <c r="N88" s="10"/>
      <c r="O88" s="10"/>
      <c r="P88" s="109"/>
      <c r="Q88" s="147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4"/>
      <c r="J90" s="34"/>
      <c r="K90" s="34"/>
      <c r="L90" s="34"/>
      <c r="M90" s="34"/>
      <c r="N90" s="36"/>
      <c r="O90" s="34"/>
      <c r="P90" s="118"/>
      <c r="Q90" s="15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8"/>
      <c r="J91" s="46"/>
      <c r="K91" s="46"/>
      <c r="L91" s="46"/>
      <c r="M91" s="46"/>
      <c r="N91" s="46"/>
      <c r="O91" s="46"/>
      <c r="P91" s="122"/>
      <c r="Q91" s="15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8"/>
      <c r="J92" s="46"/>
      <c r="K92" s="46"/>
      <c r="L92" s="46"/>
      <c r="M92" s="46"/>
      <c r="N92" s="46"/>
      <c r="O92" s="46"/>
      <c r="P92" s="46"/>
      <c r="Q92" s="15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8"/>
      <c r="J93" s="46"/>
      <c r="K93" s="46"/>
      <c r="L93" s="46"/>
      <c r="M93" s="46"/>
      <c r="N93" s="46"/>
      <c r="O93" s="46"/>
      <c r="P93" s="122"/>
      <c r="Q93" s="15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9"/>
      <c r="J94" s="83"/>
      <c r="K94" s="83"/>
      <c r="L94" s="83"/>
      <c r="M94" s="83"/>
      <c r="N94" s="83"/>
      <c r="O94" s="83"/>
      <c r="P94" s="123"/>
      <c r="Q94" s="15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7"/>
      <c r="J95" s="10"/>
      <c r="K95" s="10"/>
      <c r="L95" s="10"/>
      <c r="M95" s="10"/>
      <c r="N95" s="10"/>
      <c r="O95" s="10"/>
      <c r="P95" s="109"/>
      <c r="Q95" s="14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7"/>
      <c r="J96" s="10"/>
      <c r="K96" s="10"/>
      <c r="L96" s="10"/>
      <c r="M96" s="10"/>
      <c r="N96" s="10"/>
      <c r="O96" s="10"/>
      <c r="P96" s="109"/>
      <c r="Q96" s="14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7"/>
      <c r="J97" s="10"/>
      <c r="K97" s="10"/>
      <c r="L97" s="10"/>
      <c r="M97" s="10"/>
      <c r="N97" s="10"/>
      <c r="O97" s="10"/>
      <c r="P97" s="109"/>
      <c r="Q97" s="14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7"/>
      <c r="J98" s="10"/>
      <c r="K98" s="10"/>
      <c r="L98" s="10"/>
      <c r="M98" s="10"/>
      <c r="N98" s="10"/>
      <c r="O98" s="10"/>
      <c r="P98" s="109"/>
      <c r="Q98" s="147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7"/>
      <c r="J99" s="10"/>
      <c r="K99" s="10"/>
      <c r="L99" s="10"/>
      <c r="M99" s="10"/>
      <c r="N99" s="10"/>
      <c r="O99" s="10"/>
      <c r="P99" s="109"/>
      <c r="Q99" s="147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7"/>
      <c r="J100" s="10"/>
      <c r="K100" s="10"/>
      <c r="L100" s="10"/>
      <c r="M100" s="10"/>
      <c r="N100" s="10"/>
      <c r="O100" s="10"/>
      <c r="P100" s="109"/>
      <c r="Q100" s="14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7"/>
      <c r="J101" s="10"/>
      <c r="K101" s="10"/>
      <c r="L101" s="10"/>
      <c r="M101" s="10"/>
      <c r="N101" s="10"/>
      <c r="O101" s="10"/>
      <c r="P101" s="109"/>
      <c r="Q101" s="147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49"/>
      <c r="J102" s="39"/>
      <c r="K102" s="105"/>
      <c r="L102" s="39"/>
      <c r="M102" s="39"/>
      <c r="N102" s="39"/>
      <c r="O102" s="39"/>
      <c r="P102" s="111"/>
      <c r="Q102" s="14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1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1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0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4">
        <f t="shared" si="29"/>
        <v>0</v>
      </c>
      <c r="Q104" s="160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7"/>
      <c r="J105" s="10"/>
      <c r="K105" s="10"/>
      <c r="L105" s="10"/>
      <c r="M105" s="10"/>
      <c r="N105" s="10"/>
      <c r="O105" s="10"/>
      <c r="P105" s="109"/>
      <c r="Q105" s="147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7"/>
      <c r="J106" s="10"/>
      <c r="K106" s="10"/>
      <c r="L106" s="10"/>
      <c r="M106" s="10"/>
      <c r="N106" s="10"/>
      <c r="O106" s="10"/>
      <c r="P106" s="109"/>
      <c r="Q106" s="147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7"/>
      <c r="J107" s="10"/>
      <c r="K107" s="10"/>
      <c r="L107" s="10"/>
      <c r="M107" s="10"/>
      <c r="N107" s="10"/>
      <c r="O107" s="10"/>
      <c r="P107" s="109"/>
      <c r="Q107" s="147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2"/>
      <c r="J108" s="24"/>
      <c r="K108" s="24"/>
      <c r="L108" s="24"/>
      <c r="M108" s="24"/>
      <c r="N108" s="24"/>
      <c r="O108" s="24"/>
      <c r="P108" s="116"/>
      <c r="Q108" s="15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49"/>
      <c r="J109" s="39"/>
      <c r="K109" s="105"/>
      <c r="L109" s="39"/>
      <c r="M109" s="39"/>
      <c r="N109" s="39"/>
      <c r="O109" s="39"/>
      <c r="P109" s="111"/>
      <c r="Q109" s="14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1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1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7"/>
      <c r="J111" s="10"/>
      <c r="K111" s="10"/>
      <c r="L111" s="10"/>
      <c r="M111" s="10"/>
      <c r="N111" s="10"/>
      <c r="O111" s="10"/>
      <c r="P111" s="109"/>
      <c r="Q111" s="147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7"/>
      <c r="J112" s="10"/>
      <c r="K112" s="10"/>
      <c r="L112" s="10"/>
      <c r="M112" s="10"/>
      <c r="N112" s="10"/>
      <c r="O112" s="10"/>
      <c r="P112" s="109"/>
      <c r="Q112" s="147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7"/>
      <c r="J113" s="10"/>
      <c r="K113" s="10"/>
      <c r="L113" s="10"/>
      <c r="M113" s="10"/>
      <c r="N113" s="10"/>
      <c r="O113" s="10"/>
      <c r="P113" s="109"/>
      <c r="Q113" s="147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2"/>
      <c r="J114" s="24"/>
      <c r="K114" s="24"/>
      <c r="L114" s="24"/>
      <c r="M114" s="24"/>
      <c r="N114" s="24"/>
      <c r="O114" s="24"/>
      <c r="P114" s="116"/>
      <c r="Q114" s="15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49"/>
      <c r="J115" s="39"/>
      <c r="K115" s="105"/>
      <c r="L115" s="39"/>
      <c r="M115" s="39"/>
      <c r="N115" s="39"/>
      <c r="O115" s="39"/>
      <c r="P115" s="111"/>
      <c r="Q115" s="14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49"/>
      <c r="J116" s="39"/>
      <c r="K116" s="105"/>
      <c r="L116" s="39"/>
      <c r="M116" s="39"/>
      <c r="N116" s="39"/>
      <c r="O116" s="39"/>
      <c r="P116" s="111"/>
      <c r="Q116" s="14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0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0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7"/>
      <c r="J118" s="10"/>
      <c r="K118" s="10"/>
      <c r="L118" s="10"/>
      <c r="M118" s="10"/>
      <c r="N118" s="10"/>
      <c r="O118" s="10"/>
      <c r="P118" s="109"/>
      <c r="Q118" s="147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7"/>
      <c r="J119" s="10"/>
      <c r="K119" s="10"/>
      <c r="L119" s="10"/>
      <c r="M119" s="10"/>
      <c r="N119" s="10"/>
      <c r="O119" s="10"/>
      <c r="P119" s="109"/>
      <c r="Q119" s="147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7"/>
      <c r="J120" s="10"/>
      <c r="K120" s="10"/>
      <c r="L120" s="10"/>
      <c r="M120" s="10"/>
      <c r="N120" s="10"/>
      <c r="O120" s="10"/>
      <c r="P120" s="109"/>
      <c r="Q120" s="147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2"/>
      <c r="J121" s="24"/>
      <c r="K121" s="24"/>
      <c r="L121" s="24"/>
      <c r="M121" s="24"/>
      <c r="N121" s="24"/>
      <c r="O121" s="24"/>
      <c r="P121" s="116"/>
      <c r="Q121" s="15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1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5" t="e">
        <f t="shared" si="33"/>
        <v>#DIV/0!</v>
      </c>
      <c r="Q122" s="161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1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5" t="e">
        <f t="shared" si="35"/>
        <v>#DIV/0!</v>
      </c>
      <c r="Q123" s="161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1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5" t="e">
        <f>P119/P112*10</f>
        <v>#DIV/0!</v>
      </c>
      <c r="Q124" s="161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1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5" t="e">
        <f>P120/P113*10</f>
        <v>#DIV/0!</v>
      </c>
      <c r="Q125" s="161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1" t="e">
        <f>I121/I114*10</f>
        <v>#DIV/0!</v>
      </c>
      <c r="J126" s="54"/>
      <c r="K126" s="54"/>
      <c r="L126" s="54"/>
      <c r="M126" s="54"/>
      <c r="N126" s="54"/>
      <c r="O126" s="54"/>
      <c r="P126" s="125"/>
      <c r="Q126" s="16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4"/>
      <c r="J127" s="37"/>
      <c r="K127" s="37"/>
      <c r="L127" s="54"/>
      <c r="M127" s="37"/>
      <c r="N127" s="37"/>
      <c r="O127" s="37"/>
      <c r="P127" s="115"/>
      <c r="Q127" s="144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4"/>
      <c r="J128" s="37"/>
      <c r="K128" s="37"/>
      <c r="L128" s="54"/>
      <c r="M128" s="37"/>
      <c r="N128" s="37"/>
      <c r="O128" s="37"/>
      <c r="P128" s="115"/>
      <c r="Q128" s="144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2"/>
      <c r="J129" s="58"/>
      <c r="K129" s="58"/>
      <c r="L129" s="58"/>
      <c r="M129" s="58" t="e">
        <f>M128/M127*10</f>
        <v>#DIV/0!</v>
      </c>
      <c r="N129" s="58"/>
      <c r="O129" s="58"/>
      <c r="P129" s="126" t="e">
        <f>P128/P127*10</f>
        <v>#DIV/0!</v>
      </c>
      <c r="Q129" s="16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3"/>
      <c r="J130" s="51"/>
      <c r="K130" s="51"/>
      <c r="L130" s="51"/>
      <c r="M130" s="51"/>
      <c r="N130" s="51"/>
      <c r="O130" s="51"/>
      <c r="P130" s="127"/>
      <c r="Q130" s="16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2"/>
      <c r="J131" s="24"/>
      <c r="K131" s="26"/>
      <c r="L131" s="26"/>
      <c r="M131" s="26"/>
      <c r="N131" s="24"/>
      <c r="O131" s="24"/>
      <c r="P131" s="116"/>
      <c r="Q131" s="15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1"/>
      <c r="J132" s="54"/>
      <c r="K132" s="54"/>
      <c r="L132" s="54"/>
      <c r="M132" s="54"/>
      <c r="N132" s="54"/>
      <c r="O132" s="54"/>
      <c r="P132" s="125"/>
      <c r="Q132" s="16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4"/>
      <c r="J133" s="93"/>
      <c r="K133" s="93"/>
      <c r="L133" s="93"/>
      <c r="M133" s="93"/>
      <c r="N133" s="93"/>
      <c r="O133" s="93"/>
      <c r="P133" s="128"/>
      <c r="Q133" s="16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3"/>
      <c r="J134" s="51"/>
      <c r="K134" s="51"/>
      <c r="L134" s="26"/>
      <c r="M134" s="51"/>
      <c r="N134" s="51"/>
      <c r="O134" s="51"/>
      <c r="P134" s="127"/>
      <c r="Q134" s="16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3"/>
      <c r="J135" s="51"/>
      <c r="K135" s="51"/>
      <c r="L135" s="51"/>
      <c r="M135" s="51"/>
      <c r="N135" s="51"/>
      <c r="O135" s="51"/>
      <c r="P135" s="127"/>
      <c r="Q135" s="16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49"/>
      <c r="J136" s="39"/>
      <c r="K136" s="105"/>
      <c r="L136" s="39"/>
      <c r="M136" s="39"/>
      <c r="N136" s="39"/>
      <c r="O136" s="39"/>
      <c r="P136" s="111"/>
      <c r="Q136" s="14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3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7" t="e">
        <f t="shared" si="39"/>
        <v>#DIV/0!</v>
      </c>
      <c r="Q137" s="153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5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29">
        <f t="shared" si="40"/>
        <v>0</v>
      </c>
      <c r="Q138" s="165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49"/>
      <c r="J139" s="39"/>
      <c r="K139" s="105"/>
      <c r="L139" s="39"/>
      <c r="M139" s="39"/>
      <c r="N139" s="39"/>
      <c r="O139" s="39"/>
      <c r="P139" s="111"/>
      <c r="Q139" s="14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49"/>
      <c r="J140" s="39"/>
      <c r="K140" s="105"/>
      <c r="L140" s="39"/>
      <c r="M140" s="39"/>
      <c r="N140" s="39"/>
      <c r="O140" s="39"/>
      <c r="P140" s="111"/>
      <c r="Q140" s="14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1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1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2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6" t="e">
        <f t="shared" si="42"/>
        <v>#DIV/0!</v>
      </c>
      <c r="Q142" s="162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3"/>
      <c r="J143" s="51"/>
      <c r="K143" s="51"/>
      <c r="L143" s="51"/>
      <c r="M143" s="51"/>
      <c r="N143" s="51"/>
      <c r="O143" s="51"/>
      <c r="P143" s="127"/>
      <c r="Q143" s="16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2"/>
      <c r="J144" s="58"/>
      <c r="K144" s="58"/>
      <c r="L144" s="26"/>
      <c r="M144" s="58"/>
      <c r="N144" s="58"/>
      <c r="O144" s="58"/>
      <c r="P144" s="126"/>
      <c r="Q144" s="16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3"/>
      <c r="J145" s="51"/>
      <c r="K145" s="51"/>
      <c r="L145" s="51"/>
      <c r="M145" s="51"/>
      <c r="N145" s="51"/>
      <c r="O145" s="51"/>
      <c r="P145" s="127"/>
      <c r="Q145" s="16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49"/>
      <c r="J146" s="39"/>
      <c r="K146" s="105"/>
      <c r="L146" s="39"/>
      <c r="M146" s="39"/>
      <c r="N146" s="39"/>
      <c r="O146" s="39"/>
      <c r="P146" s="111"/>
      <c r="Q146" s="14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1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1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49"/>
      <c r="J148" s="39"/>
      <c r="K148" s="105"/>
      <c r="L148" s="39"/>
      <c r="M148" s="39"/>
      <c r="N148" s="39"/>
      <c r="O148" s="39"/>
      <c r="P148" s="111"/>
      <c r="Q148" s="14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49"/>
      <c r="J149" s="39"/>
      <c r="K149" s="105"/>
      <c r="L149" s="39"/>
      <c r="M149" s="39"/>
      <c r="N149" s="39"/>
      <c r="O149" s="39"/>
      <c r="P149" s="111"/>
      <c r="Q149" s="14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0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2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6" t="e">
        <f>P149/P146*10</f>
        <v>#DIV/0!</v>
      </c>
      <c r="Q151" s="162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4"/>
      <c r="J152" s="37"/>
      <c r="K152" s="37"/>
      <c r="L152" s="37"/>
      <c r="M152" s="37"/>
      <c r="N152" s="37"/>
      <c r="O152" s="37"/>
      <c r="P152" s="115"/>
      <c r="Q152" s="144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4"/>
      <c r="J153" s="37"/>
      <c r="K153" s="37"/>
      <c r="L153" s="37"/>
      <c r="M153" s="37"/>
      <c r="N153" s="37"/>
      <c r="O153" s="37"/>
      <c r="P153" s="115"/>
      <c r="Q153" s="144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2"/>
      <c r="J154" s="58"/>
      <c r="K154" s="58"/>
      <c r="L154" s="58" t="e">
        <f>L153/L152*10</f>
        <v>#DIV/0!</v>
      </c>
      <c r="M154" s="58"/>
      <c r="N154" s="58"/>
      <c r="O154" s="58"/>
      <c r="P154" s="126"/>
      <c r="Q154" s="16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4"/>
      <c r="J155" s="37"/>
      <c r="K155" s="37"/>
      <c r="L155" s="37"/>
      <c r="M155" s="37"/>
      <c r="N155" s="37"/>
      <c r="O155" s="37"/>
      <c r="P155" s="115"/>
      <c r="Q155" s="144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4"/>
      <c r="J156" s="37"/>
      <c r="K156" s="37"/>
      <c r="L156" s="37"/>
      <c r="M156" s="37"/>
      <c r="N156" s="37"/>
      <c r="O156" s="37"/>
      <c r="P156" s="115"/>
      <c r="Q156" s="144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2"/>
      <c r="J157" s="58"/>
      <c r="K157" s="58"/>
      <c r="L157" s="58"/>
      <c r="M157" s="58"/>
      <c r="N157" s="58" t="e">
        <f>N156/N155*10</f>
        <v>#DIV/0!</v>
      </c>
      <c r="O157" s="58"/>
      <c r="P157" s="126"/>
      <c r="Q157" s="16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2"/>
      <c r="J158" s="58"/>
      <c r="K158" s="58"/>
      <c r="L158" s="58"/>
      <c r="M158" s="58"/>
      <c r="N158" s="58"/>
      <c r="O158" s="58"/>
      <c r="P158" s="126"/>
      <c r="Q158" s="16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2"/>
      <c r="J159" s="58"/>
      <c r="K159" s="58"/>
      <c r="L159" s="58"/>
      <c r="M159" s="58"/>
      <c r="N159" s="58"/>
      <c r="O159" s="58"/>
      <c r="P159" s="126"/>
      <c r="Q159" s="16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2"/>
      <c r="J160" s="58"/>
      <c r="K160" s="58"/>
      <c r="L160" s="58"/>
      <c r="M160" s="58" t="e">
        <f>M159/M158*10</f>
        <v>#DIV/0!</v>
      </c>
      <c r="N160" s="58"/>
      <c r="O160" s="58"/>
      <c r="P160" s="126"/>
      <c r="Q160" s="16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4"/>
      <c r="J161" s="37"/>
      <c r="K161" s="37"/>
      <c r="L161" s="37"/>
      <c r="M161" s="37"/>
      <c r="N161" s="37"/>
      <c r="O161" s="37"/>
      <c r="P161" s="115"/>
      <c r="Q161" s="144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19"/>
      <c r="Q162" s="15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1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5" t="e">
        <f>P162/P161*10</f>
        <v>#DIV/0!</v>
      </c>
      <c r="Q163" s="161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4"/>
      <c r="J164" s="37"/>
      <c r="K164" s="37"/>
      <c r="L164" s="37"/>
      <c r="M164" s="37"/>
      <c r="N164" s="37"/>
      <c r="O164" s="37"/>
      <c r="P164" s="115"/>
      <c r="Q164" s="144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7"/>
      <c r="Q165" s="15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1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4"/>
      <c r="J167" s="37"/>
      <c r="K167" s="37"/>
      <c r="L167" s="37"/>
      <c r="M167" s="37"/>
      <c r="N167" s="37"/>
      <c r="O167" s="37"/>
      <c r="P167" s="115"/>
      <c r="Q167" s="144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3"/>
      <c r="J168" s="35"/>
      <c r="K168" s="38"/>
      <c r="L168" s="38"/>
      <c r="M168" s="38"/>
      <c r="N168" s="35"/>
      <c r="O168" s="35"/>
      <c r="P168" s="117"/>
      <c r="Q168" s="15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4"/>
      <c r="J170" s="37"/>
      <c r="K170" s="37"/>
      <c r="L170" s="37"/>
      <c r="M170" s="37"/>
      <c r="N170" s="37"/>
      <c r="O170" s="37"/>
      <c r="P170" s="115"/>
      <c r="Q170" s="144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4"/>
      <c r="J171" s="37"/>
      <c r="K171" s="37"/>
      <c r="L171" s="37"/>
      <c r="M171" s="37"/>
      <c r="N171" s="37"/>
      <c r="O171" s="37"/>
      <c r="P171" s="115"/>
      <c r="Q171" s="144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2"/>
      <c r="J172" s="58"/>
      <c r="K172" s="58"/>
      <c r="L172" s="58" t="e">
        <f>L171/L170*10</f>
        <v>#DIV/0!</v>
      </c>
      <c r="M172" s="58"/>
      <c r="N172" s="58"/>
      <c r="O172" s="58"/>
      <c r="P172" s="126"/>
      <c r="Q172" s="16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4"/>
      <c r="J173" s="37"/>
      <c r="K173" s="37"/>
      <c r="L173" s="37"/>
      <c r="M173" s="37"/>
      <c r="N173" s="37"/>
      <c r="O173" s="37"/>
      <c r="P173" s="115"/>
      <c r="Q173" s="144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4"/>
      <c r="J174" s="37"/>
      <c r="K174" s="37"/>
      <c r="L174" s="37"/>
      <c r="M174" s="37"/>
      <c r="N174" s="37"/>
      <c r="O174" s="37"/>
      <c r="P174" s="115"/>
      <c r="Q174" s="144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6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6"/>
      <c r="Q175" s="16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4"/>
      <c r="J176" s="37"/>
      <c r="K176" s="37"/>
      <c r="L176" s="37"/>
      <c r="M176" s="37"/>
      <c r="N176" s="37"/>
      <c r="O176" s="37"/>
      <c r="P176" s="130"/>
      <c r="Q176" s="144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4"/>
      <c r="J177" s="37"/>
      <c r="K177" s="37"/>
      <c r="L177" s="37"/>
      <c r="M177" s="37"/>
      <c r="N177" s="37"/>
      <c r="O177" s="37"/>
      <c r="P177" s="115"/>
      <c r="Q177" s="144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4"/>
      <c r="J178" s="37"/>
      <c r="K178" s="37"/>
      <c r="L178" s="37"/>
      <c r="M178" s="37"/>
      <c r="N178" s="37"/>
      <c r="O178" s="37"/>
      <c r="P178" s="37"/>
      <c r="Q178" s="144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/>
      <c r="E179" s="27"/>
      <c r="F179" s="27"/>
      <c r="G179" s="27"/>
      <c r="H179" s="27"/>
      <c r="I179" s="144"/>
      <c r="J179" s="37"/>
      <c r="K179" s="37"/>
      <c r="L179" s="37"/>
      <c r="M179" s="37"/>
      <c r="N179" s="37"/>
      <c r="O179" s="37"/>
      <c r="P179" s="37"/>
      <c r="Q179" s="144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4"/>
      <c r="J180" s="37"/>
      <c r="K180" s="37"/>
      <c r="L180" s="37"/>
      <c r="M180" s="37"/>
      <c r="N180" s="37"/>
      <c r="O180" s="37"/>
      <c r="P180" s="37"/>
      <c r="Q180" s="144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/>
      <c r="E181" s="27"/>
      <c r="F181" s="27"/>
      <c r="G181" s="27"/>
      <c r="H181" s="27"/>
      <c r="I181" s="144"/>
      <c r="J181" s="37"/>
      <c r="K181" s="37"/>
      <c r="L181" s="37"/>
      <c r="M181" s="37"/>
      <c r="N181" s="37"/>
      <c r="O181" s="37"/>
      <c r="P181" s="37"/>
      <c r="Q181" s="144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4"/>
      <c r="J182" s="37"/>
      <c r="K182" s="37"/>
      <c r="L182" s="37"/>
      <c r="M182" s="37"/>
      <c r="N182" s="37"/>
      <c r="O182" s="37"/>
      <c r="P182" s="37"/>
      <c r="Q182" s="144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>C183/B183</f>
        <v>#DIV/0!</v>
      </c>
      <c r="E183" s="184"/>
      <c r="F183" s="184"/>
      <c r="G183" s="184"/>
      <c r="H183" s="184"/>
      <c r="I183" s="185"/>
      <c r="J183" s="184"/>
      <c r="K183" s="184"/>
      <c r="L183" s="184"/>
      <c r="M183" s="184"/>
      <c r="N183" s="184"/>
      <c r="O183" s="184"/>
      <c r="P183" s="184"/>
      <c r="Q183" s="185"/>
      <c r="R183" s="184"/>
      <c r="S183" s="184"/>
      <c r="T183" s="184"/>
      <c r="U183" s="184"/>
      <c r="V183" s="184"/>
      <c r="W183" s="184"/>
      <c r="X183" s="184"/>
      <c r="Y183" s="184"/>
    </row>
    <row r="184" spans="1:25" s="50" customFormat="1" ht="30" customHeight="1" x14ac:dyDescent="0.2">
      <c r="A184" s="32" t="s">
        <v>121</v>
      </c>
      <c r="B184" s="23">
        <v>31216</v>
      </c>
      <c r="C184" s="27">
        <f>SUM(E184:Y184)</f>
        <v>27282</v>
      </c>
      <c r="D184" s="15">
        <f>C184/B184</f>
        <v>0.87397488467452589</v>
      </c>
      <c r="E184" s="39">
        <v>1700</v>
      </c>
      <c r="F184" s="39">
        <v>1085</v>
      </c>
      <c r="G184" s="39">
        <v>700</v>
      </c>
      <c r="H184" s="39">
        <v>380</v>
      </c>
      <c r="I184" s="149">
        <v>338</v>
      </c>
      <c r="J184" s="39">
        <v>3975</v>
      </c>
      <c r="K184" s="105"/>
      <c r="L184" s="39"/>
      <c r="M184" s="39">
        <v>920</v>
      </c>
      <c r="N184" s="39">
        <v>1040</v>
      </c>
      <c r="O184" s="39"/>
      <c r="P184" s="149">
        <v>3808</v>
      </c>
      <c r="Q184" s="149">
        <v>4022</v>
      </c>
      <c r="R184" s="39"/>
      <c r="S184" s="39">
        <v>3000</v>
      </c>
      <c r="T184" s="39">
        <v>70</v>
      </c>
      <c r="U184" s="39">
        <v>150</v>
      </c>
      <c r="V184" s="39">
        <v>500</v>
      </c>
      <c r="W184" s="39">
        <v>3264</v>
      </c>
      <c r="X184" s="39">
        <v>1230</v>
      </c>
      <c r="Y184" s="39">
        <v>1100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0"/>
      <c r="J185" s="30"/>
      <c r="K185" s="104"/>
      <c r="L185" s="30"/>
      <c r="M185" s="30"/>
      <c r="N185" s="30"/>
      <c r="O185" s="30"/>
      <c r="P185" s="113"/>
      <c r="Q185" s="150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7"/>
      <c r="J186" s="10"/>
      <c r="K186" s="10"/>
      <c r="L186" s="10"/>
      <c r="M186" s="10"/>
      <c r="N186" s="10"/>
      <c r="O186" s="10"/>
      <c r="P186" s="109"/>
      <c r="Q186" s="147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7"/>
      <c r="J187" s="10"/>
      <c r="K187" s="10"/>
      <c r="L187" s="10"/>
      <c r="M187" s="10"/>
      <c r="N187" s="10"/>
      <c r="O187" s="10"/>
      <c r="P187" s="109"/>
      <c r="Q187" s="147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49"/>
      <c r="J188" s="39"/>
      <c r="K188" s="105"/>
      <c r="L188" s="39"/>
      <c r="M188" s="39"/>
      <c r="N188" s="39"/>
      <c r="O188" s="39"/>
      <c r="P188" s="111"/>
      <c r="Q188" s="149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48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48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7"/>
      <c r="J190" s="10"/>
      <c r="K190" s="10"/>
      <c r="L190" s="10"/>
      <c r="M190" s="10"/>
      <c r="N190" s="10"/>
      <c r="O190" s="10"/>
      <c r="P190" s="109"/>
      <c r="Q190" s="147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7"/>
      <c r="J191" s="10"/>
      <c r="K191" s="10"/>
      <c r="L191" s="10"/>
      <c r="M191" s="10"/>
      <c r="N191" s="10"/>
      <c r="O191" s="10"/>
      <c r="P191" s="109"/>
      <c r="Q191" s="147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7"/>
      <c r="J192" s="62"/>
      <c r="K192" s="62"/>
      <c r="L192" s="62"/>
      <c r="M192" s="62"/>
      <c r="N192" s="62"/>
      <c r="O192" s="62"/>
      <c r="P192" s="131"/>
      <c r="Q192" s="167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51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81">
        <v>4915</v>
      </c>
    </row>
    <row r="194" spans="1:35" s="63" customFormat="1" ht="30" customHeight="1" outlineLevel="1" x14ac:dyDescent="0.2">
      <c r="A194" s="32" t="s">
        <v>128</v>
      </c>
      <c r="B194" s="27">
        <v>86709</v>
      </c>
      <c r="C194" s="27">
        <f>SUM(E194:Y194)</f>
        <v>67442.47</v>
      </c>
      <c r="D194" s="15">
        <f t="shared" si="51"/>
        <v>0.77780241958735541</v>
      </c>
      <c r="E194" s="37">
        <v>320</v>
      </c>
      <c r="F194" s="37">
        <v>1636</v>
      </c>
      <c r="G194" s="37">
        <v>8328</v>
      </c>
      <c r="H194" s="37">
        <v>4421</v>
      </c>
      <c r="I194" s="144">
        <v>3960</v>
      </c>
      <c r="J194" s="37">
        <v>4890</v>
      </c>
      <c r="K194" s="37">
        <v>2288.87</v>
      </c>
      <c r="L194" s="37">
        <v>2835</v>
      </c>
      <c r="M194" s="37">
        <v>2031.6</v>
      </c>
      <c r="N194" s="37">
        <v>2552</v>
      </c>
      <c r="O194" s="37">
        <v>1946</v>
      </c>
      <c r="P194" s="37">
        <v>3722</v>
      </c>
      <c r="Q194" s="144">
        <v>4137</v>
      </c>
      <c r="R194" s="37">
        <v>300</v>
      </c>
      <c r="S194" s="37">
        <v>1243</v>
      </c>
      <c r="T194" s="37">
        <v>3194</v>
      </c>
      <c r="U194" s="37">
        <v>911</v>
      </c>
      <c r="V194" s="37">
        <v>1606</v>
      </c>
      <c r="W194" s="37">
        <v>5926</v>
      </c>
      <c r="X194" s="37">
        <v>6795</v>
      </c>
      <c r="Y194" s="37">
        <v>4400</v>
      </c>
    </row>
    <row r="195" spans="1:35" s="50" customFormat="1" ht="30" customHeight="1" x14ac:dyDescent="0.2">
      <c r="A195" s="11" t="s">
        <v>129</v>
      </c>
      <c r="B195" s="52">
        <f>B194/B193</f>
        <v>0.96119055537080145</v>
      </c>
      <c r="C195" s="52">
        <f>C194/C193</f>
        <v>0.78767688210973819</v>
      </c>
      <c r="D195" s="15">
        <f t="shared" si="51"/>
        <v>0.81948046379406381</v>
      </c>
      <c r="E195" s="73">
        <f t="shared" ref="E195:Y195" si="53">E194/E193</f>
        <v>0.60952380952380958</v>
      </c>
      <c r="F195" s="73">
        <f t="shared" si="53"/>
        <v>0.8454780361757106</v>
      </c>
      <c r="G195" s="73">
        <f t="shared" si="53"/>
        <v>0.9627745664739884</v>
      </c>
      <c r="H195" s="73">
        <f t="shared" si="53"/>
        <v>0.6173718754363916</v>
      </c>
      <c r="I195" s="168">
        <f t="shared" si="53"/>
        <v>0.76655052264808365</v>
      </c>
      <c r="J195" s="73">
        <f t="shared" si="53"/>
        <v>0.98708114654824386</v>
      </c>
      <c r="K195" s="73">
        <f t="shared" si="53"/>
        <v>0.73858341400451755</v>
      </c>
      <c r="L195" s="73">
        <f t="shared" si="53"/>
        <v>0.62389964788732399</v>
      </c>
      <c r="M195" s="73">
        <f t="shared" si="53"/>
        <v>0.86377551020408161</v>
      </c>
      <c r="N195" s="73">
        <f t="shared" si="53"/>
        <v>0.8951245177130831</v>
      </c>
      <c r="O195" s="73">
        <f t="shared" si="53"/>
        <v>0.75338753387533874</v>
      </c>
      <c r="P195" s="168">
        <f t="shared" si="53"/>
        <v>0.87268464243845256</v>
      </c>
      <c r="Q195" s="168">
        <f t="shared" si="53"/>
        <v>0.91749833666001335</v>
      </c>
      <c r="R195" s="73">
        <f t="shared" si="53"/>
        <v>0.1015572105619499</v>
      </c>
      <c r="S195" s="73">
        <f t="shared" si="53"/>
        <v>0.38234389418640419</v>
      </c>
      <c r="T195" s="73">
        <f t="shared" si="53"/>
        <v>0.79118157047312365</v>
      </c>
      <c r="U195" s="73">
        <f t="shared" si="53"/>
        <v>1</v>
      </c>
      <c r="V195" s="73">
        <f t="shared" si="53"/>
        <v>1</v>
      </c>
      <c r="W195" s="73">
        <f t="shared" si="53"/>
        <v>0.76434928414807168</v>
      </c>
      <c r="X195" s="73">
        <f t="shared" si="53"/>
        <v>0.89396132087883173</v>
      </c>
      <c r="Y195" s="73">
        <f t="shared" si="53"/>
        <v>0.89521871820956256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69"/>
      <c r="J196" s="49"/>
      <c r="K196" s="49"/>
      <c r="L196" s="49"/>
      <c r="M196" s="49"/>
      <c r="N196" s="49"/>
      <c r="O196" s="49"/>
      <c r="P196" s="148"/>
      <c r="Q196" s="169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/>
      <c r="C197" s="27">
        <f>SUM(E197:Y197)</f>
        <v>1374</v>
      </c>
      <c r="D197" s="15" t="e">
        <f t="shared" si="51"/>
        <v>#DIV/0!</v>
      </c>
      <c r="E197" s="49"/>
      <c r="F197" s="37"/>
      <c r="G197" s="37"/>
      <c r="H197" s="37"/>
      <c r="I197" s="144"/>
      <c r="J197" s="37">
        <v>850</v>
      </c>
      <c r="K197" s="37"/>
      <c r="L197" s="37"/>
      <c r="M197" s="37"/>
      <c r="N197" s="37"/>
      <c r="O197" s="49">
        <v>250</v>
      </c>
      <c r="P197" s="148"/>
      <c r="Q197" s="144"/>
      <c r="R197" s="37"/>
      <c r="S197" s="37"/>
      <c r="T197" s="37">
        <v>174</v>
      </c>
      <c r="U197" s="37"/>
      <c r="V197" s="37"/>
      <c r="W197" s="37"/>
      <c r="X197" s="37">
        <v>100</v>
      </c>
      <c r="Y197" s="37"/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48"/>
      <c r="J198" s="16"/>
      <c r="K198" s="16"/>
      <c r="L198" s="16"/>
      <c r="M198" s="16"/>
      <c r="N198" s="16"/>
      <c r="O198" s="16"/>
      <c r="P198" s="148"/>
      <c r="Q198" s="148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4"/>
      <c r="J199" s="37"/>
      <c r="K199" s="37"/>
      <c r="L199" s="37"/>
      <c r="M199" s="37"/>
      <c r="N199" s="37"/>
      <c r="O199" s="37"/>
      <c r="P199" s="37"/>
      <c r="Q199" s="144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73725</v>
      </c>
      <c r="C200" s="27">
        <f>SUM(E200:Y200)</f>
        <v>65525</v>
      </c>
      <c r="D200" s="9">
        <f t="shared" ref="D200:D219" si="54">C200/B200</f>
        <v>0.88877585622244826</v>
      </c>
      <c r="E200" s="26">
        <v>1250</v>
      </c>
      <c r="F200" s="26">
        <v>1968</v>
      </c>
      <c r="G200" s="26">
        <v>5335</v>
      </c>
      <c r="H200" s="26">
        <v>7305</v>
      </c>
      <c r="I200" s="106">
        <v>2440</v>
      </c>
      <c r="J200" s="26">
        <v>4260</v>
      </c>
      <c r="K200" s="26">
        <v>3341</v>
      </c>
      <c r="L200" s="26">
        <v>4341</v>
      </c>
      <c r="M200" s="26">
        <v>1343</v>
      </c>
      <c r="N200" s="26">
        <v>2890</v>
      </c>
      <c r="O200" s="26">
        <v>3061</v>
      </c>
      <c r="P200" s="26">
        <v>4250</v>
      </c>
      <c r="Q200" s="106">
        <v>5455</v>
      </c>
      <c r="R200" s="26">
        <v>755</v>
      </c>
      <c r="S200" s="26">
        <v>1171</v>
      </c>
      <c r="T200" s="26">
        <v>1715</v>
      </c>
      <c r="U200" s="26">
        <v>610</v>
      </c>
      <c r="V200" s="26">
        <v>509</v>
      </c>
      <c r="W200" s="26">
        <v>4678</v>
      </c>
      <c r="X200" s="26">
        <v>4108</v>
      </c>
      <c r="Y200" s="26">
        <v>4740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33176.25</v>
      </c>
      <c r="C202" s="27">
        <f>C200*0.45</f>
        <v>29486.25</v>
      </c>
      <c r="D202" s="9">
        <f t="shared" si="54"/>
        <v>0.88877585622244826</v>
      </c>
      <c r="E202" s="26">
        <f>E200*0.45</f>
        <v>562.5</v>
      </c>
      <c r="F202" s="26">
        <f t="shared" ref="F202:Y202" si="55">F200*0.45</f>
        <v>885.6</v>
      </c>
      <c r="G202" s="26">
        <f t="shared" si="55"/>
        <v>2400.75</v>
      </c>
      <c r="H202" s="26">
        <f t="shared" si="55"/>
        <v>3287.25</v>
      </c>
      <c r="I202" s="26">
        <f t="shared" si="55"/>
        <v>1098</v>
      </c>
      <c r="J202" s="26">
        <f t="shared" si="55"/>
        <v>1917</v>
      </c>
      <c r="K202" s="26">
        <f t="shared" si="55"/>
        <v>1503.45</v>
      </c>
      <c r="L202" s="26">
        <f t="shared" si="55"/>
        <v>1953.45</v>
      </c>
      <c r="M202" s="26">
        <f t="shared" si="55"/>
        <v>604.35</v>
      </c>
      <c r="N202" s="26">
        <f t="shared" si="55"/>
        <v>1300.5</v>
      </c>
      <c r="O202" s="26">
        <f t="shared" si="55"/>
        <v>1377.45</v>
      </c>
      <c r="P202" s="26">
        <f t="shared" si="55"/>
        <v>1912.5</v>
      </c>
      <c r="Q202" s="26">
        <f t="shared" si="55"/>
        <v>2454.75</v>
      </c>
      <c r="R202" s="26">
        <f t="shared" si="55"/>
        <v>339.75</v>
      </c>
      <c r="S202" s="26">
        <f t="shared" si="55"/>
        <v>526.95000000000005</v>
      </c>
      <c r="T202" s="26">
        <f t="shared" si="55"/>
        <v>771.75</v>
      </c>
      <c r="U202" s="26">
        <f t="shared" si="55"/>
        <v>274.5</v>
      </c>
      <c r="V202" s="26">
        <f t="shared" si="55"/>
        <v>229.05</v>
      </c>
      <c r="W202" s="26">
        <f t="shared" si="55"/>
        <v>2105.1</v>
      </c>
      <c r="X202" s="26">
        <f t="shared" si="55"/>
        <v>1848.6000000000001</v>
      </c>
      <c r="Y202" s="26">
        <f t="shared" si="55"/>
        <v>2133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0.74303826810856577</v>
      </c>
      <c r="C203" s="52">
        <f>C200/C201</f>
        <v>0.56870454269298198</v>
      </c>
      <c r="D203" s="9">
        <f>C203/B203</f>
        <v>0.76537719132642068</v>
      </c>
      <c r="E203" s="73">
        <f>E200/E201</f>
        <v>0.6097560975609756</v>
      </c>
      <c r="F203" s="73">
        <f t="shared" ref="F203:Y203" si="56">F200/F201</f>
        <v>0.66419169760377994</v>
      </c>
      <c r="G203" s="73">
        <f t="shared" si="56"/>
        <v>0.43934777237914846</v>
      </c>
      <c r="H203" s="73">
        <f t="shared" si="56"/>
        <v>0.44162988936581826</v>
      </c>
      <c r="I203" s="73">
        <f t="shared" si="56"/>
        <v>0.37314574093898151</v>
      </c>
      <c r="J203" s="73">
        <f t="shared" si="56"/>
        <v>0.92327698309492845</v>
      </c>
      <c r="K203" s="73">
        <f t="shared" si="56"/>
        <v>0.77337962962962958</v>
      </c>
      <c r="L203" s="73">
        <f t="shared" si="56"/>
        <v>0.54713889589110154</v>
      </c>
      <c r="M203" s="73">
        <f t="shared" si="56"/>
        <v>0.2851985559566787</v>
      </c>
      <c r="N203" s="73">
        <f t="shared" si="56"/>
        <v>0.75753604193971169</v>
      </c>
      <c r="O203" s="73">
        <f t="shared" si="56"/>
        <v>1.011566424322538</v>
      </c>
      <c r="P203" s="73">
        <f t="shared" si="56"/>
        <v>0.81029551954242141</v>
      </c>
      <c r="Q203" s="73">
        <f t="shared" si="56"/>
        <v>0.64832422153553604</v>
      </c>
      <c r="R203" s="73">
        <f t="shared" si="56"/>
        <v>0.27295733911785974</v>
      </c>
      <c r="S203" s="73">
        <f t="shared" si="56"/>
        <v>0.24952056253995311</v>
      </c>
      <c r="T203" s="73">
        <f t="shared" si="56"/>
        <v>0.58056872037914697</v>
      </c>
      <c r="U203" s="73">
        <f t="shared" si="56"/>
        <v>0.30272952853598017</v>
      </c>
      <c r="V203" s="73">
        <f t="shared" si="56"/>
        <v>0.40173638516179955</v>
      </c>
      <c r="W203" s="73">
        <f t="shared" si="56"/>
        <v>0.80641268746767802</v>
      </c>
      <c r="X203" s="73">
        <f t="shared" si="56"/>
        <v>0.61765148098030376</v>
      </c>
      <c r="Y203" s="73">
        <f t="shared" si="56"/>
        <v>0.70139094406629177</v>
      </c>
    </row>
    <row r="204" spans="1:35" s="63" customFormat="1" ht="30" customHeight="1" outlineLevel="1" x14ac:dyDescent="0.2">
      <c r="A204" s="55" t="s">
        <v>138</v>
      </c>
      <c r="B204" s="23">
        <v>191551</v>
      </c>
      <c r="C204" s="27">
        <f>SUM(E204:Y204)</f>
        <v>150784</v>
      </c>
      <c r="D204" s="9">
        <f t="shared" si="54"/>
        <v>0.78717417293566727</v>
      </c>
      <c r="E204" s="26">
        <v>300</v>
      </c>
      <c r="F204" s="26">
        <v>5400</v>
      </c>
      <c r="G204" s="26">
        <v>14823</v>
      </c>
      <c r="H204" s="26">
        <v>12613</v>
      </c>
      <c r="I204" s="106">
        <v>3948</v>
      </c>
      <c r="J204" s="26">
        <v>7890</v>
      </c>
      <c r="K204" s="26">
        <v>2000</v>
      </c>
      <c r="L204" s="26">
        <v>5000</v>
      </c>
      <c r="M204" s="26">
        <v>7610</v>
      </c>
      <c r="N204" s="26">
        <v>6950</v>
      </c>
      <c r="O204" s="26">
        <v>4550</v>
      </c>
      <c r="P204" s="26">
        <v>5920</v>
      </c>
      <c r="Q204" s="106">
        <v>400</v>
      </c>
      <c r="R204" s="26">
        <v>2000</v>
      </c>
      <c r="S204" s="26">
        <v>6000</v>
      </c>
      <c r="T204" s="26">
        <v>22558</v>
      </c>
      <c r="U204" s="26">
        <v>500</v>
      </c>
      <c r="V204" s="26">
        <v>300</v>
      </c>
      <c r="W204" s="26">
        <v>6493</v>
      </c>
      <c r="X204" s="26">
        <v>24117</v>
      </c>
      <c r="Y204" s="26">
        <v>11412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57465.299999999996</v>
      </c>
      <c r="C206" s="27">
        <f>C204*0.3</f>
        <v>45235.199999999997</v>
      </c>
      <c r="D206" s="9">
        <f t="shared" si="54"/>
        <v>0.78717417293566727</v>
      </c>
      <c r="E206" s="26">
        <f>E204*0.3</f>
        <v>90</v>
      </c>
      <c r="F206" s="26">
        <f t="shared" ref="F206:Y206" si="57">F204*0.3</f>
        <v>1620</v>
      </c>
      <c r="G206" s="26">
        <f t="shared" si="57"/>
        <v>4446.8999999999996</v>
      </c>
      <c r="H206" s="26">
        <f t="shared" si="57"/>
        <v>3783.8999999999996</v>
      </c>
      <c r="I206" s="26">
        <f t="shared" si="57"/>
        <v>1184.3999999999999</v>
      </c>
      <c r="J206" s="26">
        <f t="shared" si="57"/>
        <v>2367</v>
      </c>
      <c r="K206" s="26">
        <f t="shared" si="57"/>
        <v>600</v>
      </c>
      <c r="L206" s="26">
        <f t="shared" si="57"/>
        <v>1500</v>
      </c>
      <c r="M206" s="26">
        <f t="shared" si="57"/>
        <v>2283</v>
      </c>
      <c r="N206" s="26">
        <f t="shared" si="57"/>
        <v>2085</v>
      </c>
      <c r="O206" s="26">
        <f t="shared" si="57"/>
        <v>1365</v>
      </c>
      <c r="P206" s="26">
        <f t="shared" si="57"/>
        <v>1776</v>
      </c>
      <c r="Q206" s="26">
        <f t="shared" si="57"/>
        <v>120</v>
      </c>
      <c r="R206" s="26">
        <f t="shared" si="57"/>
        <v>600</v>
      </c>
      <c r="S206" s="26">
        <f t="shared" si="57"/>
        <v>1800</v>
      </c>
      <c r="T206" s="26">
        <f t="shared" si="57"/>
        <v>6767.4</v>
      </c>
      <c r="U206" s="26">
        <f t="shared" si="57"/>
        <v>150</v>
      </c>
      <c r="V206" s="26">
        <f t="shared" si="57"/>
        <v>90</v>
      </c>
      <c r="W206" s="26">
        <f t="shared" si="57"/>
        <v>1947.8999999999999</v>
      </c>
      <c r="X206" s="26">
        <f t="shared" si="57"/>
        <v>7235.0999999999995</v>
      </c>
      <c r="Y206" s="26">
        <f t="shared" si="57"/>
        <v>3423.6</v>
      </c>
    </row>
    <row r="207" spans="1:35" s="63" customFormat="1" ht="30" customHeight="1" collapsed="1" x14ac:dyDescent="0.2">
      <c r="A207" s="13" t="s">
        <v>137</v>
      </c>
      <c r="B207" s="9">
        <f>B204/B205</f>
        <v>0.67655982339955845</v>
      </c>
      <c r="C207" s="9">
        <f>C204/C205</f>
        <v>0.52708040576913662</v>
      </c>
      <c r="D207" s="9">
        <f t="shared" si="54"/>
        <v>0.77905957099355694</v>
      </c>
      <c r="E207" s="104">
        <f t="shared" ref="E207:Y207" si="58">E204/E205</f>
        <v>0.5</v>
      </c>
      <c r="F207" s="30">
        <f t="shared" si="58"/>
        <v>0.67500000000000004</v>
      </c>
      <c r="G207" s="30">
        <f t="shared" si="58"/>
        <v>0.59001711579031169</v>
      </c>
      <c r="H207" s="30">
        <f t="shared" si="58"/>
        <v>0.67176182360460157</v>
      </c>
      <c r="I207" s="104">
        <f t="shared" si="58"/>
        <v>0.44379496402877699</v>
      </c>
      <c r="J207" s="104">
        <f t="shared" si="58"/>
        <v>0.65406615269833379</v>
      </c>
      <c r="K207" s="104">
        <f t="shared" si="58"/>
        <v>2.816901408450704</v>
      </c>
      <c r="L207" s="104">
        <f t="shared" si="58"/>
        <v>0.25403922365613252</v>
      </c>
      <c r="M207" s="30">
        <f t="shared" si="58"/>
        <v>0.58588036030487334</v>
      </c>
      <c r="N207" s="30">
        <f t="shared" si="58"/>
        <v>0.52996797315845656</v>
      </c>
      <c r="O207" s="30">
        <f t="shared" si="58"/>
        <v>0.62056737588652477</v>
      </c>
      <c r="P207" s="104">
        <f t="shared" si="58"/>
        <v>0.38421599169262721</v>
      </c>
      <c r="Q207" s="104">
        <f t="shared" si="58"/>
        <v>0.15255530129672007</v>
      </c>
      <c r="R207" s="30">
        <f t="shared" si="58"/>
        <v>0.61804697156983934</v>
      </c>
      <c r="S207" s="104">
        <f t="shared" si="58"/>
        <v>0.59142434696895019</v>
      </c>
      <c r="T207" s="30">
        <f t="shared" si="58"/>
        <v>0.42427776105928378</v>
      </c>
      <c r="U207" s="104">
        <f t="shared" si="58"/>
        <v>0.14475969889982629</v>
      </c>
      <c r="V207" s="104">
        <f t="shared" si="58"/>
        <v>0.47318611987381703</v>
      </c>
      <c r="W207" s="30">
        <f t="shared" si="58"/>
        <v>0.87790697674418605</v>
      </c>
      <c r="X207" s="30">
        <f t="shared" si="58"/>
        <v>0.557850666173205</v>
      </c>
      <c r="Y207" s="30">
        <f t="shared" si="58"/>
        <v>0.5854108956602031</v>
      </c>
    </row>
    <row r="208" spans="1:35" s="63" customFormat="1" ht="30" customHeight="1" outlineLevel="1" x14ac:dyDescent="0.2">
      <c r="A208" s="55" t="s">
        <v>139</v>
      </c>
      <c r="B208" s="23">
        <v>6641</v>
      </c>
      <c r="C208" s="27">
        <f>SUM(E208:Y208)</f>
        <v>9622</v>
      </c>
      <c r="D208" s="9">
        <f t="shared" si="54"/>
        <v>1.4488781809968379</v>
      </c>
      <c r="E208" s="26"/>
      <c r="F208" s="104"/>
      <c r="G208" s="104"/>
      <c r="H208" s="183">
        <v>200</v>
      </c>
      <c r="I208" s="183">
        <v>1075</v>
      </c>
      <c r="J208" s="104"/>
      <c r="K208" s="183">
        <v>1200</v>
      </c>
      <c r="L208" s="183">
        <v>2118</v>
      </c>
      <c r="M208" s="104"/>
      <c r="N208" s="183"/>
      <c r="O208" s="183">
        <v>2500</v>
      </c>
      <c r="P208" s="169">
        <v>1429</v>
      </c>
      <c r="Q208" s="150"/>
      <c r="R208" s="104"/>
      <c r="S208" s="104"/>
      <c r="T208" s="183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1828.18</v>
      </c>
      <c r="D210" s="9">
        <f t="shared" si="54"/>
        <v>2.1533333333333333</v>
      </c>
      <c r="E210" s="26"/>
      <c r="F210" s="26"/>
      <c r="G210" s="26"/>
      <c r="H210" s="26">
        <f>H208*0.19</f>
        <v>38</v>
      </c>
      <c r="I210" s="26">
        <f t="shared" ref="I210:T210" si="59">I208*0.19</f>
        <v>204.25</v>
      </c>
      <c r="J210" s="26"/>
      <c r="K210" s="26">
        <f t="shared" si="59"/>
        <v>228</v>
      </c>
      <c r="L210" s="26">
        <f t="shared" si="59"/>
        <v>402.42</v>
      </c>
      <c r="M210" s="26"/>
      <c r="N210" s="26"/>
      <c r="O210" s="26">
        <f t="shared" si="59"/>
        <v>475</v>
      </c>
      <c r="P210" s="26">
        <f t="shared" si="59"/>
        <v>271.51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3.6321221226511248E-2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0.1570948414438112</v>
      </c>
      <c r="J211" s="104"/>
      <c r="K211" s="104">
        <f>K208/K209</f>
        <v>0.42689434364994666</v>
      </c>
      <c r="L211" s="104">
        <f>L208/L209</f>
        <v>8.9559812254217941E-2</v>
      </c>
      <c r="M211" s="104"/>
      <c r="N211" s="104"/>
      <c r="O211" s="104">
        <f>O208/O209</f>
        <v>0.26852846401718583</v>
      </c>
      <c r="P211" s="104">
        <f>P208/P209</f>
        <v>9.018617860523824E-2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4"/>
        <v>1.6</v>
      </c>
      <c r="E212" s="37"/>
      <c r="F212" s="37"/>
      <c r="G212" s="37"/>
      <c r="H212" s="37"/>
      <c r="I212" s="144"/>
      <c r="J212" s="37"/>
      <c r="K212" s="37"/>
      <c r="L212" s="37"/>
      <c r="M212" s="37"/>
      <c r="N212" s="37"/>
      <c r="O212" s="37"/>
      <c r="P212" s="169">
        <v>80</v>
      </c>
      <c r="Q212" s="144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69">
        <f>P212*0.7</f>
        <v>56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69"/>
      <c r="J214" s="49"/>
      <c r="K214" s="49"/>
      <c r="L214" s="49"/>
      <c r="M214" s="49"/>
      <c r="N214" s="49"/>
      <c r="O214" s="49"/>
      <c r="P214" s="169"/>
      <c r="Q214" s="169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69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9"/>
      <c r="J216" s="49"/>
      <c r="K216" s="49"/>
      <c r="L216" s="49"/>
      <c r="M216" s="49"/>
      <c r="N216" s="49"/>
      <c r="O216" s="49"/>
      <c r="P216" s="169"/>
      <c r="Q216" s="169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91525.549999999988</v>
      </c>
      <c r="C217" s="27">
        <f>C215+C213+C210+C206+C202</f>
        <v>76605.63</v>
      </c>
      <c r="D217" s="9">
        <f t="shared" si="54"/>
        <v>0.83698628415781184</v>
      </c>
      <c r="E217" s="26">
        <f>E215+E213+E210+E206+E202</f>
        <v>652.5</v>
      </c>
      <c r="F217" s="26">
        <f t="shared" ref="F217:Y217" si="61">F215+F213+F210+F206+F202</f>
        <v>2505.6</v>
      </c>
      <c r="G217" s="26">
        <f t="shared" si="61"/>
        <v>6847.65</v>
      </c>
      <c r="H217" s="26">
        <f t="shared" si="61"/>
        <v>7109.15</v>
      </c>
      <c r="I217" s="106">
        <f t="shared" si="61"/>
        <v>2486.6499999999996</v>
      </c>
      <c r="J217" s="26">
        <f t="shared" si="61"/>
        <v>4284</v>
      </c>
      <c r="K217" s="26">
        <f t="shared" si="61"/>
        <v>2331.4499999999998</v>
      </c>
      <c r="L217" s="26">
        <f t="shared" si="61"/>
        <v>3855.87</v>
      </c>
      <c r="M217" s="26">
        <f t="shared" si="61"/>
        <v>2887.35</v>
      </c>
      <c r="N217" s="26">
        <f t="shared" si="61"/>
        <v>3385.5</v>
      </c>
      <c r="O217" s="26">
        <f t="shared" si="61"/>
        <v>3217.45</v>
      </c>
      <c r="P217" s="169">
        <f t="shared" si="61"/>
        <v>4016.01</v>
      </c>
      <c r="Q217" s="106">
        <f t="shared" si="61"/>
        <v>2574.75</v>
      </c>
      <c r="R217" s="26">
        <f t="shared" si="61"/>
        <v>939.75</v>
      </c>
      <c r="S217" s="26">
        <f t="shared" si="61"/>
        <v>2326.9499999999998</v>
      </c>
      <c r="T217" s="26">
        <f t="shared" si="61"/>
        <v>7748.15</v>
      </c>
      <c r="U217" s="26">
        <f t="shared" si="61"/>
        <v>424.5</v>
      </c>
      <c r="V217" s="26">
        <f t="shared" si="61"/>
        <v>319.05</v>
      </c>
      <c r="W217" s="26">
        <f t="shared" si="61"/>
        <v>4053</v>
      </c>
      <c r="X217" s="26">
        <f t="shared" si="61"/>
        <v>9083.6999999999989</v>
      </c>
      <c r="Y217" s="26">
        <f t="shared" si="61"/>
        <v>5556.6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9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11.1</v>
      </c>
      <c r="C219" s="53">
        <f>C217/C218*10</f>
        <v>10.819163765526689</v>
      </c>
      <c r="D219" s="9">
        <f t="shared" si="54"/>
        <v>0.9746994383357378</v>
      </c>
      <c r="E219" s="54">
        <f>E217/E218*10</f>
        <v>9.7271914132379251</v>
      </c>
      <c r="F219" s="54">
        <f t="shared" ref="F219:Y219" si="62">F217/F218*10</f>
        <v>12.214097689382859</v>
      </c>
      <c r="G219" s="54">
        <f t="shared" si="62"/>
        <v>11.266102893996477</v>
      </c>
      <c r="H219" s="54">
        <f t="shared" si="62"/>
        <v>9.8948459921778227</v>
      </c>
      <c r="I219" s="161">
        <f t="shared" si="62"/>
        <v>9.557421784918132</v>
      </c>
      <c r="J219" s="54">
        <f t="shared" si="62"/>
        <v>15.164064988849953</v>
      </c>
      <c r="K219" s="54">
        <f t="shared" si="62"/>
        <v>24.513195247608031</v>
      </c>
      <c r="L219" s="54">
        <f t="shared" si="62"/>
        <v>5.8967273283376667</v>
      </c>
      <c r="M219" s="54">
        <f>M217/M218*10</f>
        <v>10.009880395215809</v>
      </c>
      <c r="N219" s="54">
        <f t="shared" si="62"/>
        <v>12.305986696230599</v>
      </c>
      <c r="O219" s="54">
        <f t="shared" si="62"/>
        <v>16.588214064755618</v>
      </c>
      <c r="P219" s="54">
        <f t="shared" si="62"/>
        <v>10.616781663890873</v>
      </c>
      <c r="Q219" s="161">
        <f t="shared" si="62"/>
        <v>12.30524756260753</v>
      </c>
      <c r="R219" s="54">
        <f t="shared" si="62"/>
        <v>7.5512253917235839</v>
      </c>
      <c r="S219" s="54">
        <f t="shared" si="62"/>
        <v>11.238589712629798</v>
      </c>
      <c r="T219" s="54">
        <f t="shared" si="62"/>
        <v>9.1809251842548036</v>
      </c>
      <c r="U219" s="54">
        <f t="shared" si="62"/>
        <v>3.7686434659090908</v>
      </c>
      <c r="V219" s="54">
        <f t="shared" si="62"/>
        <v>9.6506352087114333</v>
      </c>
      <c r="W219" s="54">
        <f t="shared" si="62"/>
        <v>18.632769400514896</v>
      </c>
      <c r="X219" s="54">
        <f t="shared" si="62"/>
        <v>11.381228621903698</v>
      </c>
      <c r="Y219" s="54">
        <f t="shared" si="62"/>
        <v>10.926788980001181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0"/>
      <c r="J220" s="90"/>
      <c r="K220" s="90"/>
      <c r="L220" s="90"/>
      <c r="M220" s="90"/>
      <c r="N220" s="90"/>
      <c r="O220" s="90"/>
      <c r="P220" s="132"/>
      <c r="Q220" s="170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1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3">
        <v>16</v>
      </c>
      <c r="Q221" s="171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1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3">
        <v>28</v>
      </c>
      <c r="Q222" s="171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2"/>
      <c r="J223" s="66"/>
      <c r="K223" s="66"/>
      <c r="L223" s="66"/>
      <c r="M223" s="66"/>
      <c r="N223" s="66"/>
      <c r="O223" s="66"/>
      <c r="P223" s="134"/>
      <c r="Q223" s="172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3"/>
      <c r="J224" s="67"/>
      <c r="K224" s="67"/>
      <c r="L224" s="67"/>
      <c r="M224" s="67"/>
      <c r="N224" s="67"/>
      <c r="O224" s="67"/>
      <c r="P224" s="135"/>
      <c r="Q224" s="173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3"/>
      <c r="J225" s="67"/>
      <c r="K225" s="67"/>
      <c r="L225" s="67"/>
      <c r="M225" s="67"/>
      <c r="N225" s="67"/>
      <c r="O225" s="67"/>
      <c r="P225" s="135"/>
      <c r="Q225" s="173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4"/>
      <c r="J226" s="69"/>
      <c r="K226" s="69"/>
      <c r="L226" s="69"/>
      <c r="M226" s="69"/>
      <c r="N226" s="69"/>
      <c r="O226" s="69"/>
      <c r="P226" s="136"/>
      <c r="Q226" s="174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4"/>
      <c r="J227" s="69"/>
      <c r="K227" s="69"/>
      <c r="L227" s="69"/>
      <c r="M227" s="69"/>
      <c r="N227" s="69"/>
      <c r="O227" s="69"/>
      <c r="P227" s="136"/>
      <c r="Q227" s="174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5"/>
      <c r="J228" s="4"/>
      <c r="K228" s="4"/>
      <c r="L228" s="4"/>
      <c r="M228" s="4"/>
      <c r="N228" s="4"/>
      <c r="O228" s="4"/>
      <c r="P228" s="137"/>
      <c r="Q228" s="175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20.25" hidden="1" customHeight="1" x14ac:dyDescent="0.25">
      <c r="A230" s="186"/>
      <c r="B230" s="187"/>
      <c r="C230" s="187"/>
      <c r="D230" s="187"/>
      <c r="E230" s="187"/>
      <c r="F230" s="187"/>
      <c r="G230" s="187"/>
      <c r="H230" s="187"/>
      <c r="I230" s="187"/>
      <c r="J230" s="187"/>
      <c r="K230" s="4"/>
      <c r="L230" s="4"/>
      <c r="M230" s="4"/>
      <c r="N230" s="4"/>
      <c r="O230" s="4"/>
      <c r="P230" s="137"/>
      <c r="Q230" s="175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5"/>
      <c r="J231" s="4"/>
      <c r="K231" s="4"/>
      <c r="L231" s="4"/>
      <c r="M231" s="4"/>
      <c r="N231" s="4"/>
      <c r="O231" s="4"/>
      <c r="P231" s="137"/>
      <c r="Q231" s="175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6"/>
      <c r="J232" s="71"/>
      <c r="K232" s="71"/>
      <c r="L232" s="71"/>
      <c r="M232" s="71"/>
      <c r="N232" s="71"/>
      <c r="O232" s="71"/>
      <c r="P232" s="138"/>
      <c r="Q232" s="176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9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49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7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9">
        <v>15</v>
      </c>
      <c r="Q234" s="177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7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9">
        <v>1</v>
      </c>
      <c r="Q235" s="177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7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9">
        <v>1</v>
      </c>
      <c r="Q236" s="177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8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0">
        <v>40</v>
      </c>
      <c r="Q237" s="178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7"/>
      <c r="J239" s="65">
        <v>1</v>
      </c>
      <c r="M239" s="65">
        <v>1</v>
      </c>
      <c r="O239" s="65">
        <v>2</v>
      </c>
      <c r="P239" s="139">
        <v>1</v>
      </c>
      <c r="Q239" s="177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8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0">
        <v>2</v>
      </c>
      <c r="Q241" s="178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7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9">
        <v>0</v>
      </c>
      <c r="Q247" s="177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0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2022-07-12T14:11:26Z</cp:lastPrinted>
  <dcterms:created xsi:type="dcterms:W3CDTF">2017-06-08T05:54:08Z</dcterms:created>
  <dcterms:modified xsi:type="dcterms:W3CDTF">2022-07-14T14:05:59Z</dcterms:modified>
</cp:coreProperties>
</file>