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оперативка!$A$1:$Y$219</definedName>
  </definedNames>
  <calcPr calcId="145621" refMode="R1C1"/>
</workbook>
</file>

<file path=xl/calcChain.xml><?xml version="1.0" encoding="utf-8"?>
<calcChain xmlns="http://schemas.openxmlformats.org/spreadsheetml/2006/main">
  <c r="Q207" i="1" l="1"/>
  <c r="C196" i="1" l="1"/>
  <c r="D196" i="1" s="1"/>
  <c r="R59" i="1" l="1"/>
  <c r="C183" i="1" l="1"/>
  <c r="D183" i="1" s="1"/>
  <c r="E122" i="1"/>
  <c r="C178" i="1"/>
  <c r="D178" i="1" s="1"/>
  <c r="C180" i="1"/>
  <c r="C182" i="1" l="1"/>
  <c r="D182" i="1" s="1"/>
  <c r="D180" i="1"/>
  <c r="P213" i="1"/>
  <c r="I210" i="1"/>
  <c r="K210" i="1"/>
  <c r="L210" i="1"/>
  <c r="O210" i="1"/>
  <c r="P210" i="1"/>
  <c r="T210" i="1"/>
  <c r="H210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E206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E203" i="1"/>
  <c r="E217" i="1" l="1"/>
  <c r="E219" i="1" s="1"/>
  <c r="B213" i="1"/>
  <c r="K211" i="1" l="1"/>
  <c r="I211" i="1" l="1"/>
  <c r="P211" i="1" l="1"/>
  <c r="C247" i="1" l="1"/>
  <c r="C241" i="1"/>
  <c r="C239" i="1"/>
  <c r="C237" i="1"/>
  <c r="C236" i="1"/>
  <c r="C235" i="1"/>
  <c r="C234" i="1"/>
  <c r="C233" i="1"/>
  <c r="C225" i="1"/>
  <c r="C224" i="1"/>
  <c r="C223" i="1"/>
  <c r="C222" i="1"/>
  <c r="C221" i="1"/>
  <c r="C218" i="1"/>
  <c r="Y217" i="1"/>
  <c r="Y219" i="1" s="1"/>
  <c r="X217" i="1"/>
  <c r="X219" i="1" s="1"/>
  <c r="W217" i="1"/>
  <c r="W219" i="1" s="1"/>
  <c r="V217" i="1"/>
  <c r="V219" i="1" s="1"/>
  <c r="U217" i="1"/>
  <c r="U219" i="1" s="1"/>
  <c r="T217" i="1"/>
  <c r="T219" i="1" s="1"/>
  <c r="S217" i="1"/>
  <c r="S219" i="1" s="1"/>
  <c r="R217" i="1"/>
  <c r="R219" i="1" s="1"/>
  <c r="Q217" i="1"/>
  <c r="Q219" i="1" s="1"/>
  <c r="P217" i="1"/>
  <c r="P219" i="1" s="1"/>
  <c r="O217" i="1"/>
  <c r="O219" i="1" s="1"/>
  <c r="N217" i="1"/>
  <c r="N219" i="1" s="1"/>
  <c r="M217" i="1"/>
  <c r="M219" i="1" s="1"/>
  <c r="L217" i="1"/>
  <c r="L219" i="1" s="1"/>
  <c r="K217" i="1"/>
  <c r="K219" i="1" s="1"/>
  <c r="J217" i="1"/>
  <c r="J219" i="1" s="1"/>
  <c r="I217" i="1"/>
  <c r="I219" i="1" s="1"/>
  <c r="H217" i="1"/>
  <c r="H219" i="1" s="1"/>
  <c r="G217" i="1"/>
  <c r="G219" i="1" s="1"/>
  <c r="F217" i="1"/>
  <c r="F219" i="1" s="1"/>
  <c r="C216" i="1"/>
  <c r="B215" i="1"/>
  <c r="C214" i="1"/>
  <c r="C215" i="1" s="1"/>
  <c r="C212" i="1"/>
  <c r="C213" i="1" s="1"/>
  <c r="T211" i="1"/>
  <c r="O211" i="1"/>
  <c r="L211" i="1"/>
  <c r="H211" i="1"/>
  <c r="C209" i="1"/>
  <c r="D209" i="1" s="1"/>
  <c r="C208" i="1"/>
  <c r="C210" i="1" s="1"/>
  <c r="D210" i="1" s="1"/>
  <c r="Y207" i="1"/>
  <c r="X207" i="1"/>
  <c r="W207" i="1"/>
  <c r="V207" i="1"/>
  <c r="U207" i="1"/>
  <c r="T207" i="1"/>
  <c r="S207" i="1"/>
  <c r="R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B207" i="1"/>
  <c r="B206" i="1"/>
  <c r="C205" i="1"/>
  <c r="D205" i="1" s="1"/>
  <c r="C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B203" i="1"/>
  <c r="B202" i="1"/>
  <c r="C201" i="1"/>
  <c r="D201" i="1" s="1"/>
  <c r="C200" i="1"/>
  <c r="C202" i="1" s="1"/>
  <c r="C197" i="1"/>
  <c r="D197" i="1" s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B195" i="1"/>
  <c r="C194" i="1"/>
  <c r="D194" i="1" s="1"/>
  <c r="C193" i="1"/>
  <c r="D193" i="1" s="1"/>
  <c r="C192" i="1"/>
  <c r="D192" i="1" s="1"/>
  <c r="C191" i="1"/>
  <c r="D191" i="1" s="1"/>
  <c r="C190" i="1"/>
  <c r="D190" i="1" s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B189" i="1"/>
  <c r="C188" i="1"/>
  <c r="C189" i="1" s="1"/>
  <c r="C186" i="1"/>
  <c r="D186" i="1" s="1"/>
  <c r="C184" i="1"/>
  <c r="C185" i="1" s="1"/>
  <c r="D177" i="1"/>
  <c r="C176" i="1"/>
  <c r="D176" i="1" s="1"/>
  <c r="X175" i="1"/>
  <c r="U175" i="1"/>
  <c r="R175" i="1"/>
  <c r="L175" i="1"/>
  <c r="K175" i="1"/>
  <c r="J175" i="1"/>
  <c r="G175" i="1"/>
  <c r="B175" i="1"/>
  <c r="C174" i="1"/>
  <c r="C173" i="1"/>
  <c r="U172" i="1"/>
  <c r="L172" i="1"/>
  <c r="G172" i="1"/>
  <c r="B172" i="1"/>
  <c r="C171" i="1"/>
  <c r="C170" i="1"/>
  <c r="D170" i="1" s="1"/>
  <c r="T169" i="1"/>
  <c r="Q169" i="1"/>
  <c r="B169" i="1"/>
  <c r="C168" i="1"/>
  <c r="C167" i="1"/>
  <c r="D167" i="1" s="1"/>
  <c r="X166" i="1"/>
  <c r="V166" i="1"/>
  <c r="R166" i="1"/>
  <c r="Q166" i="1"/>
  <c r="M166" i="1"/>
  <c r="K166" i="1"/>
  <c r="J166" i="1"/>
  <c r="I166" i="1"/>
  <c r="H166" i="1"/>
  <c r="C165" i="1"/>
  <c r="C164" i="1"/>
  <c r="X163" i="1"/>
  <c r="W163" i="1"/>
  <c r="V163" i="1"/>
  <c r="U163" i="1"/>
  <c r="T163" i="1"/>
  <c r="S163" i="1"/>
  <c r="Q163" i="1"/>
  <c r="P163" i="1"/>
  <c r="M163" i="1"/>
  <c r="L163" i="1"/>
  <c r="K163" i="1"/>
  <c r="J163" i="1"/>
  <c r="I163" i="1"/>
  <c r="H163" i="1"/>
  <c r="E163" i="1"/>
  <c r="B163" i="1"/>
  <c r="C162" i="1"/>
  <c r="D162" i="1" s="1"/>
  <c r="C161" i="1"/>
  <c r="D161" i="1" s="1"/>
  <c r="U160" i="1"/>
  <c r="T160" i="1"/>
  <c r="M160" i="1"/>
  <c r="B160" i="1"/>
  <c r="C159" i="1"/>
  <c r="C158" i="1"/>
  <c r="D158" i="1" s="1"/>
  <c r="W157" i="1"/>
  <c r="S157" i="1"/>
  <c r="R157" i="1"/>
  <c r="N157" i="1"/>
  <c r="H157" i="1"/>
  <c r="B157" i="1"/>
  <c r="C156" i="1"/>
  <c r="C155" i="1"/>
  <c r="D155" i="1" s="1"/>
  <c r="Y154" i="1"/>
  <c r="L154" i="1"/>
  <c r="G154" i="1"/>
  <c r="B154" i="1"/>
  <c r="C153" i="1"/>
  <c r="C152" i="1"/>
  <c r="D152" i="1" s="1"/>
  <c r="Y151" i="1"/>
  <c r="X151" i="1"/>
  <c r="W151" i="1"/>
  <c r="V151" i="1"/>
  <c r="U151" i="1"/>
  <c r="T151" i="1"/>
  <c r="S151" i="1"/>
  <c r="R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B151" i="1"/>
  <c r="Y150" i="1"/>
  <c r="X150" i="1"/>
  <c r="W150" i="1"/>
  <c r="U150" i="1"/>
  <c r="T150" i="1"/>
  <c r="S150" i="1"/>
  <c r="R150" i="1"/>
  <c r="P150" i="1"/>
  <c r="O150" i="1"/>
  <c r="M150" i="1"/>
  <c r="L150" i="1"/>
  <c r="K150" i="1"/>
  <c r="J150" i="1"/>
  <c r="I150" i="1"/>
  <c r="H150" i="1"/>
  <c r="G150" i="1"/>
  <c r="F150" i="1"/>
  <c r="E150" i="1"/>
  <c r="B150" i="1"/>
  <c r="C149" i="1"/>
  <c r="D148" i="1"/>
  <c r="Y147" i="1"/>
  <c r="X147" i="1"/>
  <c r="W147" i="1"/>
  <c r="V147" i="1"/>
  <c r="U147" i="1"/>
  <c r="T147" i="1"/>
  <c r="S147" i="1"/>
  <c r="R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B147" i="1"/>
  <c r="C146" i="1"/>
  <c r="C144" i="1"/>
  <c r="C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B141" i="1"/>
  <c r="C140" i="1"/>
  <c r="C141" i="1" s="1"/>
  <c r="D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B137" i="1"/>
  <c r="C136" i="1"/>
  <c r="D136" i="1" s="1"/>
  <c r="C134" i="1"/>
  <c r="C131" i="1"/>
  <c r="D131" i="1" s="1"/>
  <c r="C130" i="1"/>
  <c r="X129" i="1"/>
  <c r="T129" i="1"/>
  <c r="R129" i="1"/>
  <c r="P129" i="1"/>
  <c r="M129" i="1"/>
  <c r="H129" i="1"/>
  <c r="C128" i="1"/>
  <c r="C127" i="1"/>
  <c r="W126" i="1"/>
  <c r="U126" i="1"/>
  <c r="R126" i="1"/>
  <c r="Q126" i="1"/>
  <c r="I126" i="1"/>
  <c r="E126" i="1"/>
  <c r="B126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B125" i="1"/>
  <c r="Y124" i="1"/>
  <c r="X124" i="1"/>
  <c r="U124" i="1"/>
  <c r="T124" i="1"/>
  <c r="S124" i="1"/>
  <c r="R124" i="1"/>
  <c r="P124" i="1"/>
  <c r="O124" i="1"/>
  <c r="M124" i="1"/>
  <c r="L124" i="1"/>
  <c r="K124" i="1"/>
  <c r="J124" i="1"/>
  <c r="I124" i="1"/>
  <c r="H124" i="1"/>
  <c r="G124" i="1"/>
  <c r="F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B122" i="1"/>
  <c r="C121" i="1"/>
  <c r="C120" i="1"/>
  <c r="D120" i="1" s="1"/>
  <c r="C119" i="1"/>
  <c r="D119" i="1" s="1"/>
  <c r="C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117" i="1"/>
  <c r="C116" i="1"/>
  <c r="C117" i="1" s="1"/>
  <c r="D115" i="1"/>
  <c r="C114" i="1"/>
  <c r="D114" i="1" s="1"/>
  <c r="C113" i="1"/>
  <c r="D113" i="1" s="1"/>
  <c r="C112" i="1"/>
  <c r="D112" i="1" s="1"/>
  <c r="C111" i="1"/>
  <c r="D111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110" i="1"/>
  <c r="C109" i="1"/>
  <c r="C110" i="1" s="1"/>
  <c r="C108" i="1"/>
  <c r="D108" i="1" s="1"/>
  <c r="C107" i="1"/>
  <c r="D107" i="1" s="1"/>
  <c r="C106" i="1"/>
  <c r="D106" i="1" s="1"/>
  <c r="C105" i="1"/>
  <c r="D105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C103" i="1"/>
  <c r="B103" i="1"/>
  <c r="D102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98" i="1" l="1"/>
  <c r="D198" i="1" s="1"/>
  <c r="C17" i="1"/>
  <c r="C9" i="1"/>
  <c r="C24" i="1"/>
  <c r="D24" i="1" s="1"/>
  <c r="C44" i="1"/>
  <c r="D44" i="1" s="1"/>
  <c r="C22" i="1"/>
  <c r="D22" i="1" s="1"/>
  <c r="C29" i="1"/>
  <c r="D29" i="1" s="1"/>
  <c r="C166" i="1"/>
  <c r="C172" i="1"/>
  <c r="D172" i="1" s="1"/>
  <c r="D7" i="1"/>
  <c r="C13" i="1"/>
  <c r="C32" i="1"/>
  <c r="D32" i="1" s="1"/>
  <c r="C145" i="1"/>
  <c r="C147" i="1" s="1"/>
  <c r="D12" i="1"/>
  <c r="C26" i="1"/>
  <c r="C132" i="1"/>
  <c r="D132" i="1" s="1"/>
  <c r="C36" i="1"/>
  <c r="D36" i="1" s="1"/>
  <c r="C34" i="1"/>
  <c r="D34" i="1" s="1"/>
  <c r="C59" i="1"/>
  <c r="D140" i="1"/>
  <c r="C154" i="1"/>
  <c r="D154" i="1" s="1"/>
  <c r="D214" i="1"/>
  <c r="D35" i="1"/>
  <c r="C39" i="1"/>
  <c r="D39" i="1" s="1"/>
  <c r="C129" i="1"/>
  <c r="D130" i="1"/>
  <c r="C175" i="1"/>
  <c r="D175" i="1" s="1"/>
  <c r="C207" i="1"/>
  <c r="D207" i="1" s="1"/>
  <c r="D212" i="1"/>
  <c r="D215" i="1"/>
  <c r="B217" i="1"/>
  <c r="C62" i="1"/>
  <c r="D62" i="1" s="1"/>
  <c r="D188" i="1"/>
  <c r="C138" i="1"/>
  <c r="C142" i="1"/>
  <c r="D142" i="1" s="1"/>
  <c r="C151" i="1"/>
  <c r="D151" i="1" s="1"/>
  <c r="D153" i="1"/>
  <c r="C160" i="1"/>
  <c r="D160" i="1" s="1"/>
  <c r="D109" i="1"/>
  <c r="C137" i="1"/>
  <c r="D146" i="1"/>
  <c r="D149" i="1"/>
  <c r="D171" i="1"/>
  <c r="C123" i="1"/>
  <c r="D123" i="1" s="1"/>
  <c r="C126" i="1"/>
  <c r="D126" i="1" s="1"/>
  <c r="C163" i="1"/>
  <c r="D163" i="1" s="1"/>
  <c r="C169" i="1"/>
  <c r="D169" i="1" s="1"/>
  <c r="C124" i="1"/>
  <c r="D124" i="1" s="1"/>
  <c r="D121" i="1"/>
  <c r="C157" i="1"/>
  <c r="D157" i="1" s="1"/>
  <c r="D116" i="1"/>
  <c r="C125" i="1"/>
  <c r="D125" i="1" s="1"/>
  <c r="D156" i="1"/>
  <c r="D159" i="1"/>
  <c r="D168" i="1"/>
  <c r="D118" i="1"/>
  <c r="C122" i="1"/>
  <c r="D122" i="1" s="1"/>
  <c r="C150" i="1"/>
  <c r="C63" i="1"/>
  <c r="D63" i="1" s="1"/>
  <c r="C55" i="1"/>
  <c r="D42" i="1"/>
  <c r="C86" i="1"/>
  <c r="D208" i="1"/>
  <c r="C211" i="1"/>
  <c r="C203" i="1"/>
  <c r="D203" i="1" s="1"/>
  <c r="D204" i="1"/>
  <c r="C206" i="1"/>
  <c r="D206" i="1" s="1"/>
  <c r="C195" i="1"/>
  <c r="D195" i="1" s="1"/>
  <c r="D200" i="1"/>
  <c r="D184" i="1"/>
  <c r="D202" i="1"/>
  <c r="C92" i="1" l="1"/>
  <c r="C93" i="1" s="1"/>
  <c r="D93" i="1" s="1"/>
  <c r="C217" i="1"/>
  <c r="C219" i="1" s="1"/>
  <c r="D219" i="1" s="1"/>
  <c r="D217" i="1" l="1"/>
</calcChain>
</file>

<file path=xl/sharedStrings.xml><?xml version="1.0" encoding="utf-8"?>
<sst xmlns="http://schemas.openxmlformats.org/spreadsheetml/2006/main" count="259" uniqueCount="209">
  <si>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</si>
  <si>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</si>
  <si>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</si>
  <si>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</si>
  <si>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</si>
  <si>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</si>
  <si>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</si>
  <si>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</si>
  <si>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</si>
  <si>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</si>
  <si>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</si>
  <si>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</si>
  <si>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</si>
  <si>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</si>
  <si>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</si>
  <si>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</si>
  <si>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</si>
  <si>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</si>
  <si>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</si>
  <si>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</si>
  <si>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</si>
  <si>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</si>
  <si>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</si>
  <si>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</si>
  <si>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</si>
  <si>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</si>
  <si>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</si>
  <si>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</si>
  <si>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</si>
  <si>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</si>
  <si>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</si>
  <si>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</si>
  <si>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</si>
  <si>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</si>
  <si>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</si>
  <si>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</si>
  <si>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</si>
  <si>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</si>
  <si>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</si>
  <si>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</si>
  <si>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</si>
  <si>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</si>
  <si>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</si>
  <si>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</si>
  <si>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</si>
  <si>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</si>
  <si>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</si>
  <si>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</si>
  <si>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</si>
  <si>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</si>
  <si>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</si>
  <si>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</si>
  <si>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</si>
  <si>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</si>
  <si>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</si>
  <si>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</si>
  <si>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</si>
  <si>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</si>
  <si>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</si>
  <si>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</si>
  <si>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</si>
  <si>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</si>
  <si>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</si>
  <si>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</si>
  <si>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</si>
  <si>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</si>
  <si>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</si>
  <si>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</si>
  <si>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</si>
  <si>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</si>
  <si>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</si>
  <si>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</si>
  <si>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</si>
  <si>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</si>
  <si>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</si>
  <si>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</si>
  <si>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</si>
  <si>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</si>
  <si>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</si>
  <si>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</si>
  <si>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</si>
  <si>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</si>
  <si>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</si>
  <si>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</si>
  <si>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</si>
  <si>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</si>
  <si>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</si>
  <si>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</si>
  <si>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</si>
  <si>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</si>
  <si>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</si>
  <si>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</si>
  <si>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</si>
  <si>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</si>
  <si>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</si>
  <si>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</si>
  <si>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</si>
  <si>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</si>
  <si>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</si>
  <si>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</si>
  <si>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</si>
  <si>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</si>
  <si>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</si>
  <si>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</si>
  <si>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</si>
  <si>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</si>
  <si>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</si>
  <si>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</si>
  <si>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</si>
  <si>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</si>
  <si>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</si>
  <si>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</si>
  <si>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</si>
  <si>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</si>
  <si>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</si>
  <si>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</si>
  <si>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</si>
  <si>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</si>
  <si>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</si>
  <si>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</si>
  <si>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</si>
  <si>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</si>
  <si>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</si>
  <si>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</si>
  <si>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</si>
  <si>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</si>
  <si>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</si>
  <si>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</si>
  <si>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</si>
  <si>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</si>
  <si>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</si>
  <si>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</si>
  <si>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</si>
  <si>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</si>
  <si>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</si>
  <si>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</si>
  <si>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</si>
  <si>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</si>
  <si>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</si>
  <si>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</si>
  <si>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</si>
  <si>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</si>
  <si>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</si>
  <si>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</si>
  <si>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</si>
  <si>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</si>
  <si>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</si>
  <si>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</si>
  <si>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</si>
  <si>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</si>
  <si>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</si>
  <si>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</si>
  <si>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</si>
  <si>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</si>
  <si>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</si>
  <si>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</si>
  <si>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</si>
  <si>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</si>
  <si>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</si>
  <si>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</si>
  <si>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</si>
  <si>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</si>
  <si>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</si>
  <si>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</si>
  <si>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</si>
  <si>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</si>
  <si>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</si>
  <si>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</si>
  <si>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</si>
  <si>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</si>
  <si>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</si>
  <si>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</si>
  <si>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</si>
  <si>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</si>
  <si>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</si>
  <si>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</si>
  <si>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</si>
  <si>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</si>
  <si>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</si>
  <si>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</si>
  <si>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</si>
  <si>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</si>
  <si>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</si>
  <si>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</si>
  <si>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</si>
  <si>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</si>
  <si>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</si>
  <si>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</si>
  <si>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</si>
  <si>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</si>
  <si>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</si>
  <si>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</si>
  <si>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</si>
  <si>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</si>
  <si>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</si>
  <si>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</si>
  <si>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</si>
  <si>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</si>
  <si>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</si>
  <si>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</si>
  <si>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</si>
  <si>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</si>
  <si>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</si>
  <si>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</si>
  <si>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</si>
  <si>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</si>
  <si>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Убрано земляники садовой, тонн</t>
  </si>
  <si>
    <t>Урожайность земляники садовой, ц/га</t>
  </si>
  <si>
    <t>Информация о сельскохозяйственных работах по состоянию на 20 июля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</si>
</sst>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0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8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195" sqref="A195:XFD195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4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107" customWidth="1"/>
    <col min="17" max="17" width="13.5703125" style="145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94" t="s">
        <v>208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46"/>
      <c r="J3" s="5"/>
      <c r="K3" s="5"/>
      <c r="L3" s="5"/>
      <c r="M3" s="5"/>
      <c r="N3" s="5"/>
      <c r="O3" s="5"/>
      <c r="P3" s="108"/>
      <c r="Q3" s="146"/>
      <c r="R3" s="5"/>
      <c r="S3" s="5"/>
      <c r="T3" s="5"/>
      <c r="U3" s="5"/>
      <c r="V3" s="5"/>
      <c r="W3" s="5"/>
      <c r="X3" s="6" t="s">
        <v>2</v>
      </c>
      <c r="Y3" s="6"/>
    </row>
    <row r="4" spans="1:26" s="182" customFormat="1" ht="17.25" customHeight="1" thickBot="1" x14ac:dyDescent="0.35">
      <c r="A4" s="195" t="s">
        <v>3</v>
      </c>
      <c r="B4" s="198" t="s">
        <v>196</v>
      </c>
      <c r="C4" s="191" t="s">
        <v>197</v>
      </c>
      <c r="D4" s="191" t="s">
        <v>198</v>
      </c>
      <c r="E4" s="201" t="s">
        <v>4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3"/>
      <c r="Z4" s="182" t="s">
        <v>0</v>
      </c>
    </row>
    <row r="5" spans="1:26" s="182" customFormat="1" ht="87" customHeight="1" x14ac:dyDescent="0.25">
      <c r="A5" s="196"/>
      <c r="B5" s="199"/>
      <c r="C5" s="192"/>
      <c r="D5" s="192"/>
      <c r="E5" s="189" t="s">
        <v>5</v>
      </c>
      <c r="F5" s="189" t="s">
        <v>6</v>
      </c>
      <c r="G5" s="189" t="s">
        <v>7</v>
      </c>
      <c r="H5" s="189" t="s">
        <v>8</v>
      </c>
      <c r="I5" s="189" t="s">
        <v>9</v>
      </c>
      <c r="J5" s="189" t="s">
        <v>10</v>
      </c>
      <c r="K5" s="189" t="s">
        <v>11</v>
      </c>
      <c r="L5" s="189" t="s">
        <v>12</v>
      </c>
      <c r="M5" s="189" t="s">
        <v>13</v>
      </c>
      <c r="N5" s="189" t="s">
        <v>14</v>
      </c>
      <c r="O5" s="189" t="s">
        <v>15</v>
      </c>
      <c r="P5" s="189" t="s">
        <v>16</v>
      </c>
      <c r="Q5" s="189" t="s">
        <v>17</v>
      </c>
      <c r="R5" s="189" t="s">
        <v>18</v>
      </c>
      <c r="S5" s="189" t="s">
        <v>19</v>
      </c>
      <c r="T5" s="189" t="s">
        <v>20</v>
      </c>
      <c r="U5" s="189" t="s">
        <v>21</v>
      </c>
      <c r="V5" s="189" t="s">
        <v>22</v>
      </c>
      <c r="W5" s="189" t="s">
        <v>23</v>
      </c>
      <c r="X5" s="189" t="s">
        <v>24</v>
      </c>
      <c r="Y5" s="189" t="s">
        <v>25</v>
      </c>
    </row>
    <row r="6" spans="1:26" s="182" customFormat="1" ht="69.75" customHeight="1" thickBot="1" x14ac:dyDescent="0.3">
      <c r="A6" s="197"/>
      <c r="B6" s="200"/>
      <c r="C6" s="193"/>
      <c r="D6" s="193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0.96661514683153016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75">
        <f t="shared" si="2"/>
        <v>0.94277539341917027</v>
      </c>
      <c r="J11" s="75">
        <f t="shared" si="2"/>
        <v>0.9667412855772306</v>
      </c>
      <c r="K11" s="75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75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80">
        <v>680</v>
      </c>
      <c r="J12" s="80">
        <v>2600</v>
      </c>
      <c r="K12" s="8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8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:Y13" si="4">M12/M8</f>
        <v>0.34608509116910974</v>
      </c>
      <c r="N13" s="16">
        <f t="shared" si="4"/>
        <v>4.4080604534005037E-2</v>
      </c>
      <c r="O13" s="16">
        <f t="shared" si="4"/>
        <v>0.39769230769230768</v>
      </c>
      <c r="P13" s="16">
        <f t="shared" si="4"/>
        <v>0.4757135703555333</v>
      </c>
      <c r="Q13" s="16">
        <f t="shared" si="4"/>
        <v>1</v>
      </c>
      <c r="R13" s="16">
        <f t="shared" si="4"/>
        <v>0.5479907007638658</v>
      </c>
      <c r="S13" s="16">
        <f t="shared" si="4"/>
        <v>0.73832734735761929</v>
      </c>
      <c r="T13" s="16">
        <f t="shared" si="4"/>
        <v>0.76478204574881314</v>
      </c>
      <c r="U13" s="16">
        <f t="shared" si="4"/>
        <v>0.37531613555892768</v>
      </c>
      <c r="V13" s="16">
        <f t="shared" si="4"/>
        <v>1</v>
      </c>
      <c r="W13" s="16">
        <f t="shared" si="4"/>
        <v>0.13527575442247658</v>
      </c>
      <c r="X13" s="16">
        <f t="shared" si="4"/>
        <v>0.812624254473161</v>
      </c>
      <c r="Y13" s="16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6">
        <f t="shared" ref="E17:W17" si="6">E16/E15</f>
        <v>0.22108731466227347</v>
      </c>
      <c r="F17" s="16">
        <f t="shared" si="6"/>
        <v>0.30350584307178635</v>
      </c>
      <c r="G17" s="16">
        <f t="shared" si="6"/>
        <v>0.41043956043956048</v>
      </c>
      <c r="H17" s="16">
        <f t="shared" si="6"/>
        <v>1.19718792866941</v>
      </c>
      <c r="I17" s="16">
        <f t="shared" si="6"/>
        <v>0.56049382716049378</v>
      </c>
      <c r="J17" s="16">
        <f t="shared" si="6"/>
        <v>0.47447418738049713</v>
      </c>
      <c r="K17" s="16">
        <f t="shared" si="6"/>
        <v>0.8087397742570156</v>
      </c>
      <c r="L17" s="16">
        <f t="shared" si="6"/>
        <v>0.66863207547169812</v>
      </c>
      <c r="M17" s="16">
        <f t="shared" si="6"/>
        <v>1.0037217659137576</v>
      </c>
      <c r="N17" s="16">
        <f t="shared" si="6"/>
        <v>0.50239234449760761</v>
      </c>
      <c r="O17" s="16">
        <f t="shared" si="6"/>
        <v>0.89446494464944648</v>
      </c>
      <c r="P17" s="16">
        <f t="shared" si="6"/>
        <v>0.21992914083259524</v>
      </c>
      <c r="Q17" s="16">
        <f t="shared" si="6"/>
        <v>0.39165402124430959</v>
      </c>
      <c r="R17" s="16">
        <f t="shared" si="6"/>
        <v>0.34362934362934361</v>
      </c>
      <c r="S17" s="16">
        <f t="shared" si="6"/>
        <v>0.68427276310603069</v>
      </c>
      <c r="T17" s="16">
        <f t="shared" si="6"/>
        <v>0.65484247374562432</v>
      </c>
      <c r="U17" s="16">
        <f t="shared" si="6"/>
        <v>0.33252647503782151</v>
      </c>
      <c r="V17" s="16">
        <f t="shared" si="6"/>
        <v>0.77345415778251603</v>
      </c>
      <c r="W17" s="16">
        <f t="shared" si="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5">
        <v>7450</v>
      </c>
      <c r="F20" s="105">
        <v>3312</v>
      </c>
      <c r="G20" s="105">
        <v>3845</v>
      </c>
      <c r="H20" s="105">
        <v>6912</v>
      </c>
      <c r="I20" s="105">
        <v>2567</v>
      </c>
      <c r="J20" s="105">
        <v>6276</v>
      </c>
      <c r="K20" s="105">
        <v>2486</v>
      </c>
      <c r="L20" s="105">
        <v>3533</v>
      </c>
      <c r="M20" s="105">
        <v>4751</v>
      </c>
      <c r="N20" s="105">
        <v>1784</v>
      </c>
      <c r="O20" s="105">
        <v>3117</v>
      </c>
      <c r="P20" s="105">
        <v>6485</v>
      </c>
      <c r="Q20" s="105">
        <v>6080</v>
      </c>
      <c r="R20" s="105">
        <v>3411</v>
      </c>
      <c r="S20" s="105">
        <v>7307</v>
      </c>
      <c r="T20" s="105">
        <v>4019</v>
      </c>
      <c r="U20" s="105">
        <v>1720</v>
      </c>
      <c r="V20" s="105">
        <v>2225</v>
      </c>
      <c r="W20" s="105">
        <v>6102</v>
      </c>
      <c r="X20" s="105">
        <v>3776</v>
      </c>
      <c r="Y20" s="10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04">
        <f t="shared" ref="E22:Y22" si="7">E21/E20</f>
        <v>0</v>
      </c>
      <c r="F22" s="104">
        <f t="shared" si="7"/>
        <v>0</v>
      </c>
      <c r="G22" s="104">
        <f t="shared" si="7"/>
        <v>0</v>
      </c>
      <c r="H22" s="104">
        <f t="shared" si="7"/>
        <v>0</v>
      </c>
      <c r="I22" s="104">
        <f t="shared" si="7"/>
        <v>0</v>
      </c>
      <c r="J22" s="104">
        <f t="shared" si="7"/>
        <v>0</v>
      </c>
      <c r="K22" s="104">
        <f t="shared" si="7"/>
        <v>0</v>
      </c>
      <c r="L22" s="104">
        <f t="shared" si="7"/>
        <v>0</v>
      </c>
      <c r="M22" s="104">
        <f t="shared" si="7"/>
        <v>0</v>
      </c>
      <c r="N22" s="104">
        <f t="shared" si="7"/>
        <v>0</v>
      </c>
      <c r="O22" s="104">
        <f t="shared" si="7"/>
        <v>0</v>
      </c>
      <c r="P22" s="104">
        <f t="shared" si="7"/>
        <v>0</v>
      </c>
      <c r="Q22" s="104">
        <f t="shared" si="7"/>
        <v>0</v>
      </c>
      <c r="R22" s="104">
        <f t="shared" si="7"/>
        <v>0</v>
      </c>
      <c r="S22" s="104">
        <f t="shared" si="7"/>
        <v>0</v>
      </c>
      <c r="T22" s="104">
        <f t="shared" si="7"/>
        <v>0</v>
      </c>
      <c r="U22" s="104">
        <f t="shared" si="7"/>
        <v>0</v>
      </c>
      <c r="V22" s="104">
        <f t="shared" si="7"/>
        <v>0</v>
      </c>
      <c r="W22" s="104">
        <f t="shared" si="7"/>
        <v>0</v>
      </c>
      <c r="X22" s="104">
        <f t="shared" si="7"/>
        <v>0</v>
      </c>
      <c r="Y22" s="104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16" t="e">
        <f t="shared" si="8"/>
        <v>#DIV/0!</v>
      </c>
      <c r="K24" s="16" t="e">
        <f t="shared" si="8"/>
        <v>#DIV/0!</v>
      </c>
      <c r="L24" s="16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" t="e">
        <f t="shared" si="8"/>
        <v>#DIV/0!</v>
      </c>
      <c r="P24" s="16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" t="e">
        <f t="shared" si="8"/>
        <v>#DIV/0!</v>
      </c>
      <c r="T24" s="16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" t="e">
        <f t="shared" si="8"/>
        <v>#DIV/0!</v>
      </c>
      <c r="X24" s="16" t="e">
        <f t="shared" si="8"/>
        <v>#DIV/0!</v>
      </c>
      <c r="Y24" s="16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29">
        <f t="shared" si="9"/>
        <v>0.8</v>
      </c>
      <c r="F26" s="29">
        <f t="shared" si="9"/>
        <v>0.89643719806763289</v>
      </c>
      <c r="G26" s="29">
        <f t="shared" si="9"/>
        <v>0.91027308192457734</v>
      </c>
      <c r="H26" s="29">
        <f t="shared" si="9"/>
        <v>0.82609953703703709</v>
      </c>
      <c r="I26" s="29">
        <f t="shared" si="9"/>
        <v>0.63303467082197118</v>
      </c>
      <c r="J26" s="29">
        <f t="shared" si="9"/>
        <v>1</v>
      </c>
      <c r="K26" s="29">
        <f t="shared" si="9"/>
        <v>0.9336283185840708</v>
      </c>
      <c r="L26" s="29">
        <f t="shared" si="9"/>
        <v>0.89159354656099632</v>
      </c>
      <c r="M26" s="29">
        <f t="shared" si="9"/>
        <v>0.77288991791201855</v>
      </c>
      <c r="N26" s="29">
        <f t="shared" si="9"/>
        <v>1</v>
      </c>
      <c r="O26" s="29">
        <f t="shared" si="9"/>
        <v>0.86910490856592881</v>
      </c>
      <c r="P26" s="29">
        <f t="shared" si="9"/>
        <v>0.98689282960678493</v>
      </c>
      <c r="Q26" s="29">
        <f t="shared" si="9"/>
        <v>0.91003289473684212</v>
      </c>
      <c r="R26" s="29">
        <f t="shared" si="9"/>
        <v>1</v>
      </c>
      <c r="S26" s="29">
        <f t="shared" si="9"/>
        <v>1</v>
      </c>
      <c r="T26" s="29">
        <f t="shared" si="9"/>
        <v>0.85493903956208017</v>
      </c>
      <c r="U26" s="29">
        <f t="shared" si="9"/>
        <v>0.77325581395348841</v>
      </c>
      <c r="V26" s="29">
        <f t="shared" si="9"/>
        <v>0.67191011235955056</v>
      </c>
      <c r="W26" s="29">
        <f t="shared" si="9"/>
        <v>1</v>
      </c>
      <c r="X26" s="29">
        <f t="shared" si="9"/>
        <v>0.90042372881355937</v>
      </c>
      <c r="Y26" s="29">
        <f t="shared" si="9"/>
        <v>0.81004566210045659</v>
      </c>
    </row>
    <row r="27" spans="1:26" s="103" customFormat="1" ht="30" hidden="1" customHeight="1" x14ac:dyDescent="0.2">
      <c r="A27" s="100" t="s">
        <v>194</v>
      </c>
      <c r="B27" s="101">
        <v>10</v>
      </c>
      <c r="C27" s="23">
        <f t="shared" ref="C27:C33" si="10">SUM(E27:Y27)</f>
        <v>6</v>
      </c>
      <c r="D27" s="102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04">
        <f t="shared" si="11"/>
        <v>0.67114093959731547</v>
      </c>
      <c r="F29" s="104">
        <f t="shared" si="11"/>
        <v>0.33303140096618356</v>
      </c>
      <c r="G29" s="104">
        <f t="shared" si="11"/>
        <v>1.3003901170351105E-2</v>
      </c>
      <c r="H29" s="104">
        <f t="shared" si="11"/>
        <v>0.16203703703703703</v>
      </c>
      <c r="I29" s="104">
        <f t="shared" si="11"/>
        <v>0.47136735488897546</v>
      </c>
      <c r="J29" s="104">
        <f t="shared" si="11"/>
        <v>1</v>
      </c>
      <c r="K29" s="104">
        <f t="shared" si="11"/>
        <v>1</v>
      </c>
      <c r="L29" s="104">
        <f t="shared" si="11"/>
        <v>0.41069912255873198</v>
      </c>
      <c r="M29" s="104">
        <f t="shared" si="11"/>
        <v>2.1048200378867607E-2</v>
      </c>
      <c r="N29" s="104">
        <f t="shared" si="11"/>
        <v>1</v>
      </c>
      <c r="O29" s="104">
        <f t="shared" si="11"/>
        <v>0.65351299326275269</v>
      </c>
      <c r="P29" s="104">
        <f t="shared" si="11"/>
        <v>0.98689282960678493</v>
      </c>
      <c r="Q29" s="104">
        <f t="shared" si="11"/>
        <v>1</v>
      </c>
      <c r="R29" s="104">
        <f t="shared" si="11"/>
        <v>0.96745822339489884</v>
      </c>
      <c r="S29" s="104">
        <f t="shared" si="11"/>
        <v>0.80402353907212265</v>
      </c>
      <c r="T29" s="104">
        <f t="shared" si="11"/>
        <v>0.77730778800696687</v>
      </c>
      <c r="U29" s="104">
        <f t="shared" si="11"/>
        <v>0</v>
      </c>
      <c r="V29" s="104">
        <f t="shared" si="11"/>
        <v>0</v>
      </c>
      <c r="W29" s="104">
        <f t="shared" si="11"/>
        <v>1</v>
      </c>
      <c r="X29" s="104">
        <f t="shared" si="11"/>
        <v>0.63532838983050843</v>
      </c>
      <c r="Y29" s="104">
        <f t="shared" si="11"/>
        <v>1</v>
      </c>
    </row>
    <row r="30" spans="1:26" s="12" customFormat="1" ht="30" hidden="1" customHeight="1" x14ac:dyDescent="0.2">
      <c r="A30" s="11" t="s">
        <v>199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104">
        <f>B31/B30</f>
        <v>0</v>
      </c>
      <c r="C32" s="23">
        <f t="shared" si="10"/>
        <v>0</v>
      </c>
      <c r="D32" s="15" t="e">
        <f t="shared" si="0"/>
        <v>#DIV/0!</v>
      </c>
      <c r="E32" s="104">
        <f>E31/E30</f>
        <v>0</v>
      </c>
      <c r="F32" s="104">
        <f t="shared" ref="F32:Y32" si="12">F31/F30</f>
        <v>0</v>
      </c>
      <c r="G32" s="104">
        <f t="shared" si="12"/>
        <v>0</v>
      </c>
      <c r="H32" s="104">
        <f t="shared" si="12"/>
        <v>0</v>
      </c>
      <c r="I32" s="104">
        <f t="shared" si="12"/>
        <v>0</v>
      </c>
      <c r="J32" s="104">
        <f t="shared" si="12"/>
        <v>0</v>
      </c>
      <c r="K32" s="104">
        <f t="shared" si="12"/>
        <v>0</v>
      </c>
      <c r="L32" s="104">
        <f t="shared" si="12"/>
        <v>0</v>
      </c>
      <c r="M32" s="104">
        <f t="shared" si="12"/>
        <v>0</v>
      </c>
      <c r="N32" s="104">
        <f t="shared" si="12"/>
        <v>0</v>
      </c>
      <c r="O32" s="104">
        <f t="shared" si="12"/>
        <v>0</v>
      </c>
      <c r="P32" s="104">
        <f>P31/Q30</f>
        <v>0</v>
      </c>
      <c r="Q32" s="104">
        <f>Q31/R30</f>
        <v>0</v>
      </c>
      <c r="R32" s="104">
        <f>R31/S30</f>
        <v>0</v>
      </c>
      <c r="S32" s="104">
        <f>S31/T30</f>
        <v>0</v>
      </c>
      <c r="T32" s="104">
        <f t="shared" si="12"/>
        <v>0</v>
      </c>
      <c r="U32" s="104">
        <f t="shared" si="12"/>
        <v>0</v>
      </c>
      <c r="V32" s="104">
        <f t="shared" si="12"/>
        <v>0</v>
      </c>
      <c r="W32" s="104">
        <f t="shared" si="12"/>
        <v>0</v>
      </c>
      <c r="X32" s="104">
        <f t="shared" si="12"/>
        <v>0</v>
      </c>
      <c r="Y32" s="104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29">
        <f t="shared" si="13"/>
        <v>0.26656511805026656</v>
      </c>
      <c r="F34" s="29">
        <f t="shared" si="13"/>
        <v>0.15561416729464958</v>
      </c>
      <c r="G34" s="29">
        <f t="shared" si="13"/>
        <v>4.7781003732890917E-2</v>
      </c>
      <c r="H34" s="29">
        <f t="shared" si="13"/>
        <v>1.0231835254500712E-2</v>
      </c>
      <c r="I34" s="29">
        <f t="shared" si="13"/>
        <v>6.4786585365853661E-2</v>
      </c>
      <c r="J34" s="29">
        <f t="shared" si="13"/>
        <v>0.38117937853107342</v>
      </c>
      <c r="K34" s="29">
        <f t="shared" si="13"/>
        <v>0.81295715778474398</v>
      </c>
      <c r="L34" s="29">
        <f t="shared" si="13"/>
        <v>0.23677581863979849</v>
      </c>
      <c r="M34" s="29">
        <f t="shared" si="13"/>
        <v>0.11166253101736973</v>
      </c>
      <c r="N34" s="29">
        <f t="shared" si="13"/>
        <v>0.15587529976019185</v>
      </c>
      <c r="O34" s="29">
        <f t="shared" si="13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13"/>
        <v>0.62590866728797767</v>
      </c>
      <c r="U34" s="29">
        <f t="shared" si="13"/>
        <v>0.39408866995073893</v>
      </c>
      <c r="V34" s="29">
        <f t="shared" si="13"/>
        <v>0.21567648527209185</v>
      </c>
      <c r="W34" s="29">
        <f t="shared" si="13"/>
        <v>0.58491232199599863</v>
      </c>
      <c r="X34" s="29">
        <f t="shared" si="13"/>
        <v>0.4216578821274557</v>
      </c>
      <c r="Y34" s="29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04">
        <f t="shared" si="14"/>
        <v>1.1424219345011424</v>
      </c>
      <c r="F36" s="104">
        <f t="shared" si="14"/>
        <v>0.80256217030896759</v>
      </c>
      <c r="G36" s="104">
        <f t="shared" si="14"/>
        <v>0.35197013687266693</v>
      </c>
      <c r="H36" s="104">
        <f t="shared" si="14"/>
        <v>0.21991969952078746</v>
      </c>
      <c r="I36" s="104">
        <f t="shared" si="14"/>
        <v>0.30360772357723576</v>
      </c>
      <c r="J36" s="104">
        <f t="shared" si="14"/>
        <v>0.89177259887005644</v>
      </c>
      <c r="K36" s="104">
        <f t="shared" si="14"/>
        <v>0.9566353187042842</v>
      </c>
      <c r="L36" s="104">
        <f t="shared" si="14"/>
        <v>0.68450881612090675</v>
      </c>
      <c r="M36" s="104">
        <f t="shared" si="14"/>
        <v>0.26166253101736975</v>
      </c>
      <c r="N36" s="104">
        <f t="shared" si="14"/>
        <v>0.82688249400479619</v>
      </c>
      <c r="O36" s="104">
        <f t="shared" si="14"/>
        <v>0.20989606868504293</v>
      </c>
      <c r="P36" s="104">
        <f>P35/Q30</f>
        <v>0.65711462450592883</v>
      </c>
      <c r="Q36" s="104">
        <f>Q35/R30</f>
        <v>1.1415678184631253</v>
      </c>
      <c r="R36" s="104">
        <f>R35/S30</f>
        <v>0.19192256341789052</v>
      </c>
      <c r="S36" s="104">
        <f>S35/T30</f>
        <v>0.5606710158434296</v>
      </c>
      <c r="T36" s="104">
        <f t="shared" si="14"/>
        <v>0.59068033550792176</v>
      </c>
      <c r="U36" s="104">
        <f t="shared" si="14"/>
        <v>0.6130268199233716</v>
      </c>
      <c r="V36" s="104">
        <f t="shared" si="14"/>
        <v>0.14977533699450823</v>
      </c>
      <c r="W36" s="104">
        <f t="shared" si="14"/>
        <v>1.0121219253854301</v>
      </c>
      <c r="X36" s="104">
        <f t="shared" si="14"/>
        <v>0.92010062290368955</v>
      </c>
      <c r="Y36" s="104">
        <f t="shared" si="14"/>
        <v>0.70348657821659977</v>
      </c>
      <c r="Z36" s="104"/>
      <c r="AA36" s="104"/>
      <c r="AB36" s="104"/>
      <c r="AC36" s="104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04" t="e">
        <f>E38/E37</f>
        <v>#DIV/0!</v>
      </c>
      <c r="F39" s="104" t="e">
        <f t="shared" ref="F39:Y39" si="15">F38/F37</f>
        <v>#DIV/0!</v>
      </c>
      <c r="G39" s="104" t="e">
        <f t="shared" si="15"/>
        <v>#DIV/0!</v>
      </c>
      <c r="H39" s="104" t="e">
        <f t="shared" si="15"/>
        <v>#DIV/0!</v>
      </c>
      <c r="I39" s="104" t="e">
        <f t="shared" si="15"/>
        <v>#DIV/0!</v>
      </c>
      <c r="J39" s="104" t="e">
        <f t="shared" si="15"/>
        <v>#DIV/0!</v>
      </c>
      <c r="K39" s="104" t="e">
        <f t="shared" si="15"/>
        <v>#DIV/0!</v>
      </c>
      <c r="L39" s="104" t="e">
        <f t="shared" si="15"/>
        <v>#DIV/0!</v>
      </c>
      <c r="M39" s="104" t="e">
        <f t="shared" si="15"/>
        <v>#DIV/0!</v>
      </c>
      <c r="N39" s="104" t="e">
        <f t="shared" si="15"/>
        <v>#DIV/0!</v>
      </c>
      <c r="O39" s="104" t="e">
        <f t="shared" si="15"/>
        <v>#DIV/0!</v>
      </c>
      <c r="P39" s="104" t="e">
        <f t="shared" si="15"/>
        <v>#DIV/0!</v>
      </c>
      <c r="Q39" s="104" t="e">
        <f t="shared" si="15"/>
        <v>#DIV/0!</v>
      </c>
      <c r="R39" s="104" t="e">
        <f t="shared" si="15"/>
        <v>#DIV/0!</v>
      </c>
      <c r="S39" s="104" t="e">
        <f t="shared" si="15"/>
        <v>#DIV/0!</v>
      </c>
      <c r="T39" s="104" t="e">
        <f t="shared" si="15"/>
        <v>#DIV/0!</v>
      </c>
      <c r="U39" s="104" t="e">
        <f t="shared" si="15"/>
        <v>#DIV/0!</v>
      </c>
      <c r="V39" s="104" t="e">
        <f t="shared" si="15"/>
        <v>#DIV/0!</v>
      </c>
      <c r="W39" s="104" t="e">
        <f t="shared" si="15"/>
        <v>#DIV/0!</v>
      </c>
      <c r="X39" s="104" t="e">
        <f t="shared" si="15"/>
        <v>#DIV/0!</v>
      </c>
      <c r="Y39" s="104" t="e">
        <f t="shared" si="15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167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4440</v>
      </c>
      <c r="O41" s="10">
        <v>5702</v>
      </c>
      <c r="P41" s="10">
        <v>7470</v>
      </c>
      <c r="Q41" s="10">
        <v>11100</v>
      </c>
      <c r="R41" s="10">
        <v>13306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hidden="1" customHeight="1" x14ac:dyDescent="0.25">
      <c r="A42" s="32" t="s">
        <v>165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31">
        <v>10667</v>
      </c>
      <c r="F42" s="10">
        <v>7044</v>
      </c>
      <c r="G42" s="10">
        <v>15409</v>
      </c>
      <c r="H42" s="10">
        <v>12417</v>
      </c>
      <c r="I42" s="147">
        <v>7032</v>
      </c>
      <c r="J42" s="10">
        <v>15912</v>
      </c>
      <c r="K42" s="10">
        <v>11221</v>
      </c>
      <c r="L42" s="10">
        <v>10800</v>
      </c>
      <c r="M42" s="10">
        <v>10526</v>
      </c>
      <c r="N42" s="10">
        <v>4591</v>
      </c>
      <c r="O42" s="10">
        <v>4872</v>
      </c>
      <c r="P42" s="10">
        <v>9000</v>
      </c>
      <c r="Q42" s="147">
        <v>12343</v>
      </c>
      <c r="R42" s="10">
        <v>13591</v>
      </c>
      <c r="S42" s="10">
        <v>11836</v>
      </c>
      <c r="T42" s="10">
        <v>10146</v>
      </c>
      <c r="U42" s="10">
        <v>9587</v>
      </c>
      <c r="V42" s="10">
        <v>3324</v>
      </c>
      <c r="W42" s="10">
        <v>9077</v>
      </c>
      <c r="X42" s="10">
        <v>20271</v>
      </c>
      <c r="Y42" s="10">
        <v>10895</v>
      </c>
      <c r="Z42" s="20"/>
    </row>
    <row r="43" spans="1:29" s="2" customFormat="1" ht="30" hidden="1" customHeight="1" x14ac:dyDescent="0.25">
      <c r="A43" s="17" t="s">
        <v>193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0"/>
      <c r="F43" s="10"/>
      <c r="G43" s="10"/>
      <c r="H43" s="10"/>
      <c r="I43" s="147"/>
      <c r="J43" s="10"/>
      <c r="K43" s="10"/>
      <c r="L43" s="10"/>
      <c r="M43" s="10"/>
      <c r="N43" s="10"/>
      <c r="O43" s="10">
        <v>425</v>
      </c>
      <c r="P43" s="10"/>
      <c r="Q43" s="147"/>
      <c r="R43" s="10">
        <v>32</v>
      </c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hidden="1" customHeight="1" x14ac:dyDescent="0.25">
      <c r="A44" s="18" t="s">
        <v>52</v>
      </c>
      <c r="B44" s="33">
        <f>B42/B41</f>
        <v>1.0787018539236055</v>
      </c>
      <c r="C44" s="33">
        <f>C42/C41</f>
        <v>1.045297934152595</v>
      </c>
      <c r="D44" s="15">
        <f t="shared" si="0"/>
        <v>0.96903322298973615</v>
      </c>
      <c r="E44" s="35">
        <f t="shared" ref="E44:Y44" si="16">E42/E41</f>
        <v>1.0063207547169812</v>
      </c>
      <c r="F44" s="35">
        <f t="shared" si="16"/>
        <v>1.1117424242424243</v>
      </c>
      <c r="G44" s="35">
        <f t="shared" si="16"/>
        <v>1.0783065080475858</v>
      </c>
      <c r="H44" s="35">
        <f t="shared" si="16"/>
        <v>1.0236603462489695</v>
      </c>
      <c r="I44" s="153">
        <f t="shared" si="16"/>
        <v>1.2124137931034482</v>
      </c>
      <c r="J44" s="35">
        <f t="shared" si="16"/>
        <v>1.0136323098483884</v>
      </c>
      <c r="K44" s="35">
        <f t="shared" si="16"/>
        <v>1.0018750000000001</v>
      </c>
      <c r="L44" s="35">
        <f t="shared" si="16"/>
        <v>1</v>
      </c>
      <c r="M44" s="35">
        <f t="shared" si="16"/>
        <v>1.027027027027027</v>
      </c>
      <c r="N44" s="35">
        <f t="shared" si="16"/>
        <v>1.0340090090090091</v>
      </c>
      <c r="O44" s="35">
        <f t="shared" si="16"/>
        <v>0.85443703963521567</v>
      </c>
      <c r="P44" s="35">
        <f t="shared" si="16"/>
        <v>1.2048192771084338</v>
      </c>
      <c r="Q44" s="153">
        <f t="shared" si="16"/>
        <v>1.1119819819819821</v>
      </c>
      <c r="R44" s="35">
        <f t="shared" si="16"/>
        <v>1.0214189087629642</v>
      </c>
      <c r="S44" s="35">
        <f t="shared" si="16"/>
        <v>1.0307410955325262</v>
      </c>
      <c r="T44" s="35">
        <f t="shared" si="16"/>
        <v>1.0224730424266855</v>
      </c>
      <c r="U44" s="35">
        <f t="shared" si="16"/>
        <v>0.99347150259067363</v>
      </c>
      <c r="V44" s="35">
        <f t="shared" si="16"/>
        <v>1.0859196341065012</v>
      </c>
      <c r="W44" s="35">
        <f t="shared" si="16"/>
        <v>1.0818831942789036</v>
      </c>
      <c r="X44" s="35">
        <f t="shared" si="16"/>
        <v>1.0613089005235603</v>
      </c>
      <c r="Y44" s="35">
        <f t="shared" si="16"/>
        <v>1.0603406326034064</v>
      </c>
      <c r="Z44" s="21"/>
    </row>
    <row r="45" spans="1:29" s="2" customFormat="1" ht="30" hidden="1" customHeight="1" x14ac:dyDescent="0.25">
      <c r="A45" s="18" t="s">
        <v>166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34">
        <v>7950</v>
      </c>
      <c r="F45" s="34">
        <v>3374</v>
      </c>
      <c r="G45" s="34">
        <v>6339</v>
      </c>
      <c r="H45" s="34">
        <v>3643</v>
      </c>
      <c r="I45" s="154">
        <v>2625</v>
      </c>
      <c r="J45" s="34">
        <v>7534</v>
      </c>
      <c r="K45" s="34">
        <v>5644</v>
      </c>
      <c r="L45" s="34">
        <v>4148</v>
      </c>
      <c r="M45" s="34">
        <v>4639</v>
      </c>
      <c r="N45" s="34">
        <v>1026</v>
      </c>
      <c r="O45" s="34">
        <v>2284</v>
      </c>
      <c r="P45" s="34">
        <v>2325</v>
      </c>
      <c r="Q45" s="154">
        <v>6152</v>
      </c>
      <c r="R45" s="34">
        <v>7162</v>
      </c>
      <c r="S45" s="34">
        <v>4741</v>
      </c>
      <c r="T45" s="34">
        <v>3534</v>
      </c>
      <c r="U45" s="34">
        <v>4470</v>
      </c>
      <c r="V45" s="34">
        <v>1314</v>
      </c>
      <c r="W45" s="34">
        <v>2702</v>
      </c>
      <c r="X45" s="34">
        <v>9384</v>
      </c>
      <c r="Y45" s="34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26">
        <v>1200</v>
      </c>
      <c r="F46" s="26">
        <v>2960</v>
      </c>
      <c r="G46" s="26">
        <v>5857</v>
      </c>
      <c r="H46" s="26">
        <v>6854</v>
      </c>
      <c r="I46" s="106">
        <v>2291</v>
      </c>
      <c r="J46" s="26">
        <v>7327</v>
      </c>
      <c r="K46" s="26">
        <v>3465</v>
      </c>
      <c r="L46" s="26">
        <v>4777</v>
      </c>
      <c r="M46" s="26">
        <v>4395</v>
      </c>
      <c r="N46" s="26">
        <v>2950</v>
      </c>
      <c r="O46" s="26">
        <v>1741</v>
      </c>
      <c r="P46" s="26">
        <v>5270</v>
      </c>
      <c r="Q46" s="106">
        <v>3722</v>
      </c>
      <c r="R46" s="26">
        <v>5775</v>
      </c>
      <c r="S46" s="26">
        <v>6147</v>
      </c>
      <c r="T46" s="26">
        <v>5219</v>
      </c>
      <c r="U46" s="26">
        <v>4320</v>
      </c>
      <c r="V46" s="26">
        <v>1772</v>
      </c>
      <c r="W46" s="26">
        <v>4360</v>
      </c>
      <c r="X46" s="26">
        <v>8505</v>
      </c>
      <c r="Y46" s="26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34">
        <v>370</v>
      </c>
      <c r="F47" s="34"/>
      <c r="G47" s="34">
        <v>245</v>
      </c>
      <c r="H47" s="34">
        <v>400</v>
      </c>
      <c r="I47" s="154"/>
      <c r="J47" s="34"/>
      <c r="K47" s="34"/>
      <c r="L47" s="34"/>
      <c r="M47" s="34">
        <v>132</v>
      </c>
      <c r="N47" s="34"/>
      <c r="O47" s="34"/>
      <c r="P47" s="34">
        <v>100</v>
      </c>
      <c r="Q47" s="154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34">
        <v>100</v>
      </c>
      <c r="F48" s="34"/>
      <c r="G48" s="34">
        <v>257</v>
      </c>
      <c r="H48" s="34">
        <v>40</v>
      </c>
      <c r="I48" s="154">
        <v>240</v>
      </c>
      <c r="J48" s="34"/>
      <c r="K48" s="34"/>
      <c r="L48" s="34"/>
      <c r="M48" s="34"/>
      <c r="N48" s="34"/>
      <c r="O48" s="34"/>
      <c r="P48" s="34">
        <v>17</v>
      </c>
      <c r="Q48" s="154"/>
      <c r="R48" s="34"/>
      <c r="S48" s="34"/>
      <c r="T48" s="34"/>
      <c r="U48" s="34">
        <v>5</v>
      </c>
      <c r="V48" s="34"/>
      <c r="W48" s="34"/>
      <c r="X48" s="34">
        <v>240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26">
        <v>1000</v>
      </c>
      <c r="F49" s="26">
        <v>268</v>
      </c>
      <c r="G49" s="26">
        <v>436</v>
      </c>
      <c r="H49" s="26">
        <v>500</v>
      </c>
      <c r="I49" s="106">
        <v>726</v>
      </c>
      <c r="J49" s="26">
        <v>664</v>
      </c>
      <c r="K49" s="26">
        <v>329</v>
      </c>
      <c r="L49" s="26">
        <v>366</v>
      </c>
      <c r="M49" s="26">
        <v>1036</v>
      </c>
      <c r="N49" s="26">
        <v>50</v>
      </c>
      <c r="O49" s="26">
        <v>49</v>
      </c>
      <c r="P49" s="26">
        <v>530</v>
      </c>
      <c r="Q49" s="106">
        <v>238</v>
      </c>
      <c r="R49" s="26">
        <v>160</v>
      </c>
      <c r="S49" s="26">
        <v>669</v>
      </c>
      <c r="T49" s="26">
        <v>617</v>
      </c>
      <c r="U49" s="26">
        <v>130</v>
      </c>
      <c r="V49" s="26">
        <v>15</v>
      </c>
      <c r="W49" s="26">
        <v>620</v>
      </c>
      <c r="X49" s="26">
        <v>10778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34"/>
      <c r="F50" s="34"/>
      <c r="G50" s="34"/>
      <c r="H50" s="34"/>
      <c r="I50" s="154"/>
      <c r="J50" s="34"/>
      <c r="K50" s="34"/>
      <c r="L50" s="34"/>
      <c r="M50" s="34"/>
      <c r="N50" s="34"/>
      <c r="O50" s="34"/>
      <c r="P50" s="34"/>
      <c r="Q50" s="15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168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34">
        <v>4500</v>
      </c>
      <c r="F51" s="34">
        <v>8625</v>
      </c>
      <c r="G51" s="34">
        <v>13639</v>
      </c>
      <c r="H51" s="34">
        <v>18037</v>
      </c>
      <c r="I51" s="154">
        <v>7328</v>
      </c>
      <c r="J51" s="34">
        <v>15300</v>
      </c>
      <c r="K51" s="34">
        <v>13323.7</v>
      </c>
      <c r="L51" s="34">
        <v>7671</v>
      </c>
      <c r="M51" s="34">
        <v>15259</v>
      </c>
      <c r="N51" s="34">
        <v>4040</v>
      </c>
      <c r="O51" s="34">
        <v>5153</v>
      </c>
      <c r="P51" s="34">
        <v>12690</v>
      </c>
      <c r="Q51" s="154">
        <v>15214</v>
      </c>
      <c r="R51" s="34">
        <v>16300</v>
      </c>
      <c r="S51" s="34">
        <v>8142</v>
      </c>
      <c r="T51" s="34">
        <v>10362</v>
      </c>
      <c r="U51" s="34">
        <v>9650</v>
      </c>
      <c r="V51" s="34">
        <v>5714</v>
      </c>
      <c r="W51" s="34">
        <v>9526</v>
      </c>
      <c r="X51" s="34">
        <v>24532</v>
      </c>
      <c r="Y51" s="34">
        <v>12909</v>
      </c>
      <c r="Z51" s="21"/>
    </row>
    <row r="52" spans="1:26" s="2" customFormat="1" ht="30" hidden="1" customHeight="1" outlineLevel="1" x14ac:dyDescent="0.25">
      <c r="A52" s="17" t="s">
        <v>169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34">
        <v>600</v>
      </c>
      <c r="F52" s="34">
        <v>8625</v>
      </c>
      <c r="G52" s="34">
        <v>11284</v>
      </c>
      <c r="H52" s="34">
        <v>4265</v>
      </c>
      <c r="I52" s="154">
        <v>5762</v>
      </c>
      <c r="J52" s="34">
        <v>6900</v>
      </c>
      <c r="K52" s="34">
        <v>12570.7</v>
      </c>
      <c r="L52" s="34">
        <v>2000</v>
      </c>
      <c r="M52" s="34">
        <v>11624</v>
      </c>
      <c r="N52" s="34">
        <v>4040</v>
      </c>
      <c r="O52" s="34">
        <v>4249</v>
      </c>
      <c r="P52" s="34">
        <v>12690</v>
      </c>
      <c r="Q52" s="154">
        <v>15214</v>
      </c>
      <c r="R52" s="34">
        <v>11235</v>
      </c>
      <c r="S52" s="34">
        <v>915</v>
      </c>
      <c r="T52" s="34">
        <v>3778</v>
      </c>
      <c r="U52" s="34">
        <v>2502</v>
      </c>
      <c r="V52" s="34">
        <v>5714</v>
      </c>
      <c r="W52" s="34">
        <v>9526</v>
      </c>
      <c r="X52" s="34">
        <v>24532</v>
      </c>
      <c r="Y52" s="34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154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154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hidden="1" customHeight="1" x14ac:dyDescent="0.25">
      <c r="A54" s="32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34">
        <v>154</v>
      </c>
      <c r="F54" s="34">
        <v>162</v>
      </c>
      <c r="G54" s="34">
        <v>802</v>
      </c>
      <c r="H54" s="34">
        <v>375</v>
      </c>
      <c r="I54" s="154">
        <v>9.6</v>
      </c>
      <c r="J54" s="34">
        <v>142</v>
      </c>
      <c r="K54" s="34">
        <v>607</v>
      </c>
      <c r="L54" s="34">
        <v>739</v>
      </c>
      <c r="M54" s="34">
        <v>243</v>
      </c>
      <c r="N54" s="34">
        <v>35</v>
      </c>
      <c r="O54" s="34">
        <v>280</v>
      </c>
      <c r="P54" s="34">
        <v>338</v>
      </c>
      <c r="Q54" s="154">
        <v>12</v>
      </c>
      <c r="R54" s="34">
        <v>679</v>
      </c>
      <c r="S54" s="34">
        <v>183</v>
      </c>
      <c r="T54" s="34">
        <v>50</v>
      </c>
      <c r="U54" s="34">
        <v>116</v>
      </c>
      <c r="V54" s="34">
        <v>30.5</v>
      </c>
      <c r="W54" s="34">
        <v>351</v>
      </c>
      <c r="X54" s="34">
        <v>383</v>
      </c>
      <c r="Y54" s="34"/>
      <c r="Z54" s="20"/>
    </row>
    <row r="55" spans="1:26" s="2" customFormat="1" ht="30" hidden="1" customHeight="1" x14ac:dyDescent="0.25">
      <c r="A55" s="18" t="s">
        <v>52</v>
      </c>
      <c r="B55" s="33">
        <f>B54/B53</f>
        <v>0.90963636363636369</v>
      </c>
      <c r="C55" s="15">
        <f>C54/C53</f>
        <v>1.0313700616165278</v>
      </c>
      <c r="D55" s="15"/>
      <c r="E55" s="35">
        <f t="shared" ref="E55:X55" si="18">E54/E53</f>
        <v>1.5714285714285714</v>
      </c>
      <c r="F55" s="35">
        <f t="shared" si="18"/>
        <v>0.9101123595505618</v>
      </c>
      <c r="G55" s="35">
        <f t="shared" si="18"/>
        <v>1.1899109792284865</v>
      </c>
      <c r="H55" s="35">
        <f t="shared" si="18"/>
        <v>1.0387811634349031</v>
      </c>
      <c r="I55" s="35">
        <f t="shared" si="18"/>
        <v>0.64</v>
      </c>
      <c r="J55" s="35">
        <f t="shared" si="18"/>
        <v>0.90445859872611467</v>
      </c>
      <c r="K55" s="35">
        <f t="shared" si="18"/>
        <v>0.65621621621621617</v>
      </c>
      <c r="L55" s="35">
        <f t="shared" si="18"/>
        <v>0.95725388601036265</v>
      </c>
      <c r="M55" s="35">
        <f t="shared" si="18"/>
        <v>1.1571428571428573</v>
      </c>
      <c r="N55" s="35">
        <f t="shared" si="18"/>
        <v>0.94594594594594594</v>
      </c>
      <c r="O55" s="35">
        <f t="shared" si="18"/>
        <v>1.1864406779661016</v>
      </c>
      <c r="P55" s="35">
        <f t="shared" si="18"/>
        <v>1.346613545816733</v>
      </c>
      <c r="Q55" s="35">
        <f t="shared" si="18"/>
        <v>0.16216216216216217</v>
      </c>
      <c r="R55" s="35">
        <f t="shared" si="18"/>
        <v>1.4988962472406182</v>
      </c>
      <c r="S55" s="35">
        <f t="shared" si="18"/>
        <v>0.8632075471698113</v>
      </c>
      <c r="T55" s="35">
        <f t="shared" si="18"/>
        <v>1.1111111111111112</v>
      </c>
      <c r="U55" s="35">
        <f t="shared" si="18"/>
        <v>1.008695652173913</v>
      </c>
      <c r="V55" s="35">
        <f t="shared" si="18"/>
        <v>6.1</v>
      </c>
      <c r="W55" s="35">
        <f t="shared" si="18"/>
        <v>1</v>
      </c>
      <c r="X55" s="35">
        <f t="shared" si="18"/>
        <v>1.0974212034383954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34"/>
      <c r="F56" s="34"/>
      <c r="G56" s="34"/>
      <c r="H56" s="34"/>
      <c r="I56" s="154"/>
      <c r="J56" s="34"/>
      <c r="K56" s="34"/>
      <c r="L56" s="34"/>
      <c r="M56" s="34"/>
      <c r="N56" s="34"/>
      <c r="O56" s="34"/>
      <c r="P56" s="34"/>
      <c r="Q56" s="15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160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154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154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hidden="1" customHeight="1" x14ac:dyDescent="0.25">
      <c r="A58" s="32" t="s">
        <v>161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26">
        <v>23</v>
      </c>
      <c r="F58" s="26">
        <v>86</v>
      </c>
      <c r="G58" s="26">
        <v>81</v>
      </c>
      <c r="H58" s="26"/>
      <c r="I58" s="106">
        <v>15.8</v>
      </c>
      <c r="J58" s="26">
        <v>6</v>
      </c>
      <c r="K58" s="26">
        <v>127</v>
      </c>
      <c r="L58" s="26">
        <v>93.7</v>
      </c>
      <c r="M58" s="26">
        <v>47</v>
      </c>
      <c r="N58" s="54">
        <v>28</v>
      </c>
      <c r="O58" s="26">
        <v>76</v>
      </c>
      <c r="P58" s="26">
        <v>129</v>
      </c>
      <c r="Q58" s="106"/>
      <c r="R58" s="26">
        <v>7</v>
      </c>
      <c r="S58" s="26">
        <v>42</v>
      </c>
      <c r="T58" s="26">
        <v>21</v>
      </c>
      <c r="U58" s="26"/>
      <c r="V58" s="26">
        <v>11</v>
      </c>
      <c r="W58" s="26">
        <v>95</v>
      </c>
      <c r="X58" s="26">
        <v>58</v>
      </c>
      <c r="Y58" s="26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04">
        <f>E58/E57</f>
        <v>1.9166666666666667</v>
      </c>
      <c r="F59" s="104">
        <f t="shared" ref="F59:Y59" si="19">F58/F57</f>
        <v>0.81904761904761902</v>
      </c>
      <c r="G59" s="104">
        <f t="shared" si="19"/>
        <v>1.125</v>
      </c>
      <c r="H59" s="104"/>
      <c r="I59" s="150">
        <f t="shared" si="19"/>
        <v>2.2571428571428571</v>
      </c>
      <c r="J59" s="150">
        <f t="shared" si="19"/>
        <v>0.66666666666666663</v>
      </c>
      <c r="K59" s="104">
        <f t="shared" si="19"/>
        <v>1.0672268907563025</v>
      </c>
      <c r="L59" s="104">
        <f t="shared" si="19"/>
        <v>1.3385714285714285</v>
      </c>
      <c r="M59" s="104">
        <f t="shared" si="19"/>
        <v>1.4242424242424243</v>
      </c>
      <c r="N59" s="104">
        <f t="shared" si="19"/>
        <v>5.6</v>
      </c>
      <c r="O59" s="104">
        <f t="shared" si="19"/>
        <v>1.9</v>
      </c>
      <c r="P59" s="104">
        <f t="shared" si="19"/>
        <v>1.1834862385321101</v>
      </c>
      <c r="Q59" s="104"/>
      <c r="R59" s="104">
        <f t="shared" si="19"/>
        <v>2.3333333333333335</v>
      </c>
      <c r="S59" s="104">
        <f t="shared" si="19"/>
        <v>1.2</v>
      </c>
      <c r="T59" s="104">
        <f t="shared" si="19"/>
        <v>0.58333333333333337</v>
      </c>
      <c r="U59" s="104"/>
      <c r="V59" s="104"/>
      <c r="W59" s="104">
        <f t="shared" si="19"/>
        <v>1</v>
      </c>
      <c r="X59" s="104">
        <f t="shared" si="19"/>
        <v>1</v>
      </c>
      <c r="Y59" s="104">
        <f t="shared" si="19"/>
        <v>0.6</v>
      </c>
      <c r="Z59" s="20"/>
    </row>
    <row r="60" spans="1:26" s="2" customFormat="1" ht="30" hidden="1" customHeight="1" x14ac:dyDescent="0.25">
      <c r="A60" s="13" t="s">
        <v>195</v>
      </c>
      <c r="B60" s="27">
        <v>496</v>
      </c>
      <c r="C60" s="27">
        <f t="shared" si="17"/>
        <v>557</v>
      </c>
      <c r="D60" s="15">
        <f t="shared" si="0"/>
        <v>1.122983870967742</v>
      </c>
      <c r="E60" s="26"/>
      <c r="F60" s="26"/>
      <c r="G60" s="26">
        <v>543</v>
      </c>
      <c r="H60" s="54"/>
      <c r="I60" s="106"/>
      <c r="J60" s="26"/>
      <c r="K60" s="26"/>
      <c r="L60" s="26">
        <v>3</v>
      </c>
      <c r="M60" s="54"/>
      <c r="N60" s="54"/>
      <c r="O60" s="26"/>
      <c r="P60" s="26"/>
      <c r="Q60" s="106"/>
      <c r="R60" s="26"/>
      <c r="S60" s="26"/>
      <c r="T60" s="26"/>
      <c r="U60" s="26">
        <v>8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35"/>
      <c r="F61" s="35"/>
      <c r="G61" s="35"/>
      <c r="H61" s="35"/>
      <c r="I61" s="153"/>
      <c r="J61" s="35"/>
      <c r="K61" s="35"/>
      <c r="L61" s="35"/>
      <c r="M61" s="35"/>
      <c r="N61" s="35"/>
      <c r="O61" s="35"/>
      <c r="P61" s="35"/>
      <c r="Q61" s="153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hidden="1" customHeight="1" x14ac:dyDescent="0.25">
      <c r="A62" s="18" t="s">
        <v>200</v>
      </c>
      <c r="B62" s="27">
        <v>23944</v>
      </c>
      <c r="C62" s="27">
        <f>SUM(E62:Y62)</f>
        <v>35393</v>
      </c>
      <c r="D62" s="15">
        <f t="shared" si="0"/>
        <v>1.4781573671901103</v>
      </c>
      <c r="E62" s="34">
        <f>E64+E67+E68+E70+E74+E73+E75</f>
        <v>6450</v>
      </c>
      <c r="F62" s="34">
        <f>F64+F67+F68+F70+F74+F73+F75</f>
        <v>579</v>
      </c>
      <c r="G62" s="34">
        <f t="shared" ref="G62:P62" si="20">G64+G67+G68+G70+G74+G73+G75</f>
        <v>1604</v>
      </c>
      <c r="H62" s="34">
        <f t="shared" si="20"/>
        <v>1315</v>
      </c>
      <c r="I62" s="34">
        <f t="shared" si="20"/>
        <v>1051</v>
      </c>
      <c r="J62" s="34">
        <f t="shared" si="20"/>
        <v>5473</v>
      </c>
      <c r="K62" s="34">
        <f t="shared" si="20"/>
        <v>454</v>
      </c>
      <c r="L62" s="34">
        <f t="shared" si="20"/>
        <v>1480</v>
      </c>
      <c r="M62" s="34">
        <f t="shared" si="20"/>
        <v>1069</v>
      </c>
      <c r="N62" s="34">
        <f t="shared" si="20"/>
        <v>157</v>
      </c>
      <c r="O62" s="34">
        <f t="shared" si="20"/>
        <v>650</v>
      </c>
      <c r="P62" s="34">
        <f t="shared" si="20"/>
        <v>1189</v>
      </c>
      <c r="Q62" s="34">
        <f>Q64+Q67+Q68+Q70+Q74+Q73+Q75</f>
        <v>4836</v>
      </c>
      <c r="R62" s="34">
        <f t="shared" ref="R62:Y62" si="21">R64+R67+R68+R70+R74+R73+R75</f>
        <v>495</v>
      </c>
      <c r="S62" s="34">
        <f>S64+S67+S68+S70+S74+S73+S75</f>
        <v>1016</v>
      </c>
      <c r="T62" s="34">
        <f t="shared" si="21"/>
        <v>1180</v>
      </c>
      <c r="U62" s="34">
        <f t="shared" si="21"/>
        <v>2574</v>
      </c>
      <c r="V62" s="34">
        <f t="shared" si="21"/>
        <v>522</v>
      </c>
      <c r="W62" s="34">
        <f t="shared" si="21"/>
        <v>1489</v>
      </c>
      <c r="X62" s="34">
        <f t="shared" si="21"/>
        <v>1580</v>
      </c>
      <c r="Y62" s="34">
        <f t="shared" si="21"/>
        <v>230</v>
      </c>
      <c r="Z62" s="21"/>
    </row>
    <row r="63" spans="1:26" s="2" customFormat="1" ht="30" hidden="1" customHeight="1" x14ac:dyDescent="0.25">
      <c r="A63" s="18" t="s">
        <v>201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34">
        <f>E69+E71+E72+E76</f>
        <v>2649</v>
      </c>
      <c r="F63" s="34">
        <f>F69+F71+F72+F76</f>
        <v>608</v>
      </c>
      <c r="G63" s="34">
        <f t="shared" ref="G63:Y63" si="22">G69+G71+G72+G76</f>
        <v>6390</v>
      </c>
      <c r="H63" s="34">
        <f t="shared" si="22"/>
        <v>2478</v>
      </c>
      <c r="I63" s="154">
        <f t="shared" si="22"/>
        <v>1613.9</v>
      </c>
      <c r="J63" s="34">
        <f>J69+J71+J72+J76</f>
        <v>2070</v>
      </c>
      <c r="K63" s="34">
        <f t="shared" si="22"/>
        <v>970.5</v>
      </c>
      <c r="L63" s="34">
        <f t="shared" si="22"/>
        <v>3327</v>
      </c>
      <c r="M63" s="34">
        <f t="shared" si="22"/>
        <v>779</v>
      </c>
      <c r="N63" s="34">
        <f>N69+N71+N72+N76</f>
        <v>1126.2</v>
      </c>
      <c r="O63" s="34">
        <f>O69+O71+O72+O76</f>
        <v>1939.5</v>
      </c>
      <c r="P63" s="34">
        <f t="shared" si="22"/>
        <v>1556</v>
      </c>
      <c r="Q63" s="154">
        <f t="shared" si="22"/>
        <v>2174</v>
      </c>
      <c r="R63" s="34">
        <f t="shared" si="22"/>
        <v>548</v>
      </c>
      <c r="S63" s="34">
        <f>S69+S71+S72+S76</f>
        <v>2995</v>
      </c>
      <c r="T63" s="34">
        <f t="shared" si="22"/>
        <v>2958</v>
      </c>
      <c r="U63" s="34">
        <f t="shared" si="22"/>
        <v>758</v>
      </c>
      <c r="V63" s="34">
        <f t="shared" si="22"/>
        <v>104.5</v>
      </c>
      <c r="W63" s="34">
        <f t="shared" si="22"/>
        <v>1012.8</v>
      </c>
      <c r="X63" s="34">
        <f t="shared" si="22"/>
        <v>5387</v>
      </c>
      <c r="Y63" s="34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34"/>
      <c r="F64" s="34"/>
      <c r="G64" s="34">
        <v>417</v>
      </c>
      <c r="H64" s="34"/>
      <c r="I64" s="154"/>
      <c r="J64" s="34"/>
      <c r="K64" s="34"/>
      <c r="L64" s="34"/>
      <c r="M64" s="34"/>
      <c r="N64" s="34"/>
      <c r="O64" s="34"/>
      <c r="P64" s="34"/>
      <c r="Q64" s="154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34"/>
      <c r="F65" s="34"/>
      <c r="G65" s="34"/>
      <c r="H65" s="34"/>
      <c r="I65" s="154"/>
      <c r="J65" s="34"/>
      <c r="K65" s="34"/>
      <c r="L65" s="34"/>
      <c r="M65" s="34"/>
      <c r="N65" s="34"/>
      <c r="O65" s="34"/>
      <c r="P65" s="34"/>
      <c r="Q65" s="15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34"/>
      <c r="F66" s="34"/>
      <c r="G66" s="34"/>
      <c r="H66" s="34"/>
      <c r="I66" s="154"/>
      <c r="J66" s="34"/>
      <c r="K66" s="34"/>
      <c r="L66" s="34"/>
      <c r="M66" s="34"/>
      <c r="N66" s="34"/>
      <c r="O66" s="34"/>
      <c r="P66" s="34"/>
      <c r="Q66" s="15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37">
        <v>5391</v>
      </c>
      <c r="F67" s="37">
        <v>295</v>
      </c>
      <c r="G67" s="37">
        <v>200</v>
      </c>
      <c r="H67" s="37">
        <v>100</v>
      </c>
      <c r="I67" s="144">
        <v>70</v>
      </c>
      <c r="J67" s="37">
        <v>2152</v>
      </c>
      <c r="K67" s="37">
        <v>120</v>
      </c>
      <c r="L67" s="37">
        <v>170</v>
      </c>
      <c r="M67" s="37"/>
      <c r="N67" s="37"/>
      <c r="O67" s="37">
        <v>650</v>
      </c>
      <c r="P67" s="37">
        <v>962</v>
      </c>
      <c r="Q67" s="144">
        <v>1629</v>
      </c>
      <c r="R67" s="37">
        <v>271</v>
      </c>
      <c r="S67" s="37">
        <v>700</v>
      </c>
      <c r="T67" s="37"/>
      <c r="U67" s="37">
        <v>170</v>
      </c>
      <c r="V67" s="37">
        <v>522</v>
      </c>
      <c r="W67" s="37">
        <v>1132</v>
      </c>
      <c r="X67" s="37">
        <v>1097</v>
      </c>
      <c r="Y67" s="37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37"/>
      <c r="F68" s="37">
        <v>134</v>
      </c>
      <c r="G68" s="37">
        <v>24</v>
      </c>
      <c r="H68" s="37">
        <v>757</v>
      </c>
      <c r="I68" s="144">
        <v>581</v>
      </c>
      <c r="J68" s="37">
        <v>1413</v>
      </c>
      <c r="K68" s="37">
        <v>174</v>
      </c>
      <c r="L68" s="37"/>
      <c r="M68" s="37">
        <v>1069</v>
      </c>
      <c r="N68" s="37">
        <v>55</v>
      </c>
      <c r="O68" s="37"/>
      <c r="P68" s="37">
        <v>17</v>
      </c>
      <c r="Q68" s="144">
        <v>110</v>
      </c>
      <c r="R68" s="37">
        <v>30</v>
      </c>
      <c r="S68" s="37"/>
      <c r="T68" s="37">
        <v>706</v>
      </c>
      <c r="U68" s="37"/>
      <c r="V68" s="37"/>
      <c r="W68" s="37"/>
      <c r="X68" s="37">
        <v>73</v>
      </c>
      <c r="Y68" s="37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37"/>
      <c r="F69" s="37">
        <v>350</v>
      </c>
      <c r="G69" s="37">
        <v>996</v>
      </c>
      <c r="H69" s="37">
        <v>993</v>
      </c>
      <c r="I69" s="144">
        <v>382</v>
      </c>
      <c r="J69" s="37">
        <v>281</v>
      </c>
      <c r="K69" s="37">
        <v>190</v>
      </c>
      <c r="L69" s="37">
        <v>1332</v>
      </c>
      <c r="M69" s="37">
        <v>380</v>
      </c>
      <c r="N69" s="37">
        <v>540</v>
      </c>
      <c r="O69" s="37">
        <v>557</v>
      </c>
      <c r="P69" s="37">
        <v>691</v>
      </c>
      <c r="Q69" s="144">
        <v>361</v>
      </c>
      <c r="R69" s="37">
        <v>150</v>
      </c>
      <c r="S69" s="37">
        <v>516</v>
      </c>
      <c r="T69" s="37">
        <v>2203</v>
      </c>
      <c r="U69" s="37">
        <v>581</v>
      </c>
      <c r="V69" s="37"/>
      <c r="W69" s="37">
        <v>570</v>
      </c>
      <c r="X69" s="37">
        <v>1438</v>
      </c>
      <c r="Y69" s="37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37">
        <v>106</v>
      </c>
      <c r="F70" s="37"/>
      <c r="G70" s="37">
        <v>563</v>
      </c>
      <c r="H70" s="37"/>
      <c r="I70" s="144">
        <v>100</v>
      </c>
      <c r="J70" s="37">
        <v>1908</v>
      </c>
      <c r="K70" s="37">
        <v>160</v>
      </c>
      <c r="L70" s="37">
        <v>1310</v>
      </c>
      <c r="M70" s="37"/>
      <c r="N70" s="37">
        <v>100</v>
      </c>
      <c r="O70" s="37"/>
      <c r="P70" s="37"/>
      <c r="Q70" s="144"/>
      <c r="R70" s="37">
        <v>105</v>
      </c>
      <c r="S70" s="37"/>
      <c r="T70" s="37">
        <v>291</v>
      </c>
      <c r="U70" s="37">
        <v>1810</v>
      </c>
      <c r="V70" s="37"/>
      <c r="W70" s="37"/>
      <c r="X70" s="37">
        <v>180</v>
      </c>
      <c r="Y70" s="37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37">
        <v>2628</v>
      </c>
      <c r="F71" s="37">
        <v>80</v>
      </c>
      <c r="G71" s="37">
        <v>3407</v>
      </c>
      <c r="H71" s="37">
        <v>671</v>
      </c>
      <c r="I71" s="144">
        <v>489</v>
      </c>
      <c r="J71" s="37">
        <v>1339</v>
      </c>
      <c r="K71" s="37">
        <v>202</v>
      </c>
      <c r="L71" s="37">
        <v>1620</v>
      </c>
      <c r="M71" s="37">
        <v>287</v>
      </c>
      <c r="N71" s="37">
        <v>316</v>
      </c>
      <c r="O71" s="37">
        <v>691</v>
      </c>
      <c r="P71" s="37">
        <v>783</v>
      </c>
      <c r="Q71" s="144">
        <v>1392</v>
      </c>
      <c r="R71" s="37">
        <v>120</v>
      </c>
      <c r="S71" s="37">
        <v>235</v>
      </c>
      <c r="T71" s="37">
        <v>582</v>
      </c>
      <c r="U71" s="37">
        <v>50</v>
      </c>
      <c r="V71" s="37">
        <v>32</v>
      </c>
      <c r="W71" s="37">
        <v>271</v>
      </c>
      <c r="X71" s="37">
        <v>3592</v>
      </c>
      <c r="Y71" s="37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37">
        <v>21</v>
      </c>
      <c r="F72" s="37">
        <v>177</v>
      </c>
      <c r="G72" s="37">
        <v>1979</v>
      </c>
      <c r="H72" s="37">
        <v>812</v>
      </c>
      <c r="I72" s="144">
        <v>740</v>
      </c>
      <c r="J72" s="37">
        <v>450</v>
      </c>
      <c r="K72" s="37">
        <v>578</v>
      </c>
      <c r="L72" s="37">
        <v>375</v>
      </c>
      <c r="M72" s="37">
        <v>109</v>
      </c>
      <c r="N72" s="37">
        <v>269</v>
      </c>
      <c r="O72" s="37">
        <v>691</v>
      </c>
      <c r="P72" s="142">
        <v>82</v>
      </c>
      <c r="Q72" s="144">
        <v>421</v>
      </c>
      <c r="R72" s="37">
        <v>278</v>
      </c>
      <c r="S72" s="37">
        <v>2242</v>
      </c>
      <c r="T72" s="37">
        <v>173</v>
      </c>
      <c r="U72" s="37">
        <v>127</v>
      </c>
      <c r="V72" s="37">
        <v>72</v>
      </c>
      <c r="W72" s="37">
        <v>171</v>
      </c>
      <c r="X72" s="37">
        <v>357</v>
      </c>
      <c r="Y72" s="37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37"/>
      <c r="F73" s="37">
        <v>10</v>
      </c>
      <c r="G73" s="37">
        <v>400</v>
      </c>
      <c r="H73" s="37">
        <v>53</v>
      </c>
      <c r="I73" s="144">
        <v>62</v>
      </c>
      <c r="J73" s="37"/>
      <c r="K73" s="37"/>
      <c r="L73" s="37"/>
      <c r="M73" s="37"/>
      <c r="N73" s="37">
        <v>2</v>
      </c>
      <c r="O73" s="37"/>
      <c r="P73" s="141"/>
      <c r="Q73" s="179">
        <v>430</v>
      </c>
      <c r="R73" s="49">
        <v>89</v>
      </c>
      <c r="S73" s="37">
        <v>116</v>
      </c>
      <c r="T73" s="37">
        <v>110</v>
      </c>
      <c r="U73" s="37">
        <v>254</v>
      </c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37">
        <v>953</v>
      </c>
      <c r="F74" s="37">
        <v>140</v>
      </c>
      <c r="G74" s="23"/>
      <c r="H74" s="39">
        <v>187</v>
      </c>
      <c r="I74" s="149">
        <v>238</v>
      </c>
      <c r="J74" s="37"/>
      <c r="K74" s="37"/>
      <c r="L74" s="37"/>
      <c r="M74" s="37"/>
      <c r="N74" s="37"/>
      <c r="O74" s="37"/>
      <c r="P74" s="141">
        <v>210</v>
      </c>
      <c r="Q74" s="179">
        <v>2667</v>
      </c>
      <c r="R74" s="37"/>
      <c r="S74" s="37">
        <v>200</v>
      </c>
      <c r="T74" s="37">
        <v>73</v>
      </c>
      <c r="U74" s="37"/>
      <c r="V74" s="37"/>
      <c r="W74" s="37">
        <v>357</v>
      </c>
      <c r="X74" s="37">
        <v>80</v>
      </c>
      <c r="Y74" s="37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37"/>
      <c r="F75" s="37"/>
      <c r="G75" s="37"/>
      <c r="H75" s="37">
        <v>218</v>
      </c>
      <c r="I75" s="144"/>
      <c r="J75" s="37"/>
      <c r="K75" s="37"/>
      <c r="L75" s="37"/>
      <c r="M75" s="37"/>
      <c r="N75" s="37"/>
      <c r="O75" s="37"/>
      <c r="P75" s="141"/>
      <c r="Q75" s="179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37"/>
      <c r="F76" s="37">
        <v>1</v>
      </c>
      <c r="G76" s="37">
        <v>8</v>
      </c>
      <c r="H76" s="37">
        <v>2</v>
      </c>
      <c r="I76" s="144">
        <v>2.9</v>
      </c>
      <c r="J76" s="37"/>
      <c r="K76" s="37">
        <v>0.5</v>
      </c>
      <c r="L76" s="37"/>
      <c r="M76" s="37">
        <v>3</v>
      </c>
      <c r="N76" s="37">
        <v>1.2</v>
      </c>
      <c r="O76" s="37">
        <v>0.5</v>
      </c>
      <c r="P76" s="141"/>
      <c r="Q76" s="179"/>
      <c r="R76" s="37"/>
      <c r="S76" s="37">
        <v>2</v>
      </c>
      <c r="T76" s="37"/>
      <c r="U76" s="37"/>
      <c r="V76" s="37">
        <v>0.5</v>
      </c>
      <c r="W76" s="37">
        <v>0.8</v>
      </c>
      <c r="X76" s="37"/>
      <c r="Y76" s="37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37"/>
      <c r="F77" s="37"/>
      <c r="G77" s="37"/>
      <c r="H77" s="37">
        <v>22</v>
      </c>
      <c r="I77" s="144"/>
      <c r="J77" s="37"/>
      <c r="K77" s="37"/>
      <c r="L77" s="37"/>
      <c r="M77" s="37"/>
      <c r="N77" s="37"/>
      <c r="O77" s="37">
        <v>4</v>
      </c>
      <c r="P77" s="141"/>
      <c r="Q77" s="179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37"/>
      <c r="F78" s="37"/>
      <c r="G78" s="37"/>
      <c r="H78" s="37"/>
      <c r="I78" s="144"/>
      <c r="J78" s="37"/>
      <c r="K78" s="37"/>
      <c r="L78" s="37"/>
      <c r="M78" s="37"/>
      <c r="N78" s="37"/>
      <c r="O78" s="37"/>
      <c r="P78" s="141"/>
      <c r="Q78" s="179"/>
      <c r="R78" s="37"/>
      <c r="S78" s="37"/>
      <c r="T78" s="37"/>
      <c r="U78" s="37"/>
      <c r="V78" s="37"/>
      <c r="W78" s="37"/>
      <c r="X78" s="37"/>
      <c r="Y78" s="37"/>
    </row>
    <row r="79" spans="1:26" ht="30" hidden="1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37"/>
      <c r="F79" s="37"/>
      <c r="G79" s="37"/>
      <c r="H79" s="37">
        <v>22</v>
      </c>
      <c r="I79" s="144"/>
      <c r="J79" s="37"/>
      <c r="K79" s="37"/>
      <c r="L79" s="37"/>
      <c r="M79" s="37"/>
      <c r="N79" s="37"/>
      <c r="O79" s="37">
        <v>4</v>
      </c>
      <c r="P79" s="141"/>
      <c r="Q79" s="179"/>
      <c r="R79" s="37">
        <v>36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35"/>
      <c r="F80" s="35"/>
      <c r="G80" s="35"/>
      <c r="H80" s="35"/>
      <c r="I80" s="153"/>
      <c r="J80" s="35"/>
      <c r="K80" s="35"/>
      <c r="L80" s="35"/>
      <c r="M80" s="35"/>
      <c r="N80" s="35"/>
      <c r="O80" s="35"/>
      <c r="P80" s="143"/>
      <c r="Q80" s="153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38"/>
      <c r="F81" s="38"/>
      <c r="G81" s="38"/>
      <c r="H81" s="38"/>
      <c r="I81" s="155"/>
      <c r="J81" s="38"/>
      <c r="K81" s="38"/>
      <c r="L81" s="38"/>
      <c r="M81" s="38"/>
      <c r="N81" s="38"/>
      <c r="O81" s="38"/>
      <c r="P81" s="119"/>
      <c r="Q81" s="155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25"/>
        <v>#DIV/0!</v>
      </c>
      <c r="E82" s="38"/>
      <c r="F82" s="38"/>
      <c r="G82" s="38"/>
      <c r="H82" s="38"/>
      <c r="I82" s="155"/>
      <c r="J82" s="38"/>
      <c r="K82" s="38"/>
      <c r="L82" s="38"/>
      <c r="M82" s="38"/>
      <c r="N82" s="38"/>
      <c r="O82" s="38"/>
      <c r="P82" s="119"/>
      <c r="Q82" s="155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25"/>
        <v>#DIV/0!</v>
      </c>
      <c r="E83" s="77"/>
      <c r="F83" s="77"/>
      <c r="G83" s="77"/>
      <c r="H83" s="77"/>
      <c r="I83" s="156"/>
      <c r="J83" s="77"/>
      <c r="K83" s="77"/>
      <c r="L83" s="77"/>
      <c r="M83" s="77"/>
      <c r="N83" s="77"/>
      <c r="O83" s="77"/>
      <c r="P83" s="120"/>
      <c r="Q83" s="156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25"/>
        <v>#DIV/0!</v>
      </c>
      <c r="E84" s="38"/>
      <c r="F84" s="38"/>
      <c r="G84" s="38"/>
      <c r="H84" s="38"/>
      <c r="I84" s="155"/>
      <c r="J84" s="38"/>
      <c r="K84" s="38"/>
      <c r="L84" s="38"/>
      <c r="M84" s="38"/>
      <c r="N84" s="38"/>
      <c r="O84" s="38"/>
      <c r="P84" s="119"/>
      <c r="Q84" s="155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157"/>
      <c r="J85" s="41"/>
      <c r="K85" s="41"/>
      <c r="L85" s="41"/>
      <c r="M85" s="41"/>
      <c r="N85" s="41"/>
      <c r="O85" s="41"/>
      <c r="P85" s="121"/>
      <c r="Q85" s="157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hidden="1" customHeight="1" x14ac:dyDescent="0.25">
      <c r="A86" s="13" t="s">
        <v>80</v>
      </c>
      <c r="B86" s="42"/>
      <c r="C86" s="42">
        <f>SUM(E86:Y86)</f>
        <v>7971</v>
      </c>
      <c r="D86" s="15"/>
      <c r="E86" s="99">
        <f>(E42-E87)</f>
        <v>47</v>
      </c>
      <c r="F86" s="99">
        <f t="shared" ref="F86:Y86" si="26">(F42-F87)</f>
        <v>708</v>
      </c>
      <c r="G86" s="99">
        <f t="shared" si="26"/>
        <v>1119</v>
      </c>
      <c r="H86" s="99">
        <f t="shared" si="26"/>
        <v>818</v>
      </c>
      <c r="I86" s="99">
        <f t="shared" si="26"/>
        <v>632</v>
      </c>
      <c r="J86" s="99">
        <f t="shared" si="26"/>
        <v>132</v>
      </c>
      <c r="K86" s="99">
        <f t="shared" si="26"/>
        <v>287</v>
      </c>
      <c r="L86" s="99">
        <f t="shared" si="26"/>
        <v>698</v>
      </c>
      <c r="M86" s="99">
        <f t="shared" si="26"/>
        <v>148</v>
      </c>
      <c r="N86" s="99">
        <f t="shared" si="26"/>
        <v>0</v>
      </c>
      <c r="O86" s="99">
        <f t="shared" si="26"/>
        <v>-588</v>
      </c>
      <c r="P86" s="99">
        <f t="shared" si="26"/>
        <v>1435</v>
      </c>
      <c r="Q86" s="99">
        <f t="shared" si="26"/>
        <v>1207</v>
      </c>
      <c r="R86" s="99">
        <f t="shared" si="26"/>
        <v>35</v>
      </c>
      <c r="S86" s="99">
        <f t="shared" si="26"/>
        <v>-163</v>
      </c>
      <c r="T86" s="99">
        <f t="shared" si="26"/>
        <v>58</v>
      </c>
      <c r="U86" s="99">
        <f t="shared" si="26"/>
        <v>-63</v>
      </c>
      <c r="V86" s="99">
        <f t="shared" si="26"/>
        <v>22</v>
      </c>
      <c r="W86" s="99">
        <f t="shared" si="26"/>
        <v>778</v>
      </c>
      <c r="X86" s="99">
        <f t="shared" si="26"/>
        <v>116</v>
      </c>
      <c r="Y86" s="99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47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47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0"/>
      <c r="F88" s="10"/>
      <c r="G88" s="10"/>
      <c r="H88" s="10"/>
      <c r="I88" s="147"/>
      <c r="J88" s="10"/>
      <c r="K88" s="10"/>
      <c r="L88" s="10"/>
      <c r="M88" s="10"/>
      <c r="N88" s="10"/>
      <c r="O88" s="10"/>
      <c r="P88" s="109"/>
      <c r="Q88" s="147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6"/>
      <c r="J89" s="26"/>
      <c r="K89" s="26"/>
      <c r="L89" s="26"/>
      <c r="M89" s="26"/>
      <c r="N89" s="26"/>
      <c r="O89" s="26"/>
      <c r="P89" s="112"/>
      <c r="Q89" s="106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34"/>
      <c r="F90" s="34"/>
      <c r="G90" s="34"/>
      <c r="H90" s="34"/>
      <c r="I90" s="154"/>
      <c r="J90" s="34"/>
      <c r="K90" s="34"/>
      <c r="L90" s="34"/>
      <c r="M90" s="34"/>
      <c r="N90" s="36"/>
      <c r="O90" s="34"/>
      <c r="P90" s="118"/>
      <c r="Q90" s="154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25"/>
        <v>#DIV/0!</v>
      </c>
      <c r="E91" s="46"/>
      <c r="F91" s="46"/>
      <c r="G91" s="46"/>
      <c r="H91" s="46"/>
      <c r="I91" s="158"/>
      <c r="J91" s="46"/>
      <c r="K91" s="46"/>
      <c r="L91" s="46"/>
      <c r="M91" s="46"/>
      <c r="N91" s="46"/>
      <c r="O91" s="46"/>
      <c r="P91" s="122"/>
      <c r="Q91" s="158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305997</v>
      </c>
      <c r="D92" s="15"/>
      <c r="E92" s="46"/>
      <c r="F92" s="46"/>
      <c r="G92" s="46"/>
      <c r="H92" s="46"/>
      <c r="I92" s="158"/>
      <c r="J92" s="46"/>
      <c r="K92" s="46"/>
      <c r="L92" s="46"/>
      <c r="M92" s="46"/>
      <c r="N92" s="46"/>
      <c r="O92" s="46"/>
      <c r="P92" s="46"/>
      <c r="Q92" s="158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6"/>
      <c r="F93" s="46"/>
      <c r="G93" s="46"/>
      <c r="H93" s="46"/>
      <c r="I93" s="158"/>
      <c r="J93" s="46"/>
      <c r="K93" s="46"/>
      <c r="L93" s="46"/>
      <c r="M93" s="46"/>
      <c r="N93" s="46"/>
      <c r="O93" s="46"/>
      <c r="P93" s="122"/>
      <c r="Q93" s="158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176</v>
      </c>
      <c r="B94" s="83"/>
      <c r="C94" s="83"/>
      <c r="D94" s="47"/>
      <c r="E94" s="83"/>
      <c r="F94" s="83"/>
      <c r="G94" s="83"/>
      <c r="H94" s="83"/>
      <c r="I94" s="159"/>
      <c r="J94" s="83"/>
      <c r="K94" s="83"/>
      <c r="L94" s="83"/>
      <c r="M94" s="83"/>
      <c r="N94" s="83"/>
      <c r="O94" s="83"/>
      <c r="P94" s="123"/>
      <c r="Q94" s="159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27">C95/B95</f>
        <v>#DIV/0!</v>
      </c>
      <c r="E95" s="10"/>
      <c r="F95" s="10"/>
      <c r="G95" s="10"/>
      <c r="H95" s="10"/>
      <c r="I95" s="147"/>
      <c r="J95" s="10"/>
      <c r="K95" s="10"/>
      <c r="L95" s="10"/>
      <c r="M95" s="10"/>
      <c r="N95" s="10"/>
      <c r="O95" s="10"/>
      <c r="P95" s="109"/>
      <c r="Q95" s="147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47"/>
      <c r="J96" s="10"/>
      <c r="K96" s="10"/>
      <c r="L96" s="10"/>
      <c r="M96" s="10"/>
      <c r="N96" s="10"/>
      <c r="O96" s="10"/>
      <c r="P96" s="109"/>
      <c r="Q96" s="147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153</v>
      </c>
      <c r="B97" s="39"/>
      <c r="C97" s="26"/>
      <c r="D97" s="15"/>
      <c r="E97" s="10"/>
      <c r="F97" s="10"/>
      <c r="G97" s="10"/>
      <c r="H97" s="10"/>
      <c r="I97" s="147"/>
      <c r="J97" s="10"/>
      <c r="K97" s="10"/>
      <c r="L97" s="10"/>
      <c r="M97" s="10"/>
      <c r="N97" s="10"/>
      <c r="O97" s="10"/>
      <c r="P97" s="109"/>
      <c r="Q97" s="147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154</v>
      </c>
      <c r="B98" s="39"/>
      <c r="C98" s="26"/>
      <c r="D98" s="15"/>
      <c r="E98" s="10"/>
      <c r="F98" s="10"/>
      <c r="G98" s="10"/>
      <c r="H98" s="10"/>
      <c r="I98" s="147"/>
      <c r="J98" s="10"/>
      <c r="K98" s="10"/>
      <c r="L98" s="10"/>
      <c r="M98" s="10"/>
      <c r="N98" s="10"/>
      <c r="O98" s="10"/>
      <c r="P98" s="109"/>
      <c r="Q98" s="147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47"/>
      <c r="J99" s="10"/>
      <c r="K99" s="10"/>
      <c r="L99" s="10"/>
      <c r="M99" s="10"/>
      <c r="N99" s="10"/>
      <c r="O99" s="10"/>
      <c r="P99" s="109"/>
      <c r="Q99" s="147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47"/>
      <c r="J100" s="10"/>
      <c r="K100" s="10"/>
      <c r="L100" s="10"/>
      <c r="M100" s="10"/>
      <c r="N100" s="10"/>
      <c r="O100" s="10"/>
      <c r="P100" s="109"/>
      <c r="Q100" s="147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47"/>
      <c r="J101" s="10"/>
      <c r="K101" s="10"/>
      <c r="L101" s="10"/>
      <c r="M101" s="10"/>
      <c r="N101" s="10"/>
      <c r="O101" s="10"/>
      <c r="P101" s="109"/>
      <c r="Q101" s="147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32" t="s">
        <v>91</v>
      </c>
      <c r="B102" s="23"/>
      <c r="C102" s="27"/>
      <c r="D102" s="15" t="e">
        <f t="shared" si="27"/>
        <v>#DIV/0!</v>
      </c>
      <c r="E102" s="39"/>
      <c r="F102" s="39"/>
      <c r="G102" s="39"/>
      <c r="H102" s="39"/>
      <c r="I102" s="149"/>
      <c r="J102" s="39"/>
      <c r="K102" s="105"/>
      <c r="L102" s="39"/>
      <c r="M102" s="39"/>
      <c r="N102" s="39"/>
      <c r="O102" s="39"/>
      <c r="P102" s="111"/>
      <c r="Q102" s="149"/>
      <c r="R102" s="39"/>
      <c r="S102" s="39"/>
      <c r="T102" s="39"/>
      <c r="U102" s="39"/>
      <c r="V102" s="39"/>
      <c r="W102" s="39"/>
      <c r="X102" s="39"/>
      <c r="Y102" s="39"/>
    </row>
    <row r="103" spans="1:25" s="12" customFormat="1" ht="30" hidden="1" customHeight="1" x14ac:dyDescent="0.2">
      <c r="A103" s="13" t="s">
        <v>182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28">G102/G101</f>
        <v>#DIV/0!</v>
      </c>
      <c r="H103" s="29" t="e">
        <f t="shared" si="28"/>
        <v>#DIV/0!</v>
      </c>
      <c r="I103" s="151" t="e">
        <f t="shared" si="28"/>
        <v>#DIV/0!</v>
      </c>
      <c r="J103" s="29" t="e">
        <f t="shared" si="28"/>
        <v>#DIV/0!</v>
      </c>
      <c r="K103" s="29" t="e">
        <f t="shared" si="28"/>
        <v>#DIV/0!</v>
      </c>
      <c r="L103" s="29" t="e">
        <f t="shared" si="28"/>
        <v>#DIV/0!</v>
      </c>
      <c r="M103" s="29" t="e">
        <f t="shared" si="28"/>
        <v>#DIV/0!</v>
      </c>
      <c r="N103" s="29" t="e">
        <f t="shared" si="28"/>
        <v>#DIV/0!</v>
      </c>
      <c r="O103" s="29" t="e">
        <f t="shared" si="28"/>
        <v>#DIV/0!</v>
      </c>
      <c r="P103" s="114" t="e">
        <f t="shared" si="28"/>
        <v>#DIV/0!</v>
      </c>
      <c r="Q103" s="151" t="e">
        <f t="shared" si="28"/>
        <v>#DIV/0!</v>
      </c>
      <c r="R103" s="29" t="e">
        <f t="shared" si="28"/>
        <v>#DIV/0!</v>
      </c>
      <c r="S103" s="29" t="e">
        <f t="shared" si="28"/>
        <v>#DIV/0!</v>
      </c>
      <c r="T103" s="29" t="e">
        <f t="shared" si="28"/>
        <v>#DIV/0!</v>
      </c>
      <c r="U103" s="29" t="e">
        <f t="shared" si="28"/>
        <v>#DIV/0!</v>
      </c>
      <c r="V103" s="29" t="e">
        <f t="shared" si="28"/>
        <v>#DIV/0!</v>
      </c>
      <c r="W103" s="29" t="e">
        <f t="shared" si="28"/>
        <v>#DIV/0!</v>
      </c>
      <c r="X103" s="29" t="e">
        <f t="shared" si="28"/>
        <v>#DIV/0!</v>
      </c>
      <c r="Y103" s="29" t="e">
        <f t="shared" si="28"/>
        <v>#DIV/0!</v>
      </c>
    </row>
    <row r="104" spans="1:25" s="96" customFormat="1" ht="31.9" hidden="1" customHeight="1" x14ac:dyDescent="0.2">
      <c r="A104" s="94" t="s">
        <v>96</v>
      </c>
      <c r="B104" s="97">
        <f>B101-B102</f>
        <v>0</v>
      </c>
      <c r="C104" s="97">
        <f>C101-C102</f>
        <v>0</v>
      </c>
      <c r="D104" s="97"/>
      <c r="E104" s="97">
        <f t="shared" ref="E104:Y104" si="29">E101-E102</f>
        <v>0</v>
      </c>
      <c r="F104" s="97">
        <f t="shared" si="29"/>
        <v>0</v>
      </c>
      <c r="G104" s="97">
        <f t="shared" si="29"/>
        <v>0</v>
      </c>
      <c r="H104" s="97">
        <f t="shared" si="29"/>
        <v>0</v>
      </c>
      <c r="I104" s="160">
        <f t="shared" si="29"/>
        <v>0</v>
      </c>
      <c r="J104" s="97">
        <f t="shared" si="29"/>
        <v>0</v>
      </c>
      <c r="K104" s="97">
        <f t="shared" si="29"/>
        <v>0</v>
      </c>
      <c r="L104" s="97">
        <f t="shared" si="29"/>
        <v>0</v>
      </c>
      <c r="M104" s="97">
        <f t="shared" si="29"/>
        <v>0</v>
      </c>
      <c r="N104" s="97">
        <f t="shared" si="29"/>
        <v>0</v>
      </c>
      <c r="O104" s="97">
        <f t="shared" si="29"/>
        <v>0</v>
      </c>
      <c r="P104" s="124">
        <f t="shared" si="29"/>
        <v>0</v>
      </c>
      <c r="Q104" s="160">
        <f t="shared" si="29"/>
        <v>0</v>
      </c>
      <c r="R104" s="97">
        <f t="shared" si="29"/>
        <v>0</v>
      </c>
      <c r="S104" s="97">
        <f t="shared" si="29"/>
        <v>0</v>
      </c>
      <c r="T104" s="97">
        <f t="shared" si="29"/>
        <v>0</v>
      </c>
      <c r="U104" s="97">
        <f t="shared" si="29"/>
        <v>0</v>
      </c>
      <c r="V104" s="97">
        <f t="shared" si="29"/>
        <v>0</v>
      </c>
      <c r="W104" s="97">
        <f t="shared" si="29"/>
        <v>0</v>
      </c>
      <c r="X104" s="97">
        <f t="shared" si="29"/>
        <v>0</v>
      </c>
      <c r="Y104" s="97">
        <f t="shared" si="29"/>
        <v>0</v>
      </c>
    </row>
    <row r="105" spans="1:25" s="12" customFormat="1" ht="30" hidden="1" customHeight="1" x14ac:dyDescent="0.2">
      <c r="A105" s="11" t="s">
        <v>92</v>
      </c>
      <c r="B105" s="39"/>
      <c r="C105" s="26">
        <f>SUM(E105:Y105)</f>
        <v>0</v>
      </c>
      <c r="D105" s="15" t="e">
        <f t="shared" si="27"/>
        <v>#DIV/0!</v>
      </c>
      <c r="E105" s="10"/>
      <c r="F105" s="10"/>
      <c r="G105" s="10"/>
      <c r="H105" s="10"/>
      <c r="I105" s="147"/>
      <c r="J105" s="10"/>
      <c r="K105" s="10"/>
      <c r="L105" s="10"/>
      <c r="M105" s="10"/>
      <c r="N105" s="10"/>
      <c r="O105" s="10"/>
      <c r="P105" s="109"/>
      <c r="Q105" s="147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93</v>
      </c>
      <c r="B106" s="39"/>
      <c r="C106" s="26">
        <f>SUM(E106:Y106)</f>
        <v>0</v>
      </c>
      <c r="D106" s="15" t="e">
        <f t="shared" si="27"/>
        <v>#DIV/0!</v>
      </c>
      <c r="E106" s="10"/>
      <c r="F106" s="10"/>
      <c r="G106" s="10"/>
      <c r="H106" s="10"/>
      <c r="I106" s="147"/>
      <c r="J106" s="10"/>
      <c r="K106" s="10"/>
      <c r="L106" s="10"/>
      <c r="M106" s="10"/>
      <c r="N106" s="10"/>
      <c r="O106" s="10"/>
      <c r="P106" s="109"/>
      <c r="Q106" s="147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94</v>
      </c>
      <c r="B107" s="39"/>
      <c r="C107" s="26">
        <f>SUM(E107:Y107)</f>
        <v>0</v>
      </c>
      <c r="D107" s="15" t="e">
        <f t="shared" si="27"/>
        <v>#DIV/0!</v>
      </c>
      <c r="E107" s="10"/>
      <c r="F107" s="10"/>
      <c r="G107" s="10"/>
      <c r="H107" s="10"/>
      <c r="I107" s="147"/>
      <c r="J107" s="10"/>
      <c r="K107" s="10"/>
      <c r="L107" s="10"/>
      <c r="M107" s="10"/>
      <c r="N107" s="10"/>
      <c r="O107" s="10"/>
      <c r="P107" s="109"/>
      <c r="Q107" s="147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95</v>
      </c>
      <c r="B108" s="39"/>
      <c r="C108" s="26">
        <f>SUM(E108:Y108)</f>
        <v>0</v>
      </c>
      <c r="D108" s="15" t="e">
        <f t="shared" si="27"/>
        <v>#DIV/0!</v>
      </c>
      <c r="E108" s="24"/>
      <c r="F108" s="24"/>
      <c r="G108" s="24"/>
      <c r="H108" s="24"/>
      <c r="I108" s="152"/>
      <c r="J108" s="24"/>
      <c r="K108" s="24"/>
      <c r="L108" s="24"/>
      <c r="M108" s="24"/>
      <c r="N108" s="24"/>
      <c r="O108" s="24"/>
      <c r="P108" s="116"/>
      <c r="Q108" s="152"/>
      <c r="R108" s="24"/>
      <c r="S108" s="24"/>
      <c r="T108" s="24"/>
      <c r="U108" s="24"/>
      <c r="V108" s="24"/>
      <c r="W108" s="24"/>
      <c r="X108" s="24"/>
      <c r="Y108" s="24"/>
    </row>
    <row r="109" spans="1:25" s="12" customFormat="1" ht="30" hidden="1" customHeight="1" x14ac:dyDescent="0.2">
      <c r="A109" s="32" t="s">
        <v>97</v>
      </c>
      <c r="B109" s="27"/>
      <c r="C109" s="27">
        <f>SUM(E109:Y109)</f>
        <v>0</v>
      </c>
      <c r="D109" s="15" t="e">
        <f t="shared" si="27"/>
        <v>#DIV/0!</v>
      </c>
      <c r="E109" s="39"/>
      <c r="F109" s="39"/>
      <c r="G109" s="39"/>
      <c r="H109" s="39"/>
      <c r="I109" s="149"/>
      <c r="J109" s="39"/>
      <c r="K109" s="105"/>
      <c r="L109" s="39"/>
      <c r="M109" s="39"/>
      <c r="N109" s="39"/>
      <c r="O109" s="39"/>
      <c r="P109" s="111"/>
      <c r="Q109" s="149"/>
      <c r="R109" s="39"/>
      <c r="S109" s="39"/>
      <c r="T109" s="39"/>
      <c r="U109" s="39"/>
      <c r="V109" s="39"/>
      <c r="W109" s="39"/>
      <c r="X109" s="39"/>
      <c r="Y109" s="39"/>
    </row>
    <row r="110" spans="1:25" s="12" customFormat="1" ht="31.15" hidden="1" customHeight="1" x14ac:dyDescent="0.2">
      <c r="A110" s="13" t="s">
        <v>182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30">E109/E101</f>
        <v>#DIV/0!</v>
      </c>
      <c r="F110" s="29" t="e">
        <f t="shared" si="30"/>
        <v>#DIV/0!</v>
      </c>
      <c r="G110" s="29" t="e">
        <f t="shared" si="30"/>
        <v>#DIV/0!</v>
      </c>
      <c r="H110" s="29" t="e">
        <f t="shared" si="30"/>
        <v>#DIV/0!</v>
      </c>
      <c r="I110" s="151" t="e">
        <f t="shared" si="30"/>
        <v>#DIV/0!</v>
      </c>
      <c r="J110" s="29" t="e">
        <f t="shared" si="30"/>
        <v>#DIV/0!</v>
      </c>
      <c r="K110" s="29" t="e">
        <f t="shared" si="30"/>
        <v>#DIV/0!</v>
      </c>
      <c r="L110" s="29" t="e">
        <f t="shared" si="30"/>
        <v>#DIV/0!</v>
      </c>
      <c r="M110" s="29" t="e">
        <f t="shared" si="30"/>
        <v>#DIV/0!</v>
      </c>
      <c r="N110" s="29" t="e">
        <f t="shared" si="30"/>
        <v>#DIV/0!</v>
      </c>
      <c r="O110" s="29" t="e">
        <f t="shared" si="30"/>
        <v>#DIV/0!</v>
      </c>
      <c r="P110" s="114" t="e">
        <f t="shared" si="30"/>
        <v>#DIV/0!</v>
      </c>
      <c r="Q110" s="151" t="e">
        <f t="shared" si="30"/>
        <v>#DIV/0!</v>
      </c>
      <c r="R110" s="29" t="e">
        <f t="shared" si="30"/>
        <v>#DIV/0!</v>
      </c>
      <c r="S110" s="29" t="e">
        <f t="shared" si="30"/>
        <v>#DIV/0!</v>
      </c>
      <c r="T110" s="29" t="e">
        <f t="shared" si="30"/>
        <v>#DIV/0!</v>
      </c>
      <c r="U110" s="29" t="e">
        <f t="shared" si="30"/>
        <v>#DIV/0!</v>
      </c>
      <c r="V110" s="29" t="e">
        <f t="shared" si="30"/>
        <v>#DIV/0!</v>
      </c>
      <c r="W110" s="29" t="e">
        <f t="shared" si="30"/>
        <v>#DIV/0!</v>
      </c>
      <c r="X110" s="29" t="e">
        <f t="shared" si="30"/>
        <v>#DIV/0!</v>
      </c>
      <c r="Y110" s="29" t="e">
        <f t="shared" si="30"/>
        <v>#DIV/0!</v>
      </c>
    </row>
    <row r="111" spans="1:25" s="12" customFormat="1" ht="30" hidden="1" customHeight="1" x14ac:dyDescent="0.2">
      <c r="A111" s="11" t="s">
        <v>92</v>
      </c>
      <c r="B111" s="39"/>
      <c r="C111" s="26">
        <f t="shared" ref="C111:C121" si="31">SUM(E111:Y111)</f>
        <v>0</v>
      </c>
      <c r="D111" s="15" t="e">
        <f t="shared" si="27"/>
        <v>#DIV/0!</v>
      </c>
      <c r="E111" s="10"/>
      <c r="F111" s="10"/>
      <c r="G111" s="10"/>
      <c r="H111" s="10"/>
      <c r="I111" s="147"/>
      <c r="J111" s="10"/>
      <c r="K111" s="10"/>
      <c r="L111" s="10"/>
      <c r="M111" s="10"/>
      <c r="N111" s="10"/>
      <c r="O111" s="10"/>
      <c r="P111" s="109"/>
      <c r="Q111" s="147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93</v>
      </c>
      <c r="B112" s="39"/>
      <c r="C112" s="26">
        <f t="shared" si="31"/>
        <v>0</v>
      </c>
      <c r="D112" s="15" t="e">
        <f t="shared" si="27"/>
        <v>#DIV/0!</v>
      </c>
      <c r="E112" s="10"/>
      <c r="F112" s="10"/>
      <c r="G112" s="10"/>
      <c r="H112" s="10"/>
      <c r="I112" s="147"/>
      <c r="J112" s="10"/>
      <c r="K112" s="10"/>
      <c r="L112" s="10"/>
      <c r="M112" s="10"/>
      <c r="N112" s="10"/>
      <c r="O112" s="10"/>
      <c r="P112" s="109"/>
      <c r="Q112" s="147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94</v>
      </c>
      <c r="B113" s="39"/>
      <c r="C113" s="26">
        <f t="shared" si="31"/>
        <v>0</v>
      </c>
      <c r="D113" s="15" t="e">
        <f t="shared" si="27"/>
        <v>#DIV/0!</v>
      </c>
      <c r="E113" s="10"/>
      <c r="F113" s="10"/>
      <c r="G113" s="10"/>
      <c r="H113" s="10"/>
      <c r="I113" s="147"/>
      <c r="J113" s="10"/>
      <c r="K113" s="10"/>
      <c r="L113" s="10"/>
      <c r="M113" s="10"/>
      <c r="N113" s="10"/>
      <c r="O113" s="10"/>
      <c r="P113" s="109"/>
      <c r="Q113" s="147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">
      <c r="A114" s="11" t="s">
        <v>95</v>
      </c>
      <c r="B114" s="39"/>
      <c r="C114" s="26">
        <f t="shared" si="31"/>
        <v>0</v>
      </c>
      <c r="D114" s="15" t="e">
        <f t="shared" si="27"/>
        <v>#DIV/0!</v>
      </c>
      <c r="E114" s="24"/>
      <c r="F114" s="24"/>
      <c r="G114" s="24"/>
      <c r="H114" s="24"/>
      <c r="I114" s="152"/>
      <c r="J114" s="24"/>
      <c r="K114" s="24"/>
      <c r="L114" s="24"/>
      <c r="M114" s="24"/>
      <c r="N114" s="24"/>
      <c r="O114" s="24"/>
      <c r="P114" s="116"/>
      <c r="Q114" s="152"/>
      <c r="R114" s="24"/>
      <c r="S114" s="24"/>
      <c r="T114" s="84"/>
      <c r="U114" s="24"/>
      <c r="V114" s="24"/>
      <c r="W114" s="24"/>
      <c r="X114" s="24"/>
      <c r="Y114" s="24"/>
    </row>
    <row r="115" spans="1:25" s="50" customFormat="1" ht="48" hidden="1" customHeight="1" x14ac:dyDescent="0.2">
      <c r="A115" s="13" t="s">
        <v>191</v>
      </c>
      <c r="B115" s="39"/>
      <c r="C115" s="26">
        <v>595200</v>
      </c>
      <c r="D115" s="16" t="e">
        <f t="shared" si="27"/>
        <v>#DIV/0!</v>
      </c>
      <c r="E115" s="39"/>
      <c r="F115" s="39"/>
      <c r="G115" s="39"/>
      <c r="H115" s="39"/>
      <c r="I115" s="149"/>
      <c r="J115" s="39"/>
      <c r="K115" s="105"/>
      <c r="L115" s="39"/>
      <c r="M115" s="39"/>
      <c r="N115" s="39"/>
      <c r="O115" s="39"/>
      <c r="P115" s="111"/>
      <c r="Q115" s="149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30" hidden="1" customHeight="1" x14ac:dyDescent="0.2">
      <c r="A116" s="32" t="s">
        <v>192</v>
      </c>
      <c r="B116" s="27"/>
      <c r="C116" s="27">
        <f t="shared" si="31"/>
        <v>0</v>
      </c>
      <c r="D116" s="15" t="e">
        <f t="shared" si="27"/>
        <v>#DIV/0!</v>
      </c>
      <c r="E116" s="39"/>
      <c r="F116" s="39"/>
      <c r="G116" s="39"/>
      <c r="H116" s="39"/>
      <c r="I116" s="149"/>
      <c r="J116" s="39"/>
      <c r="K116" s="105"/>
      <c r="L116" s="39"/>
      <c r="M116" s="39"/>
      <c r="N116" s="39"/>
      <c r="O116" s="39"/>
      <c r="P116" s="111"/>
      <c r="Q116" s="149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</v>
      </c>
      <c r="D117" s="9"/>
      <c r="E117" s="30" t="e">
        <f t="shared" ref="E117:Y117" si="32">E116/E115</f>
        <v>#DIV/0!</v>
      </c>
      <c r="F117" s="30" t="e">
        <f t="shared" si="32"/>
        <v>#DIV/0!</v>
      </c>
      <c r="G117" s="30" t="e">
        <f t="shared" si="32"/>
        <v>#DIV/0!</v>
      </c>
      <c r="H117" s="30" t="e">
        <f t="shared" si="32"/>
        <v>#DIV/0!</v>
      </c>
      <c r="I117" s="150" t="e">
        <f t="shared" si="32"/>
        <v>#DIV/0!</v>
      </c>
      <c r="J117" s="30" t="e">
        <f t="shared" si="32"/>
        <v>#DIV/0!</v>
      </c>
      <c r="K117" s="104" t="e">
        <f t="shared" si="32"/>
        <v>#DIV/0!</v>
      </c>
      <c r="L117" s="30" t="e">
        <f t="shared" si="32"/>
        <v>#DIV/0!</v>
      </c>
      <c r="M117" s="30" t="e">
        <f t="shared" si="32"/>
        <v>#DIV/0!</v>
      </c>
      <c r="N117" s="30" t="e">
        <f t="shared" si="32"/>
        <v>#DIV/0!</v>
      </c>
      <c r="O117" s="30" t="e">
        <f t="shared" si="32"/>
        <v>#DIV/0!</v>
      </c>
      <c r="P117" s="113" t="e">
        <f t="shared" si="32"/>
        <v>#DIV/0!</v>
      </c>
      <c r="Q117" s="150" t="e">
        <f t="shared" si="32"/>
        <v>#DIV/0!</v>
      </c>
      <c r="R117" s="30" t="e">
        <f t="shared" si="32"/>
        <v>#DIV/0!</v>
      </c>
      <c r="S117" s="30" t="e">
        <f t="shared" si="32"/>
        <v>#DIV/0!</v>
      </c>
      <c r="T117" s="30" t="e">
        <f t="shared" si="32"/>
        <v>#DIV/0!</v>
      </c>
      <c r="U117" s="30" t="e">
        <f t="shared" si="32"/>
        <v>#DIV/0!</v>
      </c>
      <c r="V117" s="30" t="e">
        <f t="shared" si="32"/>
        <v>#DIV/0!</v>
      </c>
      <c r="W117" s="30" t="e">
        <f t="shared" si="32"/>
        <v>#DIV/0!</v>
      </c>
      <c r="X117" s="30" t="e">
        <f t="shared" si="32"/>
        <v>#DIV/0!</v>
      </c>
      <c r="Y117" s="30" t="e">
        <f t="shared" si="32"/>
        <v>#DIV/0!</v>
      </c>
    </row>
    <row r="118" spans="1:25" s="12" customFormat="1" ht="30" hidden="1" customHeight="1" x14ac:dyDescent="0.2">
      <c r="A118" s="11" t="s">
        <v>92</v>
      </c>
      <c r="B118" s="26"/>
      <c r="C118" s="26">
        <f t="shared" si="31"/>
        <v>0</v>
      </c>
      <c r="D118" s="15" t="e">
        <f t="shared" si="27"/>
        <v>#DIV/0!</v>
      </c>
      <c r="E118" s="10"/>
      <c r="F118" s="10"/>
      <c r="G118" s="10"/>
      <c r="H118" s="10"/>
      <c r="I118" s="147"/>
      <c r="J118" s="10"/>
      <c r="K118" s="10"/>
      <c r="L118" s="10"/>
      <c r="M118" s="10"/>
      <c r="N118" s="10"/>
      <c r="O118" s="10"/>
      <c r="P118" s="109"/>
      <c r="Q118" s="147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0" hidden="1" customHeight="1" x14ac:dyDescent="0.2">
      <c r="A119" s="11" t="s">
        <v>93</v>
      </c>
      <c r="B119" s="26"/>
      <c r="C119" s="26">
        <f t="shared" si="31"/>
        <v>0</v>
      </c>
      <c r="D119" s="15" t="e">
        <f t="shared" si="27"/>
        <v>#DIV/0!</v>
      </c>
      <c r="E119" s="10"/>
      <c r="F119" s="10"/>
      <c r="G119" s="10"/>
      <c r="H119" s="10"/>
      <c r="I119" s="147"/>
      <c r="J119" s="10"/>
      <c r="K119" s="10"/>
      <c r="L119" s="10"/>
      <c r="M119" s="10"/>
      <c r="N119" s="10"/>
      <c r="O119" s="10"/>
      <c r="P119" s="109"/>
      <c r="Q119" s="147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94</v>
      </c>
      <c r="B120" s="26"/>
      <c r="C120" s="26">
        <f t="shared" si="31"/>
        <v>0</v>
      </c>
      <c r="D120" s="15" t="e">
        <f t="shared" si="27"/>
        <v>#DIV/0!</v>
      </c>
      <c r="E120" s="10"/>
      <c r="F120" s="10"/>
      <c r="G120" s="10"/>
      <c r="H120" s="10"/>
      <c r="I120" s="147"/>
      <c r="J120" s="10"/>
      <c r="K120" s="10"/>
      <c r="L120" s="10"/>
      <c r="M120" s="10"/>
      <c r="N120" s="10"/>
      <c r="O120" s="10"/>
      <c r="P120" s="109"/>
      <c r="Q120" s="147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15" hidden="1" customHeight="1" x14ac:dyDescent="0.2">
      <c r="A121" s="11" t="s">
        <v>95</v>
      </c>
      <c r="B121" s="39"/>
      <c r="C121" s="26">
        <f t="shared" si="31"/>
        <v>0</v>
      </c>
      <c r="D121" s="15" t="e">
        <f t="shared" si="27"/>
        <v>#DIV/0!</v>
      </c>
      <c r="E121" s="24"/>
      <c r="F121" s="24"/>
      <c r="G121" s="51"/>
      <c r="H121" s="51"/>
      <c r="I121" s="152"/>
      <c r="J121" s="24"/>
      <c r="K121" s="24"/>
      <c r="L121" s="24"/>
      <c r="M121" s="24"/>
      <c r="N121" s="24"/>
      <c r="O121" s="24"/>
      <c r="P121" s="116"/>
      <c r="Q121" s="152"/>
      <c r="R121" s="24"/>
      <c r="S121" s="24"/>
      <c r="T121" s="84"/>
      <c r="U121" s="24"/>
      <c r="V121" s="24"/>
      <c r="W121" s="24"/>
      <c r="X121" s="24"/>
      <c r="Y121" s="24"/>
    </row>
    <row r="122" spans="1:25" s="12" customFormat="1" ht="31.15" hidden="1" customHeight="1" x14ac:dyDescent="0.2">
      <c r="A122" s="32" t="s">
        <v>98</v>
      </c>
      <c r="B122" s="53" t="e">
        <f>B116/B109*10</f>
        <v>#DIV/0!</v>
      </c>
      <c r="C122" s="53" t="e">
        <f>C116/C109*10</f>
        <v>#DIV/0!</v>
      </c>
      <c r="D122" s="15" t="e">
        <f t="shared" si="27"/>
        <v>#DIV/0!</v>
      </c>
      <c r="E122" s="54" t="e">
        <f t="shared" ref="E122:Y122" si="33">E116/E109*10</f>
        <v>#DIV/0!</v>
      </c>
      <c r="F122" s="54" t="e">
        <f t="shared" si="33"/>
        <v>#DIV/0!</v>
      </c>
      <c r="G122" s="54" t="e">
        <f t="shared" si="33"/>
        <v>#DIV/0!</v>
      </c>
      <c r="H122" s="54" t="e">
        <f t="shared" si="33"/>
        <v>#DIV/0!</v>
      </c>
      <c r="I122" s="161" t="e">
        <f t="shared" si="33"/>
        <v>#DIV/0!</v>
      </c>
      <c r="J122" s="54" t="e">
        <f t="shared" si="33"/>
        <v>#DIV/0!</v>
      </c>
      <c r="K122" s="54" t="e">
        <f t="shared" si="33"/>
        <v>#DIV/0!</v>
      </c>
      <c r="L122" s="54" t="e">
        <f t="shared" si="33"/>
        <v>#DIV/0!</v>
      </c>
      <c r="M122" s="54" t="e">
        <f t="shared" si="33"/>
        <v>#DIV/0!</v>
      </c>
      <c r="N122" s="54" t="e">
        <f t="shared" si="33"/>
        <v>#DIV/0!</v>
      </c>
      <c r="O122" s="54" t="e">
        <f t="shared" si="33"/>
        <v>#DIV/0!</v>
      </c>
      <c r="P122" s="125" t="e">
        <f t="shared" si="33"/>
        <v>#DIV/0!</v>
      </c>
      <c r="Q122" s="161" t="e">
        <f t="shared" si="33"/>
        <v>#DIV/0!</v>
      </c>
      <c r="R122" s="54" t="e">
        <f t="shared" si="33"/>
        <v>#DIV/0!</v>
      </c>
      <c r="S122" s="54" t="e">
        <f t="shared" si="33"/>
        <v>#DIV/0!</v>
      </c>
      <c r="T122" s="54" t="e">
        <f t="shared" si="33"/>
        <v>#DIV/0!</v>
      </c>
      <c r="U122" s="54" t="e">
        <f t="shared" si="33"/>
        <v>#DIV/0!</v>
      </c>
      <c r="V122" s="54" t="e">
        <f t="shared" si="33"/>
        <v>#DIV/0!</v>
      </c>
      <c r="W122" s="54" t="e">
        <f t="shared" si="33"/>
        <v>#DIV/0!</v>
      </c>
      <c r="X122" s="54" t="e">
        <f t="shared" si="33"/>
        <v>#DIV/0!</v>
      </c>
      <c r="Y122" s="54" t="e">
        <f t="shared" si="33"/>
        <v>#DIV/0!</v>
      </c>
    </row>
    <row r="123" spans="1:25" s="12" customFormat="1" ht="30" hidden="1" customHeight="1" x14ac:dyDescent="0.2">
      <c r="A123" s="11" t="s">
        <v>92</v>
      </c>
      <c r="B123" s="54" t="e">
        <f t="shared" ref="B123:E126" si="34">B118/B111*10</f>
        <v>#DIV/0!</v>
      </c>
      <c r="C123" s="54" t="e">
        <f t="shared" si="34"/>
        <v>#DIV/0!</v>
      </c>
      <c r="D123" s="15" t="e">
        <f t="shared" si="27"/>
        <v>#DIV/0!</v>
      </c>
      <c r="E123" s="54" t="e">
        <f t="shared" ref="E123:Y123" si="35">E118/E111*10</f>
        <v>#DIV/0!</v>
      </c>
      <c r="F123" s="54" t="e">
        <f t="shared" si="35"/>
        <v>#DIV/0!</v>
      </c>
      <c r="G123" s="54" t="e">
        <f t="shared" si="35"/>
        <v>#DIV/0!</v>
      </c>
      <c r="H123" s="54" t="e">
        <f t="shared" si="35"/>
        <v>#DIV/0!</v>
      </c>
      <c r="I123" s="161" t="e">
        <f t="shared" si="35"/>
        <v>#DIV/0!</v>
      </c>
      <c r="J123" s="54" t="e">
        <f t="shared" si="35"/>
        <v>#DIV/0!</v>
      </c>
      <c r="K123" s="54" t="e">
        <f t="shared" si="35"/>
        <v>#DIV/0!</v>
      </c>
      <c r="L123" s="54" t="e">
        <f t="shared" si="35"/>
        <v>#DIV/0!</v>
      </c>
      <c r="M123" s="54" t="e">
        <f t="shared" si="35"/>
        <v>#DIV/0!</v>
      </c>
      <c r="N123" s="54" t="e">
        <f t="shared" si="35"/>
        <v>#DIV/0!</v>
      </c>
      <c r="O123" s="54" t="e">
        <f t="shared" si="35"/>
        <v>#DIV/0!</v>
      </c>
      <c r="P123" s="125" t="e">
        <f t="shared" si="35"/>
        <v>#DIV/0!</v>
      </c>
      <c r="Q123" s="161" t="e">
        <f t="shared" si="35"/>
        <v>#DIV/0!</v>
      </c>
      <c r="R123" s="54" t="e">
        <f t="shared" si="35"/>
        <v>#DIV/0!</v>
      </c>
      <c r="S123" s="54" t="e">
        <f t="shared" si="35"/>
        <v>#DIV/0!</v>
      </c>
      <c r="T123" s="54" t="e">
        <f t="shared" si="35"/>
        <v>#DIV/0!</v>
      </c>
      <c r="U123" s="54" t="e">
        <f t="shared" si="35"/>
        <v>#DIV/0!</v>
      </c>
      <c r="V123" s="54" t="e">
        <f t="shared" si="35"/>
        <v>#DIV/0!</v>
      </c>
      <c r="W123" s="54" t="e">
        <f t="shared" si="35"/>
        <v>#DIV/0!</v>
      </c>
      <c r="X123" s="54" t="e">
        <f t="shared" si="35"/>
        <v>#DIV/0!</v>
      </c>
      <c r="Y123" s="54" t="e">
        <f t="shared" si="35"/>
        <v>#DIV/0!</v>
      </c>
    </row>
    <row r="124" spans="1:25" s="12" customFormat="1" ht="30" hidden="1" customHeight="1" x14ac:dyDescent="0.2">
      <c r="A124" s="11" t="s">
        <v>93</v>
      </c>
      <c r="B124" s="54" t="e">
        <f t="shared" si="34"/>
        <v>#DIV/0!</v>
      </c>
      <c r="C124" s="54" t="e">
        <f t="shared" si="34"/>
        <v>#DIV/0!</v>
      </c>
      <c r="D124" s="15" t="e">
        <f t="shared" si="27"/>
        <v>#DIV/0!</v>
      </c>
      <c r="E124" s="54"/>
      <c r="F124" s="54" t="e">
        <f t="shared" ref="F124:M125" si="36">F119/F112*10</f>
        <v>#DIV/0!</v>
      </c>
      <c r="G124" s="54" t="e">
        <f t="shared" si="36"/>
        <v>#DIV/0!</v>
      </c>
      <c r="H124" s="54" t="e">
        <f t="shared" si="36"/>
        <v>#DIV/0!</v>
      </c>
      <c r="I124" s="161" t="e">
        <f t="shared" si="36"/>
        <v>#DIV/0!</v>
      </c>
      <c r="J124" s="54" t="e">
        <f t="shared" si="36"/>
        <v>#DIV/0!</v>
      </c>
      <c r="K124" s="54" t="e">
        <f t="shared" si="36"/>
        <v>#DIV/0!</v>
      </c>
      <c r="L124" s="54" t="e">
        <f t="shared" si="36"/>
        <v>#DIV/0!</v>
      </c>
      <c r="M124" s="54" t="e">
        <f t="shared" si="36"/>
        <v>#DIV/0!</v>
      </c>
      <c r="N124" s="54"/>
      <c r="O124" s="54" t="e">
        <f>O119/O112*10</f>
        <v>#DIV/0!</v>
      </c>
      <c r="P124" s="125" t="e">
        <f>P119/P112*10</f>
        <v>#DIV/0!</v>
      </c>
      <c r="Q124" s="161"/>
      <c r="R124" s="54" t="e">
        <f t="shared" ref="R124:U125" si="37">R119/R112*10</f>
        <v>#DIV/0!</v>
      </c>
      <c r="S124" s="54" t="e">
        <f t="shared" si="37"/>
        <v>#DIV/0!</v>
      </c>
      <c r="T124" s="54" t="e">
        <f t="shared" si="37"/>
        <v>#DIV/0!</v>
      </c>
      <c r="U124" s="54" t="e">
        <f t="shared" si="37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34"/>
        <v>#DIV/0!</v>
      </c>
      <c r="C125" s="54" t="e">
        <f t="shared" si="34"/>
        <v>#DIV/0!</v>
      </c>
      <c r="D125" s="15" t="e">
        <f t="shared" si="27"/>
        <v>#DIV/0!</v>
      </c>
      <c r="E125" s="54" t="e">
        <f>E120/E113*10</f>
        <v>#DIV/0!</v>
      </c>
      <c r="F125" s="54" t="e">
        <f t="shared" si="36"/>
        <v>#DIV/0!</v>
      </c>
      <c r="G125" s="54" t="e">
        <f t="shared" si="36"/>
        <v>#DIV/0!</v>
      </c>
      <c r="H125" s="54" t="e">
        <f t="shared" si="36"/>
        <v>#DIV/0!</v>
      </c>
      <c r="I125" s="161" t="e">
        <f t="shared" si="36"/>
        <v>#DIV/0!</v>
      </c>
      <c r="J125" s="54" t="e">
        <f t="shared" si="36"/>
        <v>#DIV/0!</v>
      </c>
      <c r="K125" s="54" t="e">
        <f t="shared" si="36"/>
        <v>#DIV/0!</v>
      </c>
      <c r="L125" s="54" t="e">
        <f t="shared" si="36"/>
        <v>#DIV/0!</v>
      </c>
      <c r="M125" s="54" t="e">
        <f t="shared" si="36"/>
        <v>#DIV/0!</v>
      </c>
      <c r="N125" s="54" t="e">
        <f>N120/N113*10</f>
        <v>#DIV/0!</v>
      </c>
      <c r="O125" s="54" t="e">
        <f>O120/O113*10</f>
        <v>#DIV/0!</v>
      </c>
      <c r="P125" s="125" t="e">
        <f>P120/P113*10</f>
        <v>#DIV/0!</v>
      </c>
      <c r="Q125" s="161" t="e">
        <f>Q120/Q113*10</f>
        <v>#DIV/0!</v>
      </c>
      <c r="R125" s="54" t="e">
        <f t="shared" si="37"/>
        <v>#DIV/0!</v>
      </c>
      <c r="S125" s="54" t="e">
        <f t="shared" si="37"/>
        <v>#DIV/0!</v>
      </c>
      <c r="T125" s="54" t="e">
        <f t="shared" si="37"/>
        <v>#DIV/0!</v>
      </c>
      <c r="U125" s="54" t="e">
        <f t="shared" si="37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34"/>
        <v>#DIV/0!</v>
      </c>
      <c r="C126" s="54" t="e">
        <f t="shared" si="34"/>
        <v>#DIV/0!</v>
      </c>
      <c r="D126" s="15" t="e">
        <f t="shared" si="27"/>
        <v>#DIV/0!</v>
      </c>
      <c r="E126" s="54" t="e">
        <f t="shared" si="34"/>
        <v>#DIV/0!</v>
      </c>
      <c r="F126" s="54"/>
      <c r="G126" s="54">
        <v>10</v>
      </c>
      <c r="H126" s="54"/>
      <c r="I126" s="161" t="e">
        <f>I121/I114*10</f>
        <v>#DIV/0!</v>
      </c>
      <c r="J126" s="54"/>
      <c r="K126" s="54"/>
      <c r="L126" s="54"/>
      <c r="M126" s="54"/>
      <c r="N126" s="54"/>
      <c r="O126" s="54"/>
      <c r="P126" s="125"/>
      <c r="Q126" s="161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157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144"/>
      <c r="J127" s="37"/>
      <c r="K127" s="37"/>
      <c r="L127" s="54"/>
      <c r="M127" s="37"/>
      <c r="N127" s="37"/>
      <c r="O127" s="37"/>
      <c r="P127" s="115"/>
      <c r="Q127" s="144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158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144"/>
      <c r="J128" s="37"/>
      <c r="K128" s="37"/>
      <c r="L128" s="54"/>
      <c r="M128" s="37"/>
      <c r="N128" s="37"/>
      <c r="O128" s="37"/>
      <c r="P128" s="115"/>
      <c r="Q128" s="144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162"/>
      <c r="J129" s="58"/>
      <c r="K129" s="58"/>
      <c r="L129" s="58"/>
      <c r="M129" s="58" t="e">
        <f>M128/M127*10</f>
        <v>#DIV/0!</v>
      </c>
      <c r="N129" s="58"/>
      <c r="O129" s="58"/>
      <c r="P129" s="126" t="e">
        <f>P128/P127*10</f>
        <v>#DIV/0!</v>
      </c>
      <c r="Q129" s="162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27"/>
        <v>#DIV/0!</v>
      </c>
      <c r="E130" s="51"/>
      <c r="F130" s="51"/>
      <c r="G130" s="51"/>
      <c r="H130" s="51"/>
      <c r="I130" s="163"/>
      <c r="J130" s="51"/>
      <c r="K130" s="51"/>
      <c r="L130" s="51"/>
      <c r="M130" s="51"/>
      <c r="N130" s="51"/>
      <c r="O130" s="51"/>
      <c r="P130" s="127"/>
      <c r="Q130" s="163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27"/>
        <v>#DIV/0!</v>
      </c>
      <c r="E131" s="24"/>
      <c r="F131" s="24"/>
      <c r="G131" s="24"/>
      <c r="H131" s="24"/>
      <c r="I131" s="152"/>
      <c r="J131" s="24"/>
      <c r="K131" s="26"/>
      <c r="L131" s="26"/>
      <c r="M131" s="26"/>
      <c r="N131" s="24"/>
      <c r="O131" s="24"/>
      <c r="P131" s="116"/>
      <c r="Q131" s="152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27"/>
        <v>#DIV/0!</v>
      </c>
      <c r="E132" s="54"/>
      <c r="F132" s="54"/>
      <c r="G132" s="54"/>
      <c r="H132" s="54"/>
      <c r="I132" s="161"/>
      <c r="J132" s="54"/>
      <c r="K132" s="54"/>
      <c r="L132" s="54"/>
      <c r="M132" s="54"/>
      <c r="N132" s="54"/>
      <c r="O132" s="54"/>
      <c r="P132" s="125"/>
      <c r="Q132" s="161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3"/>
      <c r="F133" s="93"/>
      <c r="G133" s="93"/>
      <c r="H133" s="93"/>
      <c r="I133" s="164"/>
      <c r="J133" s="93"/>
      <c r="K133" s="93"/>
      <c r="L133" s="93"/>
      <c r="M133" s="93"/>
      <c r="N133" s="93"/>
      <c r="O133" s="93"/>
      <c r="P133" s="128"/>
      <c r="Q133" s="164"/>
      <c r="R133" s="93"/>
      <c r="S133" s="93"/>
      <c r="T133" s="93"/>
      <c r="U133" s="93"/>
      <c r="V133" s="93"/>
      <c r="W133" s="93"/>
      <c r="X133" s="93"/>
      <c r="Y133" s="93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163"/>
      <c r="J134" s="51"/>
      <c r="K134" s="51"/>
      <c r="L134" s="26"/>
      <c r="M134" s="51"/>
      <c r="N134" s="51"/>
      <c r="O134" s="51"/>
      <c r="P134" s="127"/>
      <c r="Q134" s="163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163"/>
      <c r="J135" s="51"/>
      <c r="K135" s="51"/>
      <c r="L135" s="51"/>
      <c r="M135" s="51"/>
      <c r="N135" s="51"/>
      <c r="O135" s="51"/>
      <c r="P135" s="127"/>
      <c r="Q135" s="163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76" si="38">C136/B136</f>
        <v>#DIV/0!</v>
      </c>
      <c r="E136" s="39"/>
      <c r="F136" s="39"/>
      <c r="G136" s="39"/>
      <c r="H136" s="39"/>
      <c r="I136" s="149"/>
      <c r="J136" s="39"/>
      <c r="K136" s="105"/>
      <c r="L136" s="39"/>
      <c r="M136" s="39"/>
      <c r="N136" s="39"/>
      <c r="O136" s="39"/>
      <c r="P136" s="111"/>
      <c r="Q136" s="14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186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39">E136/E135</f>
        <v>#DIV/0!</v>
      </c>
      <c r="F137" s="35" t="e">
        <f t="shared" si="39"/>
        <v>#DIV/0!</v>
      </c>
      <c r="G137" s="35" t="e">
        <f t="shared" si="39"/>
        <v>#DIV/0!</v>
      </c>
      <c r="H137" s="35" t="e">
        <f t="shared" si="39"/>
        <v>#DIV/0!</v>
      </c>
      <c r="I137" s="153" t="e">
        <f t="shared" si="39"/>
        <v>#DIV/0!</v>
      </c>
      <c r="J137" s="35" t="e">
        <f t="shared" si="39"/>
        <v>#DIV/0!</v>
      </c>
      <c r="K137" s="35" t="e">
        <f t="shared" si="39"/>
        <v>#DIV/0!</v>
      </c>
      <c r="L137" s="35" t="e">
        <f t="shared" si="39"/>
        <v>#DIV/0!</v>
      </c>
      <c r="M137" s="35" t="e">
        <f t="shared" si="39"/>
        <v>#DIV/0!</v>
      </c>
      <c r="N137" s="35" t="e">
        <f t="shared" si="39"/>
        <v>#DIV/0!</v>
      </c>
      <c r="O137" s="35" t="e">
        <f t="shared" si="39"/>
        <v>#DIV/0!</v>
      </c>
      <c r="P137" s="117" t="e">
        <f t="shared" si="39"/>
        <v>#DIV/0!</v>
      </c>
      <c r="Q137" s="153" t="e">
        <f t="shared" si="39"/>
        <v>#DIV/0!</v>
      </c>
      <c r="R137" s="35" t="e">
        <f t="shared" si="39"/>
        <v>#DIV/0!</v>
      </c>
      <c r="S137" s="35" t="e">
        <f t="shared" si="39"/>
        <v>#DIV/0!</v>
      </c>
      <c r="T137" s="35" t="e">
        <f t="shared" si="39"/>
        <v>#DIV/0!</v>
      </c>
      <c r="U137" s="35" t="e">
        <f t="shared" si="39"/>
        <v>#DIV/0!</v>
      </c>
      <c r="V137" s="35" t="e">
        <f t="shared" si="39"/>
        <v>#DIV/0!</v>
      </c>
      <c r="W137" s="35" t="e">
        <f t="shared" si="39"/>
        <v>#DIV/0!</v>
      </c>
      <c r="X137" s="35" t="e">
        <f t="shared" si="39"/>
        <v>#DIV/0!</v>
      </c>
      <c r="Y137" s="35" t="e">
        <f t="shared" si="39"/>
        <v>#DIV/0!</v>
      </c>
    </row>
    <row r="138" spans="1:26" s="96" customFormat="1" ht="21" hidden="1" customHeight="1" x14ac:dyDescent="0.2">
      <c r="A138" s="94" t="s">
        <v>96</v>
      </c>
      <c r="B138" s="95">
        <f>B135-B136</f>
        <v>0</v>
      </c>
      <c r="C138" s="95">
        <f>C135-C136</f>
        <v>0</v>
      </c>
      <c r="D138" s="95"/>
      <c r="E138" s="95">
        <f t="shared" ref="E138:Y138" si="40">E135-E136</f>
        <v>0</v>
      </c>
      <c r="F138" s="95">
        <f t="shared" si="40"/>
        <v>0</v>
      </c>
      <c r="G138" s="95">
        <f t="shared" si="40"/>
        <v>0</v>
      </c>
      <c r="H138" s="95">
        <f t="shared" si="40"/>
        <v>0</v>
      </c>
      <c r="I138" s="165">
        <f t="shared" si="40"/>
        <v>0</v>
      </c>
      <c r="J138" s="95">
        <f t="shared" si="40"/>
        <v>0</v>
      </c>
      <c r="K138" s="95">
        <f t="shared" si="40"/>
        <v>0</v>
      </c>
      <c r="L138" s="95">
        <f t="shared" si="40"/>
        <v>0</v>
      </c>
      <c r="M138" s="95">
        <f t="shared" si="40"/>
        <v>0</v>
      </c>
      <c r="N138" s="95">
        <f t="shared" si="40"/>
        <v>0</v>
      </c>
      <c r="O138" s="95">
        <f t="shared" si="40"/>
        <v>0</v>
      </c>
      <c r="P138" s="129">
        <f t="shared" si="40"/>
        <v>0</v>
      </c>
      <c r="Q138" s="165">
        <f t="shared" si="40"/>
        <v>0</v>
      </c>
      <c r="R138" s="95">
        <f t="shared" si="40"/>
        <v>0</v>
      </c>
      <c r="S138" s="95">
        <f t="shared" si="40"/>
        <v>0</v>
      </c>
      <c r="T138" s="95">
        <f t="shared" si="40"/>
        <v>0</v>
      </c>
      <c r="U138" s="95">
        <f t="shared" si="40"/>
        <v>0</v>
      </c>
      <c r="V138" s="95">
        <f t="shared" si="40"/>
        <v>0</v>
      </c>
      <c r="W138" s="95">
        <f t="shared" si="40"/>
        <v>0</v>
      </c>
      <c r="X138" s="95">
        <f t="shared" si="40"/>
        <v>0</v>
      </c>
      <c r="Y138" s="95">
        <f t="shared" si="40"/>
        <v>0</v>
      </c>
    </row>
    <row r="139" spans="1:26" s="12" customFormat="1" ht="22.9" hidden="1" customHeight="1" x14ac:dyDescent="0.2">
      <c r="A139" s="13" t="s">
        <v>189</v>
      </c>
      <c r="B139" s="39"/>
      <c r="C139" s="26"/>
      <c r="D139" s="16" t="e">
        <f t="shared" si="38"/>
        <v>#DIV/0!</v>
      </c>
      <c r="E139" s="39"/>
      <c r="F139" s="39"/>
      <c r="G139" s="39"/>
      <c r="H139" s="39"/>
      <c r="I139" s="149"/>
      <c r="J139" s="39"/>
      <c r="K139" s="105"/>
      <c r="L139" s="39"/>
      <c r="M139" s="39"/>
      <c r="N139" s="39"/>
      <c r="O139" s="39"/>
      <c r="P139" s="111"/>
      <c r="Q139" s="149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38"/>
        <v>#DIV/0!</v>
      </c>
      <c r="E140" s="39"/>
      <c r="F140" s="39"/>
      <c r="G140" s="39"/>
      <c r="H140" s="39"/>
      <c r="I140" s="149"/>
      <c r="J140" s="39"/>
      <c r="K140" s="105"/>
      <c r="L140" s="39"/>
      <c r="M140" s="39"/>
      <c r="N140" s="39"/>
      <c r="O140" s="39"/>
      <c r="P140" s="111"/>
      <c r="Q140" s="149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41">E140/E139</f>
        <v>#DIV/0!</v>
      </c>
      <c r="F141" s="29" t="e">
        <f t="shared" si="41"/>
        <v>#DIV/0!</v>
      </c>
      <c r="G141" s="29" t="e">
        <f t="shared" si="41"/>
        <v>#DIV/0!</v>
      </c>
      <c r="H141" s="29" t="e">
        <f t="shared" si="41"/>
        <v>#DIV/0!</v>
      </c>
      <c r="I141" s="151" t="e">
        <f t="shared" si="41"/>
        <v>#DIV/0!</v>
      </c>
      <c r="J141" s="29" t="e">
        <f t="shared" si="41"/>
        <v>#DIV/0!</v>
      </c>
      <c r="K141" s="29" t="e">
        <f t="shared" si="41"/>
        <v>#DIV/0!</v>
      </c>
      <c r="L141" s="29" t="e">
        <f t="shared" si="41"/>
        <v>#DIV/0!</v>
      </c>
      <c r="M141" s="29" t="e">
        <f t="shared" si="41"/>
        <v>#DIV/0!</v>
      </c>
      <c r="N141" s="29" t="e">
        <f t="shared" si="41"/>
        <v>#DIV/0!</v>
      </c>
      <c r="O141" s="29" t="e">
        <f t="shared" si="41"/>
        <v>#DIV/0!</v>
      </c>
      <c r="P141" s="114" t="e">
        <f t="shared" si="41"/>
        <v>#DIV/0!</v>
      </c>
      <c r="Q141" s="151" t="e">
        <f t="shared" si="41"/>
        <v>#DIV/0!</v>
      </c>
      <c r="R141" s="29" t="e">
        <f t="shared" si="41"/>
        <v>#DIV/0!</v>
      </c>
      <c r="S141" s="29" t="e">
        <f t="shared" si="41"/>
        <v>#DIV/0!</v>
      </c>
      <c r="T141" s="29" t="e">
        <f t="shared" si="41"/>
        <v>#DIV/0!</v>
      </c>
      <c r="U141" s="29" t="e">
        <f t="shared" si="41"/>
        <v>#DIV/0!</v>
      </c>
      <c r="V141" s="29" t="e">
        <f t="shared" si="41"/>
        <v>#DIV/0!</v>
      </c>
      <c r="W141" s="29" t="e">
        <f t="shared" si="41"/>
        <v>#DIV/0!</v>
      </c>
      <c r="X141" s="29" t="e">
        <f t="shared" si="41"/>
        <v>#DIV/0!</v>
      </c>
      <c r="Y141" s="29" t="e">
        <f t="shared" si="41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38"/>
        <v>#DIV/0!</v>
      </c>
      <c r="E142" s="58" t="e">
        <f t="shared" ref="E142:P142" si="42">E140/E136*10</f>
        <v>#DIV/0!</v>
      </c>
      <c r="F142" s="58" t="e">
        <f t="shared" si="42"/>
        <v>#DIV/0!</v>
      </c>
      <c r="G142" s="58" t="e">
        <f t="shared" si="42"/>
        <v>#DIV/0!</v>
      </c>
      <c r="H142" s="58" t="e">
        <f t="shared" si="42"/>
        <v>#DIV/0!</v>
      </c>
      <c r="I142" s="162" t="e">
        <f t="shared" si="42"/>
        <v>#DIV/0!</v>
      </c>
      <c r="J142" s="58" t="e">
        <f t="shared" si="42"/>
        <v>#DIV/0!</v>
      </c>
      <c r="K142" s="58" t="e">
        <f t="shared" si="42"/>
        <v>#DIV/0!</v>
      </c>
      <c r="L142" s="58" t="e">
        <f t="shared" si="42"/>
        <v>#DIV/0!</v>
      </c>
      <c r="M142" s="58" t="e">
        <f t="shared" si="42"/>
        <v>#DIV/0!</v>
      </c>
      <c r="N142" s="58" t="e">
        <f t="shared" si="42"/>
        <v>#DIV/0!</v>
      </c>
      <c r="O142" s="58" t="e">
        <f t="shared" si="42"/>
        <v>#DIV/0!</v>
      </c>
      <c r="P142" s="126" t="e">
        <f t="shared" si="42"/>
        <v>#DIV/0!</v>
      </c>
      <c r="Q142" s="162" t="e">
        <f t="shared" ref="Q142:V142" si="43">Q140/Q136*10</f>
        <v>#DIV/0!</v>
      </c>
      <c r="R142" s="58" t="e">
        <f t="shared" si="43"/>
        <v>#DIV/0!</v>
      </c>
      <c r="S142" s="58" t="e">
        <f t="shared" si="43"/>
        <v>#DIV/0!</v>
      </c>
      <c r="T142" s="58" t="e">
        <f t="shared" si="43"/>
        <v>#DIV/0!</v>
      </c>
      <c r="U142" s="58" t="e">
        <f t="shared" si="43"/>
        <v>#DIV/0!</v>
      </c>
      <c r="V142" s="58" t="e">
        <f t="shared" si="43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163"/>
      <c r="J143" s="51"/>
      <c r="K143" s="51"/>
      <c r="L143" s="51"/>
      <c r="M143" s="51"/>
      <c r="N143" s="51"/>
      <c r="O143" s="51"/>
      <c r="P143" s="127"/>
      <c r="Q143" s="163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162"/>
      <c r="J144" s="58"/>
      <c r="K144" s="58"/>
      <c r="L144" s="26"/>
      <c r="M144" s="58"/>
      <c r="N144" s="58"/>
      <c r="O144" s="58"/>
      <c r="P144" s="126"/>
      <c r="Q144" s="162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163"/>
      <c r="J145" s="51"/>
      <c r="K145" s="51"/>
      <c r="L145" s="51"/>
      <c r="M145" s="51"/>
      <c r="N145" s="51"/>
      <c r="O145" s="51"/>
      <c r="P145" s="127"/>
      <c r="Q145" s="163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outlineLevel="1" x14ac:dyDescent="0.2">
      <c r="A146" s="55" t="s">
        <v>177</v>
      </c>
      <c r="B146" s="23"/>
      <c r="C146" s="27">
        <f>SUM(E146:Y146)</f>
        <v>0</v>
      </c>
      <c r="D146" s="15" t="e">
        <f t="shared" si="38"/>
        <v>#DIV/0!</v>
      </c>
      <c r="E146" s="39"/>
      <c r="F146" s="39"/>
      <c r="G146" s="39"/>
      <c r="H146" s="39"/>
      <c r="I146" s="149"/>
      <c r="J146" s="39"/>
      <c r="K146" s="105"/>
      <c r="L146" s="39"/>
      <c r="M146" s="39"/>
      <c r="N146" s="39"/>
      <c r="O146" s="39"/>
      <c r="P146" s="111"/>
      <c r="Q146" s="14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186</v>
      </c>
      <c r="B147" s="33" t="e">
        <f>B146/B145</f>
        <v>#DIV/0!</v>
      </c>
      <c r="C147" s="33" t="e">
        <f>C146/C145</f>
        <v>#DIV/0!</v>
      </c>
      <c r="D147" s="15"/>
      <c r="E147" s="29" t="e">
        <f>E146/E145</f>
        <v>#DIV/0!</v>
      </c>
      <c r="F147" s="29" t="e">
        <f t="shared" ref="F147:Y147" si="44">F146/F145</f>
        <v>#DIV/0!</v>
      </c>
      <c r="G147" s="29" t="e">
        <f t="shared" si="44"/>
        <v>#DIV/0!</v>
      </c>
      <c r="H147" s="29" t="e">
        <f t="shared" si="44"/>
        <v>#DIV/0!</v>
      </c>
      <c r="I147" s="151" t="e">
        <f t="shared" si="44"/>
        <v>#DIV/0!</v>
      </c>
      <c r="J147" s="29" t="e">
        <f t="shared" si="44"/>
        <v>#DIV/0!</v>
      </c>
      <c r="K147" s="29" t="e">
        <f t="shared" si="44"/>
        <v>#DIV/0!</v>
      </c>
      <c r="L147" s="29" t="e">
        <f t="shared" si="44"/>
        <v>#DIV/0!</v>
      </c>
      <c r="M147" s="29" t="e">
        <f t="shared" si="44"/>
        <v>#DIV/0!</v>
      </c>
      <c r="N147" s="29" t="e">
        <f t="shared" si="44"/>
        <v>#DIV/0!</v>
      </c>
      <c r="O147" s="29" t="e">
        <f t="shared" si="44"/>
        <v>#DIV/0!</v>
      </c>
      <c r="P147" s="114" t="e">
        <f t="shared" si="44"/>
        <v>#DIV/0!</v>
      </c>
      <c r="Q147" s="151"/>
      <c r="R147" s="29" t="e">
        <f t="shared" si="44"/>
        <v>#DIV/0!</v>
      </c>
      <c r="S147" s="29" t="e">
        <f t="shared" si="44"/>
        <v>#DIV/0!</v>
      </c>
      <c r="T147" s="29" t="e">
        <f t="shared" si="44"/>
        <v>#DIV/0!</v>
      </c>
      <c r="U147" s="29" t="e">
        <f t="shared" si="44"/>
        <v>#DIV/0!</v>
      </c>
      <c r="V147" s="29" t="e">
        <f t="shared" si="44"/>
        <v>#DIV/0!</v>
      </c>
      <c r="W147" s="29" t="e">
        <f t="shared" si="44"/>
        <v>#DIV/0!</v>
      </c>
      <c r="X147" s="29" t="e">
        <f t="shared" si="44"/>
        <v>#DIV/0!</v>
      </c>
      <c r="Y147" s="29" t="e">
        <f t="shared" si="44"/>
        <v>#DIV/0!</v>
      </c>
    </row>
    <row r="148" spans="1:25" s="12" customFormat="1" ht="31.15" hidden="1" customHeight="1" x14ac:dyDescent="0.2">
      <c r="A148" s="13" t="s">
        <v>190</v>
      </c>
      <c r="B148" s="39"/>
      <c r="C148" s="39"/>
      <c r="D148" s="16" t="e">
        <f t="shared" si="38"/>
        <v>#DIV/0!</v>
      </c>
      <c r="E148" s="39"/>
      <c r="F148" s="39"/>
      <c r="G148" s="39"/>
      <c r="H148" s="39"/>
      <c r="I148" s="149"/>
      <c r="J148" s="39"/>
      <c r="K148" s="105"/>
      <c r="L148" s="39"/>
      <c r="M148" s="39"/>
      <c r="N148" s="39"/>
      <c r="O148" s="39"/>
      <c r="P148" s="111"/>
      <c r="Q148" s="149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hidden="1" customHeight="1" x14ac:dyDescent="0.2">
      <c r="A149" s="32" t="s">
        <v>110</v>
      </c>
      <c r="B149" s="23"/>
      <c r="C149" s="27">
        <f>SUM(E149:Y149)</f>
        <v>0</v>
      </c>
      <c r="D149" s="15" t="e">
        <f t="shared" si="38"/>
        <v>#DIV/0!</v>
      </c>
      <c r="E149" s="39"/>
      <c r="F149" s="39"/>
      <c r="G149" s="39"/>
      <c r="H149" s="39"/>
      <c r="I149" s="149"/>
      <c r="J149" s="39"/>
      <c r="K149" s="105"/>
      <c r="L149" s="39"/>
      <c r="M149" s="39"/>
      <c r="N149" s="39"/>
      <c r="O149" s="39"/>
      <c r="P149" s="111"/>
      <c r="Q149" s="149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9"/>
      <c r="E150" s="30" t="e">
        <f t="shared" ref="E150:M150" si="45">E149/E148</f>
        <v>#DIV/0!</v>
      </c>
      <c r="F150" s="30" t="e">
        <f t="shared" si="45"/>
        <v>#DIV/0!</v>
      </c>
      <c r="G150" s="30" t="e">
        <f t="shared" si="45"/>
        <v>#DIV/0!</v>
      </c>
      <c r="H150" s="30" t="e">
        <f t="shared" si="45"/>
        <v>#DIV/0!</v>
      </c>
      <c r="I150" s="150" t="e">
        <f t="shared" si="45"/>
        <v>#DIV/0!</v>
      </c>
      <c r="J150" s="30" t="e">
        <f t="shared" si="45"/>
        <v>#DIV/0!</v>
      </c>
      <c r="K150" s="104" t="e">
        <f t="shared" si="45"/>
        <v>#DIV/0!</v>
      </c>
      <c r="L150" s="30" t="e">
        <f t="shared" si="45"/>
        <v>#DIV/0!</v>
      </c>
      <c r="M150" s="30" t="e">
        <f t="shared" si="45"/>
        <v>#DIV/0!</v>
      </c>
      <c r="N150" s="30"/>
      <c r="O150" s="30" t="e">
        <f>O149/O148</f>
        <v>#DIV/0!</v>
      </c>
      <c r="P150" s="113" t="e">
        <f>P149/P148</f>
        <v>#DIV/0!</v>
      </c>
      <c r="Q150" s="150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hidden="1" customHeight="1" x14ac:dyDescent="0.2">
      <c r="A151" s="32" t="s">
        <v>98</v>
      </c>
      <c r="B151" s="60" t="e">
        <f>B149/B146*10</f>
        <v>#DIV/0!</v>
      </c>
      <c r="C151" s="60" t="e">
        <f>C149/C146*10</f>
        <v>#DIV/0!</v>
      </c>
      <c r="D151" s="15" t="e">
        <f t="shared" si="38"/>
        <v>#DIV/0!</v>
      </c>
      <c r="E151" s="58" t="e">
        <f>E149/E146*10</f>
        <v>#DIV/0!</v>
      </c>
      <c r="F151" s="58" t="e">
        <f>F149/F146*10</f>
        <v>#DIV/0!</v>
      </c>
      <c r="G151" s="58" t="e">
        <f>G149/G146*10</f>
        <v>#DIV/0!</v>
      </c>
      <c r="H151" s="58" t="e">
        <f t="shared" ref="H151:N151" si="46">H149/H146*10</f>
        <v>#DIV/0!</v>
      </c>
      <c r="I151" s="162" t="e">
        <f t="shared" si="46"/>
        <v>#DIV/0!</v>
      </c>
      <c r="J151" s="58" t="e">
        <f t="shared" si="46"/>
        <v>#DIV/0!</v>
      </c>
      <c r="K151" s="58" t="e">
        <f t="shared" si="46"/>
        <v>#DIV/0!</v>
      </c>
      <c r="L151" s="58" t="e">
        <f t="shared" si="46"/>
        <v>#DIV/0!</v>
      </c>
      <c r="M151" s="58" t="e">
        <f t="shared" si="46"/>
        <v>#DIV/0!</v>
      </c>
      <c r="N151" s="58" t="e">
        <f t="shared" si="46"/>
        <v>#DIV/0!</v>
      </c>
      <c r="O151" s="58" t="e">
        <f>O149/O146*10</f>
        <v>#DIV/0!</v>
      </c>
      <c r="P151" s="126" t="e">
        <f>P149/P146*10</f>
        <v>#DIV/0!</v>
      </c>
      <c r="Q151" s="162"/>
      <c r="R151" s="58" t="e">
        <f t="shared" ref="R151:Y151" si="47">R149/R146*10</f>
        <v>#DIV/0!</v>
      </c>
      <c r="S151" s="58" t="e">
        <f t="shared" si="47"/>
        <v>#DIV/0!</v>
      </c>
      <c r="T151" s="58" t="e">
        <f t="shared" si="47"/>
        <v>#DIV/0!</v>
      </c>
      <c r="U151" s="58" t="e">
        <f t="shared" si="47"/>
        <v>#DIV/0!</v>
      </c>
      <c r="V151" s="58" t="e">
        <f t="shared" si="47"/>
        <v>#DIV/0!</v>
      </c>
      <c r="W151" s="58" t="e">
        <f t="shared" si="47"/>
        <v>#DIV/0!</v>
      </c>
      <c r="X151" s="58" t="e">
        <f t="shared" si="47"/>
        <v>#DIV/0!</v>
      </c>
      <c r="Y151" s="58" t="e">
        <f t="shared" si="47"/>
        <v>#DIV/0!</v>
      </c>
    </row>
    <row r="152" spans="1:25" s="12" customFormat="1" ht="30" hidden="1" customHeight="1" outlineLevel="1" x14ac:dyDescent="0.2">
      <c r="A152" s="55" t="s">
        <v>178</v>
      </c>
      <c r="B152" s="23"/>
      <c r="C152" s="27">
        <f>SUM(E152:Y152)</f>
        <v>0</v>
      </c>
      <c r="D152" s="15" t="e">
        <f t="shared" si="38"/>
        <v>#DIV/0!</v>
      </c>
      <c r="E152" s="38"/>
      <c r="F152" s="37"/>
      <c r="G152" s="57"/>
      <c r="H152" s="37"/>
      <c r="I152" s="144"/>
      <c r="J152" s="37"/>
      <c r="K152" s="37"/>
      <c r="L152" s="37"/>
      <c r="M152" s="37"/>
      <c r="N152" s="37"/>
      <c r="O152" s="37"/>
      <c r="P152" s="115"/>
      <c r="Q152" s="144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179</v>
      </c>
      <c r="B153" s="23"/>
      <c r="C153" s="27">
        <f>SUM(E153:Y153)</f>
        <v>0</v>
      </c>
      <c r="D153" s="15" t="e">
        <f t="shared" si="38"/>
        <v>#DIV/0!</v>
      </c>
      <c r="E153" s="38"/>
      <c r="F153" s="37"/>
      <c r="G153" s="37"/>
      <c r="H153" s="37"/>
      <c r="I153" s="144"/>
      <c r="J153" s="37"/>
      <c r="K153" s="37"/>
      <c r="L153" s="37"/>
      <c r="M153" s="37"/>
      <c r="N153" s="37"/>
      <c r="O153" s="37"/>
      <c r="P153" s="115"/>
      <c r="Q153" s="144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38"/>
        <v>#DIV/0!</v>
      </c>
      <c r="E154" s="38"/>
      <c r="F154" s="58"/>
      <c r="G154" s="58" t="e">
        <f>G153/G152*10</f>
        <v>#DIV/0!</v>
      </c>
      <c r="H154" s="58"/>
      <c r="I154" s="162"/>
      <c r="J154" s="58"/>
      <c r="K154" s="58"/>
      <c r="L154" s="58" t="e">
        <f>L153/L152*10</f>
        <v>#DIV/0!</v>
      </c>
      <c r="M154" s="58"/>
      <c r="N154" s="58"/>
      <c r="O154" s="58"/>
      <c r="P154" s="126"/>
      <c r="Q154" s="162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38"/>
        <v>#DIV/0!</v>
      </c>
      <c r="E155" s="38"/>
      <c r="F155" s="37"/>
      <c r="G155" s="58"/>
      <c r="H155" s="37"/>
      <c r="I155" s="144"/>
      <c r="J155" s="37"/>
      <c r="K155" s="37"/>
      <c r="L155" s="37"/>
      <c r="M155" s="37"/>
      <c r="N155" s="37"/>
      <c r="O155" s="37"/>
      <c r="P155" s="115"/>
      <c r="Q155" s="144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38"/>
        <v>#DIV/0!</v>
      </c>
      <c r="E156" s="38"/>
      <c r="F156" s="37"/>
      <c r="G156" s="37"/>
      <c r="H156" s="37"/>
      <c r="I156" s="144"/>
      <c r="J156" s="37"/>
      <c r="K156" s="37"/>
      <c r="L156" s="37"/>
      <c r="M156" s="37"/>
      <c r="N156" s="37"/>
      <c r="O156" s="37"/>
      <c r="P156" s="115"/>
      <c r="Q156" s="144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38"/>
        <v>#DIV/0!</v>
      </c>
      <c r="E157" s="38"/>
      <c r="F157" s="58"/>
      <c r="G157" s="58"/>
      <c r="H157" s="58" t="e">
        <f>H156/H155*10</f>
        <v>#DIV/0!</v>
      </c>
      <c r="I157" s="162"/>
      <c r="J157" s="58"/>
      <c r="K157" s="58"/>
      <c r="L157" s="58"/>
      <c r="M157" s="58"/>
      <c r="N157" s="58" t="e">
        <f>N156/N155*10</f>
        <v>#DIV/0!</v>
      </c>
      <c r="O157" s="58"/>
      <c r="P157" s="126"/>
      <c r="Q157" s="162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155</v>
      </c>
      <c r="B158" s="60"/>
      <c r="C158" s="53">
        <f>SUM(E158:Y158)</f>
        <v>0</v>
      </c>
      <c r="D158" s="15" t="e">
        <f t="shared" si="38"/>
        <v>#DIV/0!</v>
      </c>
      <c r="E158" s="38"/>
      <c r="F158" s="58"/>
      <c r="G158" s="58"/>
      <c r="H158" s="58"/>
      <c r="I158" s="162"/>
      <c r="J158" s="58"/>
      <c r="K158" s="58"/>
      <c r="L158" s="58"/>
      <c r="M158" s="58"/>
      <c r="N158" s="58"/>
      <c r="O158" s="58"/>
      <c r="P158" s="126"/>
      <c r="Q158" s="162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156</v>
      </c>
      <c r="B159" s="60"/>
      <c r="C159" s="53">
        <f>SUM(E159:Y159)</f>
        <v>0</v>
      </c>
      <c r="D159" s="15" t="e">
        <f t="shared" si="38"/>
        <v>#DIV/0!</v>
      </c>
      <c r="E159" s="38"/>
      <c r="F159" s="58"/>
      <c r="G159" s="58"/>
      <c r="H159" s="58"/>
      <c r="I159" s="162"/>
      <c r="J159" s="58"/>
      <c r="K159" s="58"/>
      <c r="L159" s="58"/>
      <c r="M159" s="58"/>
      <c r="N159" s="58"/>
      <c r="O159" s="58"/>
      <c r="P159" s="126"/>
      <c r="Q159" s="162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38"/>
        <v>#DIV/0!</v>
      </c>
      <c r="E160" s="38"/>
      <c r="F160" s="58"/>
      <c r="G160" s="58"/>
      <c r="H160" s="58"/>
      <c r="I160" s="162"/>
      <c r="J160" s="58"/>
      <c r="K160" s="58"/>
      <c r="L160" s="58"/>
      <c r="M160" s="58" t="e">
        <f>M159/M158*10</f>
        <v>#DIV/0!</v>
      </c>
      <c r="N160" s="58"/>
      <c r="O160" s="58"/>
      <c r="P160" s="126"/>
      <c r="Q160" s="162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38"/>
        <v>#DIV/0!</v>
      </c>
      <c r="E161" s="37"/>
      <c r="F161" s="37"/>
      <c r="G161" s="37"/>
      <c r="H161" s="37"/>
      <c r="I161" s="144"/>
      <c r="J161" s="37"/>
      <c r="K161" s="37"/>
      <c r="L161" s="37"/>
      <c r="M161" s="37"/>
      <c r="N161" s="37"/>
      <c r="O161" s="37"/>
      <c r="P161" s="115"/>
      <c r="Q161" s="144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38"/>
        <v>#DIV/0!</v>
      </c>
      <c r="E162" s="37"/>
      <c r="F162" s="35"/>
      <c r="G162" s="58"/>
      <c r="H162" s="26"/>
      <c r="I162" s="106"/>
      <c r="J162" s="26"/>
      <c r="K162" s="26"/>
      <c r="L162" s="38"/>
      <c r="M162" s="38"/>
      <c r="N162" s="35"/>
      <c r="O162" s="35"/>
      <c r="P162" s="119"/>
      <c r="Q162" s="155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38"/>
        <v>#DIV/0!</v>
      </c>
      <c r="E163" s="54" t="e">
        <f>E162/E161*10</f>
        <v>#DIV/0!</v>
      </c>
      <c r="F163" s="54"/>
      <c r="G163" s="54"/>
      <c r="H163" s="54" t="e">
        <f t="shared" ref="H163:M163" si="48">H162/H161*10</f>
        <v>#DIV/0!</v>
      </c>
      <c r="I163" s="161" t="e">
        <f t="shared" si="48"/>
        <v>#DIV/0!</v>
      </c>
      <c r="J163" s="54" t="e">
        <f t="shared" si="48"/>
        <v>#DIV/0!</v>
      </c>
      <c r="K163" s="54" t="e">
        <f t="shared" si="48"/>
        <v>#DIV/0!</v>
      </c>
      <c r="L163" s="54" t="e">
        <f t="shared" si="48"/>
        <v>#DIV/0!</v>
      </c>
      <c r="M163" s="54" t="e">
        <f t="shared" si="48"/>
        <v>#DIV/0!</v>
      </c>
      <c r="N163" s="26"/>
      <c r="O163" s="26"/>
      <c r="P163" s="125" t="e">
        <f>P162/P161*10</f>
        <v>#DIV/0!</v>
      </c>
      <c r="Q163" s="161" t="e">
        <f>Q162/Q161*10</f>
        <v>#DIV/0!</v>
      </c>
      <c r="R163" s="54"/>
      <c r="S163" s="54" t="e">
        <f t="shared" ref="S163:X163" si="49">S162/S161*10</f>
        <v>#DIV/0!</v>
      </c>
      <c r="T163" s="54" t="e">
        <f t="shared" si="49"/>
        <v>#DIV/0!</v>
      </c>
      <c r="U163" s="54" t="e">
        <f t="shared" si="49"/>
        <v>#DIV/0!</v>
      </c>
      <c r="V163" s="54" t="e">
        <f t="shared" si="49"/>
        <v>#DIV/0!</v>
      </c>
      <c r="W163" s="54" t="e">
        <f t="shared" si="49"/>
        <v>#DIV/0!</v>
      </c>
      <c r="X163" s="54" t="e">
        <f t="shared" si="49"/>
        <v>#DIV/0!</v>
      </c>
      <c r="Y163" s="26"/>
    </row>
    <row r="164" spans="1:25" s="12" customFormat="1" ht="30" hidden="1" customHeight="1" x14ac:dyDescent="0.2">
      <c r="A164" s="55" t="s">
        <v>184</v>
      </c>
      <c r="B164" s="27"/>
      <c r="C164" s="27">
        <f>SUM(E164:Y164)</f>
        <v>0</v>
      </c>
      <c r="D164" s="15"/>
      <c r="E164" s="37"/>
      <c r="F164" s="37"/>
      <c r="G164" s="37"/>
      <c r="H164" s="37"/>
      <c r="I164" s="144"/>
      <c r="J164" s="37"/>
      <c r="K164" s="37"/>
      <c r="L164" s="37"/>
      <c r="M164" s="37"/>
      <c r="N164" s="37"/>
      <c r="O164" s="37"/>
      <c r="P164" s="115"/>
      <c r="Q164" s="144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185</v>
      </c>
      <c r="B165" s="27"/>
      <c r="C165" s="27">
        <f>SUM(E165:Y165)</f>
        <v>0</v>
      </c>
      <c r="D165" s="15"/>
      <c r="E165" s="37"/>
      <c r="F165" s="35"/>
      <c r="G165" s="58"/>
      <c r="H165" s="26"/>
      <c r="I165" s="106"/>
      <c r="J165" s="26"/>
      <c r="K165" s="26"/>
      <c r="L165" s="38"/>
      <c r="M165" s="38"/>
      <c r="N165" s="26"/>
      <c r="O165" s="35"/>
      <c r="P165" s="117"/>
      <c r="Q165" s="155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/>
      <c r="E166" s="54"/>
      <c r="F166" s="54"/>
      <c r="G166" s="54"/>
      <c r="H166" s="54" t="e">
        <f>H165/H164*10</f>
        <v>#DIV/0!</v>
      </c>
      <c r="I166" s="161" t="e">
        <f>I165/I164*10</f>
        <v>#DIV/0!</v>
      </c>
      <c r="J166" s="54" t="e">
        <f>J165/J164*10</f>
        <v>#DIV/0!</v>
      </c>
      <c r="K166" s="54" t="e">
        <f>K165/K164*10</f>
        <v>#DIV/0!</v>
      </c>
      <c r="L166" s="54"/>
      <c r="M166" s="54" t="e">
        <f>M165/M164*10</f>
        <v>#DIV/0!</v>
      </c>
      <c r="N166" s="54"/>
      <c r="O166" s="26"/>
      <c r="P166" s="112"/>
      <c r="Q166" s="161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180</v>
      </c>
      <c r="B167" s="27">
        <v>75</v>
      </c>
      <c r="C167" s="27">
        <f>SUM(E167:Y167)</f>
        <v>165</v>
      </c>
      <c r="D167" s="15">
        <f>C167/B167</f>
        <v>2.2000000000000002</v>
      </c>
      <c r="E167" s="37"/>
      <c r="F167" s="37"/>
      <c r="G167" s="37"/>
      <c r="H167" s="37"/>
      <c r="I167" s="144"/>
      <c r="J167" s="37"/>
      <c r="K167" s="37"/>
      <c r="L167" s="37"/>
      <c r="M167" s="37"/>
      <c r="N167" s="37"/>
      <c r="O167" s="37"/>
      <c r="P167" s="115"/>
      <c r="Q167" s="144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181</v>
      </c>
      <c r="B168" s="27">
        <v>83</v>
      </c>
      <c r="C168" s="27">
        <f>SUM(E168:Y168)</f>
        <v>104</v>
      </c>
      <c r="D168" s="15">
        <f t="shared" si="38"/>
        <v>1.2530120481927711</v>
      </c>
      <c r="E168" s="37"/>
      <c r="F168" s="35"/>
      <c r="G168" s="58"/>
      <c r="H168" s="35"/>
      <c r="I168" s="153"/>
      <c r="J168" s="35"/>
      <c r="K168" s="38"/>
      <c r="L168" s="38"/>
      <c r="M168" s="38"/>
      <c r="N168" s="35"/>
      <c r="O168" s="35"/>
      <c r="P168" s="117"/>
      <c r="Q168" s="155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38"/>
        <v>0.56955093099671417</v>
      </c>
      <c r="E169" s="54"/>
      <c r="F169" s="54"/>
      <c r="G169" s="54"/>
      <c r="H169" s="26"/>
      <c r="I169" s="106"/>
      <c r="J169" s="26"/>
      <c r="K169" s="54"/>
      <c r="L169" s="54"/>
      <c r="M169" s="54"/>
      <c r="N169" s="26"/>
      <c r="O169" s="26"/>
      <c r="P169" s="112"/>
      <c r="Q169" s="161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38"/>
        <v>#DIV/0!</v>
      </c>
      <c r="E170" s="37"/>
      <c r="F170" s="37"/>
      <c r="G170" s="37"/>
      <c r="H170" s="37"/>
      <c r="I170" s="144"/>
      <c r="J170" s="37"/>
      <c r="K170" s="37"/>
      <c r="L170" s="37"/>
      <c r="M170" s="37"/>
      <c r="N170" s="37"/>
      <c r="O170" s="37"/>
      <c r="P170" s="115"/>
      <c r="Q170" s="144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38"/>
        <v>#DIV/0!</v>
      </c>
      <c r="E171" s="37"/>
      <c r="F171" s="37"/>
      <c r="G171" s="37"/>
      <c r="H171" s="37"/>
      <c r="I171" s="144"/>
      <c r="J171" s="37"/>
      <c r="K171" s="37"/>
      <c r="L171" s="37"/>
      <c r="M171" s="37"/>
      <c r="N171" s="37"/>
      <c r="O171" s="37"/>
      <c r="P171" s="115"/>
      <c r="Q171" s="144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38"/>
        <v>#DIV/0!</v>
      </c>
      <c r="E172" s="58"/>
      <c r="F172" s="58"/>
      <c r="G172" s="58" t="e">
        <f>G171/G170*10</f>
        <v>#DIV/0!</v>
      </c>
      <c r="H172" s="58"/>
      <c r="I172" s="162"/>
      <c r="J172" s="58"/>
      <c r="K172" s="58"/>
      <c r="L172" s="58" t="e">
        <f>L171/L170*10</f>
        <v>#DIV/0!</v>
      </c>
      <c r="M172" s="58"/>
      <c r="N172" s="58"/>
      <c r="O172" s="58"/>
      <c r="P172" s="126"/>
      <c r="Q172" s="162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/>
      <c r="E173" s="37"/>
      <c r="F173" s="37"/>
      <c r="G173" s="37"/>
      <c r="H173" s="37"/>
      <c r="I173" s="144"/>
      <c r="J173" s="37"/>
      <c r="K173" s="37"/>
      <c r="L173" s="37"/>
      <c r="M173" s="37"/>
      <c r="N173" s="37"/>
      <c r="O173" s="37"/>
      <c r="P173" s="115"/>
      <c r="Q173" s="144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/>
      <c r="E174" s="37"/>
      <c r="F174" s="37"/>
      <c r="G174" s="37"/>
      <c r="H174" s="37"/>
      <c r="I174" s="144"/>
      <c r="J174" s="37"/>
      <c r="K174" s="37"/>
      <c r="L174" s="37"/>
      <c r="M174" s="37"/>
      <c r="N174" s="37"/>
      <c r="O174" s="37"/>
      <c r="P174" s="115"/>
      <c r="Q174" s="144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38"/>
        <v>#DIV/0!</v>
      </c>
      <c r="E175" s="60"/>
      <c r="F175" s="60"/>
      <c r="G175" s="58" t="e">
        <f>G174/G173*10</f>
        <v>#DIV/0!</v>
      </c>
      <c r="H175" s="60"/>
      <c r="I175" s="166"/>
      <c r="J175" s="58" t="e">
        <f>J174/J173*10</f>
        <v>#DIV/0!</v>
      </c>
      <c r="K175" s="58" t="e">
        <f>K174/K173*10</f>
        <v>#DIV/0!</v>
      </c>
      <c r="L175" s="58" t="e">
        <f>L174/L173*10</f>
        <v>#DIV/0!</v>
      </c>
      <c r="M175" s="58"/>
      <c r="N175" s="58"/>
      <c r="O175" s="58"/>
      <c r="P175" s="126"/>
      <c r="Q175" s="162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38"/>
        <v>#DIV/0!</v>
      </c>
      <c r="E176" s="37"/>
      <c r="F176" s="37"/>
      <c r="G176" s="37"/>
      <c r="H176" s="37"/>
      <c r="I176" s="144"/>
      <c r="J176" s="37"/>
      <c r="K176" s="37"/>
      <c r="L176" s="37"/>
      <c r="M176" s="37"/>
      <c r="N176" s="37"/>
      <c r="O176" s="37"/>
      <c r="P176" s="130"/>
      <c r="Q176" s="144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>C177/B177</f>
        <v>#DIV/0!</v>
      </c>
      <c r="E177" s="37"/>
      <c r="F177" s="37"/>
      <c r="G177" s="37"/>
      <c r="H177" s="37"/>
      <c r="I177" s="144"/>
      <c r="J177" s="37"/>
      <c r="K177" s="37"/>
      <c r="L177" s="37"/>
      <c r="M177" s="37"/>
      <c r="N177" s="37"/>
      <c r="O177" s="37"/>
      <c r="P177" s="115"/>
      <c r="Q177" s="144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203</v>
      </c>
      <c r="B178" s="23"/>
      <c r="C178" s="27">
        <f>SUM(E178:Y178)</f>
        <v>0</v>
      </c>
      <c r="D178" s="15" t="e">
        <f t="shared" ref="D178:D180" si="50">C178/B178</f>
        <v>#DIV/0!</v>
      </c>
      <c r="E178" s="27"/>
      <c r="F178" s="27"/>
      <c r="G178" s="27"/>
      <c r="H178" s="27"/>
      <c r="I178" s="144"/>
      <c r="J178" s="37"/>
      <c r="K178" s="37"/>
      <c r="L178" s="37"/>
      <c r="M178" s="37"/>
      <c r="N178" s="37"/>
      <c r="O178" s="37"/>
      <c r="P178" s="37"/>
      <c r="Q178" s="144"/>
      <c r="R178" s="37"/>
      <c r="S178" s="37"/>
      <c r="T178" s="37"/>
      <c r="U178" s="37"/>
      <c r="V178" s="37"/>
      <c r="W178" s="37"/>
      <c r="X178" s="37"/>
      <c r="Y178" s="37"/>
    </row>
    <row r="179" spans="1:25" s="12" customFormat="1" ht="30" hidden="1" customHeight="1" x14ac:dyDescent="0.2">
      <c r="A179" s="55" t="s">
        <v>205</v>
      </c>
      <c r="B179" s="23"/>
      <c r="C179" s="27"/>
      <c r="D179" s="15"/>
      <c r="E179" s="27"/>
      <c r="F179" s="27"/>
      <c r="G179" s="27"/>
      <c r="H179" s="27"/>
      <c r="I179" s="144"/>
      <c r="J179" s="37"/>
      <c r="K179" s="37"/>
      <c r="L179" s="37"/>
      <c r="M179" s="37"/>
      <c r="N179" s="37"/>
      <c r="O179" s="37"/>
      <c r="P179" s="37"/>
      <c r="Q179" s="144"/>
      <c r="R179" s="37"/>
      <c r="S179" s="37"/>
      <c r="T179" s="37"/>
      <c r="U179" s="37"/>
      <c r="V179" s="37"/>
      <c r="W179" s="37"/>
      <c r="X179" s="37"/>
      <c r="Y179" s="37"/>
    </row>
    <row r="180" spans="1:25" s="12" customFormat="1" ht="30" hidden="1" customHeight="1" x14ac:dyDescent="0.2">
      <c r="A180" s="32" t="s">
        <v>204</v>
      </c>
      <c r="B180" s="23"/>
      <c r="C180" s="27">
        <f>SUM(E180:Y180)</f>
        <v>0</v>
      </c>
      <c r="D180" s="15" t="e">
        <f t="shared" si="50"/>
        <v>#DIV/0!</v>
      </c>
      <c r="E180" s="27"/>
      <c r="F180" s="27"/>
      <c r="G180" s="27"/>
      <c r="H180" s="27"/>
      <c r="I180" s="144"/>
      <c r="J180" s="37"/>
      <c r="K180" s="37"/>
      <c r="L180" s="37"/>
      <c r="M180" s="37"/>
      <c r="N180" s="37"/>
      <c r="O180" s="37"/>
      <c r="P180" s="37"/>
      <c r="Q180" s="144"/>
      <c r="R180" s="37"/>
      <c r="S180" s="37"/>
      <c r="T180" s="37"/>
      <c r="U180" s="37"/>
      <c r="V180" s="37"/>
      <c r="W180" s="37"/>
      <c r="X180" s="37"/>
      <c r="Y180" s="37"/>
    </row>
    <row r="181" spans="1:25" s="12" customFormat="1" ht="30" hidden="1" customHeight="1" x14ac:dyDescent="0.2">
      <c r="A181" s="55" t="s">
        <v>206</v>
      </c>
      <c r="B181" s="23"/>
      <c r="C181" s="27"/>
      <c r="D181" s="15"/>
      <c r="E181" s="27"/>
      <c r="F181" s="27"/>
      <c r="G181" s="27"/>
      <c r="H181" s="27"/>
      <c r="I181" s="144"/>
      <c r="J181" s="37"/>
      <c r="K181" s="37"/>
      <c r="L181" s="37"/>
      <c r="M181" s="37"/>
      <c r="N181" s="37"/>
      <c r="O181" s="37"/>
      <c r="P181" s="37"/>
      <c r="Q181" s="144"/>
      <c r="R181" s="37"/>
      <c r="S181" s="37"/>
      <c r="T181" s="37"/>
      <c r="U181" s="37"/>
      <c r="V181" s="37"/>
      <c r="W181" s="37"/>
      <c r="X181" s="37"/>
      <c r="Y181" s="37"/>
    </row>
    <row r="182" spans="1:25" s="12" customFormat="1" ht="30" hidden="1" customHeight="1" x14ac:dyDescent="0.2">
      <c r="A182" s="55" t="s">
        <v>98</v>
      </c>
      <c r="B182" s="23"/>
      <c r="C182" s="27" t="e">
        <f>(C180/C178)*10</f>
        <v>#DIV/0!</v>
      </c>
      <c r="D182" s="15" t="e">
        <f>C182/B182</f>
        <v>#DIV/0!</v>
      </c>
      <c r="E182" s="37"/>
      <c r="F182" s="37"/>
      <c r="G182" s="37"/>
      <c r="H182" s="37"/>
      <c r="I182" s="144"/>
      <c r="J182" s="37"/>
      <c r="K182" s="37"/>
      <c r="L182" s="37"/>
      <c r="M182" s="37"/>
      <c r="N182" s="37"/>
      <c r="O182" s="37"/>
      <c r="P182" s="37"/>
      <c r="Q182" s="144"/>
      <c r="R182" s="37"/>
      <c r="S182" s="37"/>
      <c r="T182" s="37"/>
      <c r="U182" s="37"/>
      <c r="V182" s="37"/>
      <c r="W182" s="37"/>
      <c r="X182" s="37"/>
      <c r="Y182" s="37"/>
    </row>
    <row r="183" spans="1:25" s="12" customFormat="1" ht="30" hidden="1" customHeight="1" x14ac:dyDescent="0.2">
      <c r="A183" s="55" t="s">
        <v>207</v>
      </c>
      <c r="B183" s="23"/>
      <c r="C183" s="27" t="e">
        <f>C181/C179*10</f>
        <v>#DIV/0!</v>
      </c>
      <c r="D183" s="15" t="e">
        <f>C183/B183</f>
        <v>#DIV/0!</v>
      </c>
      <c r="E183" s="184"/>
      <c r="F183" s="184"/>
      <c r="G183" s="184"/>
      <c r="H183" s="184"/>
      <c r="I183" s="185"/>
      <c r="J183" s="184"/>
      <c r="K183" s="184"/>
      <c r="L183" s="184"/>
      <c r="M183" s="184"/>
      <c r="N183" s="184"/>
      <c r="O183" s="184"/>
      <c r="P183" s="184"/>
      <c r="Q183" s="185"/>
      <c r="R183" s="184"/>
      <c r="S183" s="184"/>
      <c r="T183" s="184"/>
      <c r="U183" s="184"/>
      <c r="V183" s="184"/>
      <c r="W183" s="184"/>
      <c r="X183" s="184"/>
      <c r="Y183" s="184"/>
    </row>
    <row r="184" spans="1:25" s="50" customFormat="1" ht="30" customHeight="1" x14ac:dyDescent="0.2">
      <c r="A184" s="32" t="s">
        <v>121</v>
      </c>
      <c r="B184" s="23">
        <v>40783</v>
      </c>
      <c r="C184" s="27">
        <f>SUM(E184:Y184)</f>
        <v>32775</v>
      </c>
      <c r="D184" s="15">
        <f>C184/B184</f>
        <v>0.80364367506068701</v>
      </c>
      <c r="E184" s="39">
        <v>2500</v>
      </c>
      <c r="F184" s="39">
        <v>1433</v>
      </c>
      <c r="G184" s="39">
        <v>800</v>
      </c>
      <c r="H184" s="39">
        <v>380</v>
      </c>
      <c r="I184" s="149">
        <v>610</v>
      </c>
      <c r="J184" s="39">
        <v>4690</v>
      </c>
      <c r="K184" s="105"/>
      <c r="L184" s="39"/>
      <c r="M184" s="39">
        <v>920</v>
      </c>
      <c r="N184" s="39">
        <v>1210</v>
      </c>
      <c r="O184" s="39">
        <v>200</v>
      </c>
      <c r="P184" s="149">
        <v>3808</v>
      </c>
      <c r="Q184" s="149">
        <v>4272</v>
      </c>
      <c r="R184" s="39"/>
      <c r="S184" s="39">
        <v>3410</v>
      </c>
      <c r="T184" s="39">
        <v>171</v>
      </c>
      <c r="U184" s="39">
        <v>845</v>
      </c>
      <c r="V184" s="39">
        <v>500</v>
      </c>
      <c r="W184" s="39">
        <v>4410</v>
      </c>
      <c r="X184" s="39">
        <v>1366</v>
      </c>
      <c r="Y184" s="39">
        <v>1250</v>
      </c>
    </row>
    <row r="185" spans="1:25" s="50" customFormat="1" ht="30" hidden="1" customHeight="1" x14ac:dyDescent="0.2">
      <c r="A185" s="13" t="s">
        <v>122</v>
      </c>
      <c r="B185" s="91"/>
      <c r="C185" s="91" t="e">
        <f>C184/C187</f>
        <v>#DIV/0!</v>
      </c>
      <c r="D185" s="9"/>
      <c r="E185" s="30"/>
      <c r="F185" s="30"/>
      <c r="G185" s="30"/>
      <c r="H185" s="30"/>
      <c r="I185" s="150"/>
      <c r="J185" s="30"/>
      <c r="K185" s="104"/>
      <c r="L185" s="30"/>
      <c r="M185" s="30"/>
      <c r="N185" s="30"/>
      <c r="O185" s="30"/>
      <c r="P185" s="113"/>
      <c r="Q185" s="150"/>
      <c r="R185" s="30"/>
      <c r="S185" s="30"/>
      <c r="T185" s="30"/>
      <c r="U185" s="30"/>
      <c r="V185" s="30"/>
      <c r="W185" s="30"/>
      <c r="X185" s="30"/>
      <c r="Y185" s="30"/>
    </row>
    <row r="186" spans="1:25" s="12" customFormat="1" ht="30" hidden="1" customHeight="1" x14ac:dyDescent="0.2">
      <c r="A186" s="32" t="s">
        <v>123</v>
      </c>
      <c r="B186" s="23"/>
      <c r="C186" s="27">
        <f>SUM(E186:Y186)</f>
        <v>0</v>
      </c>
      <c r="D186" s="15" t="e">
        <f t="shared" ref="D186:D198" si="51">C186/B186</f>
        <v>#DIV/0!</v>
      </c>
      <c r="E186" s="10"/>
      <c r="F186" s="10"/>
      <c r="G186" s="10"/>
      <c r="H186" s="10"/>
      <c r="I186" s="147"/>
      <c r="J186" s="10"/>
      <c r="K186" s="10"/>
      <c r="L186" s="10"/>
      <c r="M186" s="10"/>
      <c r="N186" s="10"/>
      <c r="O186" s="10"/>
      <c r="P186" s="109"/>
      <c r="Q186" s="147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outlineLevel="1" x14ac:dyDescent="0.2">
      <c r="A187" s="32" t="s">
        <v>124</v>
      </c>
      <c r="B187" s="23"/>
      <c r="C187" s="23"/>
      <c r="D187" s="15"/>
      <c r="E187" s="10"/>
      <c r="F187" s="10"/>
      <c r="G187" s="10"/>
      <c r="H187" s="10"/>
      <c r="I187" s="147"/>
      <c r="J187" s="10"/>
      <c r="K187" s="10"/>
      <c r="L187" s="10"/>
      <c r="M187" s="10"/>
      <c r="N187" s="10"/>
      <c r="O187" s="10"/>
      <c r="P187" s="109"/>
      <c r="Q187" s="147"/>
      <c r="R187" s="10"/>
      <c r="S187" s="10"/>
      <c r="T187" s="10"/>
      <c r="U187" s="10"/>
      <c r="V187" s="10"/>
      <c r="W187" s="10"/>
      <c r="X187" s="10"/>
      <c r="Y187" s="10"/>
    </row>
    <row r="188" spans="1:25" s="12" customFormat="1" ht="30" hidden="1" customHeight="1" outlineLevel="1" x14ac:dyDescent="0.2">
      <c r="A188" s="32" t="s">
        <v>125</v>
      </c>
      <c r="B188" s="23"/>
      <c r="C188" s="27">
        <f>SUM(E188:Y188)</f>
        <v>0</v>
      </c>
      <c r="D188" s="15" t="e">
        <f t="shared" si="51"/>
        <v>#DIV/0!</v>
      </c>
      <c r="E188" s="39"/>
      <c r="F188" s="39"/>
      <c r="G188" s="39"/>
      <c r="H188" s="39"/>
      <c r="I188" s="149"/>
      <c r="J188" s="39"/>
      <c r="K188" s="105"/>
      <c r="L188" s="39"/>
      <c r="M188" s="39"/>
      <c r="N188" s="39"/>
      <c r="O188" s="39"/>
      <c r="P188" s="111"/>
      <c r="Q188" s="149"/>
      <c r="R188" s="39"/>
      <c r="S188" s="39"/>
      <c r="T188" s="39"/>
      <c r="U188" s="39"/>
      <c r="V188" s="39"/>
      <c r="W188" s="39"/>
      <c r="X188" s="39"/>
      <c r="Y188" s="39"/>
    </row>
    <row r="189" spans="1:25" s="12" customFormat="1" ht="30" hidden="1" customHeight="1" x14ac:dyDescent="0.2">
      <c r="A189" s="13" t="s">
        <v>52</v>
      </c>
      <c r="B189" s="92" t="e">
        <f>B188/B187</f>
        <v>#DIV/0!</v>
      </c>
      <c r="C189" s="92" t="e">
        <f>C188/C187</f>
        <v>#DIV/0!</v>
      </c>
      <c r="D189" s="15"/>
      <c r="E189" s="16" t="e">
        <f>E188/E187</f>
        <v>#DIV/0!</v>
      </c>
      <c r="F189" s="16" t="e">
        <f t="shared" ref="F189:Y189" si="52">F188/F187</f>
        <v>#DIV/0!</v>
      </c>
      <c r="G189" s="16" t="e">
        <f t="shared" si="52"/>
        <v>#DIV/0!</v>
      </c>
      <c r="H189" s="16" t="e">
        <f t="shared" si="52"/>
        <v>#DIV/0!</v>
      </c>
      <c r="I189" s="148" t="e">
        <f t="shared" si="52"/>
        <v>#DIV/0!</v>
      </c>
      <c r="J189" s="16" t="e">
        <f t="shared" si="52"/>
        <v>#DIV/0!</v>
      </c>
      <c r="K189" s="16" t="e">
        <f t="shared" si="52"/>
        <v>#DIV/0!</v>
      </c>
      <c r="L189" s="16" t="e">
        <f t="shared" si="52"/>
        <v>#DIV/0!</v>
      </c>
      <c r="M189" s="16" t="e">
        <f t="shared" si="52"/>
        <v>#DIV/0!</v>
      </c>
      <c r="N189" s="16" t="e">
        <f t="shared" si="52"/>
        <v>#DIV/0!</v>
      </c>
      <c r="O189" s="16" t="e">
        <f t="shared" si="52"/>
        <v>#DIV/0!</v>
      </c>
      <c r="P189" s="110" t="e">
        <f t="shared" si="52"/>
        <v>#DIV/0!</v>
      </c>
      <c r="Q189" s="148" t="e">
        <f t="shared" si="52"/>
        <v>#DIV/0!</v>
      </c>
      <c r="R189" s="16" t="e">
        <f t="shared" si="52"/>
        <v>#DIV/0!</v>
      </c>
      <c r="S189" s="16" t="e">
        <f t="shared" si="52"/>
        <v>#DIV/0!</v>
      </c>
      <c r="T189" s="16" t="e">
        <f t="shared" si="52"/>
        <v>#DIV/0!</v>
      </c>
      <c r="U189" s="16" t="e">
        <f t="shared" si="52"/>
        <v>#DIV/0!</v>
      </c>
      <c r="V189" s="16" t="e">
        <f t="shared" si="52"/>
        <v>#DIV/0!</v>
      </c>
      <c r="W189" s="16" t="e">
        <f t="shared" si="52"/>
        <v>#DIV/0!</v>
      </c>
      <c r="X189" s="16" t="e">
        <f t="shared" si="52"/>
        <v>#DIV/0!</v>
      </c>
      <c r="Y189" s="16" t="e">
        <f t="shared" si="52"/>
        <v>#DIV/0!</v>
      </c>
    </row>
    <row r="190" spans="1:25" s="12" customFormat="1" ht="30" hidden="1" customHeight="1" x14ac:dyDescent="0.2">
      <c r="A190" s="11" t="s">
        <v>126</v>
      </c>
      <c r="B190" s="26"/>
      <c r="C190" s="26">
        <f>SUM(E190:Y190)</f>
        <v>0</v>
      </c>
      <c r="D190" s="15" t="e">
        <f t="shared" si="51"/>
        <v>#DIV/0!</v>
      </c>
      <c r="E190" s="10"/>
      <c r="F190" s="10"/>
      <c r="G190" s="10"/>
      <c r="H190" s="10"/>
      <c r="I190" s="147"/>
      <c r="J190" s="10"/>
      <c r="K190" s="10"/>
      <c r="L190" s="10"/>
      <c r="M190" s="10"/>
      <c r="N190" s="10"/>
      <c r="O190" s="10"/>
      <c r="P190" s="109"/>
      <c r="Q190" s="147"/>
      <c r="R190" s="10"/>
      <c r="S190" s="10"/>
      <c r="T190" s="10"/>
      <c r="U190" s="10"/>
      <c r="V190" s="10"/>
      <c r="W190" s="10"/>
      <c r="X190" s="10"/>
      <c r="Y190" s="10"/>
    </row>
    <row r="191" spans="1:25" s="12" customFormat="1" ht="30" hidden="1" customHeight="1" x14ac:dyDescent="0.2">
      <c r="A191" s="11" t="s">
        <v>127</v>
      </c>
      <c r="B191" s="26"/>
      <c r="C191" s="26">
        <f>SUM(E191:Y191)</f>
        <v>0</v>
      </c>
      <c r="D191" s="15" t="e">
        <f t="shared" si="51"/>
        <v>#DIV/0!</v>
      </c>
      <c r="E191" s="10"/>
      <c r="F191" s="10"/>
      <c r="G191" s="10"/>
      <c r="H191" s="10"/>
      <c r="I191" s="147"/>
      <c r="J191" s="10"/>
      <c r="K191" s="10"/>
      <c r="L191" s="10"/>
      <c r="M191" s="10"/>
      <c r="N191" s="10"/>
      <c r="O191" s="10"/>
      <c r="P191" s="109"/>
      <c r="Q191" s="147"/>
      <c r="R191" s="10"/>
      <c r="S191" s="10"/>
      <c r="T191" s="10"/>
      <c r="U191" s="10"/>
      <c r="V191" s="10"/>
      <c r="W191" s="10"/>
      <c r="X191" s="10"/>
      <c r="Y191" s="10"/>
    </row>
    <row r="192" spans="1:25" s="12" customFormat="1" ht="30" hidden="1" customHeight="1" x14ac:dyDescent="0.2">
      <c r="A192" s="32" t="s">
        <v>150</v>
      </c>
      <c r="B192" s="23"/>
      <c r="C192" s="27">
        <f>SUM(E192:Y192)</f>
        <v>0</v>
      </c>
      <c r="D192" s="15" t="e">
        <f t="shared" si="51"/>
        <v>#DIV/0!</v>
      </c>
      <c r="E192" s="62"/>
      <c r="F192" s="62"/>
      <c r="G192" s="62"/>
      <c r="H192" s="62"/>
      <c r="I192" s="167"/>
      <c r="J192" s="62"/>
      <c r="K192" s="62"/>
      <c r="L192" s="62"/>
      <c r="M192" s="62"/>
      <c r="N192" s="62"/>
      <c r="O192" s="62"/>
      <c r="P192" s="131"/>
      <c r="Q192" s="167"/>
      <c r="R192" s="62"/>
      <c r="S192" s="62"/>
      <c r="T192" s="62"/>
      <c r="U192" s="62"/>
      <c r="V192" s="62"/>
      <c r="W192" s="62"/>
      <c r="X192" s="62"/>
      <c r="Y192" s="62"/>
    </row>
    <row r="193" spans="1:35" s="50" customFormat="1" ht="45" hidden="1" outlineLevel="1" x14ac:dyDescent="0.2">
      <c r="A193" s="11" t="s">
        <v>202</v>
      </c>
      <c r="B193" s="27">
        <v>90210</v>
      </c>
      <c r="C193" s="27">
        <f>SUM(E193:Y193)</f>
        <v>85622</v>
      </c>
      <c r="D193" s="15">
        <f t="shared" si="51"/>
        <v>0.94914089347079034</v>
      </c>
      <c r="E193" s="31">
        <v>525</v>
      </c>
      <c r="F193" s="31">
        <v>1935</v>
      </c>
      <c r="G193" s="31">
        <v>8650</v>
      </c>
      <c r="H193" s="31">
        <v>7161</v>
      </c>
      <c r="I193" s="31">
        <v>5166</v>
      </c>
      <c r="J193" s="31">
        <v>4954</v>
      </c>
      <c r="K193" s="31">
        <v>3099</v>
      </c>
      <c r="L193" s="31">
        <v>4544</v>
      </c>
      <c r="M193" s="31">
        <v>2352</v>
      </c>
      <c r="N193" s="31">
        <v>2851</v>
      </c>
      <c r="O193" s="37">
        <v>2583</v>
      </c>
      <c r="P193" s="37">
        <v>4265</v>
      </c>
      <c r="Q193" s="37">
        <v>4509</v>
      </c>
      <c r="R193" s="37">
        <v>2954</v>
      </c>
      <c r="S193" s="37">
        <v>3251</v>
      </c>
      <c r="T193" s="37">
        <v>4037</v>
      </c>
      <c r="U193" s="37">
        <v>911</v>
      </c>
      <c r="V193" s="37">
        <v>1606</v>
      </c>
      <c r="W193" s="37">
        <v>7753</v>
      </c>
      <c r="X193" s="37">
        <v>7601</v>
      </c>
      <c r="Y193" s="181">
        <v>4915</v>
      </c>
    </row>
    <row r="194" spans="1:35" s="63" customFormat="1" ht="30" customHeight="1" outlineLevel="1" x14ac:dyDescent="0.2">
      <c r="A194" s="32" t="s">
        <v>128</v>
      </c>
      <c r="B194" s="27">
        <v>87810</v>
      </c>
      <c r="C194" s="27">
        <f>SUM(E194:Y194)</f>
        <v>70647.27</v>
      </c>
      <c r="D194" s="15">
        <f t="shared" si="51"/>
        <v>0.80454697642637518</v>
      </c>
      <c r="E194" s="37">
        <v>450</v>
      </c>
      <c r="F194" s="37">
        <v>1835</v>
      </c>
      <c r="G194" s="37">
        <v>8492</v>
      </c>
      <c r="H194" s="37">
        <v>4421</v>
      </c>
      <c r="I194" s="144">
        <v>4260</v>
      </c>
      <c r="J194" s="37">
        <v>4954</v>
      </c>
      <c r="K194" s="37">
        <v>2310.87</v>
      </c>
      <c r="L194" s="37">
        <v>3000</v>
      </c>
      <c r="M194" s="37">
        <v>2146.4</v>
      </c>
      <c r="N194" s="37">
        <v>2851</v>
      </c>
      <c r="O194" s="37">
        <v>1946</v>
      </c>
      <c r="P194" s="37">
        <v>3722</v>
      </c>
      <c r="Q194" s="144">
        <v>4437</v>
      </c>
      <c r="R194" s="37">
        <v>300</v>
      </c>
      <c r="S194" s="37">
        <v>1432</v>
      </c>
      <c r="T194" s="37">
        <v>3478</v>
      </c>
      <c r="U194" s="37">
        <v>911</v>
      </c>
      <c r="V194" s="37">
        <v>1606</v>
      </c>
      <c r="W194" s="37">
        <v>6680</v>
      </c>
      <c r="X194" s="37">
        <v>6795</v>
      </c>
      <c r="Y194" s="37">
        <v>4620</v>
      </c>
    </row>
    <row r="195" spans="1:35" s="50" customFormat="1" ht="30" customHeight="1" x14ac:dyDescent="0.2">
      <c r="A195" s="11" t="s">
        <v>129</v>
      </c>
      <c r="B195" s="52">
        <f>B194/B193</f>
        <v>0.97339541070834723</v>
      </c>
      <c r="C195" s="52">
        <f>C194/C193</f>
        <v>0.82510651468080642</v>
      </c>
      <c r="D195" s="15">
        <f t="shared" si="51"/>
        <v>0.84765811057232143</v>
      </c>
      <c r="E195" s="73">
        <f t="shared" ref="E195:Y195" si="53">E194/E193</f>
        <v>0.8571428571428571</v>
      </c>
      <c r="F195" s="73">
        <f t="shared" si="53"/>
        <v>0.94832041343669249</v>
      </c>
      <c r="G195" s="73">
        <f t="shared" si="53"/>
        <v>0.98173410404624273</v>
      </c>
      <c r="H195" s="73">
        <f t="shared" si="53"/>
        <v>0.6173718754363916</v>
      </c>
      <c r="I195" s="168">
        <f t="shared" si="53"/>
        <v>0.82462253193960511</v>
      </c>
      <c r="J195" s="73">
        <f t="shared" si="53"/>
        <v>1</v>
      </c>
      <c r="K195" s="73">
        <f t="shared" si="53"/>
        <v>0.7456824782187802</v>
      </c>
      <c r="L195" s="73">
        <f t="shared" si="53"/>
        <v>0.66021126760563376</v>
      </c>
      <c r="M195" s="73">
        <f t="shared" si="53"/>
        <v>0.91258503401360547</v>
      </c>
      <c r="N195" s="73">
        <f t="shared" si="53"/>
        <v>1</v>
      </c>
      <c r="O195" s="73">
        <f t="shared" si="53"/>
        <v>0.75338753387533874</v>
      </c>
      <c r="P195" s="168">
        <f t="shared" si="53"/>
        <v>0.87268464243845256</v>
      </c>
      <c r="Q195" s="168">
        <f t="shared" si="53"/>
        <v>0.98403193612774453</v>
      </c>
      <c r="R195" s="73">
        <f t="shared" si="53"/>
        <v>0.1015572105619499</v>
      </c>
      <c r="S195" s="73">
        <f t="shared" si="53"/>
        <v>0.44047985235312209</v>
      </c>
      <c r="T195" s="73">
        <f t="shared" si="53"/>
        <v>0.86153083973247457</v>
      </c>
      <c r="U195" s="73">
        <f t="shared" si="53"/>
        <v>1</v>
      </c>
      <c r="V195" s="73">
        <f t="shared" si="53"/>
        <v>1</v>
      </c>
      <c r="W195" s="73">
        <f t="shared" si="53"/>
        <v>0.86160196053140725</v>
      </c>
      <c r="X195" s="73">
        <f t="shared" si="53"/>
        <v>0.89396132087883173</v>
      </c>
      <c r="Y195" s="73">
        <f t="shared" si="53"/>
        <v>0.9399796541200407</v>
      </c>
    </row>
    <row r="196" spans="1:35" s="50" customFormat="1" ht="30" hidden="1" customHeight="1" outlineLevel="1" x14ac:dyDescent="0.2">
      <c r="A196" s="11" t="s">
        <v>130</v>
      </c>
      <c r="B196" s="27"/>
      <c r="C196" s="27">
        <f>SUM(E196:Y196)</f>
        <v>0</v>
      </c>
      <c r="D196" s="15" t="e">
        <f t="shared" si="51"/>
        <v>#DIV/0!</v>
      </c>
      <c r="E196" s="49"/>
      <c r="F196" s="49"/>
      <c r="G196" s="49"/>
      <c r="H196" s="49"/>
      <c r="I196" s="169"/>
      <c r="J196" s="49"/>
      <c r="K196" s="49"/>
      <c r="L196" s="49"/>
      <c r="M196" s="49"/>
      <c r="N196" s="49"/>
      <c r="O196" s="49"/>
      <c r="P196" s="148"/>
      <c r="Q196" s="169"/>
      <c r="R196" s="49"/>
      <c r="S196" s="49"/>
      <c r="T196" s="49"/>
      <c r="U196" s="49"/>
      <c r="V196" s="49"/>
      <c r="W196" s="49"/>
      <c r="X196" s="49"/>
      <c r="Y196" s="49"/>
    </row>
    <row r="197" spans="1:35" s="63" customFormat="1" ht="30" hidden="1" customHeight="1" outlineLevel="1" x14ac:dyDescent="0.2">
      <c r="A197" s="32" t="s">
        <v>131</v>
      </c>
      <c r="B197" s="23">
        <v>7922</v>
      </c>
      <c r="C197" s="27">
        <f>SUM(E197:Y197)</f>
        <v>2545</v>
      </c>
      <c r="D197" s="15">
        <f t="shared" si="51"/>
        <v>0.32125725826811413</v>
      </c>
      <c r="E197" s="49"/>
      <c r="F197" s="37"/>
      <c r="G197" s="37"/>
      <c r="H197" s="37"/>
      <c r="I197" s="144"/>
      <c r="J197" s="37">
        <v>1230</v>
      </c>
      <c r="K197" s="37"/>
      <c r="L197" s="37"/>
      <c r="M197" s="37"/>
      <c r="N197" s="37"/>
      <c r="O197" s="49">
        <v>250</v>
      </c>
      <c r="P197" s="148"/>
      <c r="Q197" s="144"/>
      <c r="R197" s="37"/>
      <c r="S197" s="37"/>
      <c r="T197" s="37">
        <v>250</v>
      </c>
      <c r="U197" s="37"/>
      <c r="V197" s="37"/>
      <c r="W197" s="37"/>
      <c r="X197" s="37">
        <v>815</v>
      </c>
      <c r="Y197" s="37"/>
    </row>
    <row r="198" spans="1:35" s="50" customFormat="1" ht="30" hidden="1" customHeight="1" x14ac:dyDescent="0.2">
      <c r="A198" s="11" t="s">
        <v>132</v>
      </c>
      <c r="B198" s="15"/>
      <c r="C198" s="15" t="e">
        <f>C197/C196</f>
        <v>#DIV/0!</v>
      </c>
      <c r="D198" s="15" t="e">
        <f t="shared" si="51"/>
        <v>#DIV/0!</v>
      </c>
      <c r="E198" s="16"/>
      <c r="F198" s="16"/>
      <c r="G198" s="16"/>
      <c r="H198" s="16"/>
      <c r="I198" s="148"/>
      <c r="J198" s="16"/>
      <c r="K198" s="16"/>
      <c r="L198" s="16"/>
      <c r="M198" s="16"/>
      <c r="N198" s="16"/>
      <c r="O198" s="16"/>
      <c r="P198" s="148"/>
      <c r="Q198" s="148"/>
      <c r="R198" s="16"/>
      <c r="S198" s="16"/>
      <c r="T198" s="16"/>
      <c r="U198" s="16"/>
      <c r="V198" s="16"/>
      <c r="W198" s="16"/>
      <c r="X198" s="16"/>
      <c r="Y198" s="16"/>
    </row>
    <row r="199" spans="1:35" s="50" customFormat="1" ht="30" customHeight="1" x14ac:dyDescent="0.2">
      <c r="A199" s="13" t="s">
        <v>133</v>
      </c>
      <c r="B199" s="23"/>
      <c r="C199" s="27"/>
      <c r="D199" s="27"/>
      <c r="E199" s="37"/>
      <c r="F199" s="37"/>
      <c r="G199" s="37"/>
      <c r="H199" s="37"/>
      <c r="I199" s="144"/>
      <c r="J199" s="37"/>
      <c r="K199" s="37"/>
      <c r="L199" s="37"/>
      <c r="M199" s="37"/>
      <c r="N199" s="37"/>
      <c r="O199" s="37"/>
      <c r="P199" s="37"/>
      <c r="Q199" s="144"/>
      <c r="R199" s="37"/>
      <c r="S199" s="37"/>
      <c r="T199" s="37"/>
      <c r="U199" s="37"/>
      <c r="V199" s="37"/>
      <c r="W199" s="37"/>
      <c r="X199" s="37"/>
      <c r="Y199" s="37"/>
    </row>
    <row r="200" spans="1:35" s="63" customFormat="1" ht="30" customHeight="1" outlineLevel="1" x14ac:dyDescent="0.2">
      <c r="A200" s="55" t="s">
        <v>134</v>
      </c>
      <c r="B200" s="23">
        <v>77851</v>
      </c>
      <c r="C200" s="27">
        <f>SUM(E200:Y200)</f>
        <v>70725</v>
      </c>
      <c r="D200" s="9">
        <f t="shared" ref="D200:D219" si="54">C200/B200</f>
        <v>0.90846617256040385</v>
      </c>
      <c r="E200" s="26">
        <v>1330</v>
      </c>
      <c r="F200" s="26">
        <v>2013</v>
      </c>
      <c r="G200" s="26">
        <v>5520</v>
      </c>
      <c r="H200" s="26">
        <v>7305</v>
      </c>
      <c r="I200" s="106">
        <v>2900</v>
      </c>
      <c r="J200" s="26">
        <v>4435</v>
      </c>
      <c r="K200" s="26">
        <v>3520</v>
      </c>
      <c r="L200" s="26">
        <v>5300</v>
      </c>
      <c r="M200" s="26">
        <v>1388</v>
      </c>
      <c r="N200" s="26">
        <v>3500</v>
      </c>
      <c r="O200" s="26">
        <v>3061</v>
      </c>
      <c r="P200" s="26">
        <v>4250</v>
      </c>
      <c r="Q200" s="106">
        <v>5674</v>
      </c>
      <c r="R200" s="26">
        <v>755</v>
      </c>
      <c r="S200" s="26">
        <v>1811</v>
      </c>
      <c r="T200" s="26">
        <v>1815</v>
      </c>
      <c r="U200" s="26">
        <v>1230</v>
      </c>
      <c r="V200" s="26">
        <v>808</v>
      </c>
      <c r="W200" s="26">
        <v>4982</v>
      </c>
      <c r="X200" s="26">
        <v>4388</v>
      </c>
      <c r="Y200" s="26">
        <v>4740</v>
      </c>
    </row>
    <row r="201" spans="1:35" s="50" customFormat="1" ht="30" hidden="1" customHeight="1" outlineLevel="1" x14ac:dyDescent="0.2">
      <c r="A201" s="13" t="s">
        <v>135</v>
      </c>
      <c r="B201" s="23">
        <v>99221</v>
      </c>
      <c r="C201" s="27">
        <f>SUM(E201:Y201)</f>
        <v>115218</v>
      </c>
      <c r="D201" s="9">
        <f t="shared" si="54"/>
        <v>1.1612259501516815</v>
      </c>
      <c r="E201" s="31">
        <v>2050</v>
      </c>
      <c r="F201" s="31">
        <v>2963</v>
      </c>
      <c r="G201" s="31">
        <v>12143</v>
      </c>
      <c r="H201" s="31">
        <v>16541</v>
      </c>
      <c r="I201" s="31">
        <v>6539</v>
      </c>
      <c r="J201" s="31">
        <v>4614</v>
      </c>
      <c r="K201" s="31">
        <v>4320</v>
      </c>
      <c r="L201" s="31">
        <v>7934</v>
      </c>
      <c r="M201" s="31">
        <v>4709</v>
      </c>
      <c r="N201" s="31">
        <v>3815</v>
      </c>
      <c r="O201" s="31">
        <v>3026</v>
      </c>
      <c r="P201" s="31">
        <v>5245</v>
      </c>
      <c r="Q201" s="31">
        <v>8414</v>
      </c>
      <c r="R201" s="31">
        <v>2766</v>
      </c>
      <c r="S201" s="31">
        <v>4693</v>
      </c>
      <c r="T201" s="31">
        <v>2954</v>
      </c>
      <c r="U201" s="31">
        <v>2015</v>
      </c>
      <c r="V201" s="31">
        <v>1267</v>
      </c>
      <c r="W201" s="31">
        <v>5801</v>
      </c>
      <c r="X201" s="31">
        <v>6651</v>
      </c>
      <c r="Y201" s="31">
        <v>6758</v>
      </c>
      <c r="AI201" s="50" t="s">
        <v>0</v>
      </c>
    </row>
    <row r="202" spans="1:35" s="50" customFormat="1" ht="30" hidden="1" customHeight="1" outlineLevel="1" x14ac:dyDescent="0.2">
      <c r="A202" s="13" t="s">
        <v>136</v>
      </c>
      <c r="B202" s="27">
        <f>B200*0.45</f>
        <v>35032.950000000004</v>
      </c>
      <c r="C202" s="27">
        <f>C200*0.45</f>
        <v>31826.25</v>
      </c>
      <c r="D202" s="9">
        <f t="shared" si="54"/>
        <v>0.90846617256040374</v>
      </c>
      <c r="E202" s="26">
        <f>E200*0.45</f>
        <v>598.5</v>
      </c>
      <c r="F202" s="26">
        <f t="shared" ref="F202:Y202" si="55">F200*0.45</f>
        <v>905.85</v>
      </c>
      <c r="G202" s="26">
        <f t="shared" si="55"/>
        <v>2484</v>
      </c>
      <c r="H202" s="26">
        <f t="shared" si="55"/>
        <v>3287.25</v>
      </c>
      <c r="I202" s="26">
        <f t="shared" si="55"/>
        <v>1305</v>
      </c>
      <c r="J202" s="26">
        <f t="shared" si="55"/>
        <v>1995.75</v>
      </c>
      <c r="K202" s="26">
        <f t="shared" si="55"/>
        <v>1584</v>
      </c>
      <c r="L202" s="26">
        <f t="shared" si="55"/>
        <v>2385</v>
      </c>
      <c r="M202" s="26">
        <f t="shared" si="55"/>
        <v>624.6</v>
      </c>
      <c r="N202" s="26">
        <f t="shared" si="55"/>
        <v>1575</v>
      </c>
      <c r="O202" s="26">
        <f t="shared" si="55"/>
        <v>1377.45</v>
      </c>
      <c r="P202" s="26">
        <f t="shared" si="55"/>
        <v>1912.5</v>
      </c>
      <c r="Q202" s="26">
        <f t="shared" si="55"/>
        <v>2553.3000000000002</v>
      </c>
      <c r="R202" s="26">
        <f t="shared" si="55"/>
        <v>339.75</v>
      </c>
      <c r="S202" s="26">
        <f t="shared" si="55"/>
        <v>814.95</v>
      </c>
      <c r="T202" s="26">
        <f t="shared" si="55"/>
        <v>816.75</v>
      </c>
      <c r="U202" s="26">
        <f t="shared" si="55"/>
        <v>553.5</v>
      </c>
      <c r="V202" s="26">
        <f t="shared" si="55"/>
        <v>363.6</v>
      </c>
      <c r="W202" s="26">
        <f t="shared" si="55"/>
        <v>2241.9</v>
      </c>
      <c r="X202" s="26">
        <f t="shared" si="55"/>
        <v>1974.6000000000001</v>
      </c>
      <c r="Y202" s="26">
        <f t="shared" si="55"/>
        <v>2133</v>
      </c>
      <c r="Z202" s="64"/>
    </row>
    <row r="203" spans="1:35" s="50" customFormat="1" ht="30" customHeight="1" collapsed="1" x14ac:dyDescent="0.2">
      <c r="A203" s="13" t="s">
        <v>137</v>
      </c>
      <c r="B203" s="52">
        <f>B200/B201</f>
        <v>0.78462220699247132</v>
      </c>
      <c r="C203" s="52">
        <f>C200/C201</f>
        <v>0.61383637973233351</v>
      </c>
      <c r="D203" s="9">
        <f>C203/B203</f>
        <v>0.78233368143532989</v>
      </c>
      <c r="E203" s="73">
        <f>E200/E201</f>
        <v>0.64878048780487807</v>
      </c>
      <c r="F203" s="73">
        <f t="shared" ref="F203:Y203" si="56">F200/F201</f>
        <v>0.67937900776240301</v>
      </c>
      <c r="G203" s="73">
        <f t="shared" si="56"/>
        <v>0.45458288726014989</v>
      </c>
      <c r="H203" s="73">
        <f t="shared" si="56"/>
        <v>0.44162988936581826</v>
      </c>
      <c r="I203" s="73">
        <f t="shared" si="56"/>
        <v>0.44349288882092064</v>
      </c>
      <c r="J203" s="73">
        <f t="shared" si="56"/>
        <v>0.96120502817511921</v>
      </c>
      <c r="K203" s="73">
        <f t="shared" si="56"/>
        <v>0.81481481481481477</v>
      </c>
      <c r="L203" s="73">
        <f t="shared" si="56"/>
        <v>0.66801109150491556</v>
      </c>
      <c r="M203" s="73">
        <f t="shared" si="56"/>
        <v>0.29475472499469102</v>
      </c>
      <c r="N203" s="73">
        <f t="shared" si="56"/>
        <v>0.91743119266055051</v>
      </c>
      <c r="O203" s="73">
        <f t="shared" si="56"/>
        <v>1.011566424322538</v>
      </c>
      <c r="P203" s="73">
        <f t="shared" si="56"/>
        <v>0.81029551954242141</v>
      </c>
      <c r="Q203" s="73">
        <f t="shared" si="56"/>
        <v>0.67435227002614695</v>
      </c>
      <c r="R203" s="73">
        <f t="shared" si="56"/>
        <v>0.27295733911785974</v>
      </c>
      <c r="S203" s="73">
        <f t="shared" si="56"/>
        <v>0.38589388450884293</v>
      </c>
      <c r="T203" s="73">
        <f t="shared" si="56"/>
        <v>0.61442112389979686</v>
      </c>
      <c r="U203" s="73">
        <f t="shared" si="56"/>
        <v>0.61042183622828783</v>
      </c>
      <c r="V203" s="73">
        <f t="shared" si="56"/>
        <v>0.63772691397000791</v>
      </c>
      <c r="W203" s="73">
        <f t="shared" si="56"/>
        <v>0.85881744526805726</v>
      </c>
      <c r="X203" s="73">
        <f t="shared" si="56"/>
        <v>0.65975041347165841</v>
      </c>
      <c r="Y203" s="73">
        <f t="shared" si="56"/>
        <v>0.70139094406629177</v>
      </c>
    </row>
    <row r="204" spans="1:35" s="63" customFormat="1" ht="30" customHeight="1" outlineLevel="1" x14ac:dyDescent="0.2">
      <c r="A204" s="55" t="s">
        <v>138</v>
      </c>
      <c r="B204" s="23">
        <v>207261</v>
      </c>
      <c r="C204" s="27">
        <f>SUM(E204:Y204)</f>
        <v>164408</v>
      </c>
      <c r="D204" s="9">
        <f t="shared" si="54"/>
        <v>0.79324137198990641</v>
      </c>
      <c r="E204" s="26">
        <v>300</v>
      </c>
      <c r="F204" s="26">
        <v>5700</v>
      </c>
      <c r="G204" s="26">
        <v>17131</v>
      </c>
      <c r="H204" s="26">
        <v>12613</v>
      </c>
      <c r="I204" s="106">
        <v>2098</v>
      </c>
      <c r="J204" s="26">
        <v>8590</v>
      </c>
      <c r="K204" s="26">
        <v>2150</v>
      </c>
      <c r="L204" s="26">
        <v>5300</v>
      </c>
      <c r="M204" s="26">
        <v>7620</v>
      </c>
      <c r="N204" s="26">
        <v>7450</v>
      </c>
      <c r="O204" s="26">
        <v>4550</v>
      </c>
      <c r="P204" s="26">
        <v>6170</v>
      </c>
      <c r="Q204" s="106">
        <v>650</v>
      </c>
      <c r="R204" s="26">
        <v>2000</v>
      </c>
      <c r="S204" s="26">
        <v>8700</v>
      </c>
      <c r="T204" s="26">
        <v>26879</v>
      </c>
      <c r="U204" s="26">
        <v>500</v>
      </c>
      <c r="V204" s="26">
        <v>400</v>
      </c>
      <c r="W204" s="26">
        <v>6650</v>
      </c>
      <c r="X204" s="26">
        <v>26967</v>
      </c>
      <c r="Y204" s="26">
        <v>11990</v>
      </c>
    </row>
    <row r="205" spans="1:35" s="50" customFormat="1" ht="28.15" hidden="1" customHeight="1" outlineLevel="1" x14ac:dyDescent="0.2">
      <c r="A205" s="13" t="s">
        <v>135</v>
      </c>
      <c r="B205" s="23">
        <v>283125</v>
      </c>
      <c r="C205" s="27">
        <f>SUM(E205:Y205)</f>
        <v>286074</v>
      </c>
      <c r="D205" s="9">
        <f t="shared" si="54"/>
        <v>1.0104158940397352</v>
      </c>
      <c r="E205" s="31">
        <v>600</v>
      </c>
      <c r="F205" s="31">
        <v>8000</v>
      </c>
      <c r="G205" s="31">
        <v>25123</v>
      </c>
      <c r="H205" s="31">
        <v>18776</v>
      </c>
      <c r="I205" s="31">
        <v>8896</v>
      </c>
      <c r="J205" s="31">
        <v>12063</v>
      </c>
      <c r="K205" s="31">
        <v>710</v>
      </c>
      <c r="L205" s="31">
        <v>19682</v>
      </c>
      <c r="M205" s="31">
        <v>12989</v>
      </c>
      <c r="N205" s="31">
        <v>13114</v>
      </c>
      <c r="O205" s="31">
        <v>7332</v>
      </c>
      <c r="P205" s="31">
        <v>15408</v>
      </c>
      <c r="Q205" s="31">
        <v>2622</v>
      </c>
      <c r="R205" s="31">
        <v>3236</v>
      </c>
      <c r="S205" s="31">
        <v>10145</v>
      </c>
      <c r="T205" s="31">
        <v>53168</v>
      </c>
      <c r="U205" s="31">
        <v>3454</v>
      </c>
      <c r="V205" s="31">
        <v>634</v>
      </c>
      <c r="W205" s="31">
        <v>7396</v>
      </c>
      <c r="X205" s="31">
        <v>43232</v>
      </c>
      <c r="Y205" s="31">
        <v>19494</v>
      </c>
    </row>
    <row r="206" spans="1:35" s="50" customFormat="1" ht="27" hidden="1" customHeight="1" outlineLevel="1" x14ac:dyDescent="0.2">
      <c r="A206" s="13" t="s">
        <v>136</v>
      </c>
      <c r="B206" s="27">
        <f>B204*0.3</f>
        <v>62178.299999999996</v>
      </c>
      <c r="C206" s="27">
        <f>C204*0.3</f>
        <v>49322.400000000001</v>
      </c>
      <c r="D206" s="9">
        <f t="shared" si="54"/>
        <v>0.79324137198990652</v>
      </c>
      <c r="E206" s="26">
        <f>E204*0.3</f>
        <v>90</v>
      </c>
      <c r="F206" s="26">
        <f t="shared" ref="F206:Y206" si="57">F204*0.3</f>
        <v>1710</v>
      </c>
      <c r="G206" s="26">
        <f t="shared" si="57"/>
        <v>5139.3</v>
      </c>
      <c r="H206" s="26">
        <f t="shared" si="57"/>
        <v>3783.8999999999996</v>
      </c>
      <c r="I206" s="26">
        <f t="shared" si="57"/>
        <v>629.4</v>
      </c>
      <c r="J206" s="26">
        <f t="shared" si="57"/>
        <v>2577</v>
      </c>
      <c r="K206" s="26">
        <f t="shared" si="57"/>
        <v>645</v>
      </c>
      <c r="L206" s="26">
        <f t="shared" si="57"/>
        <v>1590</v>
      </c>
      <c r="M206" s="26">
        <f t="shared" si="57"/>
        <v>2286</v>
      </c>
      <c r="N206" s="26">
        <f t="shared" si="57"/>
        <v>2235</v>
      </c>
      <c r="O206" s="26">
        <f t="shared" si="57"/>
        <v>1365</v>
      </c>
      <c r="P206" s="26">
        <f t="shared" si="57"/>
        <v>1851</v>
      </c>
      <c r="Q206" s="26">
        <f t="shared" si="57"/>
        <v>195</v>
      </c>
      <c r="R206" s="26">
        <f t="shared" si="57"/>
        <v>600</v>
      </c>
      <c r="S206" s="26">
        <f t="shared" si="57"/>
        <v>2610</v>
      </c>
      <c r="T206" s="26">
        <f t="shared" si="57"/>
        <v>8063.7</v>
      </c>
      <c r="U206" s="26">
        <f t="shared" si="57"/>
        <v>150</v>
      </c>
      <c r="V206" s="26">
        <f t="shared" si="57"/>
        <v>120</v>
      </c>
      <c r="W206" s="26">
        <f t="shared" si="57"/>
        <v>1995</v>
      </c>
      <c r="X206" s="26">
        <f t="shared" si="57"/>
        <v>8090.0999999999995</v>
      </c>
      <c r="Y206" s="26">
        <f t="shared" si="57"/>
        <v>3597</v>
      </c>
    </row>
    <row r="207" spans="1:35" s="63" customFormat="1" ht="30" customHeight="1" collapsed="1" x14ac:dyDescent="0.2">
      <c r="A207" s="13" t="s">
        <v>137</v>
      </c>
      <c r="B207" s="9">
        <f>B204/B205</f>
        <v>0.73204768211920535</v>
      </c>
      <c r="C207" s="9">
        <f>C204/C205</f>
        <v>0.57470444710109969</v>
      </c>
      <c r="D207" s="9">
        <f t="shared" si="54"/>
        <v>0.78506422619546778</v>
      </c>
      <c r="E207" s="104">
        <f t="shared" ref="E207:Y207" si="58">E204/E205</f>
        <v>0.5</v>
      </c>
      <c r="F207" s="30">
        <f t="shared" si="58"/>
        <v>0.71250000000000002</v>
      </c>
      <c r="G207" s="30">
        <f t="shared" si="58"/>
        <v>0.68188512518409428</v>
      </c>
      <c r="H207" s="30">
        <f t="shared" si="58"/>
        <v>0.67176182360460157</v>
      </c>
      <c r="I207" s="104">
        <f t="shared" si="58"/>
        <v>0.2358363309352518</v>
      </c>
      <c r="J207" s="104">
        <f t="shared" si="58"/>
        <v>0.7120948354472354</v>
      </c>
      <c r="K207" s="104">
        <f t="shared" si="58"/>
        <v>3.028169014084507</v>
      </c>
      <c r="L207" s="104">
        <f t="shared" si="58"/>
        <v>0.26928157707550043</v>
      </c>
      <c r="M207" s="30">
        <f t="shared" si="58"/>
        <v>0.58665024251289555</v>
      </c>
      <c r="N207" s="30">
        <f t="shared" si="58"/>
        <v>0.56809516547201466</v>
      </c>
      <c r="O207" s="30">
        <f t="shared" si="58"/>
        <v>0.62056737588652477</v>
      </c>
      <c r="P207" s="104">
        <f t="shared" si="58"/>
        <v>0.40044132917964692</v>
      </c>
      <c r="Q207" s="104">
        <f t="shared" si="58"/>
        <v>0.24790236460717011</v>
      </c>
      <c r="R207" s="30">
        <f t="shared" si="58"/>
        <v>0.61804697156983934</v>
      </c>
      <c r="S207" s="104">
        <f t="shared" si="58"/>
        <v>0.85756530310497781</v>
      </c>
      <c r="T207" s="30">
        <f t="shared" si="58"/>
        <v>0.50554845019560635</v>
      </c>
      <c r="U207" s="104">
        <f t="shared" si="58"/>
        <v>0.14475969889982629</v>
      </c>
      <c r="V207" s="104">
        <f t="shared" si="58"/>
        <v>0.63091482649842268</v>
      </c>
      <c r="W207" s="30">
        <f t="shared" si="58"/>
        <v>0.89913466738777714</v>
      </c>
      <c r="X207" s="30">
        <f t="shared" si="58"/>
        <v>0.62377405625462623</v>
      </c>
      <c r="Y207" s="30">
        <f t="shared" si="58"/>
        <v>0.61506104442392528</v>
      </c>
    </row>
    <row r="208" spans="1:35" s="63" customFormat="1" ht="30" customHeight="1" outlineLevel="1" x14ac:dyDescent="0.2">
      <c r="A208" s="55" t="s">
        <v>139</v>
      </c>
      <c r="B208" s="23">
        <v>6741</v>
      </c>
      <c r="C208" s="27">
        <f>SUM(E208:Y208)</f>
        <v>11779</v>
      </c>
      <c r="D208" s="9">
        <f t="shared" si="54"/>
        <v>1.7473668595163923</v>
      </c>
      <c r="E208" s="26"/>
      <c r="F208" s="104"/>
      <c r="G208" s="104"/>
      <c r="H208" s="183">
        <v>200</v>
      </c>
      <c r="I208" s="183">
        <v>1250</v>
      </c>
      <c r="J208" s="104"/>
      <c r="K208" s="183">
        <v>1950</v>
      </c>
      <c r="L208" s="183">
        <v>3350</v>
      </c>
      <c r="M208" s="104"/>
      <c r="N208" s="183"/>
      <c r="O208" s="183">
        <v>2500</v>
      </c>
      <c r="P208" s="169">
        <v>1429</v>
      </c>
      <c r="Q208" s="150"/>
      <c r="R208" s="104"/>
      <c r="S208" s="104"/>
      <c r="T208" s="183">
        <v>1100</v>
      </c>
      <c r="U208" s="104"/>
      <c r="V208" s="104"/>
      <c r="W208" s="104"/>
      <c r="X208" s="104"/>
      <c r="Y208" s="26"/>
    </row>
    <row r="209" spans="1:25" s="50" customFormat="1" ht="30" hidden="1" customHeight="1" outlineLevel="1" x14ac:dyDescent="0.2">
      <c r="A209" s="13" t="s">
        <v>135</v>
      </c>
      <c r="B209" s="23">
        <v>337167</v>
      </c>
      <c r="C209" s="27">
        <f>SUM(E209:Y209)</f>
        <v>264914</v>
      </c>
      <c r="D209" s="9">
        <f t="shared" si="54"/>
        <v>0.78570559989560074</v>
      </c>
      <c r="E209" s="31"/>
      <c r="F209" s="31">
        <v>8889</v>
      </c>
      <c r="G209" s="31">
        <v>32450</v>
      </c>
      <c r="H209" s="31">
        <v>39117</v>
      </c>
      <c r="I209" s="31">
        <v>6843</v>
      </c>
      <c r="J209" s="31">
        <v>1318</v>
      </c>
      <c r="K209" s="31">
        <v>2811</v>
      </c>
      <c r="L209" s="31">
        <v>23649</v>
      </c>
      <c r="M209" s="31">
        <v>4558</v>
      </c>
      <c r="N209" s="31">
        <v>8345</v>
      </c>
      <c r="O209" s="31">
        <v>9310</v>
      </c>
      <c r="P209" s="31">
        <v>15845</v>
      </c>
      <c r="Q209" s="31">
        <v>1912</v>
      </c>
      <c r="R209" s="31">
        <v>1521</v>
      </c>
      <c r="S209" s="31">
        <v>5866</v>
      </c>
      <c r="T209" s="31">
        <v>51691</v>
      </c>
      <c r="U209" s="31">
        <v>3598</v>
      </c>
      <c r="V209" s="31"/>
      <c r="W209" s="31">
        <v>9426</v>
      </c>
      <c r="X209" s="31">
        <v>22170</v>
      </c>
      <c r="Y209" s="31">
        <v>15595</v>
      </c>
    </row>
    <row r="210" spans="1:25" s="50" customFormat="1" ht="30" hidden="1" customHeight="1" outlineLevel="1" x14ac:dyDescent="0.2">
      <c r="A210" s="13" t="s">
        <v>140</v>
      </c>
      <c r="B210" s="23">
        <v>849</v>
      </c>
      <c r="C210" s="27">
        <f>C208*0.19</f>
        <v>2238.0100000000002</v>
      </c>
      <c r="D210" s="9">
        <f t="shared" si="54"/>
        <v>2.6360541813898708</v>
      </c>
      <c r="E210" s="26"/>
      <c r="F210" s="26"/>
      <c r="G210" s="26"/>
      <c r="H210" s="26">
        <f>H208*0.19</f>
        <v>38</v>
      </c>
      <c r="I210" s="26">
        <f t="shared" ref="I210:T210" si="59">I208*0.19</f>
        <v>237.5</v>
      </c>
      <c r="J210" s="26"/>
      <c r="K210" s="26">
        <f t="shared" si="59"/>
        <v>370.5</v>
      </c>
      <c r="L210" s="26">
        <f t="shared" si="59"/>
        <v>636.5</v>
      </c>
      <c r="M210" s="26"/>
      <c r="N210" s="26"/>
      <c r="O210" s="26">
        <f t="shared" si="59"/>
        <v>475</v>
      </c>
      <c r="P210" s="26">
        <f t="shared" si="59"/>
        <v>271.51</v>
      </c>
      <c r="Q210" s="26"/>
      <c r="R210" s="26"/>
      <c r="S210" s="26"/>
      <c r="T210" s="26">
        <f t="shared" si="59"/>
        <v>209</v>
      </c>
      <c r="U210" s="26"/>
      <c r="V210" s="26"/>
      <c r="W210" s="26"/>
      <c r="X210" s="26"/>
      <c r="Y210" s="26"/>
    </row>
    <row r="211" spans="1:25" s="63" customFormat="1" ht="30" customHeight="1" collapsed="1" x14ac:dyDescent="0.2">
      <c r="A211" s="13" t="s">
        <v>141</v>
      </c>
      <c r="B211" s="9">
        <v>4.0000000000000001E-3</v>
      </c>
      <c r="C211" s="9">
        <f>C208/C209</f>
        <v>4.4463486263466634E-2</v>
      </c>
      <c r="D211" s="9"/>
      <c r="E211" s="30"/>
      <c r="F211" s="30"/>
      <c r="G211" s="30"/>
      <c r="H211" s="104">
        <f>H208/H209</f>
        <v>5.1128665286192705E-3</v>
      </c>
      <c r="I211" s="104">
        <f t="shared" ref="I211" si="60">I208/I209</f>
        <v>0.18266842028350139</v>
      </c>
      <c r="J211" s="104"/>
      <c r="K211" s="104">
        <f>K208/K209</f>
        <v>0.69370330843116323</v>
      </c>
      <c r="L211" s="104">
        <f>L208/L209</f>
        <v>0.14165503826800288</v>
      </c>
      <c r="M211" s="104"/>
      <c r="N211" s="104"/>
      <c r="O211" s="104">
        <f>O208/O209</f>
        <v>0.26852846401718583</v>
      </c>
      <c r="P211" s="104">
        <f>P208/P209</f>
        <v>9.018617860523824E-2</v>
      </c>
      <c r="Q211" s="104"/>
      <c r="R211" s="104"/>
      <c r="S211" s="104"/>
      <c r="T211" s="104">
        <f>T208/T209</f>
        <v>2.1280300245690741E-2</v>
      </c>
      <c r="U211" s="30"/>
      <c r="V211" s="30"/>
      <c r="W211" s="30"/>
      <c r="X211" s="30"/>
      <c r="Y211" s="30"/>
    </row>
    <row r="212" spans="1:25" s="50" customFormat="1" ht="30" customHeight="1" x14ac:dyDescent="0.2">
      <c r="A212" s="55" t="s">
        <v>142</v>
      </c>
      <c r="B212" s="27">
        <v>50</v>
      </c>
      <c r="C212" s="27">
        <f>SUM(E212:Y212)</f>
        <v>80</v>
      </c>
      <c r="D212" s="9">
        <f t="shared" si="54"/>
        <v>1.6</v>
      </c>
      <c r="E212" s="37"/>
      <c r="F212" s="37"/>
      <c r="G212" s="37"/>
      <c r="H212" s="37"/>
      <c r="I212" s="144"/>
      <c r="J212" s="37"/>
      <c r="K212" s="37"/>
      <c r="L212" s="37"/>
      <c r="M212" s="37"/>
      <c r="N212" s="37"/>
      <c r="O212" s="37"/>
      <c r="P212" s="169">
        <v>80</v>
      </c>
      <c r="Q212" s="144"/>
      <c r="R212" s="37"/>
      <c r="S212" s="37"/>
      <c r="T212" s="37"/>
      <c r="U212" s="37"/>
      <c r="V212" s="37"/>
      <c r="W212" s="37"/>
      <c r="X212" s="37"/>
      <c r="Y212" s="37"/>
    </row>
    <row r="213" spans="1:25" s="50" customFormat="1" ht="30" customHeight="1" x14ac:dyDescent="0.2">
      <c r="A213" s="13" t="s">
        <v>140</v>
      </c>
      <c r="B213" s="27">
        <f>B212*0.7</f>
        <v>35</v>
      </c>
      <c r="C213" s="27">
        <f>C212*0.7</f>
        <v>56</v>
      </c>
      <c r="D213" s="9"/>
      <c r="E213" s="26"/>
      <c r="F213" s="26"/>
      <c r="G213" s="26"/>
      <c r="H213" s="26"/>
      <c r="I213" s="106"/>
      <c r="J213" s="26"/>
      <c r="K213" s="26"/>
      <c r="L213" s="26"/>
      <c r="M213" s="26"/>
      <c r="N213" s="26"/>
      <c r="O213" s="26"/>
      <c r="P213" s="169">
        <f>P212*0.7</f>
        <v>56</v>
      </c>
      <c r="Q213" s="106"/>
      <c r="R213" s="26"/>
      <c r="S213" s="26"/>
      <c r="T213" s="26"/>
      <c r="U213" s="26"/>
      <c r="V213" s="26"/>
      <c r="W213" s="26"/>
      <c r="X213" s="26"/>
      <c r="Y213" s="26"/>
    </row>
    <row r="214" spans="1:25" s="50" customFormat="1" ht="30" hidden="1" customHeight="1" x14ac:dyDescent="0.2">
      <c r="A214" s="32" t="s">
        <v>143</v>
      </c>
      <c r="B214" s="27"/>
      <c r="C214" s="27">
        <f>SUM(E214:Y214)</f>
        <v>0</v>
      </c>
      <c r="D214" s="9" t="e">
        <f t="shared" si="54"/>
        <v>#DIV/0!</v>
      </c>
      <c r="E214" s="49"/>
      <c r="F214" s="49"/>
      <c r="G214" s="49"/>
      <c r="H214" s="49"/>
      <c r="I214" s="169"/>
      <c r="J214" s="49"/>
      <c r="K214" s="49"/>
      <c r="L214" s="49"/>
      <c r="M214" s="49"/>
      <c r="N214" s="49"/>
      <c r="O214" s="49"/>
      <c r="P214" s="169"/>
      <c r="Q214" s="169"/>
      <c r="R214" s="49"/>
      <c r="S214" s="49"/>
      <c r="T214" s="49"/>
      <c r="U214" s="49"/>
      <c r="V214" s="49"/>
      <c r="W214" s="49"/>
      <c r="X214" s="49"/>
      <c r="Y214" s="49"/>
    </row>
    <row r="215" spans="1:25" s="50" customFormat="1" ht="30" hidden="1" customHeight="1" x14ac:dyDescent="0.2">
      <c r="A215" s="13" t="s">
        <v>140</v>
      </c>
      <c r="B215" s="27">
        <f>B214*0.2</f>
        <v>0</v>
      </c>
      <c r="C215" s="27">
        <f>C214*0.2</f>
        <v>0</v>
      </c>
      <c r="D215" s="9" t="e">
        <f t="shared" si="54"/>
        <v>#DIV/0!</v>
      </c>
      <c r="E215" s="26"/>
      <c r="F215" s="26"/>
      <c r="G215" s="26"/>
      <c r="H215" s="26"/>
      <c r="I215" s="106"/>
      <c r="J215" s="26"/>
      <c r="K215" s="26"/>
      <c r="L215" s="26"/>
      <c r="M215" s="26"/>
      <c r="N215" s="26"/>
      <c r="O215" s="26"/>
      <c r="P215" s="169"/>
      <c r="Q215" s="106"/>
      <c r="R215" s="26"/>
      <c r="S215" s="26"/>
      <c r="T215" s="26"/>
      <c r="U215" s="26"/>
      <c r="V215" s="26"/>
      <c r="W215" s="26"/>
      <c r="X215" s="26"/>
      <c r="Y215" s="26"/>
    </row>
    <row r="216" spans="1:25" s="50" customFormat="1" ht="30" hidden="1" customHeight="1" x14ac:dyDescent="0.2">
      <c r="A216" s="32" t="s">
        <v>164</v>
      </c>
      <c r="B216" s="27"/>
      <c r="C216" s="27">
        <f>SUM(E216:Y216)</f>
        <v>0</v>
      </c>
      <c r="D216" s="9"/>
      <c r="E216" s="49"/>
      <c r="F216" s="49"/>
      <c r="G216" s="49"/>
      <c r="H216" s="49"/>
      <c r="I216" s="169"/>
      <c r="J216" s="49"/>
      <c r="K216" s="49"/>
      <c r="L216" s="49"/>
      <c r="M216" s="49"/>
      <c r="N216" s="49"/>
      <c r="O216" s="49"/>
      <c r="P216" s="169"/>
      <c r="Q216" s="169"/>
      <c r="R216" s="49"/>
      <c r="S216" s="49"/>
      <c r="T216" s="49"/>
      <c r="U216" s="49"/>
      <c r="V216" s="49"/>
      <c r="W216" s="49"/>
      <c r="X216" s="49"/>
      <c r="Y216" s="49"/>
    </row>
    <row r="217" spans="1:25" s="50" customFormat="1" ht="30" hidden="1" customHeight="1" x14ac:dyDescent="0.2">
      <c r="A217" s="32" t="s">
        <v>144</v>
      </c>
      <c r="B217" s="27">
        <f>B215+B213+B210+B206+B202</f>
        <v>98095.25</v>
      </c>
      <c r="C217" s="27">
        <f>C215+C213+C210+C206+C202</f>
        <v>83442.66</v>
      </c>
      <c r="D217" s="9">
        <f t="shared" si="54"/>
        <v>0.85062895502075797</v>
      </c>
      <c r="E217" s="26">
        <f>E215+E213+E210+E206+E202</f>
        <v>688.5</v>
      </c>
      <c r="F217" s="26">
        <f t="shared" ref="F217:Y217" si="61">F215+F213+F210+F206+F202</f>
        <v>2615.85</v>
      </c>
      <c r="G217" s="26">
        <f t="shared" si="61"/>
        <v>7623.3</v>
      </c>
      <c r="H217" s="26">
        <f t="shared" si="61"/>
        <v>7109.15</v>
      </c>
      <c r="I217" s="106">
        <f t="shared" si="61"/>
        <v>2171.9</v>
      </c>
      <c r="J217" s="26">
        <f t="shared" si="61"/>
        <v>4572.75</v>
      </c>
      <c r="K217" s="26">
        <f t="shared" si="61"/>
        <v>2599.5</v>
      </c>
      <c r="L217" s="26">
        <f t="shared" si="61"/>
        <v>4611.5</v>
      </c>
      <c r="M217" s="26">
        <f t="shared" si="61"/>
        <v>2910.6</v>
      </c>
      <c r="N217" s="26">
        <f t="shared" si="61"/>
        <v>3810</v>
      </c>
      <c r="O217" s="26">
        <f t="shared" si="61"/>
        <v>3217.45</v>
      </c>
      <c r="P217" s="169">
        <f t="shared" si="61"/>
        <v>4091.01</v>
      </c>
      <c r="Q217" s="106">
        <f t="shared" si="61"/>
        <v>2748.3</v>
      </c>
      <c r="R217" s="26">
        <f t="shared" si="61"/>
        <v>939.75</v>
      </c>
      <c r="S217" s="26">
        <f t="shared" si="61"/>
        <v>3424.95</v>
      </c>
      <c r="T217" s="26">
        <f t="shared" si="61"/>
        <v>9089.4500000000007</v>
      </c>
      <c r="U217" s="26">
        <f t="shared" si="61"/>
        <v>703.5</v>
      </c>
      <c r="V217" s="26">
        <f t="shared" si="61"/>
        <v>483.6</v>
      </c>
      <c r="W217" s="26">
        <f t="shared" si="61"/>
        <v>4236.8999999999996</v>
      </c>
      <c r="X217" s="26">
        <f t="shared" si="61"/>
        <v>10064.699999999999</v>
      </c>
      <c r="Y217" s="26">
        <f t="shared" si="61"/>
        <v>5730</v>
      </c>
    </row>
    <row r="218" spans="1:25" s="50" customFormat="1" ht="45" hidden="1" x14ac:dyDescent="0.2">
      <c r="A218" s="13" t="s">
        <v>170</v>
      </c>
      <c r="B218" s="26"/>
      <c r="C218" s="26">
        <f>SUM(E218:Y218)</f>
        <v>70805.5</v>
      </c>
      <c r="D218" s="9"/>
      <c r="E218" s="26">
        <v>670.8</v>
      </c>
      <c r="F218" s="26">
        <v>2051.4</v>
      </c>
      <c r="G218" s="26">
        <v>6078.1</v>
      </c>
      <c r="H218" s="26">
        <v>7184.7</v>
      </c>
      <c r="I218" s="106">
        <v>2601.8000000000002</v>
      </c>
      <c r="J218" s="26">
        <v>2825.1</v>
      </c>
      <c r="K218" s="26">
        <v>951.1</v>
      </c>
      <c r="L218" s="26">
        <v>6539</v>
      </c>
      <c r="M218" s="26">
        <v>2884.5</v>
      </c>
      <c r="N218" s="26">
        <v>2751.1</v>
      </c>
      <c r="O218" s="26">
        <v>1939.6</v>
      </c>
      <c r="P218" s="169">
        <v>3782.7</v>
      </c>
      <c r="Q218" s="106">
        <v>2092.4</v>
      </c>
      <c r="R218" s="26">
        <v>1244.5</v>
      </c>
      <c r="S218" s="26">
        <v>2070.5</v>
      </c>
      <c r="T218" s="26">
        <v>8439.4</v>
      </c>
      <c r="U218" s="26">
        <v>1126.4000000000001</v>
      </c>
      <c r="V218" s="26">
        <v>330.6</v>
      </c>
      <c r="W218" s="26">
        <v>2175.1999999999998</v>
      </c>
      <c r="X218" s="26">
        <v>7981.3</v>
      </c>
      <c r="Y218" s="26">
        <v>5085.3</v>
      </c>
    </row>
    <row r="219" spans="1:25" s="50" customFormat="1" ht="22.5" x14ac:dyDescent="0.2">
      <c r="A219" s="55" t="s">
        <v>163</v>
      </c>
      <c r="B219" s="53">
        <v>13.9</v>
      </c>
      <c r="C219" s="53">
        <f>C217/C218*10</f>
        <v>11.784770957058422</v>
      </c>
      <c r="D219" s="9">
        <f t="shared" si="54"/>
        <v>0.84782524870923892</v>
      </c>
      <c r="E219" s="54">
        <f>E217/E218*10</f>
        <v>10.263864042933811</v>
      </c>
      <c r="F219" s="54">
        <f t="shared" ref="F219:Y219" si="62">F217/F218*10</f>
        <v>12.751535536706637</v>
      </c>
      <c r="G219" s="54">
        <f t="shared" si="62"/>
        <v>12.542241818989485</v>
      </c>
      <c r="H219" s="54">
        <f t="shared" si="62"/>
        <v>9.8948459921778227</v>
      </c>
      <c r="I219" s="161">
        <f t="shared" si="62"/>
        <v>8.3476823737412555</v>
      </c>
      <c r="J219" s="54">
        <f t="shared" si="62"/>
        <v>16.186152702559202</v>
      </c>
      <c r="K219" s="54">
        <f t="shared" si="62"/>
        <v>27.331510882136474</v>
      </c>
      <c r="L219" s="54">
        <f t="shared" si="62"/>
        <v>7.0523015751643978</v>
      </c>
      <c r="M219" s="54">
        <f>M217/M218*10</f>
        <v>10.090483619344774</v>
      </c>
      <c r="N219" s="54">
        <f t="shared" si="62"/>
        <v>13.849005852204572</v>
      </c>
      <c r="O219" s="54">
        <f t="shared" si="62"/>
        <v>16.588214064755618</v>
      </c>
      <c r="P219" s="54">
        <f t="shared" si="62"/>
        <v>10.815052740106275</v>
      </c>
      <c r="Q219" s="161">
        <f t="shared" si="62"/>
        <v>13.134677881858154</v>
      </c>
      <c r="R219" s="54">
        <f t="shared" si="62"/>
        <v>7.5512253917235839</v>
      </c>
      <c r="S219" s="54">
        <f t="shared" si="62"/>
        <v>16.541656604684857</v>
      </c>
      <c r="T219" s="54">
        <f t="shared" si="62"/>
        <v>10.770256179349245</v>
      </c>
      <c r="U219" s="54">
        <f t="shared" si="62"/>
        <v>6.2455610795454541</v>
      </c>
      <c r="V219" s="54">
        <f t="shared" si="62"/>
        <v>14.627949183303084</v>
      </c>
      <c r="W219" s="54">
        <f t="shared" si="62"/>
        <v>19.478208900331005</v>
      </c>
      <c r="X219" s="54">
        <f t="shared" si="62"/>
        <v>12.61035169709195</v>
      </c>
      <c r="Y219" s="54">
        <f t="shared" si="62"/>
        <v>11.267771812872397</v>
      </c>
    </row>
    <row r="220" spans="1:25" ht="22.5" hidden="1" x14ac:dyDescent="0.25">
      <c r="A220" s="90"/>
      <c r="B220" s="90"/>
      <c r="C220" s="90"/>
      <c r="D220" s="90"/>
      <c r="E220" s="90"/>
      <c r="F220" s="90"/>
      <c r="G220" s="90"/>
      <c r="H220" s="90"/>
      <c r="I220" s="170"/>
      <c r="J220" s="90"/>
      <c r="K220" s="90"/>
      <c r="L220" s="90"/>
      <c r="M220" s="90"/>
      <c r="N220" s="90"/>
      <c r="O220" s="90"/>
      <c r="P220" s="132"/>
      <c r="Q220" s="170"/>
      <c r="R220" s="90"/>
      <c r="S220" s="90"/>
      <c r="T220" s="90"/>
      <c r="U220" s="90"/>
      <c r="V220" s="90"/>
      <c r="W220" s="90"/>
      <c r="X220" s="90"/>
      <c r="Y220" s="90"/>
    </row>
    <row r="221" spans="1:25" ht="27" hidden="1" customHeight="1" x14ac:dyDescent="0.25">
      <c r="A221" s="13" t="s">
        <v>183</v>
      </c>
      <c r="B221" s="85"/>
      <c r="C221" s="85">
        <f>SUM(E221:Y221)</f>
        <v>273</v>
      </c>
      <c r="D221" s="85"/>
      <c r="E221" s="85">
        <v>11</v>
      </c>
      <c r="F221" s="85">
        <v>12</v>
      </c>
      <c r="G221" s="85">
        <v>15</v>
      </c>
      <c r="H221" s="85">
        <v>20</v>
      </c>
      <c r="I221" s="171">
        <v>12</v>
      </c>
      <c r="J221" s="85">
        <v>36</v>
      </c>
      <c r="K221" s="85">
        <v>18</v>
      </c>
      <c r="L221" s="85">
        <v>20</v>
      </c>
      <c r="M221" s="85">
        <v>5</v>
      </c>
      <c r="N221" s="85">
        <v>4</v>
      </c>
      <c r="O221" s="85">
        <v>5</v>
      </c>
      <c r="P221" s="133">
        <v>16</v>
      </c>
      <c r="Q221" s="171">
        <v>16</v>
      </c>
      <c r="R221" s="85">
        <v>13</v>
      </c>
      <c r="S221" s="85">
        <v>18</v>
      </c>
      <c r="T221" s="85">
        <v>10</v>
      </c>
      <c r="U221" s="85">
        <v>3</v>
      </c>
      <c r="V221" s="85">
        <v>4</v>
      </c>
      <c r="W221" s="85">
        <v>3</v>
      </c>
      <c r="X221" s="85">
        <v>23</v>
      </c>
      <c r="Y221" s="85">
        <v>9</v>
      </c>
    </row>
    <row r="222" spans="1:25" ht="18" hidden="1" customHeight="1" x14ac:dyDescent="0.25">
      <c r="A222" s="13" t="s">
        <v>187</v>
      </c>
      <c r="B222" s="85">
        <v>108</v>
      </c>
      <c r="C222" s="85">
        <f>SUM(E222:Y222)</f>
        <v>450</v>
      </c>
      <c r="D222" s="85"/>
      <c r="E222" s="85">
        <v>20</v>
      </c>
      <c r="F222" s="85">
        <v>5</v>
      </c>
      <c r="G222" s="85">
        <v>59</v>
      </c>
      <c r="H222" s="85">
        <v>16</v>
      </c>
      <c r="I222" s="171">
        <v>21</v>
      </c>
      <c r="J222" s="85">
        <v>28</v>
      </c>
      <c r="K222" s="85">
        <v>9</v>
      </c>
      <c r="L222" s="85">
        <v>20</v>
      </c>
      <c r="M222" s="85">
        <v>22</v>
      </c>
      <c r="N222" s="85">
        <v>5</v>
      </c>
      <c r="O222" s="85">
        <v>5</v>
      </c>
      <c r="P222" s="133">
        <v>28</v>
      </c>
      <c r="Q222" s="171">
        <v>25</v>
      </c>
      <c r="R222" s="85">
        <v>57</v>
      </c>
      <c r="S222" s="85">
        <v>7</v>
      </c>
      <c r="T222" s="85">
        <v>17</v>
      </c>
      <c r="U222" s="85">
        <v>25</v>
      </c>
      <c r="V222" s="85">
        <v>11</v>
      </c>
      <c r="W222" s="85">
        <v>5</v>
      </c>
      <c r="X222" s="85">
        <v>50</v>
      </c>
      <c r="Y222" s="85">
        <v>15</v>
      </c>
    </row>
    <row r="223" spans="1:25" ht="24" hidden="1" customHeight="1" x14ac:dyDescent="0.35">
      <c r="A223" s="86" t="s">
        <v>145</v>
      </c>
      <c r="B223" s="66"/>
      <c r="C223" s="66">
        <f>SUM(E223:Y223)</f>
        <v>0</v>
      </c>
      <c r="D223" s="66"/>
      <c r="E223" s="66"/>
      <c r="F223" s="66"/>
      <c r="G223" s="66"/>
      <c r="H223" s="66"/>
      <c r="I223" s="172"/>
      <c r="J223" s="66"/>
      <c r="K223" s="66"/>
      <c r="L223" s="66"/>
      <c r="M223" s="66"/>
      <c r="N223" s="66"/>
      <c r="O223" s="66"/>
      <c r="P223" s="134"/>
      <c r="Q223" s="172"/>
      <c r="R223" s="66"/>
      <c r="S223" s="66"/>
      <c r="T223" s="66"/>
      <c r="U223" s="66"/>
      <c r="V223" s="66"/>
      <c r="W223" s="66"/>
      <c r="X223" s="66"/>
      <c r="Y223" s="66"/>
    </row>
    <row r="224" spans="1:25" s="68" customFormat="1" ht="21" hidden="1" customHeight="1" x14ac:dyDescent="0.35">
      <c r="A224" s="67" t="s">
        <v>146</v>
      </c>
      <c r="B224" s="67"/>
      <c r="C224" s="67">
        <f>SUM(E224:Y224)</f>
        <v>0</v>
      </c>
      <c r="D224" s="67"/>
      <c r="E224" s="67"/>
      <c r="F224" s="67"/>
      <c r="G224" s="67"/>
      <c r="H224" s="67"/>
      <c r="I224" s="173"/>
      <c r="J224" s="67"/>
      <c r="K224" s="67"/>
      <c r="L224" s="67"/>
      <c r="M224" s="67"/>
      <c r="N224" s="67"/>
      <c r="O224" s="67"/>
      <c r="P224" s="135"/>
      <c r="Q224" s="173"/>
      <c r="R224" s="67"/>
      <c r="S224" s="67"/>
      <c r="T224" s="67"/>
      <c r="U224" s="67"/>
      <c r="V224" s="67"/>
      <c r="W224" s="67"/>
      <c r="X224" s="67"/>
      <c r="Y224" s="67"/>
    </row>
    <row r="225" spans="1:25" s="68" customFormat="1" ht="21" hidden="1" customHeight="1" x14ac:dyDescent="0.35">
      <c r="A225" s="67" t="s">
        <v>147</v>
      </c>
      <c r="B225" s="67"/>
      <c r="C225" s="67">
        <f>SUM(E225:Y225)</f>
        <v>0</v>
      </c>
      <c r="D225" s="67"/>
      <c r="E225" s="67"/>
      <c r="F225" s="67"/>
      <c r="G225" s="67"/>
      <c r="H225" s="67"/>
      <c r="I225" s="173"/>
      <c r="J225" s="67"/>
      <c r="K225" s="67"/>
      <c r="L225" s="67"/>
      <c r="M225" s="67"/>
      <c r="N225" s="67"/>
      <c r="O225" s="67"/>
      <c r="P225" s="135"/>
      <c r="Q225" s="173"/>
      <c r="R225" s="67"/>
      <c r="S225" s="67"/>
      <c r="T225" s="67"/>
      <c r="U225" s="67"/>
      <c r="V225" s="67"/>
      <c r="W225" s="67"/>
      <c r="X225" s="67"/>
      <c r="Y225" s="67"/>
    </row>
    <row r="226" spans="1:25" s="68" customFormat="1" ht="21" hidden="1" customHeight="1" x14ac:dyDescent="0.35">
      <c r="A226" s="69"/>
      <c r="B226" s="69"/>
      <c r="C226" s="69"/>
      <c r="D226" s="69"/>
      <c r="E226" s="69"/>
      <c r="F226" s="69"/>
      <c r="G226" s="69"/>
      <c r="H226" s="69"/>
      <c r="I226" s="174"/>
      <c r="J226" s="69"/>
      <c r="K226" s="69"/>
      <c r="L226" s="69"/>
      <c r="M226" s="69"/>
      <c r="N226" s="69"/>
      <c r="O226" s="69"/>
      <c r="P226" s="136"/>
      <c r="Q226" s="174"/>
      <c r="R226" s="69"/>
      <c r="S226" s="69"/>
      <c r="T226" s="69"/>
      <c r="U226" s="69"/>
      <c r="V226" s="69"/>
      <c r="W226" s="69"/>
      <c r="X226" s="69"/>
      <c r="Y226" s="69"/>
    </row>
    <row r="227" spans="1:25" s="68" customFormat="1" ht="21" hidden="1" customHeight="1" x14ac:dyDescent="0.35">
      <c r="A227" s="69" t="s">
        <v>148</v>
      </c>
      <c r="B227" s="69"/>
      <c r="C227" s="69"/>
      <c r="D227" s="69"/>
      <c r="E227" s="69"/>
      <c r="F227" s="69"/>
      <c r="G227" s="69"/>
      <c r="H227" s="69"/>
      <c r="I227" s="174"/>
      <c r="J227" s="69"/>
      <c r="K227" s="69"/>
      <c r="L227" s="69"/>
      <c r="M227" s="69"/>
      <c r="N227" s="69"/>
      <c r="O227" s="69"/>
      <c r="P227" s="136"/>
      <c r="Q227" s="174"/>
      <c r="R227" s="69"/>
      <c r="S227" s="69"/>
      <c r="T227" s="69"/>
      <c r="U227" s="69"/>
      <c r="V227" s="69"/>
      <c r="W227" s="69"/>
      <c r="X227" s="69"/>
      <c r="Y227" s="69"/>
    </row>
    <row r="228" spans="1:25" ht="16.5" hidden="1" customHeight="1" x14ac:dyDescent="0.25">
      <c r="A228" s="87"/>
      <c r="B228" s="88"/>
      <c r="C228" s="88"/>
      <c r="D228" s="88"/>
      <c r="E228" s="4"/>
      <c r="F228" s="4"/>
      <c r="G228" s="4"/>
      <c r="H228" s="4"/>
      <c r="I228" s="175"/>
      <c r="J228" s="4"/>
      <c r="K228" s="4"/>
      <c r="L228" s="4"/>
      <c r="M228" s="4"/>
      <c r="N228" s="4"/>
      <c r="O228" s="4"/>
      <c r="P228" s="137"/>
      <c r="Q228" s="175"/>
      <c r="R228" s="4"/>
      <c r="S228" s="4"/>
      <c r="T228" s="4"/>
      <c r="U228" s="4"/>
      <c r="V228" s="4"/>
      <c r="W228" s="4"/>
      <c r="X228" s="4"/>
      <c r="Y228" s="4"/>
    </row>
    <row r="229" spans="1:25" ht="41.25" hidden="1" customHeight="1" x14ac:dyDescent="0.35">
      <c r="A229" s="188"/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</row>
    <row r="230" spans="1:25" ht="20.25" hidden="1" customHeight="1" x14ac:dyDescent="0.25">
      <c r="A230" s="186"/>
      <c r="B230" s="187"/>
      <c r="C230" s="187"/>
      <c r="D230" s="187"/>
      <c r="E230" s="187"/>
      <c r="F230" s="187"/>
      <c r="G230" s="187"/>
      <c r="H230" s="187"/>
      <c r="I230" s="187"/>
      <c r="J230" s="187"/>
      <c r="K230" s="4"/>
      <c r="L230" s="4"/>
      <c r="M230" s="4"/>
      <c r="N230" s="4"/>
      <c r="O230" s="4"/>
      <c r="P230" s="137"/>
      <c r="Q230" s="175"/>
      <c r="R230" s="4"/>
      <c r="S230" s="4"/>
      <c r="T230" s="4"/>
      <c r="U230" s="4"/>
      <c r="V230" s="4"/>
      <c r="W230" s="4"/>
      <c r="X230" s="4"/>
      <c r="Y230" s="4"/>
    </row>
    <row r="231" spans="1:25" ht="16.5" hidden="1" customHeight="1" x14ac:dyDescent="0.25">
      <c r="A231" s="89"/>
      <c r="B231" s="6"/>
      <c r="C231" s="6"/>
      <c r="D231" s="6"/>
      <c r="E231" s="4"/>
      <c r="F231" s="4"/>
      <c r="G231" s="4"/>
      <c r="H231" s="4"/>
      <c r="I231" s="175"/>
      <c r="J231" s="4"/>
      <c r="K231" s="4"/>
      <c r="L231" s="4"/>
      <c r="M231" s="4"/>
      <c r="N231" s="4"/>
      <c r="O231" s="4"/>
      <c r="P231" s="137"/>
      <c r="Q231" s="175"/>
      <c r="R231" s="4"/>
      <c r="S231" s="4"/>
      <c r="T231" s="4"/>
      <c r="U231" s="4"/>
      <c r="V231" s="4"/>
      <c r="W231" s="4"/>
      <c r="X231" s="4"/>
      <c r="Y231" s="4"/>
    </row>
    <row r="232" spans="1:25" ht="9" hidden="1" customHeight="1" x14ac:dyDescent="0.25">
      <c r="A232" s="70"/>
      <c r="B232" s="71"/>
      <c r="C232" s="71"/>
      <c r="D232" s="71"/>
      <c r="E232" s="71"/>
      <c r="F232" s="71"/>
      <c r="G232" s="71"/>
      <c r="H232" s="71"/>
      <c r="I232" s="176"/>
      <c r="J232" s="71"/>
      <c r="K232" s="71"/>
      <c r="L232" s="71"/>
      <c r="M232" s="71"/>
      <c r="N232" s="71"/>
      <c r="O232" s="71"/>
      <c r="P232" s="138"/>
      <c r="Q232" s="176"/>
      <c r="R232" s="71"/>
      <c r="S232" s="71"/>
      <c r="T232" s="71"/>
      <c r="U232" s="71"/>
      <c r="V232" s="71"/>
      <c r="W232" s="71"/>
      <c r="X232" s="71"/>
      <c r="Y232" s="71"/>
    </row>
    <row r="233" spans="1:25" s="12" customFormat="1" ht="48.75" hidden="1" customHeight="1" x14ac:dyDescent="0.2">
      <c r="A233" s="32" t="s">
        <v>149</v>
      </c>
      <c r="B233" s="27"/>
      <c r="C233" s="27">
        <f>SUM(E233:Y233)</f>
        <v>259083</v>
      </c>
      <c r="D233" s="27"/>
      <c r="E233" s="39">
        <v>9345</v>
      </c>
      <c r="F233" s="39">
        <v>9100</v>
      </c>
      <c r="G233" s="39">
        <v>16579</v>
      </c>
      <c r="H233" s="39">
        <v>16195</v>
      </c>
      <c r="I233" s="149">
        <v>7250</v>
      </c>
      <c r="J233" s="39">
        <v>17539</v>
      </c>
      <c r="K233" s="105">
        <v>12001</v>
      </c>
      <c r="L233" s="39">
        <v>14609</v>
      </c>
      <c r="M233" s="39">
        <v>13004</v>
      </c>
      <c r="N233" s="39">
        <v>3780</v>
      </c>
      <c r="O233" s="39">
        <v>8536</v>
      </c>
      <c r="P233" s="111">
        <v>11438</v>
      </c>
      <c r="Q233" s="149">
        <v>16561</v>
      </c>
      <c r="R233" s="39">
        <v>15418</v>
      </c>
      <c r="S233" s="39">
        <v>18986</v>
      </c>
      <c r="T233" s="39">
        <v>13238</v>
      </c>
      <c r="U233" s="39">
        <v>7143</v>
      </c>
      <c r="V233" s="39">
        <v>4504</v>
      </c>
      <c r="W233" s="39">
        <v>11688</v>
      </c>
      <c r="X233" s="39">
        <v>21385</v>
      </c>
      <c r="Y233" s="39">
        <v>10784</v>
      </c>
    </row>
    <row r="234" spans="1:25" ht="21" hidden="1" customHeight="1" x14ac:dyDescent="0.25">
      <c r="A234" s="65" t="s">
        <v>151</v>
      </c>
      <c r="B234" s="72"/>
      <c r="C234" s="27">
        <f>SUM(E234:Y234)</f>
        <v>380</v>
      </c>
      <c r="D234" s="27"/>
      <c r="E234" s="65">
        <v>16</v>
      </c>
      <c r="F234" s="65">
        <v>21</v>
      </c>
      <c r="G234" s="65">
        <v>32</v>
      </c>
      <c r="H234" s="65">
        <v>25</v>
      </c>
      <c r="I234" s="177">
        <v>16</v>
      </c>
      <c r="J234" s="65">
        <v>31</v>
      </c>
      <c r="K234" s="65">
        <v>14</v>
      </c>
      <c r="L234" s="65">
        <v>29</v>
      </c>
      <c r="M234" s="65">
        <v>18</v>
      </c>
      <c r="N234" s="65">
        <v>8</v>
      </c>
      <c r="O234" s="65">
        <v>7</v>
      </c>
      <c r="P234" s="139">
        <v>15</v>
      </c>
      <c r="Q234" s="177">
        <v>25</v>
      </c>
      <c r="R234" s="65">
        <v>31</v>
      </c>
      <c r="S234" s="65">
        <v>10</v>
      </c>
      <c r="T234" s="65">
        <v>8</v>
      </c>
      <c r="U234" s="65">
        <v>8</v>
      </c>
      <c r="V234" s="65">
        <v>6</v>
      </c>
      <c r="W234" s="65">
        <v>12</v>
      </c>
      <c r="X234" s="65">
        <v>35</v>
      </c>
      <c r="Y234" s="65">
        <v>13</v>
      </c>
    </row>
    <row r="235" spans="1:25" ht="0.6" hidden="1" customHeight="1" x14ac:dyDescent="0.25">
      <c r="A235" s="65" t="s">
        <v>152</v>
      </c>
      <c r="B235" s="72"/>
      <c r="C235" s="27">
        <f>SUM(E235:Y235)</f>
        <v>208</v>
      </c>
      <c r="D235" s="27"/>
      <c r="E235" s="65">
        <v>10</v>
      </c>
      <c r="F235" s="65">
        <v>2</v>
      </c>
      <c r="G235" s="65">
        <v>42</v>
      </c>
      <c r="H235" s="65">
        <v>11</v>
      </c>
      <c r="I235" s="177">
        <v>9</v>
      </c>
      <c r="J235" s="65">
        <v>30</v>
      </c>
      <c r="K235" s="65">
        <v>9</v>
      </c>
      <c r="L235" s="65">
        <v>15</v>
      </c>
      <c r="M235" s="65">
        <v>1</v>
      </c>
      <c r="N235" s="65">
        <v>2</v>
      </c>
      <c r="O235" s="65">
        <v>5</v>
      </c>
      <c r="P235" s="139">
        <v>1</v>
      </c>
      <c r="Q235" s="177">
        <v>4</v>
      </c>
      <c r="R235" s="65">
        <v>8</v>
      </c>
      <c r="S235" s="65">
        <v>14</v>
      </c>
      <c r="T235" s="65">
        <v>2</v>
      </c>
      <c r="U235" s="65">
        <v>1</v>
      </c>
      <c r="V235" s="65">
        <v>2</v>
      </c>
      <c r="W235" s="65">
        <v>16</v>
      </c>
      <c r="X235" s="65">
        <v>16</v>
      </c>
      <c r="Y235" s="65">
        <v>8</v>
      </c>
    </row>
    <row r="236" spans="1:25" ht="2.4500000000000002" hidden="1" customHeight="1" x14ac:dyDescent="0.25">
      <c r="A236" s="65" t="s">
        <v>152</v>
      </c>
      <c r="B236" s="72"/>
      <c r="C236" s="27">
        <f>SUM(E236:Y236)</f>
        <v>194</v>
      </c>
      <c r="D236" s="27"/>
      <c r="E236" s="65">
        <v>10</v>
      </c>
      <c r="F236" s="65">
        <v>2</v>
      </c>
      <c r="G236" s="65">
        <v>42</v>
      </c>
      <c r="H236" s="65">
        <v>11</v>
      </c>
      <c r="I236" s="177">
        <v>2</v>
      </c>
      <c r="J236" s="65">
        <v>30</v>
      </c>
      <c r="K236" s="65">
        <v>9</v>
      </c>
      <c r="L236" s="65">
        <v>15</v>
      </c>
      <c r="M236" s="65">
        <v>1</v>
      </c>
      <c r="N236" s="65">
        <v>2</v>
      </c>
      <c r="O236" s="65">
        <v>5</v>
      </c>
      <c r="P236" s="139">
        <v>1</v>
      </c>
      <c r="Q236" s="177">
        <v>4</v>
      </c>
      <c r="R236" s="65">
        <v>1</v>
      </c>
      <c r="S236" s="65">
        <v>14</v>
      </c>
      <c r="T236" s="65">
        <v>2</v>
      </c>
      <c r="U236" s="65">
        <v>1</v>
      </c>
      <c r="V236" s="65">
        <v>2</v>
      </c>
      <c r="W236" s="65">
        <v>16</v>
      </c>
      <c r="X236" s="65">
        <v>16</v>
      </c>
      <c r="Y236" s="65">
        <v>8</v>
      </c>
    </row>
    <row r="237" spans="1:25" ht="24" hidden="1" customHeight="1" x14ac:dyDescent="0.25">
      <c r="A237" s="65" t="s">
        <v>78</v>
      </c>
      <c r="B237" s="27">
        <v>554</v>
      </c>
      <c r="C237" s="27">
        <f>SUM(E237:Y237)</f>
        <v>574</v>
      </c>
      <c r="D237" s="27"/>
      <c r="E237" s="82">
        <v>11</v>
      </c>
      <c r="F237" s="82">
        <v>15</v>
      </c>
      <c r="G237" s="82">
        <v>93</v>
      </c>
      <c r="H237" s="82">
        <v>30</v>
      </c>
      <c r="I237" s="178">
        <v>15</v>
      </c>
      <c r="J237" s="82">
        <v>55</v>
      </c>
      <c r="K237" s="82">
        <v>16</v>
      </c>
      <c r="L237" s="82">
        <v>18</v>
      </c>
      <c r="M237" s="82">
        <v>16</v>
      </c>
      <c r="N237" s="82">
        <v>10</v>
      </c>
      <c r="O237" s="82">
        <v>11</v>
      </c>
      <c r="P237" s="140">
        <v>40</v>
      </c>
      <c r="Q237" s="178">
        <v>22</v>
      </c>
      <c r="R237" s="82">
        <v>55</v>
      </c>
      <c r="S237" s="82">
        <v>14</v>
      </c>
      <c r="T237" s="82">
        <v>29</v>
      </c>
      <c r="U237" s="82">
        <v>22</v>
      </c>
      <c r="V237" s="82">
        <v>9</v>
      </c>
      <c r="W237" s="82">
        <v>7</v>
      </c>
      <c r="X237" s="82">
        <v>60</v>
      </c>
      <c r="Y237" s="82">
        <v>26</v>
      </c>
    </row>
    <row r="238" spans="1:25" ht="16.5" hidden="1" customHeight="1" x14ac:dyDescent="0.25"/>
    <row r="239" spans="1:25" s="65" customFormat="1" ht="16.5" hidden="1" customHeight="1" x14ac:dyDescent="0.25">
      <c r="A239" s="65" t="s">
        <v>159</v>
      </c>
      <c r="B239" s="72"/>
      <c r="C239" s="65">
        <f>SUM(E239:Y239)</f>
        <v>40</v>
      </c>
      <c r="E239" s="65">
        <v>3</v>
      </c>
      <c r="G239" s="65">
        <v>1</v>
      </c>
      <c r="H239" s="65">
        <v>6</v>
      </c>
      <c r="I239" s="177"/>
      <c r="J239" s="65">
        <v>1</v>
      </c>
      <c r="M239" s="65">
        <v>1</v>
      </c>
      <c r="O239" s="65">
        <v>2</v>
      </c>
      <c r="P239" s="139">
        <v>1</v>
      </c>
      <c r="Q239" s="177">
        <v>3</v>
      </c>
      <c r="R239" s="65">
        <v>1</v>
      </c>
      <c r="S239" s="65">
        <v>3</v>
      </c>
      <c r="T239" s="65">
        <v>7</v>
      </c>
      <c r="U239" s="65">
        <v>1</v>
      </c>
      <c r="V239" s="65">
        <v>1</v>
      </c>
      <c r="W239" s="65">
        <v>1</v>
      </c>
      <c r="X239" s="65">
        <v>4</v>
      </c>
      <c r="Y239" s="65">
        <v>4</v>
      </c>
    </row>
    <row r="240" spans="1:25" ht="16.5" hidden="1" customHeight="1" x14ac:dyDescent="0.25"/>
    <row r="241" spans="1:25" ht="21" hidden="1" customHeight="1" x14ac:dyDescent="0.25">
      <c r="A241" s="65" t="s">
        <v>162</v>
      </c>
      <c r="B241" s="27">
        <v>45</v>
      </c>
      <c r="C241" s="27">
        <f>SUM(E241:Y241)</f>
        <v>58</v>
      </c>
      <c r="D241" s="27"/>
      <c r="E241" s="82">
        <v>5</v>
      </c>
      <c r="F241" s="82">
        <v>3</v>
      </c>
      <c r="G241" s="82"/>
      <c r="H241" s="82">
        <v>5</v>
      </c>
      <c r="I241" s="178">
        <v>2</v>
      </c>
      <c r="J241" s="82"/>
      <c r="K241" s="82">
        <v>2</v>
      </c>
      <c r="L241" s="82">
        <v>0</v>
      </c>
      <c r="M241" s="82">
        <v>3</v>
      </c>
      <c r="N241" s="82">
        <v>3</v>
      </c>
      <c r="O241" s="82">
        <v>3</v>
      </c>
      <c r="P241" s="140">
        <v>2</v>
      </c>
      <c r="Q241" s="178">
        <v>2</v>
      </c>
      <c r="R241" s="82">
        <v>10</v>
      </c>
      <c r="S241" s="82">
        <v>6</v>
      </c>
      <c r="T241" s="82">
        <v>6</v>
      </c>
      <c r="U241" s="82">
        <v>1</v>
      </c>
      <c r="V241" s="82">
        <v>1</v>
      </c>
      <c r="W241" s="82">
        <v>4</v>
      </c>
      <c r="X241" s="82"/>
      <c r="Y241" s="82"/>
    </row>
    <row r="242" spans="1:25" ht="16.5" hidden="1" customHeight="1" x14ac:dyDescent="0.25"/>
    <row r="243" spans="1:25" ht="16.5" hidden="1" customHeight="1" x14ac:dyDescent="0.25"/>
    <row r="244" spans="1:25" ht="13.5" hidden="1" customHeight="1" x14ac:dyDescent="0.25"/>
    <row r="245" spans="1:25" ht="16.5" hidden="1" customHeight="1" x14ac:dyDescent="0.25">
      <c r="J245" s="1" t="s">
        <v>172</v>
      </c>
      <c r="S245" s="1" t="s">
        <v>175</v>
      </c>
      <c r="U245" s="1" t="s">
        <v>173</v>
      </c>
      <c r="X245" s="1" t="s">
        <v>174</v>
      </c>
      <c r="Y245" s="1" t="s">
        <v>171</v>
      </c>
    </row>
    <row r="246" spans="1:25" ht="16.5" hidden="1" customHeight="1" x14ac:dyDescent="0.25"/>
    <row r="247" spans="1:25" ht="22.5" hidden="1" customHeight="1" x14ac:dyDescent="0.25">
      <c r="A247" s="13" t="s">
        <v>188</v>
      </c>
      <c r="B247" s="72"/>
      <c r="C247" s="85">
        <f>SUM(E247:Y247)</f>
        <v>49</v>
      </c>
      <c r="D247" s="72"/>
      <c r="E247" s="65">
        <v>1</v>
      </c>
      <c r="F247" s="65">
        <v>2</v>
      </c>
      <c r="G247" s="65"/>
      <c r="H247" s="65">
        <v>2</v>
      </c>
      <c r="I247" s="177"/>
      <c r="J247" s="65">
        <v>3</v>
      </c>
      <c r="K247" s="65">
        <v>1</v>
      </c>
      <c r="L247" s="65">
        <v>1</v>
      </c>
      <c r="M247" s="65">
        <v>8</v>
      </c>
      <c r="N247" s="65">
        <v>6</v>
      </c>
      <c r="O247" s="65">
        <v>1</v>
      </c>
      <c r="P247" s="139">
        <v>0</v>
      </c>
      <c r="Q247" s="177">
        <v>1</v>
      </c>
      <c r="R247" s="65">
        <v>4</v>
      </c>
      <c r="S247" s="65">
        <v>3</v>
      </c>
      <c r="T247" s="65">
        <v>2</v>
      </c>
      <c r="U247" s="65">
        <v>1</v>
      </c>
      <c r="V247" s="65">
        <v>1</v>
      </c>
      <c r="W247" s="65">
        <v>7</v>
      </c>
      <c r="X247" s="65"/>
      <c r="Y247" s="65">
        <v>5</v>
      </c>
    </row>
    <row r="248" spans="1:25" x14ac:dyDescent="0.25">
      <c r="B248" s="180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30:J230"/>
    <mergeCell ref="A229:Y229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2022-07-19T13:26:53Z</cp:lastPrinted>
  <dcterms:created xsi:type="dcterms:W3CDTF">2017-06-08T05:54:08Z</dcterms:created>
  <dcterms:modified xsi:type="dcterms:W3CDTF">2022-07-20T14:15:55Z</dcterms:modified>
</cp:coreProperties>
</file>