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оперативка!$A$2:$Y$219</definedName>
  </definedNames>
  <calcPr calcId="145621"/>
</workbook>
</file>

<file path=xl/calcChain.xml><?xml version="1.0" encoding="utf-8"?>
<calcChain xmlns="http://schemas.openxmlformats.org/spreadsheetml/2006/main">
  <c r="Q122" i="1" l="1"/>
  <c r="Q123" i="1" s="1"/>
  <c r="C102" i="1" l="1"/>
  <c r="B151" i="1" l="1"/>
  <c r="P213" i="1" l="1"/>
  <c r="D148" i="1" l="1"/>
  <c r="D177" i="1"/>
  <c r="D179" i="1"/>
  <c r="D181" i="1"/>
  <c r="M151" i="1" l="1"/>
  <c r="Q207" i="1" l="1"/>
  <c r="C196" i="1" l="1"/>
  <c r="D196" i="1" s="1"/>
  <c r="R59" i="1" l="1"/>
  <c r="C183" i="1" l="1"/>
  <c r="D183" i="1" s="1"/>
  <c r="C178" i="1"/>
  <c r="D178" i="1" s="1"/>
  <c r="C180" i="1"/>
  <c r="D180" i="1" s="1"/>
  <c r="C182" i="1" l="1"/>
  <c r="D182" i="1" s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D197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76" i="1"/>
  <c r="D176" i="1" s="1"/>
  <c r="X175" i="1"/>
  <c r="U175" i="1"/>
  <c r="R175" i="1"/>
  <c r="L175" i="1"/>
  <c r="K175" i="1"/>
  <c r="J175" i="1"/>
  <c r="G175" i="1"/>
  <c r="B175" i="1"/>
  <c r="C174" i="1"/>
  <c r="D174" i="1" s="1"/>
  <c r="C173" i="1"/>
  <c r="D173" i="1" s="1"/>
  <c r="U172" i="1"/>
  <c r="L172" i="1"/>
  <c r="G172" i="1"/>
  <c r="B172" i="1"/>
  <c r="C171" i="1"/>
  <c r="D171" i="1" s="1"/>
  <c r="C170" i="1"/>
  <c r="D170" i="1" s="1"/>
  <c r="T169" i="1"/>
  <c r="Q169" i="1"/>
  <c r="B169" i="1"/>
  <c r="C168" i="1"/>
  <c r="D168" i="1" s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D165" i="1" s="1"/>
  <c r="C164" i="1"/>
  <c r="D164" i="1" s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D159" i="1" s="1"/>
  <c r="C158" i="1"/>
  <c r="D158" i="1" s="1"/>
  <c r="W157" i="1"/>
  <c r="S157" i="1"/>
  <c r="R157" i="1"/>
  <c r="N157" i="1"/>
  <c r="H157" i="1"/>
  <c r="B157" i="1"/>
  <c r="C156" i="1"/>
  <c r="D156" i="1" s="1"/>
  <c r="C155" i="1"/>
  <c r="D155" i="1" s="1"/>
  <c r="Y154" i="1"/>
  <c r="L154" i="1"/>
  <c r="G154" i="1"/>
  <c r="B154" i="1"/>
  <c r="C153" i="1"/>
  <c r="D153" i="1" s="1"/>
  <c r="C152" i="1"/>
  <c r="D152" i="1" s="1"/>
  <c r="Y150" i="1"/>
  <c r="X150" i="1"/>
  <c r="W150" i="1"/>
  <c r="U150" i="1"/>
  <c r="T150" i="1"/>
  <c r="S150" i="1"/>
  <c r="R150" i="1"/>
  <c r="O150" i="1"/>
  <c r="M150" i="1"/>
  <c r="B150" i="1"/>
  <c r="C149" i="1"/>
  <c r="Y147" i="1"/>
  <c r="X147" i="1"/>
  <c r="W147" i="1"/>
  <c r="V147" i="1"/>
  <c r="U147" i="1"/>
  <c r="T147" i="1"/>
  <c r="S147" i="1"/>
  <c r="R147" i="1"/>
  <c r="O147" i="1"/>
  <c r="N147" i="1"/>
  <c r="M147" i="1"/>
  <c r="B147" i="1"/>
  <c r="C146" i="1"/>
  <c r="D146" i="1" s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C114" i="1"/>
  <c r="C113" i="1"/>
  <c r="C112" i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C107" i="1"/>
  <c r="C106" i="1"/>
  <c r="C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49" i="1" l="1"/>
  <c r="C151" i="1"/>
  <c r="D151" i="1" s="1"/>
  <c r="C185" i="1"/>
  <c r="D184" i="1"/>
  <c r="D198" i="1"/>
  <c r="C17" i="1"/>
  <c r="C9" i="1"/>
  <c r="C24" i="1"/>
  <c r="D24" i="1" s="1"/>
  <c r="C44" i="1"/>
  <c r="D44" i="1" s="1"/>
  <c r="C22" i="1"/>
  <c r="D22" i="1" s="1"/>
  <c r="C29" i="1"/>
  <c r="D29" i="1" s="1"/>
  <c r="C166" i="1"/>
  <c r="D166" i="1" s="1"/>
  <c r="C172" i="1"/>
  <c r="D172" i="1" s="1"/>
  <c r="D7" i="1"/>
  <c r="C13" i="1"/>
  <c r="C32" i="1"/>
  <c r="D32" i="1" s="1"/>
  <c r="C145" i="1"/>
  <c r="C147" i="1" s="1"/>
  <c r="D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B217" i="1"/>
  <c r="C62" i="1"/>
  <c r="D62" i="1" s="1"/>
  <c r="D188" i="1"/>
  <c r="C138" i="1"/>
  <c r="C142" i="1"/>
  <c r="D142" i="1" s="1"/>
  <c r="C160" i="1"/>
  <c r="D160" i="1" s="1"/>
  <c r="C137" i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C125" i="1"/>
  <c r="D125" i="1" s="1"/>
  <c r="C122" i="1"/>
  <c r="C150" i="1"/>
  <c r="D150" i="1" s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<sst xmlns="http://schemas.openxmlformats.org/spreadsheetml/2006/main" count="259" uniqueCount="209">
  <si>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</si>
  <si>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</si>
  <si>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</si>
  <si>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</si>
  <si>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</si>
  <si>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</si>
  <si>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</si>
  <si>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</si>
  <si>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</si>
  <si>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</si>
  <si>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</si>
  <si>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</si>
  <si>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</si>
  <si>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</si>
  <si>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</si>
  <si>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</si>
  <si>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</si>
  <si>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</si>
  <si>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</si>
  <si>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</si>
  <si>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</si>
  <si>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</si>
  <si>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</si>
  <si>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</si>
  <si>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</si>
  <si>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</si>
  <si>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</si>
  <si>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</si>
  <si>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</si>
  <si>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</si>
  <si>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</si>
  <si>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</si>
  <si>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</si>
  <si>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</si>
  <si>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</si>
  <si>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</si>
  <si>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</si>
  <si>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</si>
  <si>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</si>
  <si>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</si>
  <si>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</si>
  <si>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</si>
  <si>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</si>
  <si>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</si>
  <si>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</si>
  <si>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</si>
  <si>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</si>
  <si>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</si>
  <si>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</si>
  <si>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</si>
  <si>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</si>
  <si>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</si>
  <si>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</si>
  <si>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</si>
  <si>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</si>
  <si>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</si>
  <si>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</si>
  <si>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</si>
  <si>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</si>
  <si>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</si>
  <si>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</si>
  <si>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</si>
  <si>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</si>
  <si>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</si>
  <si>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</si>
  <si>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</si>
  <si>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</si>
  <si>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</si>
  <si>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</si>
  <si>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</si>
  <si>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</si>
  <si>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</si>
  <si>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</si>
  <si>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</si>
  <si>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</si>
  <si>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</si>
  <si>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</si>
  <si>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</si>
  <si>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</si>
  <si>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</si>
  <si>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</si>
  <si>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</si>
  <si>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</si>
  <si>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</si>
  <si>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</si>
  <si>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</si>
  <si>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</si>
  <si>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</si>
  <si>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</si>
  <si>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</si>
  <si>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</si>
  <si>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</si>
  <si>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</si>
  <si>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</si>
  <si>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</si>
  <si>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</si>
  <si>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</si>
  <si>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</si>
  <si>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</si>
  <si>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</si>
  <si>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</si>
  <si>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</si>
  <si>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</si>
  <si>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</si>
  <si>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</si>
  <si>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</si>
  <si>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</si>
  <si>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</si>
  <si>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</si>
  <si>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</si>
  <si>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</si>
  <si>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</si>
  <si>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</si>
  <si>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</si>
  <si>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</si>
  <si>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</si>
  <si>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</si>
  <si>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</si>
  <si>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</si>
  <si>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</si>
  <si>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</si>
  <si>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</si>
  <si>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</si>
  <si>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</si>
  <si>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</si>
  <si>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</si>
  <si>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</si>
  <si>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</si>
  <si>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</si>
  <si>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</si>
  <si>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</si>
  <si>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</si>
  <si>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</si>
  <si>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</si>
  <si>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</si>
  <si>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</si>
  <si>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</si>
  <si>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</si>
  <si>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</si>
  <si>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</si>
  <si>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</si>
  <si>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</si>
  <si>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</si>
  <si>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</si>
  <si>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</si>
  <si>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</si>
  <si>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</si>
  <si>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</si>
  <si>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</si>
  <si>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</si>
  <si>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</si>
  <si>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</si>
  <si>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</si>
  <si>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</si>
  <si>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</si>
  <si>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</si>
  <si>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</si>
  <si>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</si>
  <si>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</si>
  <si>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</si>
  <si>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</si>
  <si>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</si>
  <si>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</si>
  <si>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</si>
  <si>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</si>
  <si>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</si>
  <si>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</si>
  <si>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</si>
  <si>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</si>
  <si>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</si>
  <si>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</si>
  <si>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</si>
  <si>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</si>
  <si>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</si>
  <si>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</si>
  <si>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</si>
  <si>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</si>
  <si>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</si>
  <si>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</si>
  <si>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</si>
  <si>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</si>
  <si>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</si>
  <si>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</si>
  <si>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</si>
  <si>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</si>
  <si>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</si>
  <si>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</si>
  <si>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</si>
  <si>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</si>
  <si>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</si>
  <si>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</si>
  <si>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</si>
  <si>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</si>
  <si>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</si>
  <si>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</si>
  <si>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</si>
  <si>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</si>
  <si>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</si>
  <si>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</si>
  <si>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</si>
  <si>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</si>
  <si>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</si>
  <si>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</si>
  <si>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</si>
  <si>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</si>
  <si>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</si>
  <si>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</si>
  <si>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</si>
  <si>
    <t>Информация о сельскохозяйственных работах по состоянию на 28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</si>
</sst>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122" sqref="L102:Y122"/>
    </sheetView>
  </sheetViews>
  <sheetFormatPr defaultColWidth="9.140625" defaultRowHeight="16.5" outlineLevelRow="1" x14ac:dyDescent="0.25"/>
  <cols>
    <col min="1" max="1" width="103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8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6" customWidth="1"/>
    <col min="17" max="17" width="13.5703125" style="138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9" t="s">
        <v>208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9"/>
      <c r="J3" s="5"/>
      <c r="K3" s="5"/>
      <c r="L3" s="5"/>
      <c r="M3" s="5"/>
      <c r="N3" s="5"/>
      <c r="O3" s="5"/>
      <c r="P3" s="107"/>
      <c r="Q3" s="139"/>
      <c r="R3" s="5"/>
      <c r="S3" s="5"/>
      <c r="T3" s="5"/>
      <c r="U3" s="5"/>
      <c r="V3" s="5"/>
      <c r="W3" s="5"/>
      <c r="X3" s="6" t="s">
        <v>2</v>
      </c>
      <c r="Y3" s="6"/>
    </row>
    <row r="4" spans="1:26" s="178" customFormat="1" ht="17.25" customHeight="1" thickBot="1" x14ac:dyDescent="0.35">
      <c r="A4" s="180" t="s">
        <v>3</v>
      </c>
      <c r="B4" s="183" t="s">
        <v>196</v>
      </c>
      <c r="C4" s="186" t="s">
        <v>197</v>
      </c>
      <c r="D4" s="186" t="s">
        <v>198</v>
      </c>
      <c r="E4" s="189" t="s">
        <v>4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178" t="s">
        <v>0</v>
      </c>
    </row>
    <row r="5" spans="1:26" s="178" customFormat="1" ht="87" customHeight="1" x14ac:dyDescent="0.25">
      <c r="A5" s="181"/>
      <c r="B5" s="184"/>
      <c r="C5" s="187"/>
      <c r="D5" s="187"/>
      <c r="E5" s="192" t="s">
        <v>5</v>
      </c>
      <c r="F5" s="192" t="s">
        <v>6</v>
      </c>
      <c r="G5" s="192" t="s">
        <v>7</v>
      </c>
      <c r="H5" s="192" t="s">
        <v>8</v>
      </c>
      <c r="I5" s="192" t="s">
        <v>9</v>
      </c>
      <c r="J5" s="192" t="s">
        <v>10</v>
      </c>
      <c r="K5" s="192" t="s">
        <v>11</v>
      </c>
      <c r="L5" s="192" t="s">
        <v>12</v>
      </c>
      <c r="M5" s="192" t="s">
        <v>13</v>
      </c>
      <c r="N5" s="192" t="s">
        <v>14</v>
      </c>
      <c r="O5" s="192" t="s">
        <v>15</v>
      </c>
      <c r="P5" s="192" t="s">
        <v>16</v>
      </c>
      <c r="Q5" s="192" t="s">
        <v>17</v>
      </c>
      <c r="R5" s="192" t="s">
        <v>18</v>
      </c>
      <c r="S5" s="192" t="s">
        <v>19</v>
      </c>
      <c r="T5" s="192" t="s">
        <v>20</v>
      </c>
      <c r="U5" s="192" t="s">
        <v>21</v>
      </c>
      <c r="V5" s="192" t="s">
        <v>22</v>
      </c>
      <c r="W5" s="192" t="s">
        <v>23</v>
      </c>
      <c r="X5" s="192" t="s">
        <v>24</v>
      </c>
      <c r="Y5" s="192" t="s">
        <v>25</v>
      </c>
    </row>
    <row r="6" spans="1:26" s="178" customFormat="1" ht="69.75" customHeight="1" thickBot="1" x14ac:dyDescent="0.3">
      <c r="A6" s="182"/>
      <c r="B6" s="185"/>
      <c r="C6" s="188"/>
      <c r="D6" s="188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4">
        <v>7450</v>
      </c>
      <c r="F20" s="104">
        <v>3312</v>
      </c>
      <c r="G20" s="104">
        <v>3845</v>
      </c>
      <c r="H20" s="104">
        <v>6912</v>
      </c>
      <c r="I20" s="104">
        <v>2567</v>
      </c>
      <c r="J20" s="104">
        <v>6276</v>
      </c>
      <c r="K20" s="104">
        <v>2486</v>
      </c>
      <c r="L20" s="104">
        <v>3533</v>
      </c>
      <c r="M20" s="104">
        <v>4751</v>
      </c>
      <c r="N20" s="104">
        <v>1784</v>
      </c>
      <c r="O20" s="104">
        <v>3117</v>
      </c>
      <c r="P20" s="104">
        <v>6485</v>
      </c>
      <c r="Q20" s="104">
        <v>6080</v>
      </c>
      <c r="R20" s="104">
        <v>3411</v>
      </c>
      <c r="S20" s="104">
        <v>7307</v>
      </c>
      <c r="T20" s="104">
        <v>4019</v>
      </c>
      <c r="U20" s="104">
        <v>1720</v>
      </c>
      <c r="V20" s="104">
        <v>2225</v>
      </c>
      <c r="W20" s="104">
        <v>6102</v>
      </c>
      <c r="X20" s="104">
        <v>3776</v>
      </c>
      <c r="Y20" s="104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3">
        <f t="shared" ref="E22:Y22" si="7">E21/E20</f>
        <v>0</v>
      </c>
      <c r="F22" s="103">
        <f t="shared" si="7"/>
        <v>0</v>
      </c>
      <c r="G22" s="103">
        <f t="shared" si="7"/>
        <v>0</v>
      </c>
      <c r="H22" s="103">
        <f t="shared" si="7"/>
        <v>0</v>
      </c>
      <c r="I22" s="103">
        <f t="shared" si="7"/>
        <v>0</v>
      </c>
      <c r="J22" s="103">
        <f t="shared" si="7"/>
        <v>0</v>
      </c>
      <c r="K22" s="103">
        <f t="shared" si="7"/>
        <v>0</v>
      </c>
      <c r="L22" s="103">
        <f t="shared" si="7"/>
        <v>0</v>
      </c>
      <c r="M22" s="103">
        <f t="shared" si="7"/>
        <v>0</v>
      </c>
      <c r="N22" s="103">
        <f t="shared" si="7"/>
        <v>0</v>
      </c>
      <c r="O22" s="103">
        <f t="shared" si="7"/>
        <v>0</v>
      </c>
      <c r="P22" s="103">
        <f t="shared" si="7"/>
        <v>0</v>
      </c>
      <c r="Q22" s="103">
        <f t="shared" si="7"/>
        <v>0</v>
      </c>
      <c r="R22" s="103">
        <f t="shared" si="7"/>
        <v>0</v>
      </c>
      <c r="S22" s="103">
        <f t="shared" si="7"/>
        <v>0</v>
      </c>
      <c r="T22" s="103">
        <f t="shared" si="7"/>
        <v>0</v>
      </c>
      <c r="U22" s="103">
        <f t="shared" si="7"/>
        <v>0</v>
      </c>
      <c r="V22" s="103">
        <f t="shared" si="7"/>
        <v>0</v>
      </c>
      <c r="W22" s="103">
        <f t="shared" si="7"/>
        <v>0</v>
      </c>
      <c r="X22" s="103">
        <f t="shared" si="7"/>
        <v>0</v>
      </c>
      <c r="Y22" s="103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2" customFormat="1" ht="30" hidden="1" customHeight="1" x14ac:dyDescent="0.2">
      <c r="A27" s="99" t="s">
        <v>194</v>
      </c>
      <c r="B27" s="100">
        <v>10</v>
      </c>
      <c r="C27" s="23">
        <f t="shared" ref="C27:C33" si="10">SUM(E27:Y27)</f>
        <v>6</v>
      </c>
      <c r="D27" s="101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3">
        <f t="shared" si="11"/>
        <v>0.67114093959731547</v>
      </c>
      <c r="F29" s="103">
        <f t="shared" si="11"/>
        <v>0.33303140096618356</v>
      </c>
      <c r="G29" s="103">
        <f t="shared" si="11"/>
        <v>1.3003901170351105E-2</v>
      </c>
      <c r="H29" s="103">
        <f t="shared" si="11"/>
        <v>0.16203703703703703</v>
      </c>
      <c r="I29" s="103">
        <f t="shared" si="11"/>
        <v>0.47136735488897546</v>
      </c>
      <c r="J29" s="103">
        <f t="shared" si="11"/>
        <v>1</v>
      </c>
      <c r="K29" s="103">
        <f t="shared" si="11"/>
        <v>1</v>
      </c>
      <c r="L29" s="103">
        <f t="shared" si="11"/>
        <v>0.41069912255873198</v>
      </c>
      <c r="M29" s="103">
        <f t="shared" si="11"/>
        <v>2.1048200378867607E-2</v>
      </c>
      <c r="N29" s="103">
        <f t="shared" si="11"/>
        <v>1</v>
      </c>
      <c r="O29" s="103">
        <f t="shared" si="11"/>
        <v>0.65351299326275269</v>
      </c>
      <c r="P29" s="103">
        <f t="shared" si="11"/>
        <v>0.98689282960678493</v>
      </c>
      <c r="Q29" s="103">
        <f t="shared" si="11"/>
        <v>1</v>
      </c>
      <c r="R29" s="103">
        <f t="shared" si="11"/>
        <v>0.96745822339489884</v>
      </c>
      <c r="S29" s="103">
        <f t="shared" si="11"/>
        <v>0.80402353907212265</v>
      </c>
      <c r="T29" s="103">
        <f t="shared" si="11"/>
        <v>0.77730778800696687</v>
      </c>
      <c r="U29" s="103">
        <f t="shared" si="11"/>
        <v>0</v>
      </c>
      <c r="V29" s="103">
        <f t="shared" si="11"/>
        <v>0</v>
      </c>
      <c r="W29" s="103">
        <f t="shared" si="11"/>
        <v>1</v>
      </c>
      <c r="X29" s="103">
        <f t="shared" si="11"/>
        <v>0.63532838983050843</v>
      </c>
      <c r="Y29" s="103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3">
        <f>B31/B30</f>
        <v>0</v>
      </c>
      <c r="C32" s="23">
        <f t="shared" si="10"/>
        <v>0</v>
      </c>
      <c r="D32" s="15" t="e">
        <f t="shared" si="0"/>
        <v>#DIV/0!</v>
      </c>
      <c r="E32" s="103">
        <f>E31/E30</f>
        <v>0</v>
      </c>
      <c r="F32" s="103">
        <f t="shared" ref="F32:Y32" si="12">F31/F30</f>
        <v>0</v>
      </c>
      <c r="G32" s="103">
        <f t="shared" si="12"/>
        <v>0</v>
      </c>
      <c r="H32" s="103">
        <f t="shared" si="12"/>
        <v>0</v>
      </c>
      <c r="I32" s="103">
        <f t="shared" si="12"/>
        <v>0</v>
      </c>
      <c r="J32" s="103">
        <f t="shared" si="12"/>
        <v>0</v>
      </c>
      <c r="K32" s="103">
        <f t="shared" si="12"/>
        <v>0</v>
      </c>
      <c r="L32" s="103">
        <f t="shared" si="12"/>
        <v>0</v>
      </c>
      <c r="M32" s="103">
        <f t="shared" si="12"/>
        <v>0</v>
      </c>
      <c r="N32" s="103">
        <f t="shared" si="12"/>
        <v>0</v>
      </c>
      <c r="O32" s="103">
        <f t="shared" si="12"/>
        <v>0</v>
      </c>
      <c r="P32" s="103">
        <f>P31/Q30</f>
        <v>0</v>
      </c>
      <c r="Q32" s="103">
        <f>Q31/R30</f>
        <v>0</v>
      </c>
      <c r="R32" s="103">
        <f>R31/S30</f>
        <v>0</v>
      </c>
      <c r="S32" s="103">
        <f>S31/T30</f>
        <v>0</v>
      </c>
      <c r="T32" s="103">
        <f t="shared" si="12"/>
        <v>0</v>
      </c>
      <c r="U32" s="103">
        <f t="shared" si="12"/>
        <v>0</v>
      </c>
      <c r="V32" s="103">
        <f t="shared" si="12"/>
        <v>0</v>
      </c>
      <c r="W32" s="103">
        <f t="shared" si="12"/>
        <v>0</v>
      </c>
      <c r="X32" s="103">
        <f t="shared" si="12"/>
        <v>0</v>
      </c>
      <c r="Y32" s="103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3">
        <f t="shared" si="14"/>
        <v>1.1424219345011424</v>
      </c>
      <c r="F36" s="103">
        <f t="shared" si="14"/>
        <v>0.80256217030896759</v>
      </c>
      <c r="G36" s="103">
        <f t="shared" si="14"/>
        <v>0.35197013687266693</v>
      </c>
      <c r="H36" s="103">
        <f t="shared" si="14"/>
        <v>0.21991969952078746</v>
      </c>
      <c r="I36" s="103">
        <f t="shared" si="14"/>
        <v>0.30360772357723576</v>
      </c>
      <c r="J36" s="103">
        <f t="shared" si="14"/>
        <v>0.89177259887005644</v>
      </c>
      <c r="K36" s="103">
        <f t="shared" si="14"/>
        <v>0.9566353187042842</v>
      </c>
      <c r="L36" s="103">
        <f t="shared" si="14"/>
        <v>0.68450881612090675</v>
      </c>
      <c r="M36" s="103">
        <f t="shared" si="14"/>
        <v>0.26166253101736975</v>
      </c>
      <c r="N36" s="103">
        <f t="shared" si="14"/>
        <v>0.82688249400479619</v>
      </c>
      <c r="O36" s="103">
        <f t="shared" si="14"/>
        <v>0.20989606868504293</v>
      </c>
      <c r="P36" s="103">
        <f>P35/Q30</f>
        <v>0.65711462450592883</v>
      </c>
      <c r="Q36" s="103">
        <f>Q35/R30</f>
        <v>1.1415678184631253</v>
      </c>
      <c r="R36" s="103">
        <f>R35/S30</f>
        <v>0.19192256341789052</v>
      </c>
      <c r="S36" s="103">
        <f>S35/T30</f>
        <v>0.5606710158434296</v>
      </c>
      <c r="T36" s="103">
        <f t="shared" si="14"/>
        <v>0.59068033550792176</v>
      </c>
      <c r="U36" s="103">
        <f t="shared" si="14"/>
        <v>0.6130268199233716</v>
      </c>
      <c r="V36" s="103">
        <f t="shared" si="14"/>
        <v>0.14977533699450823</v>
      </c>
      <c r="W36" s="103">
        <f t="shared" si="14"/>
        <v>1.0121219253854301</v>
      </c>
      <c r="X36" s="103">
        <f t="shared" si="14"/>
        <v>0.92010062290368955</v>
      </c>
      <c r="Y36" s="103">
        <f t="shared" si="14"/>
        <v>0.70348657821659977</v>
      </c>
      <c r="Z36" s="103"/>
      <c r="AA36" s="103"/>
      <c r="AB36" s="103"/>
      <c r="AC36" s="10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3" t="e">
        <f>E38/E37</f>
        <v>#DIV/0!</v>
      </c>
      <c r="F39" s="103" t="e">
        <f t="shared" ref="F39:Y39" si="15">F38/F37</f>
        <v>#DIV/0!</v>
      </c>
      <c r="G39" s="103" t="e">
        <f t="shared" si="15"/>
        <v>#DIV/0!</v>
      </c>
      <c r="H39" s="103" t="e">
        <f t="shared" si="15"/>
        <v>#DIV/0!</v>
      </c>
      <c r="I39" s="103" t="e">
        <f t="shared" si="15"/>
        <v>#DIV/0!</v>
      </c>
      <c r="J39" s="103" t="e">
        <f t="shared" si="15"/>
        <v>#DIV/0!</v>
      </c>
      <c r="K39" s="103" t="e">
        <f t="shared" si="15"/>
        <v>#DIV/0!</v>
      </c>
      <c r="L39" s="103" t="e">
        <f t="shared" si="15"/>
        <v>#DIV/0!</v>
      </c>
      <c r="M39" s="103" t="e">
        <f t="shared" si="15"/>
        <v>#DIV/0!</v>
      </c>
      <c r="N39" s="103" t="e">
        <f t="shared" si="15"/>
        <v>#DIV/0!</v>
      </c>
      <c r="O39" s="103" t="e">
        <f t="shared" si="15"/>
        <v>#DIV/0!</v>
      </c>
      <c r="P39" s="103" t="e">
        <f t="shared" si="15"/>
        <v>#DIV/0!</v>
      </c>
      <c r="Q39" s="103" t="e">
        <f t="shared" si="15"/>
        <v>#DIV/0!</v>
      </c>
      <c r="R39" s="103" t="e">
        <f t="shared" si="15"/>
        <v>#DIV/0!</v>
      </c>
      <c r="S39" s="103" t="e">
        <f t="shared" si="15"/>
        <v>#DIV/0!</v>
      </c>
      <c r="T39" s="103" t="e">
        <f t="shared" si="15"/>
        <v>#DIV/0!</v>
      </c>
      <c r="U39" s="103" t="e">
        <f t="shared" si="15"/>
        <v>#DIV/0!</v>
      </c>
      <c r="V39" s="103" t="e">
        <f t="shared" si="15"/>
        <v>#DIV/0!</v>
      </c>
      <c r="W39" s="103" t="e">
        <f t="shared" si="15"/>
        <v>#DIV/0!</v>
      </c>
      <c r="X39" s="103" t="e">
        <f t="shared" si="15"/>
        <v>#DIV/0!</v>
      </c>
      <c r="Y39" s="103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4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4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0"/>
      <c r="J43" s="10"/>
      <c r="K43" s="10"/>
      <c r="L43" s="10"/>
      <c r="M43" s="10"/>
      <c r="N43" s="10"/>
      <c r="O43" s="10">
        <v>425</v>
      </c>
      <c r="P43" s="10"/>
      <c r="Q43" s="14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46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46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47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47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5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5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47"/>
      <c r="J47" s="34"/>
      <c r="K47" s="34"/>
      <c r="L47" s="34"/>
      <c r="M47" s="34">
        <v>132</v>
      </c>
      <c r="N47" s="34"/>
      <c r="O47" s="34"/>
      <c r="P47" s="34">
        <v>100</v>
      </c>
      <c r="Q47" s="147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47">
        <v>240</v>
      </c>
      <c r="J48" s="34"/>
      <c r="K48" s="34"/>
      <c r="L48" s="34"/>
      <c r="M48" s="34"/>
      <c r="N48" s="34"/>
      <c r="O48" s="34"/>
      <c r="P48" s="34">
        <v>17</v>
      </c>
      <c r="Q48" s="147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5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5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47"/>
      <c r="J50" s="34"/>
      <c r="K50" s="34"/>
      <c r="L50" s="34"/>
      <c r="M50" s="34"/>
      <c r="N50" s="34"/>
      <c r="O50" s="34"/>
      <c r="P50" s="34"/>
      <c r="Q50" s="147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47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47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47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47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47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47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147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47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47"/>
      <c r="J56" s="34"/>
      <c r="K56" s="34"/>
      <c r="L56" s="34"/>
      <c r="M56" s="34"/>
      <c r="N56" s="34"/>
      <c r="O56" s="34"/>
      <c r="P56" s="34"/>
      <c r="Q56" s="147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47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47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105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5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3">
        <f>E58/E57</f>
        <v>1.9166666666666667</v>
      </c>
      <c r="F59" s="103">
        <f t="shared" ref="F59:Y59" si="19">F58/F57</f>
        <v>0.81904761904761902</v>
      </c>
      <c r="G59" s="103">
        <f t="shared" si="19"/>
        <v>1.125</v>
      </c>
      <c r="H59" s="103"/>
      <c r="I59" s="143">
        <f t="shared" si="19"/>
        <v>2.2571428571428571</v>
      </c>
      <c r="J59" s="143">
        <f t="shared" si="19"/>
        <v>0.66666666666666663</v>
      </c>
      <c r="K59" s="103">
        <f t="shared" si="19"/>
        <v>1.0672268907563025</v>
      </c>
      <c r="L59" s="103">
        <f t="shared" si="19"/>
        <v>1.3385714285714285</v>
      </c>
      <c r="M59" s="103">
        <f t="shared" si="19"/>
        <v>1.4242424242424243</v>
      </c>
      <c r="N59" s="103">
        <f t="shared" si="19"/>
        <v>5.6</v>
      </c>
      <c r="O59" s="103">
        <f t="shared" si="19"/>
        <v>1.9</v>
      </c>
      <c r="P59" s="103">
        <f t="shared" si="19"/>
        <v>1.1834862385321101</v>
      </c>
      <c r="Q59" s="103"/>
      <c r="R59" s="103">
        <f t="shared" si="19"/>
        <v>2.3333333333333335</v>
      </c>
      <c r="S59" s="103">
        <f t="shared" si="19"/>
        <v>1.2</v>
      </c>
      <c r="T59" s="103">
        <f t="shared" si="19"/>
        <v>0.58333333333333337</v>
      </c>
      <c r="U59" s="103"/>
      <c r="V59" s="103"/>
      <c r="W59" s="103">
        <f t="shared" si="19"/>
        <v>1</v>
      </c>
      <c r="X59" s="103">
        <f t="shared" si="19"/>
        <v>1</v>
      </c>
      <c r="Y59" s="103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5"/>
      <c r="J60" s="26"/>
      <c r="K60" s="26"/>
      <c r="L60" s="26">
        <v>3</v>
      </c>
      <c r="M60" s="54"/>
      <c r="N60" s="54"/>
      <c r="O60" s="26"/>
      <c r="P60" s="26"/>
      <c r="Q60" s="105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46"/>
      <c r="J61" s="35"/>
      <c r="K61" s="35"/>
      <c r="L61" s="35"/>
      <c r="M61" s="35"/>
      <c r="N61" s="35"/>
      <c r="O61" s="35"/>
      <c r="P61" s="35"/>
      <c r="Q61" s="146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47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47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47"/>
      <c r="J64" s="34"/>
      <c r="K64" s="34"/>
      <c r="L64" s="34"/>
      <c r="M64" s="34"/>
      <c r="N64" s="34"/>
      <c r="O64" s="34"/>
      <c r="P64" s="34"/>
      <c r="Q64" s="147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47"/>
      <c r="J65" s="34"/>
      <c r="K65" s="34"/>
      <c r="L65" s="34"/>
      <c r="M65" s="34"/>
      <c r="N65" s="34"/>
      <c r="O65" s="34"/>
      <c r="P65" s="34"/>
      <c r="Q65" s="147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47"/>
      <c r="J66" s="34"/>
      <c r="K66" s="34"/>
      <c r="L66" s="34"/>
      <c r="M66" s="34"/>
      <c r="N66" s="34"/>
      <c r="O66" s="34"/>
      <c r="P66" s="34"/>
      <c r="Q66" s="147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1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1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1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1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35">
        <v>82</v>
      </c>
      <c r="Q72" s="1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137">
        <v>62</v>
      </c>
      <c r="J73" s="37"/>
      <c r="K73" s="37"/>
      <c r="L73" s="37"/>
      <c r="M73" s="37"/>
      <c r="N73" s="37">
        <v>2</v>
      </c>
      <c r="O73" s="37"/>
      <c r="P73" s="134"/>
      <c r="Q73" s="172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39">
        <v>187</v>
      </c>
      <c r="I74" s="142">
        <v>238</v>
      </c>
      <c r="J74" s="37"/>
      <c r="K74" s="37"/>
      <c r="L74" s="37"/>
      <c r="M74" s="37"/>
      <c r="N74" s="37"/>
      <c r="O74" s="37"/>
      <c r="P74" s="134">
        <v>210</v>
      </c>
      <c r="Q74" s="172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37"/>
      <c r="J75" s="37"/>
      <c r="K75" s="37"/>
      <c r="L75" s="37"/>
      <c r="M75" s="37"/>
      <c r="N75" s="37"/>
      <c r="O75" s="37"/>
      <c r="P75" s="134"/>
      <c r="Q75" s="172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34"/>
      <c r="Q76" s="172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37"/>
      <c r="J77" s="37"/>
      <c r="K77" s="37"/>
      <c r="L77" s="37"/>
      <c r="M77" s="37"/>
      <c r="N77" s="37"/>
      <c r="O77" s="37">
        <v>4</v>
      </c>
      <c r="P77" s="134"/>
      <c r="Q77" s="172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37"/>
      <c r="J78" s="37"/>
      <c r="K78" s="37"/>
      <c r="L78" s="37"/>
      <c r="M78" s="37"/>
      <c r="N78" s="37"/>
      <c r="O78" s="37"/>
      <c r="P78" s="134"/>
      <c r="Q78" s="172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37"/>
      <c r="J79" s="37"/>
      <c r="K79" s="37"/>
      <c r="L79" s="37"/>
      <c r="M79" s="37"/>
      <c r="N79" s="37"/>
      <c r="O79" s="37">
        <v>4</v>
      </c>
      <c r="P79" s="134"/>
      <c r="Q79" s="172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46"/>
      <c r="J80" s="35"/>
      <c r="K80" s="35"/>
      <c r="L80" s="35"/>
      <c r="M80" s="35"/>
      <c r="N80" s="35"/>
      <c r="O80" s="35"/>
      <c r="P80" s="136"/>
      <c r="Q80" s="146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48"/>
      <c r="J81" s="38"/>
      <c r="K81" s="38"/>
      <c r="L81" s="38"/>
      <c r="M81" s="38"/>
      <c r="N81" s="38"/>
      <c r="O81" s="38"/>
      <c r="P81" s="116"/>
      <c r="Q81" s="14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48"/>
      <c r="J82" s="38"/>
      <c r="K82" s="38"/>
      <c r="L82" s="38"/>
      <c r="M82" s="38"/>
      <c r="N82" s="38"/>
      <c r="O82" s="38"/>
      <c r="P82" s="116"/>
      <c r="Q82" s="14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49"/>
      <c r="J83" s="77"/>
      <c r="K83" s="77"/>
      <c r="L83" s="77"/>
      <c r="M83" s="77"/>
      <c r="N83" s="77"/>
      <c r="O83" s="77"/>
      <c r="P83" s="117"/>
      <c r="Q83" s="149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48"/>
      <c r="J84" s="38"/>
      <c r="K84" s="38"/>
      <c r="L84" s="38"/>
      <c r="M84" s="38"/>
      <c r="N84" s="38"/>
      <c r="O84" s="38"/>
      <c r="P84" s="116"/>
      <c r="Q84" s="14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0"/>
      <c r="J85" s="41"/>
      <c r="K85" s="41"/>
      <c r="L85" s="41"/>
      <c r="M85" s="41"/>
      <c r="N85" s="41"/>
      <c r="O85" s="41"/>
      <c r="P85" s="118"/>
      <c r="Q85" s="150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8">
        <f>(E42-E87)</f>
        <v>47</v>
      </c>
      <c r="F86" s="98">
        <f t="shared" ref="F86:Y86" si="26">(F42-F87)</f>
        <v>708</v>
      </c>
      <c r="G86" s="98">
        <f t="shared" si="26"/>
        <v>1119</v>
      </c>
      <c r="H86" s="98">
        <f t="shared" si="26"/>
        <v>818</v>
      </c>
      <c r="I86" s="98">
        <f t="shared" si="26"/>
        <v>632</v>
      </c>
      <c r="J86" s="98">
        <f t="shared" si="26"/>
        <v>132</v>
      </c>
      <c r="K86" s="98">
        <f t="shared" si="26"/>
        <v>287</v>
      </c>
      <c r="L86" s="98">
        <f t="shared" si="26"/>
        <v>698</v>
      </c>
      <c r="M86" s="98">
        <f t="shared" si="26"/>
        <v>148</v>
      </c>
      <c r="N86" s="98">
        <f t="shared" si="26"/>
        <v>0</v>
      </c>
      <c r="O86" s="98">
        <f t="shared" si="26"/>
        <v>-588</v>
      </c>
      <c r="P86" s="98">
        <f t="shared" si="26"/>
        <v>1435</v>
      </c>
      <c r="Q86" s="98">
        <f t="shared" si="26"/>
        <v>1207</v>
      </c>
      <c r="R86" s="98">
        <f t="shared" si="26"/>
        <v>35</v>
      </c>
      <c r="S86" s="98">
        <f t="shared" si="26"/>
        <v>-163</v>
      </c>
      <c r="T86" s="98">
        <f t="shared" si="26"/>
        <v>58</v>
      </c>
      <c r="U86" s="98">
        <f t="shared" si="26"/>
        <v>-63</v>
      </c>
      <c r="V86" s="98">
        <f t="shared" si="26"/>
        <v>22</v>
      </c>
      <c r="W86" s="98">
        <f t="shared" si="26"/>
        <v>778</v>
      </c>
      <c r="X86" s="98">
        <f t="shared" si="26"/>
        <v>116</v>
      </c>
      <c r="Y86" s="98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0"/>
      <c r="J88" s="10"/>
      <c r="K88" s="10"/>
      <c r="L88" s="10"/>
      <c r="M88" s="10"/>
      <c r="N88" s="10"/>
      <c r="O88" s="10"/>
      <c r="P88" s="108"/>
      <c r="Q88" s="14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5"/>
      <c r="J89" s="26"/>
      <c r="K89" s="26"/>
      <c r="L89" s="26"/>
      <c r="M89" s="26"/>
      <c r="N89" s="26"/>
      <c r="O89" s="26"/>
      <c r="P89" s="111"/>
      <c r="Q89" s="105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47"/>
      <c r="J90" s="34"/>
      <c r="K90" s="34"/>
      <c r="L90" s="34"/>
      <c r="M90" s="34"/>
      <c r="N90" s="36"/>
      <c r="O90" s="34"/>
      <c r="P90" s="115"/>
      <c r="Q90" s="147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51"/>
      <c r="J91" s="46"/>
      <c r="K91" s="46"/>
      <c r="L91" s="46"/>
      <c r="M91" s="46"/>
      <c r="N91" s="46"/>
      <c r="O91" s="46"/>
      <c r="P91" s="119"/>
      <c r="Q91" s="151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51"/>
      <c r="J92" s="46"/>
      <c r="K92" s="46"/>
      <c r="L92" s="46"/>
      <c r="M92" s="46"/>
      <c r="N92" s="46"/>
      <c r="O92" s="46"/>
      <c r="P92" s="46"/>
      <c r="Q92" s="151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51"/>
      <c r="J93" s="46"/>
      <c r="K93" s="46"/>
      <c r="L93" s="46"/>
      <c r="M93" s="46"/>
      <c r="N93" s="46"/>
      <c r="O93" s="46"/>
      <c r="P93" s="119"/>
      <c r="Q93" s="151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52"/>
      <c r="J94" s="83"/>
      <c r="K94" s="83"/>
      <c r="L94" s="83"/>
      <c r="M94" s="83"/>
      <c r="N94" s="83"/>
      <c r="O94" s="83"/>
      <c r="P94" s="120"/>
      <c r="Q94" s="152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0"/>
      <c r="J95" s="10"/>
      <c r="K95" s="10"/>
      <c r="L95" s="10"/>
      <c r="M95" s="10"/>
      <c r="N95" s="10"/>
      <c r="O95" s="10"/>
      <c r="P95" s="108"/>
      <c r="Q95" s="14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0"/>
      <c r="J96" s="10"/>
      <c r="K96" s="10"/>
      <c r="L96" s="10"/>
      <c r="M96" s="10"/>
      <c r="N96" s="10"/>
      <c r="O96" s="10"/>
      <c r="P96" s="108"/>
      <c r="Q96" s="14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0"/>
      <c r="J97" s="10"/>
      <c r="K97" s="10"/>
      <c r="L97" s="10"/>
      <c r="M97" s="10"/>
      <c r="N97" s="10"/>
      <c r="O97" s="10"/>
      <c r="P97" s="108"/>
      <c r="Q97" s="14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0"/>
      <c r="J98" s="10"/>
      <c r="K98" s="10"/>
      <c r="L98" s="10"/>
      <c r="M98" s="10"/>
      <c r="N98" s="10"/>
      <c r="O98" s="10"/>
      <c r="P98" s="108"/>
      <c r="Q98" s="140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0"/>
      <c r="J99" s="10"/>
      <c r="K99" s="10"/>
      <c r="L99" s="10"/>
      <c r="M99" s="10"/>
      <c r="N99" s="10"/>
      <c r="O99" s="10"/>
      <c r="P99" s="108"/>
      <c r="Q99" s="140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0"/>
      <c r="J100" s="10"/>
      <c r="K100" s="10"/>
      <c r="L100" s="10"/>
      <c r="M100" s="10"/>
      <c r="N100" s="10"/>
      <c r="O100" s="10"/>
      <c r="P100" s="108"/>
      <c r="Q100" s="140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0"/>
      <c r="J101" s="10"/>
      <c r="K101" s="10"/>
      <c r="L101" s="10"/>
      <c r="M101" s="10"/>
      <c r="N101" s="10"/>
      <c r="O101" s="10"/>
      <c r="P101" s="140"/>
      <c r="Q101" s="14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customHeight="1" collapsed="1" x14ac:dyDescent="0.2">
      <c r="A102" s="32" t="s">
        <v>91</v>
      </c>
      <c r="B102" s="23">
        <v>69798</v>
      </c>
      <c r="C102" s="27">
        <f>SUM(E102:Y102)</f>
        <v>140</v>
      </c>
      <c r="D102" s="15"/>
      <c r="E102" s="39"/>
      <c r="F102" s="39"/>
      <c r="G102" s="39"/>
      <c r="H102" s="39"/>
      <c r="I102" s="142"/>
      <c r="J102" s="39"/>
      <c r="K102" s="104"/>
      <c r="L102" s="142"/>
      <c r="M102" s="142"/>
      <c r="N102" s="142"/>
      <c r="O102" s="142"/>
      <c r="P102" s="142">
        <v>40</v>
      </c>
      <c r="Q102" s="142">
        <v>10</v>
      </c>
      <c r="R102" s="142"/>
      <c r="S102" s="142"/>
      <c r="T102" s="142"/>
      <c r="U102" s="142"/>
      <c r="V102" s="142"/>
      <c r="W102" s="142"/>
      <c r="X102" s="142">
        <v>90</v>
      </c>
      <c r="Y102" s="142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44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142" t="e">
        <f t="shared" si="28"/>
        <v>#DIV/0!</v>
      </c>
      <c r="M103" s="142" t="e">
        <f t="shared" si="28"/>
        <v>#DIV/0!</v>
      </c>
      <c r="N103" s="142" t="e">
        <f t="shared" si="28"/>
        <v>#DIV/0!</v>
      </c>
      <c r="O103" s="142" t="e">
        <f t="shared" si="28"/>
        <v>#DIV/0!</v>
      </c>
      <c r="P103" s="142" t="e">
        <f t="shared" si="28"/>
        <v>#DIV/0!</v>
      </c>
      <c r="Q103" s="142" t="e">
        <f t="shared" si="28"/>
        <v>#DIV/0!</v>
      </c>
      <c r="R103" s="142" t="e">
        <f t="shared" si="28"/>
        <v>#DIV/0!</v>
      </c>
      <c r="S103" s="142" t="e">
        <f t="shared" si="28"/>
        <v>#DIV/0!</v>
      </c>
      <c r="T103" s="142" t="e">
        <f t="shared" si="28"/>
        <v>#DIV/0!</v>
      </c>
      <c r="U103" s="142" t="e">
        <f t="shared" si="28"/>
        <v>#DIV/0!</v>
      </c>
      <c r="V103" s="142" t="e">
        <f t="shared" si="28"/>
        <v>#DIV/0!</v>
      </c>
      <c r="W103" s="142" t="e">
        <f t="shared" si="28"/>
        <v>#DIV/0!</v>
      </c>
      <c r="X103" s="142" t="e">
        <f t="shared" si="28"/>
        <v>#DIV/0!</v>
      </c>
      <c r="Y103" s="142" t="e">
        <f t="shared" si="28"/>
        <v>#DIV/0!</v>
      </c>
    </row>
    <row r="104" spans="1:25" s="95" customFormat="1" ht="31.9" hidden="1" customHeight="1" x14ac:dyDescent="0.2">
      <c r="A104" s="93" t="s">
        <v>96</v>
      </c>
      <c r="B104" s="96">
        <f>B101-B102</f>
        <v>-69798</v>
      </c>
      <c r="C104" s="96">
        <f>C101-C102</f>
        <v>-140</v>
      </c>
      <c r="D104" s="96"/>
      <c r="E104" s="96">
        <f t="shared" ref="E104:Y104" si="29">E101-E102</f>
        <v>0</v>
      </c>
      <c r="F104" s="96">
        <f t="shared" si="29"/>
        <v>0</v>
      </c>
      <c r="G104" s="96">
        <f t="shared" si="29"/>
        <v>0</v>
      </c>
      <c r="H104" s="96">
        <f t="shared" si="29"/>
        <v>0</v>
      </c>
      <c r="I104" s="153">
        <f t="shared" si="29"/>
        <v>0</v>
      </c>
      <c r="J104" s="96">
        <f t="shared" si="29"/>
        <v>0</v>
      </c>
      <c r="K104" s="96">
        <f t="shared" si="29"/>
        <v>0</v>
      </c>
      <c r="L104" s="142">
        <f t="shared" si="29"/>
        <v>0</v>
      </c>
      <c r="M104" s="142">
        <f t="shared" si="29"/>
        <v>0</v>
      </c>
      <c r="N104" s="142">
        <f t="shared" si="29"/>
        <v>0</v>
      </c>
      <c r="O104" s="142">
        <f t="shared" si="29"/>
        <v>0</v>
      </c>
      <c r="P104" s="142">
        <f t="shared" si="29"/>
        <v>-40</v>
      </c>
      <c r="Q104" s="142">
        <f t="shared" si="29"/>
        <v>-10</v>
      </c>
      <c r="R104" s="142">
        <f t="shared" si="29"/>
        <v>0</v>
      </c>
      <c r="S104" s="142">
        <f t="shared" si="29"/>
        <v>0</v>
      </c>
      <c r="T104" s="142">
        <f t="shared" si="29"/>
        <v>0</v>
      </c>
      <c r="U104" s="142">
        <f t="shared" si="29"/>
        <v>0</v>
      </c>
      <c r="V104" s="142">
        <f t="shared" si="29"/>
        <v>0</v>
      </c>
      <c r="W104" s="142">
        <f t="shared" si="29"/>
        <v>0</v>
      </c>
      <c r="X104" s="142">
        <f t="shared" si="29"/>
        <v>-90</v>
      </c>
      <c r="Y104" s="142">
        <f t="shared" si="29"/>
        <v>0</v>
      </c>
    </row>
    <row r="105" spans="1:25" s="12" customFormat="1" ht="30" customHeight="1" x14ac:dyDescent="0.2">
      <c r="A105" s="11" t="s">
        <v>92</v>
      </c>
      <c r="B105" s="39"/>
      <c r="C105" s="26">
        <f>SUM(E105:Y105)</f>
        <v>10</v>
      </c>
      <c r="D105" s="15"/>
      <c r="E105" s="10"/>
      <c r="F105" s="10"/>
      <c r="G105" s="10"/>
      <c r="H105" s="10"/>
      <c r="I105" s="140"/>
      <c r="J105" s="10"/>
      <c r="K105" s="10"/>
      <c r="L105" s="142"/>
      <c r="M105" s="142"/>
      <c r="N105" s="142"/>
      <c r="O105" s="142"/>
      <c r="P105" s="142"/>
      <c r="Q105" s="142">
        <v>10</v>
      </c>
      <c r="R105" s="142"/>
      <c r="S105" s="142"/>
      <c r="T105" s="142"/>
      <c r="U105" s="142"/>
      <c r="V105" s="142"/>
      <c r="W105" s="142"/>
      <c r="X105" s="142"/>
      <c r="Y105" s="142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/>
      <c r="E106" s="10"/>
      <c r="F106" s="10"/>
      <c r="G106" s="10"/>
      <c r="H106" s="10"/>
      <c r="I106" s="140"/>
      <c r="J106" s="10"/>
      <c r="K106" s="10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/>
      <c r="E107" s="10"/>
      <c r="F107" s="10"/>
      <c r="G107" s="10"/>
      <c r="H107" s="10"/>
      <c r="I107" s="140"/>
      <c r="J107" s="10"/>
      <c r="K107" s="10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/>
      <c r="E108" s="24"/>
      <c r="F108" s="24"/>
      <c r="G108" s="24"/>
      <c r="H108" s="24"/>
      <c r="I108" s="145"/>
      <c r="J108" s="24"/>
      <c r="K108" s="24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</row>
    <row r="109" spans="1:25" s="12" customFormat="1" ht="30" customHeight="1" x14ac:dyDescent="0.2">
      <c r="A109" s="32" t="s">
        <v>97</v>
      </c>
      <c r="B109" s="27"/>
      <c r="C109" s="27">
        <f>SUM(E109:Y109)</f>
        <v>22</v>
      </c>
      <c r="D109" s="15"/>
      <c r="E109" s="39"/>
      <c r="F109" s="39"/>
      <c r="G109" s="39"/>
      <c r="H109" s="39"/>
      <c r="I109" s="142"/>
      <c r="J109" s="39"/>
      <c r="K109" s="104"/>
      <c r="L109" s="142"/>
      <c r="M109" s="142"/>
      <c r="N109" s="142"/>
      <c r="O109" s="142"/>
      <c r="P109" s="142">
        <v>12</v>
      </c>
      <c r="Q109" s="142">
        <v>10</v>
      </c>
      <c r="R109" s="142"/>
      <c r="S109" s="142"/>
      <c r="T109" s="142"/>
      <c r="U109" s="142"/>
      <c r="V109" s="142"/>
      <c r="W109" s="142"/>
      <c r="X109" s="142"/>
      <c r="Y109" s="142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44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142" t="e">
        <f t="shared" si="30"/>
        <v>#DIV/0!</v>
      </c>
      <c r="M110" s="142" t="e">
        <f t="shared" si="30"/>
        <v>#DIV/0!</v>
      </c>
      <c r="N110" s="142" t="e">
        <f t="shared" si="30"/>
        <v>#DIV/0!</v>
      </c>
      <c r="O110" s="142" t="e">
        <f t="shared" si="30"/>
        <v>#DIV/0!</v>
      </c>
      <c r="P110" s="142" t="e">
        <f t="shared" si="30"/>
        <v>#DIV/0!</v>
      </c>
      <c r="Q110" s="142" t="e">
        <f t="shared" si="30"/>
        <v>#DIV/0!</v>
      </c>
      <c r="R110" s="142" t="e">
        <f t="shared" si="30"/>
        <v>#DIV/0!</v>
      </c>
      <c r="S110" s="142" t="e">
        <f t="shared" si="30"/>
        <v>#DIV/0!</v>
      </c>
      <c r="T110" s="142" t="e">
        <f t="shared" si="30"/>
        <v>#DIV/0!</v>
      </c>
      <c r="U110" s="142" t="e">
        <f t="shared" si="30"/>
        <v>#DIV/0!</v>
      </c>
      <c r="V110" s="142" t="e">
        <f t="shared" si="30"/>
        <v>#DIV/0!</v>
      </c>
      <c r="W110" s="142" t="e">
        <f t="shared" si="30"/>
        <v>#DIV/0!</v>
      </c>
      <c r="X110" s="142" t="e">
        <f t="shared" si="30"/>
        <v>#DIV/0!</v>
      </c>
      <c r="Y110" s="142" t="e">
        <f t="shared" si="30"/>
        <v>#DIV/0!</v>
      </c>
    </row>
    <row r="111" spans="1:25" s="12" customFormat="1" ht="30" customHeight="1" x14ac:dyDescent="0.2">
      <c r="A111" s="11" t="s">
        <v>92</v>
      </c>
      <c r="B111" s="39"/>
      <c r="C111" s="26">
        <f t="shared" ref="C111:C121" si="31">SUM(E111:Y111)</f>
        <v>0</v>
      </c>
      <c r="D111" s="15"/>
      <c r="E111" s="10"/>
      <c r="F111" s="10"/>
      <c r="G111" s="10"/>
      <c r="H111" s="10"/>
      <c r="I111" s="140"/>
      <c r="J111" s="10"/>
      <c r="K111" s="10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/>
      <c r="E112" s="10"/>
      <c r="F112" s="10"/>
      <c r="G112" s="10"/>
      <c r="H112" s="10"/>
      <c r="I112" s="140"/>
      <c r="J112" s="10"/>
      <c r="K112" s="10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/>
      <c r="E113" s="10"/>
      <c r="F113" s="10"/>
      <c r="G113" s="10"/>
      <c r="H113" s="10"/>
      <c r="I113" s="140"/>
      <c r="J113" s="10"/>
      <c r="K113" s="10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/>
      <c r="E114" s="24"/>
      <c r="F114" s="24"/>
      <c r="G114" s="24"/>
      <c r="H114" s="24"/>
      <c r="I114" s="145"/>
      <c r="J114" s="24"/>
      <c r="K114" s="24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/>
      <c r="E115" s="39"/>
      <c r="F115" s="39"/>
      <c r="G115" s="39"/>
      <c r="H115" s="39"/>
      <c r="I115" s="142"/>
      <c r="J115" s="39"/>
      <c r="K115" s="104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</row>
    <row r="116" spans="1:25" s="12" customFormat="1" ht="30" customHeight="1" x14ac:dyDescent="0.2">
      <c r="A116" s="32" t="s">
        <v>192</v>
      </c>
      <c r="B116" s="27"/>
      <c r="C116" s="27">
        <f t="shared" si="31"/>
        <v>61</v>
      </c>
      <c r="D116" s="15"/>
      <c r="E116" s="39"/>
      <c r="F116" s="39"/>
      <c r="G116" s="39"/>
      <c r="H116" s="39"/>
      <c r="I116" s="142"/>
      <c r="J116" s="39"/>
      <c r="K116" s="104"/>
      <c r="L116" s="142"/>
      <c r="M116" s="142"/>
      <c r="N116" s="142"/>
      <c r="O116" s="142"/>
      <c r="P116" s="142">
        <v>36</v>
      </c>
      <c r="Q116" s="142">
        <v>25</v>
      </c>
      <c r="R116" s="142"/>
      <c r="S116" s="142"/>
      <c r="T116" s="142"/>
      <c r="U116" s="142"/>
      <c r="V116" s="142"/>
      <c r="W116" s="142"/>
      <c r="X116" s="142"/>
      <c r="Y116" s="142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1.0248655913978495E-4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43" t="e">
        <f t="shared" si="32"/>
        <v>#DIV/0!</v>
      </c>
      <c r="J117" s="30" t="e">
        <f t="shared" si="32"/>
        <v>#DIV/0!</v>
      </c>
      <c r="K117" s="103" t="e">
        <f t="shared" si="32"/>
        <v>#DIV/0!</v>
      </c>
      <c r="L117" s="142" t="e">
        <f t="shared" si="32"/>
        <v>#DIV/0!</v>
      </c>
      <c r="M117" s="142" t="e">
        <f t="shared" si="32"/>
        <v>#DIV/0!</v>
      </c>
      <c r="N117" s="142" t="e">
        <f t="shared" si="32"/>
        <v>#DIV/0!</v>
      </c>
      <c r="O117" s="142" t="e">
        <f t="shared" si="32"/>
        <v>#DIV/0!</v>
      </c>
      <c r="P117" s="142" t="e">
        <f t="shared" si="32"/>
        <v>#DIV/0!</v>
      </c>
      <c r="Q117" s="142" t="e">
        <f t="shared" si="32"/>
        <v>#DIV/0!</v>
      </c>
      <c r="R117" s="142" t="e">
        <f t="shared" si="32"/>
        <v>#DIV/0!</v>
      </c>
      <c r="S117" s="142" t="e">
        <f t="shared" si="32"/>
        <v>#DIV/0!</v>
      </c>
      <c r="T117" s="142" t="e">
        <f t="shared" si="32"/>
        <v>#DIV/0!</v>
      </c>
      <c r="U117" s="142" t="e">
        <f t="shared" si="32"/>
        <v>#DIV/0!</v>
      </c>
      <c r="V117" s="142" t="e">
        <f t="shared" si="32"/>
        <v>#DIV/0!</v>
      </c>
      <c r="W117" s="142" t="e">
        <f t="shared" si="32"/>
        <v>#DIV/0!</v>
      </c>
      <c r="X117" s="142" t="e">
        <f t="shared" si="32"/>
        <v>#DIV/0!</v>
      </c>
      <c r="Y117" s="142" t="e">
        <f t="shared" si="32"/>
        <v>#DIV/0!</v>
      </c>
    </row>
    <row r="118" spans="1:25" s="12" customFormat="1" ht="30" customHeight="1" x14ac:dyDescent="0.2">
      <c r="A118" s="11" t="s">
        <v>92</v>
      </c>
      <c r="B118" s="26"/>
      <c r="C118" s="26">
        <f t="shared" si="31"/>
        <v>25</v>
      </c>
      <c r="D118" s="15"/>
      <c r="E118" s="10"/>
      <c r="F118" s="10"/>
      <c r="G118" s="10"/>
      <c r="H118" s="10"/>
      <c r="I118" s="140"/>
      <c r="J118" s="10"/>
      <c r="K118" s="10"/>
      <c r="L118" s="142"/>
      <c r="M118" s="142"/>
      <c r="N118" s="142"/>
      <c r="O118" s="142"/>
      <c r="P118" s="142"/>
      <c r="Q118" s="142">
        <v>25</v>
      </c>
      <c r="R118" s="142"/>
      <c r="S118" s="142"/>
      <c r="T118" s="142"/>
      <c r="U118" s="142"/>
      <c r="V118" s="142"/>
      <c r="W118" s="142"/>
      <c r="X118" s="142"/>
      <c r="Y118" s="142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0"/>
      <c r="J119" s="10"/>
      <c r="K119" s="10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0"/>
      <c r="J120" s="10"/>
      <c r="K120" s="10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45"/>
      <c r="J121" s="24"/>
      <c r="K121" s="24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</row>
    <row r="122" spans="1:25" s="12" customFormat="1" ht="31.15" customHeight="1" x14ac:dyDescent="0.2">
      <c r="A122" s="32" t="s">
        <v>98</v>
      </c>
      <c r="B122" s="53"/>
      <c r="C122" s="53">
        <f>C116/C109*10</f>
        <v>27.72727272727273</v>
      </c>
      <c r="D122" s="15"/>
      <c r="E122" s="54"/>
      <c r="F122" s="54"/>
      <c r="G122" s="54"/>
      <c r="H122" s="54"/>
      <c r="I122" s="154"/>
      <c r="J122" s="54"/>
      <c r="K122" s="54"/>
      <c r="L122" s="142"/>
      <c r="M122" s="142"/>
      <c r="N122" s="142"/>
      <c r="O122" s="142"/>
      <c r="P122" s="142"/>
      <c r="Q122" s="142">
        <f>Q116/Q109*10</f>
        <v>25</v>
      </c>
      <c r="R122" s="142"/>
      <c r="S122" s="142"/>
      <c r="T122" s="142"/>
      <c r="U122" s="142"/>
      <c r="V122" s="142"/>
      <c r="W122" s="142"/>
      <c r="X122" s="142"/>
      <c r="Y122" s="142"/>
    </row>
    <row r="123" spans="1:25" s="12" customFormat="1" ht="30" customHeight="1" x14ac:dyDescent="0.2">
      <c r="A123" s="11" t="s">
        <v>92</v>
      </c>
      <c r="B123" s="54"/>
      <c r="C123" s="54"/>
      <c r="D123" s="15"/>
      <c r="E123" s="54"/>
      <c r="F123" s="54"/>
      <c r="G123" s="54"/>
      <c r="H123" s="54"/>
      <c r="I123" s="154"/>
      <c r="J123" s="54"/>
      <c r="K123" s="54"/>
      <c r="L123" s="54"/>
      <c r="M123" s="54"/>
      <c r="N123" s="54"/>
      <c r="O123" s="54"/>
      <c r="P123" s="140"/>
      <c r="Q123" s="154">
        <f>Q122</f>
        <v>25</v>
      </c>
      <c r="R123" s="54"/>
      <c r="S123" s="54"/>
      <c r="T123" s="54"/>
      <c r="U123" s="54"/>
      <c r="V123" s="54"/>
      <c r="W123" s="54"/>
      <c r="X123" s="54"/>
      <c r="Y123" s="54"/>
    </row>
    <row r="124" spans="1:25" s="12" customFormat="1" ht="30" hidden="1" customHeight="1" x14ac:dyDescent="0.2">
      <c r="A124" s="11" t="s">
        <v>93</v>
      </c>
      <c r="B124" s="54" t="e">
        <f t="shared" ref="B124:E126" si="33">B119/B112*10</f>
        <v>#DIV/0!</v>
      </c>
      <c r="C124" s="54" t="e">
        <f t="shared" si="33"/>
        <v>#DIV/0!</v>
      </c>
      <c r="D124" s="15" t="e">
        <f t="shared" si="27"/>
        <v>#DIV/0!</v>
      </c>
      <c r="E124" s="54"/>
      <c r="F124" s="54" t="e">
        <f t="shared" ref="F124:M125" si="34">F119/F112*10</f>
        <v>#DIV/0!</v>
      </c>
      <c r="G124" s="54" t="e">
        <f t="shared" si="34"/>
        <v>#DIV/0!</v>
      </c>
      <c r="H124" s="54" t="e">
        <f t="shared" si="34"/>
        <v>#DIV/0!</v>
      </c>
      <c r="I124" s="154" t="e">
        <f t="shared" si="34"/>
        <v>#DIV/0!</v>
      </c>
      <c r="J124" s="54" t="e">
        <f t="shared" si="34"/>
        <v>#DIV/0!</v>
      </c>
      <c r="K124" s="54" t="e">
        <f t="shared" si="34"/>
        <v>#DIV/0!</v>
      </c>
      <c r="L124" s="54" t="e">
        <f t="shared" si="34"/>
        <v>#DIV/0!</v>
      </c>
      <c r="M124" s="54" t="e">
        <f t="shared" si="34"/>
        <v>#DIV/0!</v>
      </c>
      <c r="N124" s="54"/>
      <c r="O124" s="54" t="e">
        <f>O119/O112*10</f>
        <v>#DIV/0!</v>
      </c>
      <c r="P124" s="140" t="e">
        <f>P119/P112*10</f>
        <v>#DIV/0!</v>
      </c>
      <c r="Q124" s="154"/>
      <c r="R124" s="54" t="e">
        <f t="shared" ref="R124:U125" si="35">R119/R112*10</f>
        <v>#DIV/0!</v>
      </c>
      <c r="S124" s="54" t="e">
        <f t="shared" si="35"/>
        <v>#DIV/0!</v>
      </c>
      <c r="T124" s="54" t="e">
        <f t="shared" si="35"/>
        <v>#DIV/0!</v>
      </c>
      <c r="U124" s="54" t="e">
        <f t="shared" si="35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3"/>
        <v>#DIV/0!</v>
      </c>
      <c r="C125" s="54" t="e">
        <f t="shared" si="33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4"/>
        <v>#DIV/0!</v>
      </c>
      <c r="G125" s="54" t="e">
        <f t="shared" si="34"/>
        <v>#DIV/0!</v>
      </c>
      <c r="H125" s="54" t="e">
        <f t="shared" si="34"/>
        <v>#DIV/0!</v>
      </c>
      <c r="I125" s="154" t="e">
        <f t="shared" si="34"/>
        <v>#DIV/0!</v>
      </c>
      <c r="J125" s="54" t="e">
        <f t="shared" si="34"/>
        <v>#DIV/0!</v>
      </c>
      <c r="K125" s="54" t="e">
        <f t="shared" si="34"/>
        <v>#DIV/0!</v>
      </c>
      <c r="L125" s="54" t="e">
        <f t="shared" si="34"/>
        <v>#DIV/0!</v>
      </c>
      <c r="M125" s="54" t="e">
        <f t="shared" si="34"/>
        <v>#DIV/0!</v>
      </c>
      <c r="N125" s="54" t="e">
        <f>N120/N113*10</f>
        <v>#DIV/0!</v>
      </c>
      <c r="O125" s="54" t="e">
        <f>O120/O113*10</f>
        <v>#DIV/0!</v>
      </c>
      <c r="P125" s="140" t="e">
        <f>P120/P113*10</f>
        <v>#DIV/0!</v>
      </c>
      <c r="Q125" s="154" t="e">
        <f>Q120/Q113*10</f>
        <v>#DIV/0!</v>
      </c>
      <c r="R125" s="54" t="e">
        <f t="shared" si="35"/>
        <v>#DIV/0!</v>
      </c>
      <c r="S125" s="54" t="e">
        <f t="shared" si="35"/>
        <v>#DIV/0!</v>
      </c>
      <c r="T125" s="54" t="e">
        <f t="shared" si="35"/>
        <v>#DIV/0!</v>
      </c>
      <c r="U125" s="54" t="e">
        <f t="shared" si="35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3"/>
        <v>#DIV/0!</v>
      </c>
      <c r="C126" s="54" t="e">
        <f t="shared" si="33"/>
        <v>#DIV/0!</v>
      </c>
      <c r="D126" s="15" t="e">
        <f t="shared" si="27"/>
        <v>#DIV/0!</v>
      </c>
      <c r="E126" s="54" t="e">
        <f t="shared" si="33"/>
        <v>#DIV/0!</v>
      </c>
      <c r="F126" s="54"/>
      <c r="G126" s="54">
        <v>10</v>
      </c>
      <c r="H126" s="54"/>
      <c r="I126" s="154" t="e">
        <f>I121/I114*10</f>
        <v>#DIV/0!</v>
      </c>
      <c r="J126" s="54"/>
      <c r="K126" s="54"/>
      <c r="L126" s="54"/>
      <c r="M126" s="54"/>
      <c r="N126" s="54"/>
      <c r="O126" s="54"/>
      <c r="P126" s="140"/>
      <c r="Q126" s="154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37"/>
      <c r="J127" s="37"/>
      <c r="K127" s="37"/>
      <c r="L127" s="54"/>
      <c r="M127" s="37"/>
      <c r="N127" s="37"/>
      <c r="O127" s="37"/>
      <c r="P127" s="140"/>
      <c r="Q127" s="137"/>
      <c r="R127" s="37"/>
      <c r="S127" s="54"/>
      <c r="T127" s="26"/>
      <c r="U127" s="97"/>
      <c r="V127" s="97"/>
      <c r="W127" s="97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37"/>
      <c r="J128" s="37"/>
      <c r="K128" s="37"/>
      <c r="L128" s="54"/>
      <c r="M128" s="37"/>
      <c r="N128" s="37"/>
      <c r="O128" s="37"/>
      <c r="P128" s="140"/>
      <c r="Q128" s="137"/>
      <c r="R128" s="37"/>
      <c r="S128" s="54"/>
      <c r="T128" s="26"/>
      <c r="U128" s="97"/>
      <c r="V128" s="97"/>
      <c r="W128" s="97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55"/>
      <c r="J129" s="58"/>
      <c r="K129" s="58"/>
      <c r="L129" s="58"/>
      <c r="M129" s="58" t="e">
        <f>M128/M127*10</f>
        <v>#DIV/0!</v>
      </c>
      <c r="N129" s="58"/>
      <c r="O129" s="58"/>
      <c r="P129" s="140" t="e">
        <f>P128/P127*10</f>
        <v>#DIV/0!</v>
      </c>
      <c r="Q129" s="155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56"/>
      <c r="J130" s="51"/>
      <c r="K130" s="51"/>
      <c r="L130" s="51"/>
      <c r="M130" s="51"/>
      <c r="N130" s="51"/>
      <c r="O130" s="51"/>
      <c r="P130" s="140"/>
      <c r="Q130" s="156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45"/>
      <c r="J131" s="24"/>
      <c r="K131" s="26"/>
      <c r="L131" s="26"/>
      <c r="M131" s="26"/>
      <c r="N131" s="24"/>
      <c r="O131" s="24"/>
      <c r="P131" s="140"/>
      <c r="Q131" s="145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54"/>
      <c r="J132" s="54"/>
      <c r="K132" s="54"/>
      <c r="L132" s="54"/>
      <c r="M132" s="54"/>
      <c r="N132" s="54"/>
      <c r="O132" s="54"/>
      <c r="P132" s="140"/>
      <c r="Q132" s="154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2"/>
      <c r="F133" s="92"/>
      <c r="G133" s="92"/>
      <c r="H133" s="92"/>
      <c r="I133" s="157"/>
      <c r="J133" s="92"/>
      <c r="K133" s="92"/>
      <c r="L133" s="92"/>
      <c r="M133" s="92"/>
      <c r="N133" s="92"/>
      <c r="O133" s="92"/>
      <c r="P133" s="140"/>
      <c r="Q133" s="157"/>
      <c r="R133" s="92"/>
      <c r="S133" s="92"/>
      <c r="T133" s="92"/>
      <c r="U133" s="92"/>
      <c r="V133" s="92"/>
      <c r="W133" s="92"/>
      <c r="X133" s="92"/>
      <c r="Y133" s="92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56"/>
      <c r="J134" s="51"/>
      <c r="K134" s="51"/>
      <c r="L134" s="26"/>
      <c r="M134" s="51"/>
      <c r="N134" s="51"/>
      <c r="O134" s="51"/>
      <c r="P134" s="140"/>
      <c r="Q134" s="156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56"/>
      <c r="J135" s="51"/>
      <c r="K135" s="51"/>
      <c r="L135" s="51"/>
      <c r="M135" s="51"/>
      <c r="N135" s="51"/>
      <c r="O135" s="51"/>
      <c r="P135" s="140"/>
      <c r="Q135" s="156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42" si="36">C136/B136</f>
        <v>#DIV/0!</v>
      </c>
      <c r="E136" s="39"/>
      <c r="F136" s="39"/>
      <c r="G136" s="39"/>
      <c r="H136" s="39"/>
      <c r="I136" s="142"/>
      <c r="J136" s="39"/>
      <c r="K136" s="104"/>
      <c r="L136" s="39"/>
      <c r="M136" s="39"/>
      <c r="N136" s="39"/>
      <c r="O136" s="39"/>
      <c r="P136" s="140"/>
      <c r="Q136" s="142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7">E136/E135</f>
        <v>#DIV/0!</v>
      </c>
      <c r="F137" s="35" t="e">
        <f t="shared" si="37"/>
        <v>#DIV/0!</v>
      </c>
      <c r="G137" s="35" t="e">
        <f t="shared" si="37"/>
        <v>#DIV/0!</v>
      </c>
      <c r="H137" s="35" t="e">
        <f t="shared" si="37"/>
        <v>#DIV/0!</v>
      </c>
      <c r="I137" s="146" t="e">
        <f t="shared" si="37"/>
        <v>#DIV/0!</v>
      </c>
      <c r="J137" s="35" t="e">
        <f t="shared" si="37"/>
        <v>#DIV/0!</v>
      </c>
      <c r="K137" s="35" t="e">
        <f t="shared" si="37"/>
        <v>#DIV/0!</v>
      </c>
      <c r="L137" s="35" t="e">
        <f t="shared" si="37"/>
        <v>#DIV/0!</v>
      </c>
      <c r="M137" s="35" t="e">
        <f t="shared" si="37"/>
        <v>#DIV/0!</v>
      </c>
      <c r="N137" s="35" t="e">
        <f t="shared" si="37"/>
        <v>#DIV/0!</v>
      </c>
      <c r="O137" s="35" t="e">
        <f t="shared" si="37"/>
        <v>#DIV/0!</v>
      </c>
      <c r="P137" s="140" t="e">
        <f t="shared" si="37"/>
        <v>#DIV/0!</v>
      </c>
      <c r="Q137" s="146" t="e">
        <f t="shared" si="37"/>
        <v>#DIV/0!</v>
      </c>
      <c r="R137" s="35" t="e">
        <f t="shared" si="37"/>
        <v>#DIV/0!</v>
      </c>
      <c r="S137" s="35" t="e">
        <f t="shared" si="37"/>
        <v>#DIV/0!</v>
      </c>
      <c r="T137" s="35" t="e">
        <f t="shared" si="37"/>
        <v>#DIV/0!</v>
      </c>
      <c r="U137" s="35" t="e">
        <f t="shared" si="37"/>
        <v>#DIV/0!</v>
      </c>
      <c r="V137" s="35" t="e">
        <f t="shared" si="37"/>
        <v>#DIV/0!</v>
      </c>
      <c r="W137" s="35" t="e">
        <f t="shared" si="37"/>
        <v>#DIV/0!</v>
      </c>
      <c r="X137" s="35" t="e">
        <f t="shared" si="37"/>
        <v>#DIV/0!</v>
      </c>
      <c r="Y137" s="35" t="e">
        <f t="shared" si="37"/>
        <v>#DIV/0!</v>
      </c>
    </row>
    <row r="138" spans="1:26" s="95" customFormat="1" ht="21" hidden="1" customHeight="1" x14ac:dyDescent="0.2">
      <c r="A138" s="93" t="s">
        <v>96</v>
      </c>
      <c r="B138" s="94">
        <f>B135-B136</f>
        <v>0</v>
      </c>
      <c r="C138" s="94">
        <f>C135-C136</f>
        <v>0</v>
      </c>
      <c r="D138" s="94"/>
      <c r="E138" s="94">
        <f t="shared" ref="E138:Y138" si="38">E135-E136</f>
        <v>0</v>
      </c>
      <c r="F138" s="94">
        <f t="shared" si="38"/>
        <v>0</v>
      </c>
      <c r="G138" s="94">
        <f t="shared" si="38"/>
        <v>0</v>
      </c>
      <c r="H138" s="94">
        <f t="shared" si="38"/>
        <v>0</v>
      </c>
      <c r="I138" s="158">
        <f t="shared" si="38"/>
        <v>0</v>
      </c>
      <c r="J138" s="94">
        <f t="shared" si="38"/>
        <v>0</v>
      </c>
      <c r="K138" s="94">
        <f t="shared" si="38"/>
        <v>0</v>
      </c>
      <c r="L138" s="94">
        <f t="shared" si="38"/>
        <v>0</v>
      </c>
      <c r="M138" s="94">
        <f t="shared" si="38"/>
        <v>0</v>
      </c>
      <c r="N138" s="94">
        <f t="shared" si="38"/>
        <v>0</v>
      </c>
      <c r="O138" s="94">
        <f t="shared" si="38"/>
        <v>0</v>
      </c>
      <c r="P138" s="140">
        <f t="shared" si="38"/>
        <v>0</v>
      </c>
      <c r="Q138" s="158">
        <f t="shared" si="38"/>
        <v>0</v>
      </c>
      <c r="R138" s="94">
        <f t="shared" si="38"/>
        <v>0</v>
      </c>
      <c r="S138" s="94">
        <f t="shared" si="38"/>
        <v>0</v>
      </c>
      <c r="T138" s="94">
        <f t="shared" si="38"/>
        <v>0</v>
      </c>
      <c r="U138" s="94">
        <f t="shared" si="38"/>
        <v>0</v>
      </c>
      <c r="V138" s="94">
        <f t="shared" si="38"/>
        <v>0</v>
      </c>
      <c r="W138" s="94">
        <f t="shared" si="38"/>
        <v>0</v>
      </c>
      <c r="X138" s="94">
        <f t="shared" si="38"/>
        <v>0</v>
      </c>
      <c r="Y138" s="94">
        <f t="shared" si="38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6"/>
        <v>#DIV/0!</v>
      </c>
      <c r="E139" s="39"/>
      <c r="F139" s="39"/>
      <c r="G139" s="39"/>
      <c r="H139" s="39"/>
      <c r="I139" s="142"/>
      <c r="J139" s="39"/>
      <c r="K139" s="104"/>
      <c r="L139" s="39"/>
      <c r="M139" s="39"/>
      <c r="N139" s="39"/>
      <c r="O139" s="39"/>
      <c r="P139" s="140"/>
      <c r="Q139" s="142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6"/>
        <v>#DIV/0!</v>
      </c>
      <c r="E140" s="39"/>
      <c r="F140" s="39"/>
      <c r="G140" s="39"/>
      <c r="H140" s="39"/>
      <c r="I140" s="142"/>
      <c r="J140" s="39"/>
      <c r="K140" s="104"/>
      <c r="L140" s="39"/>
      <c r="M140" s="39"/>
      <c r="N140" s="39"/>
      <c r="O140" s="39"/>
      <c r="P140" s="140"/>
      <c r="Q140" s="142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39">E140/E139</f>
        <v>#DIV/0!</v>
      </c>
      <c r="F141" s="29" t="e">
        <f t="shared" si="39"/>
        <v>#DIV/0!</v>
      </c>
      <c r="G141" s="29" t="e">
        <f t="shared" si="39"/>
        <v>#DIV/0!</v>
      </c>
      <c r="H141" s="29" t="e">
        <f t="shared" si="39"/>
        <v>#DIV/0!</v>
      </c>
      <c r="I141" s="144" t="e">
        <f t="shared" si="39"/>
        <v>#DIV/0!</v>
      </c>
      <c r="J141" s="29" t="e">
        <f t="shared" si="39"/>
        <v>#DIV/0!</v>
      </c>
      <c r="K141" s="29" t="e">
        <f t="shared" si="39"/>
        <v>#DIV/0!</v>
      </c>
      <c r="L141" s="29" t="e">
        <f t="shared" si="39"/>
        <v>#DIV/0!</v>
      </c>
      <c r="M141" s="29" t="e">
        <f t="shared" si="39"/>
        <v>#DIV/0!</v>
      </c>
      <c r="N141" s="29" t="e">
        <f t="shared" si="39"/>
        <v>#DIV/0!</v>
      </c>
      <c r="O141" s="29" t="e">
        <f t="shared" si="39"/>
        <v>#DIV/0!</v>
      </c>
      <c r="P141" s="140" t="e">
        <f t="shared" si="39"/>
        <v>#DIV/0!</v>
      </c>
      <c r="Q141" s="144" t="e">
        <f t="shared" si="39"/>
        <v>#DIV/0!</v>
      </c>
      <c r="R141" s="29" t="e">
        <f t="shared" si="39"/>
        <v>#DIV/0!</v>
      </c>
      <c r="S141" s="29" t="e">
        <f t="shared" si="39"/>
        <v>#DIV/0!</v>
      </c>
      <c r="T141" s="29" t="e">
        <f t="shared" si="39"/>
        <v>#DIV/0!</v>
      </c>
      <c r="U141" s="29" t="e">
        <f t="shared" si="39"/>
        <v>#DIV/0!</v>
      </c>
      <c r="V141" s="29" t="e">
        <f t="shared" si="39"/>
        <v>#DIV/0!</v>
      </c>
      <c r="W141" s="29" t="e">
        <f t="shared" si="39"/>
        <v>#DIV/0!</v>
      </c>
      <c r="X141" s="29" t="e">
        <f t="shared" si="39"/>
        <v>#DIV/0!</v>
      </c>
      <c r="Y141" s="29" t="e">
        <f t="shared" si="39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6"/>
        <v>#DIV/0!</v>
      </c>
      <c r="E142" s="58" t="e">
        <f t="shared" ref="E142:P142" si="40">E140/E136*10</f>
        <v>#DIV/0!</v>
      </c>
      <c r="F142" s="58" t="e">
        <f t="shared" si="40"/>
        <v>#DIV/0!</v>
      </c>
      <c r="G142" s="58" t="e">
        <f t="shared" si="40"/>
        <v>#DIV/0!</v>
      </c>
      <c r="H142" s="58" t="e">
        <f t="shared" si="40"/>
        <v>#DIV/0!</v>
      </c>
      <c r="I142" s="155" t="e">
        <f t="shared" si="40"/>
        <v>#DIV/0!</v>
      </c>
      <c r="J142" s="58" t="e">
        <f t="shared" si="40"/>
        <v>#DIV/0!</v>
      </c>
      <c r="K142" s="58" t="e">
        <f t="shared" si="40"/>
        <v>#DIV/0!</v>
      </c>
      <c r="L142" s="58" t="e">
        <f t="shared" si="40"/>
        <v>#DIV/0!</v>
      </c>
      <c r="M142" s="58" t="e">
        <f t="shared" si="40"/>
        <v>#DIV/0!</v>
      </c>
      <c r="N142" s="58" t="e">
        <f t="shared" si="40"/>
        <v>#DIV/0!</v>
      </c>
      <c r="O142" s="58" t="e">
        <f t="shared" si="40"/>
        <v>#DIV/0!</v>
      </c>
      <c r="P142" s="140" t="e">
        <f t="shared" si="40"/>
        <v>#DIV/0!</v>
      </c>
      <c r="Q142" s="155" t="e">
        <f t="shared" ref="Q142:V142" si="41">Q140/Q136*10</f>
        <v>#DIV/0!</v>
      </c>
      <c r="R142" s="58" t="e">
        <f t="shared" si="41"/>
        <v>#DIV/0!</v>
      </c>
      <c r="S142" s="58" t="e">
        <f t="shared" si="41"/>
        <v>#DIV/0!</v>
      </c>
      <c r="T142" s="58" t="e">
        <f t="shared" si="41"/>
        <v>#DIV/0!</v>
      </c>
      <c r="U142" s="58" t="e">
        <f t="shared" si="41"/>
        <v>#DIV/0!</v>
      </c>
      <c r="V142" s="58" t="e">
        <f t="shared" si="41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56"/>
      <c r="J143" s="51"/>
      <c r="K143" s="51"/>
      <c r="L143" s="51"/>
      <c r="M143" s="51"/>
      <c r="N143" s="51"/>
      <c r="O143" s="51"/>
      <c r="P143" s="140"/>
      <c r="Q143" s="156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55"/>
      <c r="J144" s="58"/>
      <c r="K144" s="58"/>
      <c r="L144" s="26"/>
      <c r="M144" s="58"/>
      <c r="N144" s="58"/>
      <c r="O144" s="58"/>
      <c r="P144" s="140"/>
      <c r="Q144" s="155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56"/>
      <c r="J145" s="51"/>
      <c r="K145" s="51"/>
      <c r="L145" s="51"/>
      <c r="M145" s="51"/>
      <c r="N145" s="51"/>
      <c r="O145" s="51"/>
      <c r="P145" s="140"/>
      <c r="Q145" s="156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customHeight="1" outlineLevel="1" x14ac:dyDescent="0.2">
      <c r="A146" s="55" t="s">
        <v>177</v>
      </c>
      <c r="B146" s="23">
        <v>32.700000000000003</v>
      </c>
      <c r="C146" s="27">
        <f>SUM(E146:Y146)</f>
        <v>3</v>
      </c>
      <c r="D146" s="15">
        <f t="shared" ref="D146:D183" si="42">C146/B146</f>
        <v>9.1743119266055037E-2</v>
      </c>
      <c r="E146" s="39"/>
      <c r="F146" s="39"/>
      <c r="G146" s="39"/>
      <c r="H146" s="39"/>
      <c r="I146" s="142"/>
      <c r="J146" s="39"/>
      <c r="K146" s="104"/>
      <c r="L146" s="39"/>
      <c r="M146" s="39">
        <v>3</v>
      </c>
      <c r="N146" s="39"/>
      <c r="O146" s="39"/>
      <c r="P146" s="142"/>
      <c r="Q146" s="142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 t="e">
        <f t="shared" si="42"/>
        <v>#DIV/0!</v>
      </c>
      <c r="E147" s="29"/>
      <c r="F147" s="29"/>
      <c r="G147" s="29"/>
      <c r="H147" s="29"/>
      <c r="I147" s="144"/>
      <c r="J147" s="29"/>
      <c r="K147" s="29"/>
      <c r="L147" s="29"/>
      <c r="M147" s="29" t="e">
        <f t="shared" ref="M147:Y147" si="43">M146/M145</f>
        <v>#DIV/0!</v>
      </c>
      <c r="N147" s="29" t="e">
        <f t="shared" si="43"/>
        <v>#DIV/0!</v>
      </c>
      <c r="O147" s="29" t="e">
        <f t="shared" si="43"/>
        <v>#DIV/0!</v>
      </c>
      <c r="P147" s="142"/>
      <c r="Q147" s="144"/>
      <c r="R147" s="29" t="e">
        <f t="shared" si="43"/>
        <v>#DIV/0!</v>
      </c>
      <c r="S147" s="29" t="e">
        <f t="shared" si="43"/>
        <v>#DIV/0!</v>
      </c>
      <c r="T147" s="29" t="e">
        <f t="shared" si="43"/>
        <v>#DIV/0!</v>
      </c>
      <c r="U147" s="29" t="e">
        <f t="shared" si="43"/>
        <v>#DIV/0!</v>
      </c>
      <c r="V147" s="29" t="e">
        <f t="shared" si="43"/>
        <v>#DIV/0!</v>
      </c>
      <c r="W147" s="29" t="e">
        <f t="shared" si="43"/>
        <v>#DIV/0!</v>
      </c>
      <c r="X147" s="29" t="e">
        <f t="shared" si="43"/>
        <v>#DIV/0!</v>
      </c>
      <c r="Y147" s="29" t="e">
        <f t="shared" si="43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5" t="e">
        <f t="shared" si="42"/>
        <v>#DIV/0!</v>
      </c>
      <c r="E148" s="39"/>
      <c r="F148" s="39"/>
      <c r="G148" s="39"/>
      <c r="H148" s="39"/>
      <c r="I148" s="142"/>
      <c r="J148" s="39"/>
      <c r="K148" s="104"/>
      <c r="L148" s="39"/>
      <c r="M148" s="39"/>
      <c r="N148" s="39"/>
      <c r="O148" s="39"/>
      <c r="P148" s="142"/>
      <c r="Q148" s="142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customHeight="1" x14ac:dyDescent="0.2">
      <c r="A149" s="32" t="s">
        <v>110</v>
      </c>
      <c r="B149" s="23">
        <v>729.7</v>
      </c>
      <c r="C149" s="27">
        <f>SUM(E149:Y149)</f>
        <v>45</v>
      </c>
      <c r="D149" s="15">
        <f t="shared" si="42"/>
        <v>6.1669179114704667E-2</v>
      </c>
      <c r="E149" s="39"/>
      <c r="F149" s="39"/>
      <c r="G149" s="39"/>
      <c r="H149" s="39"/>
      <c r="I149" s="142"/>
      <c r="J149" s="39"/>
      <c r="K149" s="104"/>
      <c r="L149" s="39"/>
      <c r="M149" s="39">
        <v>45</v>
      </c>
      <c r="N149" s="39"/>
      <c r="O149" s="39"/>
      <c r="P149" s="142"/>
      <c r="Q149" s="142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15" t="e">
        <f t="shared" si="42"/>
        <v>#DIV/0!</v>
      </c>
      <c r="E150" s="30"/>
      <c r="F150" s="30"/>
      <c r="G150" s="30"/>
      <c r="H150" s="30"/>
      <c r="I150" s="143"/>
      <c r="J150" s="30"/>
      <c r="K150" s="103"/>
      <c r="L150" s="30"/>
      <c r="M150" s="30" t="e">
        <f t="shared" ref="M150" si="44">M149/M148</f>
        <v>#DIV/0!</v>
      </c>
      <c r="N150" s="30"/>
      <c r="O150" s="30" t="e">
        <f>O149/O148</f>
        <v>#DIV/0!</v>
      </c>
      <c r="P150" s="142"/>
      <c r="Q150" s="143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customHeight="1" x14ac:dyDescent="0.2">
      <c r="A151" s="32" t="s">
        <v>98</v>
      </c>
      <c r="B151" s="60">
        <f>B149/B146*10</f>
        <v>223.1498470948012</v>
      </c>
      <c r="C151" s="60">
        <f>C149/C146*10</f>
        <v>150</v>
      </c>
      <c r="D151" s="15">
        <f t="shared" si="42"/>
        <v>0.67219405235028096</v>
      </c>
      <c r="E151" s="58"/>
      <c r="F151" s="58"/>
      <c r="G151" s="58"/>
      <c r="H151" s="58"/>
      <c r="I151" s="155"/>
      <c r="J151" s="58"/>
      <c r="K151" s="58"/>
      <c r="L151" s="58"/>
      <c r="M151" s="58">
        <f>M149/M146*10</f>
        <v>150</v>
      </c>
      <c r="N151" s="58"/>
      <c r="O151" s="58"/>
      <c r="P151" s="142"/>
      <c r="Q151" s="155"/>
      <c r="R151" s="58"/>
      <c r="S151" s="58"/>
      <c r="T151" s="58"/>
      <c r="U151" s="58"/>
      <c r="V151" s="58"/>
      <c r="W151" s="58"/>
      <c r="X151" s="58"/>
      <c r="Y151" s="58"/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42"/>
        <v>#DIV/0!</v>
      </c>
      <c r="E152" s="38"/>
      <c r="F152" s="37"/>
      <c r="G152" s="57"/>
      <c r="H152" s="37"/>
      <c r="I152" s="137"/>
      <c r="J152" s="37"/>
      <c r="K152" s="37"/>
      <c r="L152" s="37"/>
      <c r="M152" s="37"/>
      <c r="N152" s="37"/>
      <c r="O152" s="37"/>
      <c r="P152" s="113"/>
      <c r="Q152" s="1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42"/>
        <v>#DIV/0!</v>
      </c>
      <c r="E153" s="38"/>
      <c r="F153" s="37"/>
      <c r="G153" s="37"/>
      <c r="H153" s="37"/>
      <c r="I153" s="137"/>
      <c r="J153" s="37"/>
      <c r="K153" s="37"/>
      <c r="L153" s="37"/>
      <c r="M153" s="37"/>
      <c r="N153" s="37"/>
      <c r="O153" s="37"/>
      <c r="P153" s="113"/>
      <c r="Q153" s="1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42"/>
        <v>#DIV/0!</v>
      </c>
      <c r="E154" s="38"/>
      <c r="F154" s="58"/>
      <c r="G154" s="58" t="e">
        <f>G153/G152*10</f>
        <v>#DIV/0!</v>
      </c>
      <c r="H154" s="58"/>
      <c r="I154" s="155"/>
      <c r="J154" s="58"/>
      <c r="K154" s="58"/>
      <c r="L154" s="58" t="e">
        <f>L153/L152*10</f>
        <v>#DIV/0!</v>
      </c>
      <c r="M154" s="58"/>
      <c r="N154" s="58"/>
      <c r="O154" s="58"/>
      <c r="P154" s="122"/>
      <c r="Q154" s="155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42"/>
        <v>#DIV/0!</v>
      </c>
      <c r="E155" s="38"/>
      <c r="F155" s="37"/>
      <c r="G155" s="58"/>
      <c r="H155" s="37"/>
      <c r="I155" s="137"/>
      <c r="J155" s="37"/>
      <c r="K155" s="37"/>
      <c r="L155" s="37"/>
      <c r="M155" s="37"/>
      <c r="N155" s="37"/>
      <c r="O155" s="37"/>
      <c r="P155" s="113"/>
      <c r="Q155" s="137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42"/>
        <v>#DIV/0!</v>
      </c>
      <c r="E156" s="38"/>
      <c r="F156" s="37"/>
      <c r="G156" s="37"/>
      <c r="H156" s="37"/>
      <c r="I156" s="137"/>
      <c r="J156" s="37"/>
      <c r="K156" s="37"/>
      <c r="L156" s="37"/>
      <c r="M156" s="37"/>
      <c r="N156" s="37"/>
      <c r="O156" s="37"/>
      <c r="P156" s="113"/>
      <c r="Q156" s="137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42"/>
        <v>#DIV/0!</v>
      </c>
      <c r="E157" s="38"/>
      <c r="F157" s="58"/>
      <c r="G157" s="58"/>
      <c r="H157" s="58" t="e">
        <f>H156/H155*10</f>
        <v>#DIV/0!</v>
      </c>
      <c r="I157" s="155"/>
      <c r="J157" s="58"/>
      <c r="K157" s="58"/>
      <c r="L157" s="58"/>
      <c r="M157" s="58"/>
      <c r="N157" s="58" t="e">
        <f>N156/N155*10</f>
        <v>#DIV/0!</v>
      </c>
      <c r="O157" s="58"/>
      <c r="P157" s="122"/>
      <c r="Q157" s="155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42"/>
        <v>#DIV/0!</v>
      </c>
      <c r="E158" s="38"/>
      <c r="F158" s="58"/>
      <c r="G158" s="58"/>
      <c r="H158" s="58"/>
      <c r="I158" s="155"/>
      <c r="J158" s="58"/>
      <c r="K158" s="58"/>
      <c r="L158" s="58"/>
      <c r="M158" s="58"/>
      <c r="N158" s="58"/>
      <c r="O158" s="58"/>
      <c r="P158" s="122"/>
      <c r="Q158" s="155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42"/>
        <v>#DIV/0!</v>
      </c>
      <c r="E159" s="38"/>
      <c r="F159" s="58"/>
      <c r="G159" s="58"/>
      <c r="H159" s="58"/>
      <c r="I159" s="155"/>
      <c r="J159" s="58"/>
      <c r="K159" s="58"/>
      <c r="L159" s="58"/>
      <c r="M159" s="58"/>
      <c r="N159" s="58"/>
      <c r="O159" s="58"/>
      <c r="P159" s="122"/>
      <c r="Q159" s="155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42"/>
        <v>#DIV/0!</v>
      </c>
      <c r="E160" s="38"/>
      <c r="F160" s="58"/>
      <c r="G160" s="58"/>
      <c r="H160" s="58"/>
      <c r="I160" s="155"/>
      <c r="J160" s="58"/>
      <c r="K160" s="58"/>
      <c r="L160" s="58"/>
      <c r="M160" s="58" t="e">
        <f>M159/M158*10</f>
        <v>#DIV/0!</v>
      </c>
      <c r="N160" s="58"/>
      <c r="O160" s="58"/>
      <c r="P160" s="122"/>
      <c r="Q160" s="155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42"/>
        <v>#DIV/0!</v>
      </c>
      <c r="E161" s="37"/>
      <c r="F161" s="37"/>
      <c r="G161" s="37"/>
      <c r="H161" s="37"/>
      <c r="I161" s="137"/>
      <c r="J161" s="37"/>
      <c r="K161" s="37"/>
      <c r="L161" s="37"/>
      <c r="M161" s="37"/>
      <c r="N161" s="37"/>
      <c r="O161" s="37"/>
      <c r="P161" s="113"/>
      <c r="Q161" s="1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42"/>
        <v>#DIV/0!</v>
      </c>
      <c r="E162" s="37"/>
      <c r="F162" s="35"/>
      <c r="G162" s="58"/>
      <c r="H162" s="26"/>
      <c r="I162" s="105"/>
      <c r="J162" s="26"/>
      <c r="K162" s="26"/>
      <c r="L162" s="38"/>
      <c r="M162" s="38"/>
      <c r="N162" s="35"/>
      <c r="O162" s="35"/>
      <c r="P162" s="116"/>
      <c r="Q162" s="148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42"/>
        <v>#DIV/0!</v>
      </c>
      <c r="E163" s="54" t="e">
        <f>E162/E161*10</f>
        <v>#DIV/0!</v>
      </c>
      <c r="F163" s="54"/>
      <c r="G163" s="54"/>
      <c r="H163" s="54" t="e">
        <f t="shared" ref="H163:M163" si="45">H162/H161*10</f>
        <v>#DIV/0!</v>
      </c>
      <c r="I163" s="154" t="e">
        <f t="shared" si="45"/>
        <v>#DIV/0!</v>
      </c>
      <c r="J163" s="54" t="e">
        <f t="shared" si="45"/>
        <v>#DIV/0!</v>
      </c>
      <c r="K163" s="54" t="e">
        <f t="shared" si="45"/>
        <v>#DIV/0!</v>
      </c>
      <c r="L163" s="54" t="e">
        <f t="shared" si="45"/>
        <v>#DIV/0!</v>
      </c>
      <c r="M163" s="54" t="e">
        <f t="shared" si="45"/>
        <v>#DIV/0!</v>
      </c>
      <c r="N163" s="26"/>
      <c r="O163" s="26"/>
      <c r="P163" s="121" t="e">
        <f>P162/P161*10</f>
        <v>#DIV/0!</v>
      </c>
      <c r="Q163" s="154" t="e">
        <f>Q162/Q161*10</f>
        <v>#DIV/0!</v>
      </c>
      <c r="R163" s="54"/>
      <c r="S163" s="54" t="e">
        <f t="shared" ref="S163:X163" si="46">S162/S161*10</f>
        <v>#DIV/0!</v>
      </c>
      <c r="T163" s="54" t="e">
        <f t="shared" si="46"/>
        <v>#DIV/0!</v>
      </c>
      <c r="U163" s="54" t="e">
        <f t="shared" si="46"/>
        <v>#DIV/0!</v>
      </c>
      <c r="V163" s="54" t="e">
        <f t="shared" si="46"/>
        <v>#DIV/0!</v>
      </c>
      <c r="W163" s="54" t="e">
        <f t="shared" si="46"/>
        <v>#DIV/0!</v>
      </c>
      <c r="X163" s="54" t="e">
        <f t="shared" si="46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 t="e">
        <f t="shared" si="42"/>
        <v>#DIV/0!</v>
      </c>
      <c r="E164" s="37"/>
      <c r="F164" s="37"/>
      <c r="G164" s="37"/>
      <c r="H164" s="37"/>
      <c r="I164" s="137"/>
      <c r="J164" s="37"/>
      <c r="K164" s="37"/>
      <c r="L164" s="37"/>
      <c r="M164" s="37"/>
      <c r="N164" s="37"/>
      <c r="O164" s="37"/>
      <c r="P164" s="113"/>
      <c r="Q164" s="137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 t="e">
        <f t="shared" si="42"/>
        <v>#DIV/0!</v>
      </c>
      <c r="E165" s="37"/>
      <c r="F165" s="35"/>
      <c r="G165" s="58"/>
      <c r="H165" s="26"/>
      <c r="I165" s="105"/>
      <c r="J165" s="26"/>
      <c r="K165" s="26"/>
      <c r="L165" s="38"/>
      <c r="M165" s="38"/>
      <c r="N165" s="26"/>
      <c r="O165" s="35"/>
      <c r="P165" s="114"/>
      <c r="Q165" s="148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 t="e">
        <f t="shared" si="42"/>
        <v>#DIV/0!</v>
      </c>
      <c r="E166" s="54"/>
      <c r="F166" s="54"/>
      <c r="G166" s="54"/>
      <c r="H166" s="54" t="e">
        <f>H165/H164*10</f>
        <v>#DIV/0!</v>
      </c>
      <c r="I166" s="154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1"/>
      <c r="Q166" s="154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 t="shared" si="42"/>
        <v>2.2000000000000002</v>
      </c>
      <c r="E167" s="37"/>
      <c r="F167" s="37"/>
      <c r="G167" s="37"/>
      <c r="H167" s="37"/>
      <c r="I167" s="137"/>
      <c r="J167" s="37"/>
      <c r="K167" s="37"/>
      <c r="L167" s="37"/>
      <c r="M167" s="37"/>
      <c r="N167" s="37"/>
      <c r="O167" s="37"/>
      <c r="P167" s="113"/>
      <c r="Q167" s="137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42"/>
        <v>1.2530120481927711</v>
      </c>
      <c r="E168" s="37"/>
      <c r="F168" s="35"/>
      <c r="G168" s="58"/>
      <c r="H168" s="35"/>
      <c r="I168" s="146"/>
      <c r="J168" s="35"/>
      <c r="K168" s="38"/>
      <c r="L168" s="38"/>
      <c r="M168" s="38"/>
      <c r="N168" s="35"/>
      <c r="O168" s="35"/>
      <c r="P168" s="114"/>
      <c r="Q168" s="148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42"/>
        <v>0.56955093099671417</v>
      </c>
      <c r="E169" s="54"/>
      <c r="F169" s="54"/>
      <c r="G169" s="54"/>
      <c r="H169" s="26"/>
      <c r="I169" s="105"/>
      <c r="J169" s="26"/>
      <c r="K169" s="54"/>
      <c r="L169" s="54"/>
      <c r="M169" s="54"/>
      <c r="N169" s="26"/>
      <c r="O169" s="26"/>
      <c r="P169" s="111"/>
      <c r="Q169" s="154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42"/>
        <v>#DIV/0!</v>
      </c>
      <c r="E170" s="37"/>
      <c r="F170" s="37"/>
      <c r="G170" s="37"/>
      <c r="H170" s="37"/>
      <c r="I170" s="137"/>
      <c r="J170" s="37"/>
      <c r="K170" s="37"/>
      <c r="L170" s="37"/>
      <c r="M170" s="37"/>
      <c r="N170" s="37"/>
      <c r="O170" s="37"/>
      <c r="P170" s="113"/>
      <c r="Q170" s="1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42"/>
        <v>#DIV/0!</v>
      </c>
      <c r="E171" s="37"/>
      <c r="F171" s="37"/>
      <c r="G171" s="37"/>
      <c r="H171" s="37"/>
      <c r="I171" s="137"/>
      <c r="J171" s="37"/>
      <c r="K171" s="37"/>
      <c r="L171" s="37"/>
      <c r="M171" s="37"/>
      <c r="N171" s="37"/>
      <c r="O171" s="37"/>
      <c r="P171" s="113"/>
      <c r="Q171" s="1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42"/>
        <v>#DIV/0!</v>
      </c>
      <c r="E172" s="58"/>
      <c r="F172" s="58"/>
      <c r="G172" s="58" t="e">
        <f>G171/G170*10</f>
        <v>#DIV/0!</v>
      </c>
      <c r="H172" s="58"/>
      <c r="I172" s="155"/>
      <c r="J172" s="58"/>
      <c r="K172" s="58"/>
      <c r="L172" s="58" t="e">
        <f>L171/L170*10</f>
        <v>#DIV/0!</v>
      </c>
      <c r="M172" s="58"/>
      <c r="N172" s="58"/>
      <c r="O172" s="58"/>
      <c r="P172" s="122"/>
      <c r="Q172" s="155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 t="e">
        <f t="shared" si="42"/>
        <v>#DIV/0!</v>
      </c>
      <c r="E173" s="37"/>
      <c r="F173" s="37"/>
      <c r="G173" s="37"/>
      <c r="H173" s="37"/>
      <c r="I173" s="137"/>
      <c r="J173" s="37"/>
      <c r="K173" s="37"/>
      <c r="L173" s="37"/>
      <c r="M173" s="37"/>
      <c r="N173" s="37"/>
      <c r="O173" s="37"/>
      <c r="P173" s="113"/>
      <c r="Q173" s="1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 t="e">
        <f t="shared" si="42"/>
        <v>#DIV/0!</v>
      </c>
      <c r="E174" s="37"/>
      <c r="F174" s="37"/>
      <c r="G174" s="37"/>
      <c r="H174" s="37"/>
      <c r="I174" s="137"/>
      <c r="J174" s="37"/>
      <c r="K174" s="37"/>
      <c r="L174" s="37"/>
      <c r="M174" s="37"/>
      <c r="N174" s="37"/>
      <c r="O174" s="37"/>
      <c r="P174" s="113"/>
      <c r="Q174" s="1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42"/>
        <v>#DIV/0!</v>
      </c>
      <c r="E175" s="60"/>
      <c r="F175" s="60"/>
      <c r="G175" s="58" t="e">
        <f>G174/G173*10</f>
        <v>#DIV/0!</v>
      </c>
      <c r="H175" s="60"/>
      <c r="I175" s="159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2"/>
      <c r="Q175" s="155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42"/>
        <v>#DIV/0!</v>
      </c>
      <c r="E176" s="37"/>
      <c r="F176" s="37"/>
      <c r="G176" s="37"/>
      <c r="H176" s="37"/>
      <c r="I176" s="137"/>
      <c r="J176" s="37"/>
      <c r="K176" s="37"/>
      <c r="L176" s="37"/>
      <c r="M176" s="37"/>
      <c r="N176" s="37"/>
      <c r="O176" s="37"/>
      <c r="P176" s="123"/>
      <c r="Q176" s="137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 t="shared" si="42"/>
        <v>#DIV/0!</v>
      </c>
      <c r="E177" s="37"/>
      <c r="F177" s="37"/>
      <c r="G177" s="37"/>
      <c r="H177" s="37"/>
      <c r="I177" s="137"/>
      <c r="J177" s="37"/>
      <c r="K177" s="37"/>
      <c r="L177" s="37"/>
      <c r="M177" s="37"/>
      <c r="N177" s="37"/>
      <c r="O177" s="37"/>
      <c r="P177" s="113"/>
      <c r="Q177" s="137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203</v>
      </c>
      <c r="B178" s="23"/>
      <c r="C178" s="27">
        <f>SUM(E178:Y178)</f>
        <v>0</v>
      </c>
      <c r="D178" s="15" t="e">
        <f t="shared" si="42"/>
        <v>#DIV/0!</v>
      </c>
      <c r="E178" s="27"/>
      <c r="F178" s="27"/>
      <c r="G178" s="27"/>
      <c r="H178" s="27"/>
      <c r="I178" s="137"/>
      <c r="J178" s="37"/>
      <c r="K178" s="37"/>
      <c r="L178" s="37"/>
      <c r="M178" s="37"/>
      <c r="N178" s="37"/>
      <c r="O178" s="37"/>
      <c r="P178" s="37"/>
      <c r="Q178" s="137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205</v>
      </c>
      <c r="B179" s="23"/>
      <c r="C179" s="27"/>
      <c r="D179" s="15" t="e">
        <f t="shared" si="42"/>
        <v>#DIV/0!</v>
      </c>
      <c r="E179" s="27"/>
      <c r="F179" s="27"/>
      <c r="G179" s="27"/>
      <c r="H179" s="27"/>
      <c r="I179" s="137"/>
      <c r="J179" s="37"/>
      <c r="K179" s="37"/>
      <c r="L179" s="37"/>
      <c r="M179" s="37"/>
      <c r="N179" s="37"/>
      <c r="O179" s="37"/>
      <c r="P179" s="37"/>
      <c r="Q179" s="137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204</v>
      </c>
      <c r="B180" s="23"/>
      <c r="C180" s="27">
        <f>SUM(E180:Y180)</f>
        <v>0</v>
      </c>
      <c r="D180" s="15" t="e">
        <f t="shared" si="42"/>
        <v>#DIV/0!</v>
      </c>
      <c r="E180" s="27"/>
      <c r="F180" s="27"/>
      <c r="G180" s="27"/>
      <c r="H180" s="27"/>
      <c r="I180" s="137"/>
      <c r="J180" s="37"/>
      <c r="K180" s="37"/>
      <c r="L180" s="37"/>
      <c r="M180" s="37"/>
      <c r="N180" s="37"/>
      <c r="O180" s="37"/>
      <c r="P180" s="37"/>
      <c r="Q180" s="137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206</v>
      </c>
      <c r="B181" s="23"/>
      <c r="C181" s="27"/>
      <c r="D181" s="15" t="e">
        <f t="shared" si="42"/>
        <v>#DIV/0!</v>
      </c>
      <c r="E181" s="27"/>
      <c r="F181" s="27"/>
      <c r="G181" s="27"/>
      <c r="H181" s="27"/>
      <c r="I181" s="137"/>
      <c r="J181" s="37"/>
      <c r="K181" s="37"/>
      <c r="L181" s="37"/>
      <c r="M181" s="37"/>
      <c r="N181" s="37"/>
      <c r="O181" s="37"/>
      <c r="P181" s="37"/>
      <c r="Q181" s="137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 t="shared" si="42"/>
        <v>#DIV/0!</v>
      </c>
      <c r="E182" s="37"/>
      <c r="F182" s="37"/>
      <c r="G182" s="37"/>
      <c r="H182" s="37"/>
      <c r="I182" s="137"/>
      <c r="J182" s="37"/>
      <c r="K182" s="37"/>
      <c r="L182" s="37"/>
      <c r="M182" s="37"/>
      <c r="N182" s="37"/>
      <c r="O182" s="37"/>
      <c r="P182" s="37"/>
      <c r="Q182" s="137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207</v>
      </c>
      <c r="B183" s="23"/>
      <c r="C183" s="27" t="e">
        <f>C181/C179*10</f>
        <v>#DIV/0!</v>
      </c>
      <c r="D183" s="15" t="e">
        <f t="shared" si="42"/>
        <v>#DIV/0!</v>
      </c>
      <c r="E183" s="176"/>
      <c r="F183" s="176"/>
      <c r="G183" s="176"/>
      <c r="H183" s="176"/>
      <c r="I183" s="177"/>
      <c r="J183" s="176"/>
      <c r="K183" s="176"/>
      <c r="L183" s="176"/>
      <c r="M183" s="176"/>
      <c r="N183" s="176"/>
      <c r="O183" s="176"/>
      <c r="P183" s="176"/>
      <c r="Q183" s="177"/>
      <c r="R183" s="176"/>
      <c r="S183" s="176"/>
      <c r="T183" s="176"/>
      <c r="U183" s="176"/>
      <c r="V183" s="176"/>
      <c r="W183" s="176"/>
      <c r="X183" s="176"/>
      <c r="Y183" s="176"/>
    </row>
    <row r="184" spans="1:25" s="50" customFormat="1" ht="30" customHeight="1" x14ac:dyDescent="0.2">
      <c r="A184" s="32" t="s">
        <v>121</v>
      </c>
      <c r="B184" s="23">
        <v>49498</v>
      </c>
      <c r="C184" s="27">
        <f>SUM(E184:Y184)</f>
        <v>42608</v>
      </c>
      <c r="D184" s="15">
        <f>C184/B184</f>
        <v>0.86080245666491573</v>
      </c>
      <c r="E184" s="39">
        <v>6500</v>
      </c>
      <c r="F184" s="39">
        <v>1525</v>
      </c>
      <c r="G184" s="39">
        <v>870</v>
      </c>
      <c r="H184" s="39">
        <v>380</v>
      </c>
      <c r="I184" s="142">
        <v>830</v>
      </c>
      <c r="J184" s="39">
        <v>5200</v>
      </c>
      <c r="K184" s="104"/>
      <c r="L184" s="39">
        <v>517</v>
      </c>
      <c r="M184" s="39">
        <v>1300</v>
      </c>
      <c r="N184" s="39">
        <v>1650</v>
      </c>
      <c r="O184" s="39">
        <v>200</v>
      </c>
      <c r="P184" s="142">
        <v>3808</v>
      </c>
      <c r="Q184" s="142">
        <v>4272</v>
      </c>
      <c r="R184" s="39">
        <v>1500</v>
      </c>
      <c r="S184" s="39">
        <v>4000</v>
      </c>
      <c r="T184" s="39">
        <v>593</v>
      </c>
      <c r="U184" s="39">
        <v>845</v>
      </c>
      <c r="V184" s="39">
        <v>500</v>
      </c>
      <c r="W184" s="39">
        <v>5178</v>
      </c>
      <c r="X184" s="39">
        <v>1690</v>
      </c>
      <c r="Y184" s="39">
        <v>1250</v>
      </c>
    </row>
    <row r="185" spans="1:25" s="50" customFormat="1" ht="30" hidden="1" customHeight="1" x14ac:dyDescent="0.2">
      <c r="A185" s="13" t="s">
        <v>122</v>
      </c>
      <c r="B185" s="90"/>
      <c r="C185" s="90" t="e">
        <f>C184/C187</f>
        <v>#DIV/0!</v>
      </c>
      <c r="D185" s="9"/>
      <c r="E185" s="30"/>
      <c r="F185" s="30"/>
      <c r="G185" s="30"/>
      <c r="H185" s="30"/>
      <c r="I185" s="143"/>
      <c r="J185" s="30"/>
      <c r="K185" s="103"/>
      <c r="L185" s="30"/>
      <c r="M185" s="30"/>
      <c r="N185" s="30"/>
      <c r="O185" s="30"/>
      <c r="P185" s="112"/>
      <c r="Q185" s="143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47">C186/B186</f>
        <v>#DIV/0!</v>
      </c>
      <c r="E186" s="10"/>
      <c r="F186" s="10"/>
      <c r="G186" s="10"/>
      <c r="H186" s="10"/>
      <c r="I186" s="140"/>
      <c r="J186" s="10"/>
      <c r="K186" s="10"/>
      <c r="L186" s="10"/>
      <c r="M186" s="10"/>
      <c r="N186" s="10"/>
      <c r="O186" s="10"/>
      <c r="P186" s="108"/>
      <c r="Q186" s="140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0"/>
      <c r="J187" s="10"/>
      <c r="K187" s="10"/>
      <c r="L187" s="10"/>
      <c r="M187" s="10"/>
      <c r="N187" s="10"/>
      <c r="O187" s="10"/>
      <c r="P187" s="108"/>
      <c r="Q187" s="140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47"/>
        <v>#DIV/0!</v>
      </c>
      <c r="E188" s="39"/>
      <c r="F188" s="39"/>
      <c r="G188" s="39"/>
      <c r="H188" s="39"/>
      <c r="I188" s="142"/>
      <c r="J188" s="39"/>
      <c r="K188" s="104"/>
      <c r="L188" s="39"/>
      <c r="M188" s="39"/>
      <c r="N188" s="39"/>
      <c r="O188" s="39"/>
      <c r="P188" s="110"/>
      <c r="Q188" s="142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1" t="e">
        <f>B188/B187</f>
        <v>#DIV/0!</v>
      </c>
      <c r="C189" s="91" t="e">
        <f>C188/C187</f>
        <v>#DIV/0!</v>
      </c>
      <c r="D189" s="15"/>
      <c r="E189" s="16" t="e">
        <f>E188/E187</f>
        <v>#DIV/0!</v>
      </c>
      <c r="F189" s="16" t="e">
        <f t="shared" ref="F189:Y189" si="48">F188/F187</f>
        <v>#DIV/0!</v>
      </c>
      <c r="G189" s="16" t="e">
        <f t="shared" si="48"/>
        <v>#DIV/0!</v>
      </c>
      <c r="H189" s="16" t="e">
        <f t="shared" si="48"/>
        <v>#DIV/0!</v>
      </c>
      <c r="I189" s="141" t="e">
        <f t="shared" si="48"/>
        <v>#DIV/0!</v>
      </c>
      <c r="J189" s="16" t="e">
        <f t="shared" si="48"/>
        <v>#DIV/0!</v>
      </c>
      <c r="K189" s="16" t="e">
        <f t="shared" si="48"/>
        <v>#DIV/0!</v>
      </c>
      <c r="L189" s="16" t="e">
        <f t="shared" si="48"/>
        <v>#DIV/0!</v>
      </c>
      <c r="M189" s="16" t="e">
        <f t="shared" si="48"/>
        <v>#DIV/0!</v>
      </c>
      <c r="N189" s="16" t="e">
        <f t="shared" si="48"/>
        <v>#DIV/0!</v>
      </c>
      <c r="O189" s="16" t="e">
        <f t="shared" si="48"/>
        <v>#DIV/0!</v>
      </c>
      <c r="P189" s="109" t="e">
        <f t="shared" si="48"/>
        <v>#DIV/0!</v>
      </c>
      <c r="Q189" s="141" t="e">
        <f t="shared" si="48"/>
        <v>#DIV/0!</v>
      </c>
      <c r="R189" s="16" t="e">
        <f t="shared" si="48"/>
        <v>#DIV/0!</v>
      </c>
      <c r="S189" s="16" t="e">
        <f t="shared" si="48"/>
        <v>#DIV/0!</v>
      </c>
      <c r="T189" s="16" t="e">
        <f t="shared" si="48"/>
        <v>#DIV/0!</v>
      </c>
      <c r="U189" s="16" t="e">
        <f t="shared" si="48"/>
        <v>#DIV/0!</v>
      </c>
      <c r="V189" s="16" t="e">
        <f t="shared" si="48"/>
        <v>#DIV/0!</v>
      </c>
      <c r="W189" s="16" t="e">
        <f t="shared" si="48"/>
        <v>#DIV/0!</v>
      </c>
      <c r="X189" s="16" t="e">
        <f t="shared" si="48"/>
        <v>#DIV/0!</v>
      </c>
      <c r="Y189" s="16" t="e">
        <f t="shared" si="48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47"/>
        <v>#DIV/0!</v>
      </c>
      <c r="E190" s="10"/>
      <c r="F190" s="10"/>
      <c r="G190" s="10"/>
      <c r="H190" s="10"/>
      <c r="I190" s="140"/>
      <c r="J190" s="10"/>
      <c r="K190" s="10"/>
      <c r="L190" s="10"/>
      <c r="M190" s="10"/>
      <c r="N190" s="10"/>
      <c r="O190" s="10"/>
      <c r="P190" s="108"/>
      <c r="Q190" s="140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47"/>
        <v>#DIV/0!</v>
      </c>
      <c r="E191" s="10"/>
      <c r="F191" s="10"/>
      <c r="G191" s="10"/>
      <c r="H191" s="10"/>
      <c r="I191" s="140"/>
      <c r="J191" s="10"/>
      <c r="K191" s="10"/>
      <c r="L191" s="10"/>
      <c r="M191" s="10"/>
      <c r="N191" s="10"/>
      <c r="O191" s="10"/>
      <c r="P191" s="108"/>
      <c r="Q191" s="140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47"/>
        <v>#DIV/0!</v>
      </c>
      <c r="E192" s="62"/>
      <c r="F192" s="62"/>
      <c r="G192" s="62"/>
      <c r="H192" s="62"/>
      <c r="I192" s="160"/>
      <c r="J192" s="62"/>
      <c r="K192" s="62"/>
      <c r="L192" s="62"/>
      <c r="M192" s="62"/>
      <c r="N192" s="62"/>
      <c r="O192" s="62"/>
      <c r="P192" s="124"/>
      <c r="Q192" s="160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85622</v>
      </c>
      <c r="D193" s="15">
        <f t="shared" si="47"/>
        <v>0.94914089347079034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31">
        <v>4954</v>
      </c>
      <c r="K193" s="31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37">
        <v>4037</v>
      </c>
      <c r="U193" s="37">
        <v>911</v>
      </c>
      <c r="V193" s="37">
        <v>1606</v>
      </c>
      <c r="W193" s="37">
        <v>7753</v>
      </c>
      <c r="X193" s="37">
        <v>7601</v>
      </c>
      <c r="Y193" s="174">
        <v>4915</v>
      </c>
    </row>
    <row r="194" spans="1:35" s="63" customFormat="1" ht="30" customHeight="1" outlineLevel="1" x14ac:dyDescent="0.2">
      <c r="A194" s="32" t="s">
        <v>128</v>
      </c>
      <c r="B194" s="27">
        <v>88003</v>
      </c>
      <c r="C194" s="27">
        <f>SUM(E194:Y194)</f>
        <v>74202.26999999999</v>
      </c>
      <c r="D194" s="15">
        <f t="shared" si="47"/>
        <v>0.8431788689021964</v>
      </c>
      <c r="E194" s="37">
        <v>510</v>
      </c>
      <c r="F194" s="37">
        <v>1850</v>
      </c>
      <c r="G194" s="37">
        <v>8514</v>
      </c>
      <c r="H194" s="37">
        <v>4421</v>
      </c>
      <c r="I194" s="137">
        <v>4575</v>
      </c>
      <c r="J194" s="37">
        <v>4954</v>
      </c>
      <c r="K194" s="37">
        <v>2390.87</v>
      </c>
      <c r="L194" s="37">
        <v>3338</v>
      </c>
      <c r="M194" s="37">
        <v>2287.4</v>
      </c>
      <c r="N194" s="37">
        <v>2851</v>
      </c>
      <c r="O194" s="37">
        <v>1946</v>
      </c>
      <c r="P194" s="37">
        <v>3732</v>
      </c>
      <c r="Q194" s="137">
        <v>4509</v>
      </c>
      <c r="R194" s="37">
        <v>1900</v>
      </c>
      <c r="S194" s="37">
        <v>1432</v>
      </c>
      <c r="T194" s="37">
        <v>3672</v>
      </c>
      <c r="U194" s="37">
        <v>911</v>
      </c>
      <c r="V194" s="37">
        <v>1606</v>
      </c>
      <c r="W194" s="37">
        <v>6983</v>
      </c>
      <c r="X194" s="37">
        <v>7200</v>
      </c>
      <c r="Y194" s="37">
        <v>4620</v>
      </c>
    </row>
    <row r="195" spans="1:35" s="50" customFormat="1" ht="30" customHeight="1" x14ac:dyDescent="0.2">
      <c r="A195" s="11" t="s">
        <v>129</v>
      </c>
      <c r="B195" s="52">
        <f>B194/B193</f>
        <v>0.9755348630972176</v>
      </c>
      <c r="C195" s="52">
        <f>C194/C193</f>
        <v>0.86662621756090708</v>
      </c>
      <c r="D195" s="15">
        <f t="shared" si="47"/>
        <v>0.88836006824959868</v>
      </c>
      <c r="E195" s="73">
        <f t="shared" ref="E195:Y195" si="49">E194/E193</f>
        <v>0.97142857142857142</v>
      </c>
      <c r="F195" s="73">
        <f t="shared" si="49"/>
        <v>0.95607235142118863</v>
      </c>
      <c r="G195" s="73">
        <f t="shared" si="49"/>
        <v>0.98427745664739885</v>
      </c>
      <c r="H195" s="73">
        <f t="shared" si="49"/>
        <v>0.6173718754363916</v>
      </c>
      <c r="I195" s="161">
        <f t="shared" si="49"/>
        <v>0.88559814169570272</v>
      </c>
      <c r="J195" s="73">
        <f t="shared" si="49"/>
        <v>1</v>
      </c>
      <c r="K195" s="73">
        <f t="shared" si="49"/>
        <v>0.77149725717973539</v>
      </c>
      <c r="L195" s="73">
        <f t="shared" si="49"/>
        <v>0.73459507042253525</v>
      </c>
      <c r="M195" s="73">
        <f t="shared" si="49"/>
        <v>0.97253401360544223</v>
      </c>
      <c r="N195" s="73">
        <f t="shared" si="49"/>
        <v>1</v>
      </c>
      <c r="O195" s="73">
        <f t="shared" si="49"/>
        <v>0.75338753387533874</v>
      </c>
      <c r="P195" s="161">
        <f t="shared" si="49"/>
        <v>0.87502930832356385</v>
      </c>
      <c r="Q195" s="161">
        <f t="shared" si="49"/>
        <v>1</v>
      </c>
      <c r="R195" s="73">
        <f t="shared" si="49"/>
        <v>0.6431956668923493</v>
      </c>
      <c r="S195" s="73">
        <f t="shared" si="49"/>
        <v>0.44047985235312209</v>
      </c>
      <c r="T195" s="73">
        <f t="shared" si="49"/>
        <v>0.90958632648005944</v>
      </c>
      <c r="U195" s="73">
        <f t="shared" si="49"/>
        <v>1</v>
      </c>
      <c r="V195" s="73">
        <f t="shared" si="49"/>
        <v>1</v>
      </c>
      <c r="W195" s="73">
        <f t="shared" si="49"/>
        <v>0.90068360634593059</v>
      </c>
      <c r="X195" s="73">
        <f t="shared" si="49"/>
        <v>0.94724378371266937</v>
      </c>
      <c r="Y195" s="73">
        <f t="shared" si="49"/>
        <v>0.9399796541200407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47"/>
        <v>#DIV/0!</v>
      </c>
      <c r="E196" s="49"/>
      <c r="F196" s="49"/>
      <c r="G196" s="49"/>
      <c r="H196" s="49"/>
      <c r="I196" s="162"/>
      <c r="J196" s="49"/>
      <c r="K196" s="49"/>
      <c r="L196" s="49"/>
      <c r="M196" s="49"/>
      <c r="N196" s="49"/>
      <c r="O196" s="49"/>
      <c r="P196" s="141"/>
      <c r="Q196" s="162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>
        <v>9798</v>
      </c>
      <c r="C197" s="27">
        <f>SUM(E197:Y197)</f>
        <v>6031</v>
      </c>
      <c r="D197" s="15">
        <f t="shared" si="47"/>
        <v>0.61553378240457235</v>
      </c>
      <c r="E197" s="49"/>
      <c r="F197" s="37"/>
      <c r="G197" s="37">
        <v>842</v>
      </c>
      <c r="H197" s="37"/>
      <c r="I197" s="137"/>
      <c r="J197" s="37">
        <v>1339</v>
      </c>
      <c r="K197" s="37"/>
      <c r="L197" s="37">
        <v>153</v>
      </c>
      <c r="M197" s="37"/>
      <c r="N197" s="37"/>
      <c r="O197" s="49">
        <v>250</v>
      </c>
      <c r="P197" s="141"/>
      <c r="Q197" s="137"/>
      <c r="R197" s="37"/>
      <c r="S197" s="37"/>
      <c r="T197" s="37">
        <v>287</v>
      </c>
      <c r="U197" s="37"/>
      <c r="V197" s="37"/>
      <c r="W197" s="37"/>
      <c r="X197" s="37">
        <v>3080</v>
      </c>
      <c r="Y197" s="37">
        <v>80</v>
      </c>
    </row>
    <row r="198" spans="1:35" s="50" customFormat="1" ht="30" hidden="1" customHeight="1" x14ac:dyDescent="0.2">
      <c r="A198" s="11" t="s">
        <v>132</v>
      </c>
      <c r="B198" s="15"/>
      <c r="C198" s="15"/>
      <c r="D198" s="15" t="e">
        <f t="shared" si="47"/>
        <v>#DIV/0!</v>
      </c>
      <c r="E198" s="16"/>
      <c r="F198" s="16"/>
      <c r="G198" s="16"/>
      <c r="H198" s="16"/>
      <c r="I198" s="141"/>
      <c r="J198" s="16"/>
      <c r="K198" s="16"/>
      <c r="L198" s="16"/>
      <c r="M198" s="16"/>
      <c r="N198" s="16"/>
      <c r="O198" s="16"/>
      <c r="P198" s="141"/>
      <c r="Q198" s="141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37"/>
      <c r="J199" s="37"/>
      <c r="K199" s="37"/>
      <c r="L199" s="37"/>
      <c r="M199" s="37"/>
      <c r="N199" s="37"/>
      <c r="O199" s="37"/>
      <c r="P199" s="37"/>
      <c r="Q199" s="137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82689</v>
      </c>
      <c r="C200" s="27">
        <f>SUM(E200:Y200)</f>
        <v>77336</v>
      </c>
      <c r="D200" s="9">
        <f t="shared" ref="D200:D219" si="50">C200/B200</f>
        <v>0.93526345704990987</v>
      </c>
      <c r="E200" s="26">
        <v>1950</v>
      </c>
      <c r="F200" s="26">
        <v>2013</v>
      </c>
      <c r="G200" s="26">
        <v>5550</v>
      </c>
      <c r="H200" s="26">
        <v>7305</v>
      </c>
      <c r="I200" s="105">
        <v>3089</v>
      </c>
      <c r="J200" s="26">
        <v>5085</v>
      </c>
      <c r="K200" s="26">
        <v>4039</v>
      </c>
      <c r="L200" s="26">
        <v>5555</v>
      </c>
      <c r="M200" s="26">
        <v>1726</v>
      </c>
      <c r="N200" s="26">
        <v>3860</v>
      </c>
      <c r="O200" s="26">
        <v>3061</v>
      </c>
      <c r="P200" s="26">
        <v>4300</v>
      </c>
      <c r="Q200" s="105">
        <v>6255</v>
      </c>
      <c r="R200" s="26">
        <v>2050</v>
      </c>
      <c r="S200" s="26">
        <v>2051</v>
      </c>
      <c r="T200" s="26">
        <v>2035</v>
      </c>
      <c r="U200" s="26">
        <v>1230</v>
      </c>
      <c r="V200" s="26">
        <v>858</v>
      </c>
      <c r="W200" s="26">
        <v>5390</v>
      </c>
      <c r="X200" s="26">
        <v>4566</v>
      </c>
      <c r="Y200" s="26">
        <v>5368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0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37210.050000000003</v>
      </c>
      <c r="C202" s="27">
        <f>C200*0.45</f>
        <v>34801.200000000004</v>
      </c>
      <c r="D202" s="9">
        <f t="shared" si="50"/>
        <v>0.93526345704990999</v>
      </c>
      <c r="E202" s="26">
        <f>E200*0.45</f>
        <v>877.5</v>
      </c>
      <c r="F202" s="26">
        <f t="shared" ref="F202:Y202" si="51">F200*0.45</f>
        <v>905.85</v>
      </c>
      <c r="G202" s="26">
        <f t="shared" si="51"/>
        <v>2497.5</v>
      </c>
      <c r="H202" s="26">
        <f t="shared" si="51"/>
        <v>3287.25</v>
      </c>
      <c r="I202" s="26">
        <f t="shared" si="51"/>
        <v>1390.05</v>
      </c>
      <c r="J202" s="26">
        <f t="shared" si="51"/>
        <v>2288.25</v>
      </c>
      <c r="K202" s="26">
        <f t="shared" si="51"/>
        <v>1817.55</v>
      </c>
      <c r="L202" s="26">
        <f t="shared" si="51"/>
        <v>2499.75</v>
      </c>
      <c r="M202" s="26">
        <f t="shared" si="51"/>
        <v>776.7</v>
      </c>
      <c r="N202" s="26">
        <f t="shared" si="51"/>
        <v>1737</v>
      </c>
      <c r="O202" s="26">
        <f t="shared" si="51"/>
        <v>1377.45</v>
      </c>
      <c r="P202" s="26">
        <f t="shared" si="51"/>
        <v>1935</v>
      </c>
      <c r="Q202" s="26">
        <f t="shared" si="51"/>
        <v>2814.75</v>
      </c>
      <c r="R202" s="26">
        <f t="shared" si="51"/>
        <v>922.5</v>
      </c>
      <c r="S202" s="26">
        <f t="shared" si="51"/>
        <v>922.95</v>
      </c>
      <c r="T202" s="26">
        <f t="shared" si="51"/>
        <v>915.75</v>
      </c>
      <c r="U202" s="26">
        <f t="shared" si="51"/>
        <v>553.5</v>
      </c>
      <c r="V202" s="26">
        <f t="shared" si="51"/>
        <v>386.1</v>
      </c>
      <c r="W202" s="26">
        <f t="shared" si="51"/>
        <v>2425.5</v>
      </c>
      <c r="X202" s="26">
        <f t="shared" si="51"/>
        <v>2054.7000000000003</v>
      </c>
      <c r="Y202" s="26">
        <f t="shared" si="51"/>
        <v>2415.6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0.83338204613942612</v>
      </c>
      <c r="C203" s="52">
        <f>C200/C201</f>
        <v>0.67121456716832439</v>
      </c>
      <c r="D203" s="9">
        <f>C203/B203</f>
        <v>0.80541040004121844</v>
      </c>
      <c r="E203" s="73">
        <f>E200/E201</f>
        <v>0.95121951219512191</v>
      </c>
      <c r="F203" s="73">
        <f t="shared" ref="F203:Y203" si="52">F200/F201</f>
        <v>0.67937900776240301</v>
      </c>
      <c r="G203" s="73">
        <f t="shared" si="52"/>
        <v>0.45705344643004198</v>
      </c>
      <c r="H203" s="73">
        <f t="shared" si="52"/>
        <v>0.44162988936581826</v>
      </c>
      <c r="I203" s="73">
        <f t="shared" si="52"/>
        <v>0.47239639088545649</v>
      </c>
      <c r="J203" s="73">
        <f t="shared" si="52"/>
        <v>1.1020806241872563</v>
      </c>
      <c r="K203" s="73">
        <f t="shared" si="52"/>
        <v>0.93495370370370368</v>
      </c>
      <c r="L203" s="73">
        <f t="shared" si="52"/>
        <v>0.70015124779430304</v>
      </c>
      <c r="M203" s="73">
        <f t="shared" si="52"/>
        <v>0.36653217243576131</v>
      </c>
      <c r="N203" s="73">
        <f t="shared" si="52"/>
        <v>1.0117955439056356</v>
      </c>
      <c r="O203" s="73">
        <f t="shared" si="52"/>
        <v>1.011566424322538</v>
      </c>
      <c r="P203" s="73">
        <f t="shared" si="52"/>
        <v>0.81982840800762635</v>
      </c>
      <c r="Q203" s="73">
        <f t="shared" si="52"/>
        <v>0.74340385072498216</v>
      </c>
      <c r="R203" s="73">
        <f t="shared" si="52"/>
        <v>0.74114244396240059</v>
      </c>
      <c r="S203" s="73">
        <f t="shared" si="52"/>
        <v>0.43703388024717665</v>
      </c>
      <c r="T203" s="73">
        <f t="shared" si="52"/>
        <v>0.68889641164522686</v>
      </c>
      <c r="U203" s="73">
        <f t="shared" si="52"/>
        <v>0.61042183622828783</v>
      </c>
      <c r="V203" s="73">
        <f t="shared" si="52"/>
        <v>0.67719021310181526</v>
      </c>
      <c r="W203" s="73">
        <f t="shared" si="52"/>
        <v>0.929150146526461</v>
      </c>
      <c r="X203" s="73">
        <f t="shared" si="52"/>
        <v>0.68651330626973384</v>
      </c>
      <c r="Y203" s="73">
        <f t="shared" si="52"/>
        <v>0.79431784551642493</v>
      </c>
    </row>
    <row r="204" spans="1:35" s="63" customFormat="1" ht="30" customHeight="1" outlineLevel="1" x14ac:dyDescent="0.2">
      <c r="A204" s="55" t="s">
        <v>138</v>
      </c>
      <c r="B204" s="23">
        <v>217523</v>
      </c>
      <c r="C204" s="27">
        <f>SUM(E204:Y204)</f>
        <v>211945</v>
      </c>
      <c r="D204" s="9">
        <f t="shared" si="50"/>
        <v>0.97435673469012474</v>
      </c>
      <c r="E204" s="26">
        <v>300</v>
      </c>
      <c r="F204" s="26">
        <v>6850</v>
      </c>
      <c r="G204" s="26">
        <v>21450</v>
      </c>
      <c r="H204" s="26">
        <v>12613</v>
      </c>
      <c r="I204" s="105">
        <v>5098</v>
      </c>
      <c r="J204" s="26">
        <v>13310</v>
      </c>
      <c r="K204" s="26">
        <v>2570</v>
      </c>
      <c r="L204" s="26">
        <v>8300</v>
      </c>
      <c r="M204" s="26">
        <v>8550</v>
      </c>
      <c r="N204" s="26">
        <v>10000</v>
      </c>
      <c r="O204" s="26">
        <v>4550</v>
      </c>
      <c r="P204" s="26">
        <v>9170</v>
      </c>
      <c r="Q204" s="105">
        <v>1680</v>
      </c>
      <c r="R204" s="26">
        <v>4600</v>
      </c>
      <c r="S204" s="26">
        <v>11000</v>
      </c>
      <c r="T204" s="26">
        <v>29588</v>
      </c>
      <c r="U204" s="26">
        <v>500</v>
      </c>
      <c r="V204" s="26">
        <v>400</v>
      </c>
      <c r="W204" s="26">
        <v>6876</v>
      </c>
      <c r="X204" s="26">
        <v>41328</v>
      </c>
      <c r="Y204" s="26">
        <v>13212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0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65256.899999999994</v>
      </c>
      <c r="C206" s="27">
        <f>C204*0.3</f>
        <v>63583.5</v>
      </c>
      <c r="D206" s="9">
        <f t="shared" si="50"/>
        <v>0.97435673469012485</v>
      </c>
      <c r="E206" s="26">
        <f>E204*0.3</f>
        <v>90</v>
      </c>
      <c r="F206" s="26">
        <f t="shared" ref="F206:Y206" si="53">F204*0.3</f>
        <v>2055</v>
      </c>
      <c r="G206" s="26">
        <f t="shared" si="53"/>
        <v>6435</v>
      </c>
      <c r="H206" s="26">
        <f t="shared" si="53"/>
        <v>3783.8999999999996</v>
      </c>
      <c r="I206" s="26">
        <f t="shared" si="53"/>
        <v>1529.3999999999999</v>
      </c>
      <c r="J206" s="26">
        <f t="shared" si="53"/>
        <v>3993</v>
      </c>
      <c r="K206" s="26">
        <f t="shared" si="53"/>
        <v>771</v>
      </c>
      <c r="L206" s="26">
        <f t="shared" si="53"/>
        <v>2490</v>
      </c>
      <c r="M206" s="26">
        <f t="shared" si="53"/>
        <v>2565</v>
      </c>
      <c r="N206" s="26">
        <f t="shared" si="53"/>
        <v>3000</v>
      </c>
      <c r="O206" s="26">
        <f t="shared" si="53"/>
        <v>1365</v>
      </c>
      <c r="P206" s="26">
        <f t="shared" si="53"/>
        <v>2751</v>
      </c>
      <c r="Q206" s="26">
        <f t="shared" si="53"/>
        <v>504</v>
      </c>
      <c r="R206" s="26">
        <f t="shared" si="53"/>
        <v>1380</v>
      </c>
      <c r="S206" s="26">
        <f t="shared" si="53"/>
        <v>3300</v>
      </c>
      <c r="T206" s="26">
        <f t="shared" si="53"/>
        <v>8876.4</v>
      </c>
      <c r="U206" s="26">
        <f t="shared" si="53"/>
        <v>150</v>
      </c>
      <c r="V206" s="26">
        <f t="shared" si="53"/>
        <v>120</v>
      </c>
      <c r="W206" s="26">
        <f t="shared" si="53"/>
        <v>2062.7999999999997</v>
      </c>
      <c r="X206" s="26">
        <f t="shared" si="53"/>
        <v>12398.4</v>
      </c>
      <c r="Y206" s="26">
        <f t="shared" si="53"/>
        <v>3963.6</v>
      </c>
    </row>
    <row r="207" spans="1:35" s="63" customFormat="1" ht="30" customHeight="1" collapsed="1" x14ac:dyDescent="0.2">
      <c r="A207" s="13" t="s">
        <v>137</v>
      </c>
      <c r="B207" s="9">
        <f>B204/B205</f>
        <v>0.76829315673289178</v>
      </c>
      <c r="C207" s="9">
        <f>C204/C205</f>
        <v>0.74087473870397169</v>
      </c>
      <c r="D207" s="9">
        <f t="shared" si="50"/>
        <v>0.96431255727238963</v>
      </c>
      <c r="E207" s="103">
        <f t="shared" ref="E207:Y207" si="54">E204/E205</f>
        <v>0.5</v>
      </c>
      <c r="F207" s="30">
        <f t="shared" si="54"/>
        <v>0.85624999999999996</v>
      </c>
      <c r="G207" s="30">
        <f t="shared" si="54"/>
        <v>0.85379930740755483</v>
      </c>
      <c r="H207" s="30">
        <f t="shared" si="54"/>
        <v>0.67176182360460157</v>
      </c>
      <c r="I207" s="103">
        <f t="shared" si="54"/>
        <v>0.57306654676258995</v>
      </c>
      <c r="J207" s="103">
        <f t="shared" si="54"/>
        <v>1.1033739534112577</v>
      </c>
      <c r="K207" s="103">
        <f t="shared" si="54"/>
        <v>3.619718309859155</v>
      </c>
      <c r="L207" s="103">
        <f t="shared" si="54"/>
        <v>0.42170511126917998</v>
      </c>
      <c r="M207" s="30">
        <f t="shared" si="54"/>
        <v>0.65824928785895753</v>
      </c>
      <c r="N207" s="30">
        <f t="shared" si="54"/>
        <v>0.76254384627116056</v>
      </c>
      <c r="O207" s="30">
        <f t="shared" si="54"/>
        <v>0.62056737588652477</v>
      </c>
      <c r="P207" s="103">
        <f t="shared" si="54"/>
        <v>0.59514537902388365</v>
      </c>
      <c r="Q207" s="103">
        <f t="shared" si="54"/>
        <v>0.6407322654462243</v>
      </c>
      <c r="R207" s="30">
        <f t="shared" si="54"/>
        <v>1.4215080346106304</v>
      </c>
      <c r="S207" s="103">
        <f t="shared" si="54"/>
        <v>1.0842779694430753</v>
      </c>
      <c r="T207" s="30">
        <f t="shared" si="54"/>
        <v>0.55650015046644596</v>
      </c>
      <c r="U207" s="103">
        <f t="shared" si="54"/>
        <v>0.14475969889982629</v>
      </c>
      <c r="V207" s="103">
        <f t="shared" si="54"/>
        <v>0.63091482649842268</v>
      </c>
      <c r="W207" s="30">
        <f t="shared" si="54"/>
        <v>0.92969172525689558</v>
      </c>
      <c r="X207" s="30">
        <f t="shared" si="54"/>
        <v>0.95595854922279788</v>
      </c>
      <c r="Y207" s="30">
        <f t="shared" si="54"/>
        <v>0.67774699907663893</v>
      </c>
    </row>
    <row r="208" spans="1:35" s="63" customFormat="1" ht="30" customHeight="1" outlineLevel="1" x14ac:dyDescent="0.2">
      <c r="A208" s="55" t="s">
        <v>139</v>
      </c>
      <c r="B208" s="23">
        <v>8691</v>
      </c>
      <c r="C208" s="27">
        <f>SUM(E208:Y208)</f>
        <v>13267</v>
      </c>
      <c r="D208" s="9">
        <f t="shared" si="50"/>
        <v>1.5265216891036704</v>
      </c>
      <c r="E208" s="26"/>
      <c r="F208" s="103"/>
      <c r="G208" s="103"/>
      <c r="H208" s="175">
        <v>200</v>
      </c>
      <c r="I208" s="175">
        <v>1350</v>
      </c>
      <c r="J208" s="103"/>
      <c r="K208" s="175">
        <v>1950</v>
      </c>
      <c r="L208" s="175">
        <v>4738</v>
      </c>
      <c r="M208" s="103"/>
      <c r="N208" s="175"/>
      <c r="O208" s="175">
        <v>2500</v>
      </c>
      <c r="P208" s="162">
        <v>1429</v>
      </c>
      <c r="Q208" s="143"/>
      <c r="R208" s="103"/>
      <c r="S208" s="103"/>
      <c r="T208" s="175">
        <v>1100</v>
      </c>
      <c r="U208" s="103"/>
      <c r="V208" s="103"/>
      <c r="W208" s="103"/>
      <c r="X208" s="103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0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2520.73</v>
      </c>
      <c r="D210" s="9">
        <f t="shared" si="50"/>
        <v>2.9690577149587751</v>
      </c>
      <c r="E210" s="26"/>
      <c r="F210" s="26"/>
      <c r="G210" s="26"/>
      <c r="H210" s="26">
        <f>H208*0.19</f>
        <v>38</v>
      </c>
      <c r="I210" s="26">
        <f t="shared" ref="I210:T210" si="55">I208*0.19</f>
        <v>256.5</v>
      </c>
      <c r="J210" s="26"/>
      <c r="K210" s="26">
        <f t="shared" si="55"/>
        <v>370.5</v>
      </c>
      <c r="L210" s="26">
        <f t="shared" si="55"/>
        <v>900.22</v>
      </c>
      <c r="M210" s="26"/>
      <c r="N210" s="26"/>
      <c r="O210" s="26">
        <f t="shared" si="55"/>
        <v>475</v>
      </c>
      <c r="P210" s="26">
        <f t="shared" si="55"/>
        <v>271.51</v>
      </c>
      <c r="Q210" s="26"/>
      <c r="R210" s="26"/>
      <c r="S210" s="26"/>
      <c r="T210" s="26">
        <f t="shared" si="55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5.0080403451686205E-2</v>
      </c>
      <c r="D211" s="9"/>
      <c r="E211" s="30"/>
      <c r="F211" s="30"/>
      <c r="G211" s="30"/>
      <c r="H211" s="103">
        <f>H208/H209</f>
        <v>5.1128665286192705E-3</v>
      </c>
      <c r="I211" s="103">
        <f t="shared" ref="I211" si="56">I208/I209</f>
        <v>0.1972818939061815</v>
      </c>
      <c r="J211" s="103"/>
      <c r="K211" s="103">
        <f>K208/K209</f>
        <v>0.69370330843116323</v>
      </c>
      <c r="L211" s="103">
        <f>L208/L209</f>
        <v>0.20034673770561123</v>
      </c>
      <c r="M211" s="103"/>
      <c r="N211" s="103"/>
      <c r="O211" s="103">
        <f>O208/O209</f>
        <v>0.26852846401718583</v>
      </c>
      <c r="P211" s="103">
        <f>P208/P209</f>
        <v>9.018617860523824E-2</v>
      </c>
      <c r="Q211" s="103"/>
      <c r="R211" s="103"/>
      <c r="S211" s="103"/>
      <c r="T211" s="103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80</v>
      </c>
      <c r="D212" s="9">
        <f t="shared" si="50"/>
        <v>1.6</v>
      </c>
      <c r="E212" s="37"/>
      <c r="F212" s="37"/>
      <c r="G212" s="37"/>
      <c r="H212" s="37"/>
      <c r="I212" s="137"/>
      <c r="J212" s="37"/>
      <c r="K212" s="37"/>
      <c r="L212" s="37"/>
      <c r="M212" s="37"/>
      <c r="N212" s="37"/>
      <c r="O212" s="37"/>
      <c r="P212" s="162">
        <v>80</v>
      </c>
      <c r="Q212" s="137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hidden="1" customHeight="1" x14ac:dyDescent="0.2">
      <c r="A213" s="13" t="s">
        <v>140</v>
      </c>
      <c r="B213" s="27">
        <f>B212*0.7</f>
        <v>35</v>
      </c>
      <c r="C213" s="27">
        <f>C212*0.7</f>
        <v>56</v>
      </c>
      <c r="D213" s="9"/>
      <c r="E213" s="26"/>
      <c r="F213" s="26"/>
      <c r="G213" s="26"/>
      <c r="H213" s="26"/>
      <c r="I213" s="105"/>
      <c r="J213" s="26"/>
      <c r="K213" s="26"/>
      <c r="L213" s="26"/>
      <c r="M213" s="26"/>
      <c r="N213" s="26"/>
      <c r="O213" s="26"/>
      <c r="P213" s="162">
        <f>P212*0.7</f>
        <v>56</v>
      </c>
      <c r="Q213" s="105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0"/>
        <v>#DIV/0!</v>
      </c>
      <c r="E214" s="49"/>
      <c r="F214" s="49"/>
      <c r="G214" s="49"/>
      <c r="H214" s="49"/>
      <c r="I214" s="162"/>
      <c r="J214" s="49"/>
      <c r="K214" s="49"/>
      <c r="L214" s="49"/>
      <c r="M214" s="49"/>
      <c r="N214" s="49"/>
      <c r="O214" s="49"/>
      <c r="P214" s="162"/>
      <c r="Q214" s="162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0"/>
        <v>#DIV/0!</v>
      </c>
      <c r="E215" s="26"/>
      <c r="F215" s="26"/>
      <c r="G215" s="26"/>
      <c r="H215" s="26"/>
      <c r="I215" s="105"/>
      <c r="J215" s="26"/>
      <c r="K215" s="26"/>
      <c r="L215" s="26"/>
      <c r="M215" s="26"/>
      <c r="N215" s="26"/>
      <c r="O215" s="26"/>
      <c r="P215" s="162"/>
      <c r="Q215" s="105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62"/>
      <c r="J216" s="49"/>
      <c r="K216" s="49"/>
      <c r="L216" s="49"/>
      <c r="M216" s="49"/>
      <c r="N216" s="49"/>
      <c r="O216" s="49"/>
      <c r="P216" s="162"/>
      <c r="Q216" s="162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103350.95</v>
      </c>
      <c r="C217" s="27">
        <f>C215+C213+C210+C206+C202</f>
        <v>100961.43</v>
      </c>
      <c r="D217" s="9">
        <f t="shared" si="50"/>
        <v>0.97687955456626185</v>
      </c>
      <c r="E217" s="26">
        <f>E215+E213+E210+E206+E202</f>
        <v>967.5</v>
      </c>
      <c r="F217" s="26">
        <f t="shared" ref="F217:Y217" si="57">F215+F213+F210+F206+F202</f>
        <v>2960.85</v>
      </c>
      <c r="G217" s="26">
        <f t="shared" si="57"/>
        <v>8932.5</v>
      </c>
      <c r="H217" s="26">
        <f t="shared" si="57"/>
        <v>7109.15</v>
      </c>
      <c r="I217" s="105">
        <f t="shared" si="57"/>
        <v>3175.95</v>
      </c>
      <c r="J217" s="26">
        <f t="shared" si="57"/>
        <v>6281.25</v>
      </c>
      <c r="K217" s="26">
        <f t="shared" si="57"/>
        <v>2959.05</v>
      </c>
      <c r="L217" s="26">
        <f t="shared" si="57"/>
        <v>5889.97</v>
      </c>
      <c r="M217" s="26">
        <f t="shared" si="57"/>
        <v>3341.7</v>
      </c>
      <c r="N217" s="26">
        <f t="shared" si="57"/>
        <v>4737</v>
      </c>
      <c r="O217" s="26">
        <f t="shared" si="57"/>
        <v>3217.45</v>
      </c>
      <c r="P217" s="162">
        <f t="shared" si="57"/>
        <v>5013.51</v>
      </c>
      <c r="Q217" s="105">
        <f t="shared" si="57"/>
        <v>3318.75</v>
      </c>
      <c r="R217" s="26">
        <f t="shared" si="57"/>
        <v>2302.5</v>
      </c>
      <c r="S217" s="26">
        <f t="shared" si="57"/>
        <v>4222.95</v>
      </c>
      <c r="T217" s="26">
        <f t="shared" si="57"/>
        <v>10001.15</v>
      </c>
      <c r="U217" s="26">
        <f t="shared" si="57"/>
        <v>703.5</v>
      </c>
      <c r="V217" s="26">
        <f t="shared" si="57"/>
        <v>506.1</v>
      </c>
      <c r="W217" s="26">
        <f t="shared" si="57"/>
        <v>4488.2999999999993</v>
      </c>
      <c r="X217" s="26">
        <f t="shared" si="57"/>
        <v>14453.1</v>
      </c>
      <c r="Y217" s="26">
        <f t="shared" si="57"/>
        <v>6379.2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5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62">
        <v>3782.7</v>
      </c>
      <c r="Q218" s="105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14.3</v>
      </c>
      <c r="C219" s="53">
        <f>C217/C218*10</f>
        <v>14.258981293826043</v>
      </c>
      <c r="D219" s="9">
        <f t="shared" si="50"/>
        <v>0.99713155900881412</v>
      </c>
      <c r="E219" s="54">
        <f>E217/E218*10</f>
        <v>14.423076923076925</v>
      </c>
      <c r="F219" s="54">
        <f t="shared" ref="F219:Y219" si="58">F217/F218*10</f>
        <v>14.433313834454518</v>
      </c>
      <c r="G219" s="54">
        <f t="shared" si="58"/>
        <v>14.696204405982131</v>
      </c>
      <c r="H219" s="54">
        <f t="shared" si="58"/>
        <v>9.8948459921778227</v>
      </c>
      <c r="I219" s="154">
        <f t="shared" si="58"/>
        <v>12.206741486663077</v>
      </c>
      <c r="J219" s="54">
        <f t="shared" si="58"/>
        <v>22.233726239779124</v>
      </c>
      <c r="K219" s="54">
        <f t="shared" si="58"/>
        <v>31.111870465776473</v>
      </c>
      <c r="L219" s="54">
        <f t="shared" si="58"/>
        <v>9.0074476219605444</v>
      </c>
      <c r="M219" s="54">
        <f>M217/M218*10</f>
        <v>11.585023400936036</v>
      </c>
      <c r="N219" s="54">
        <f t="shared" si="58"/>
        <v>17.218567118607101</v>
      </c>
      <c r="O219" s="54">
        <f t="shared" si="58"/>
        <v>16.588214064755618</v>
      </c>
      <c r="P219" s="54">
        <f t="shared" si="58"/>
        <v>13.253786977555714</v>
      </c>
      <c r="Q219" s="154">
        <f t="shared" si="58"/>
        <v>15.860973045306823</v>
      </c>
      <c r="R219" s="54">
        <f t="shared" si="58"/>
        <v>18.501406187223786</v>
      </c>
      <c r="S219" s="54">
        <f t="shared" si="58"/>
        <v>20.395798116397007</v>
      </c>
      <c r="T219" s="54">
        <f t="shared" si="58"/>
        <v>11.850546247363557</v>
      </c>
      <c r="U219" s="54">
        <f t="shared" si="58"/>
        <v>6.2455610795454541</v>
      </c>
      <c r="V219" s="54">
        <f t="shared" si="58"/>
        <v>15.30852994555354</v>
      </c>
      <c r="W219" s="54">
        <f t="shared" si="58"/>
        <v>20.633964692901799</v>
      </c>
      <c r="X219" s="54">
        <f t="shared" si="58"/>
        <v>18.108704095823988</v>
      </c>
      <c r="Y219" s="54">
        <f t="shared" si="58"/>
        <v>12.544392661199929</v>
      </c>
    </row>
    <row r="220" spans="1:25" ht="22.5" hidden="1" x14ac:dyDescent="0.25">
      <c r="A220" s="89"/>
      <c r="B220" s="89"/>
      <c r="C220" s="89"/>
      <c r="D220" s="89"/>
      <c r="E220" s="89"/>
      <c r="F220" s="89"/>
      <c r="G220" s="89"/>
      <c r="H220" s="89"/>
      <c r="I220" s="163"/>
      <c r="J220" s="89"/>
      <c r="K220" s="89"/>
      <c r="L220" s="89"/>
      <c r="M220" s="89"/>
      <c r="N220" s="89"/>
      <c r="O220" s="89"/>
      <c r="P220" s="125"/>
      <c r="Q220" s="163"/>
      <c r="R220" s="89"/>
      <c r="S220" s="89"/>
      <c r="T220" s="89"/>
      <c r="U220" s="89"/>
      <c r="V220" s="89"/>
      <c r="W220" s="89"/>
      <c r="X220" s="89"/>
      <c r="Y220" s="89"/>
    </row>
    <row r="221" spans="1:25" ht="27" hidden="1" customHeight="1" x14ac:dyDescent="0.25">
      <c r="A221" s="13" t="s">
        <v>183</v>
      </c>
      <c r="B221" s="84"/>
      <c r="C221" s="84">
        <f>SUM(E221:Y221)</f>
        <v>273</v>
      </c>
      <c r="D221" s="84"/>
      <c r="E221" s="84">
        <v>11</v>
      </c>
      <c r="F221" s="84">
        <v>12</v>
      </c>
      <c r="G221" s="84">
        <v>15</v>
      </c>
      <c r="H221" s="84">
        <v>20</v>
      </c>
      <c r="I221" s="164">
        <v>12</v>
      </c>
      <c r="J221" s="84">
        <v>36</v>
      </c>
      <c r="K221" s="84">
        <v>18</v>
      </c>
      <c r="L221" s="84">
        <v>20</v>
      </c>
      <c r="M221" s="84">
        <v>5</v>
      </c>
      <c r="N221" s="84">
        <v>4</v>
      </c>
      <c r="O221" s="84">
        <v>5</v>
      </c>
      <c r="P221" s="126">
        <v>16</v>
      </c>
      <c r="Q221" s="164">
        <v>16</v>
      </c>
      <c r="R221" s="84">
        <v>13</v>
      </c>
      <c r="S221" s="84">
        <v>18</v>
      </c>
      <c r="T221" s="84">
        <v>10</v>
      </c>
      <c r="U221" s="84">
        <v>3</v>
      </c>
      <c r="V221" s="84">
        <v>4</v>
      </c>
      <c r="W221" s="84">
        <v>3</v>
      </c>
      <c r="X221" s="84">
        <v>23</v>
      </c>
      <c r="Y221" s="84">
        <v>9</v>
      </c>
    </row>
    <row r="222" spans="1:25" ht="18" hidden="1" customHeight="1" x14ac:dyDescent="0.25">
      <c r="A222" s="13" t="s">
        <v>187</v>
      </c>
      <c r="B222" s="84">
        <v>108</v>
      </c>
      <c r="C222" s="84">
        <f>SUM(E222:Y222)</f>
        <v>450</v>
      </c>
      <c r="D222" s="84"/>
      <c r="E222" s="84">
        <v>20</v>
      </c>
      <c r="F222" s="84">
        <v>5</v>
      </c>
      <c r="G222" s="84">
        <v>59</v>
      </c>
      <c r="H222" s="84">
        <v>16</v>
      </c>
      <c r="I222" s="164">
        <v>21</v>
      </c>
      <c r="J222" s="84">
        <v>28</v>
      </c>
      <c r="K222" s="84">
        <v>9</v>
      </c>
      <c r="L222" s="84">
        <v>20</v>
      </c>
      <c r="M222" s="84">
        <v>22</v>
      </c>
      <c r="N222" s="84">
        <v>5</v>
      </c>
      <c r="O222" s="84">
        <v>5</v>
      </c>
      <c r="P222" s="126">
        <v>28</v>
      </c>
      <c r="Q222" s="164">
        <v>25</v>
      </c>
      <c r="R222" s="84">
        <v>57</v>
      </c>
      <c r="S222" s="84">
        <v>7</v>
      </c>
      <c r="T222" s="84">
        <v>17</v>
      </c>
      <c r="U222" s="84">
        <v>25</v>
      </c>
      <c r="V222" s="84">
        <v>11</v>
      </c>
      <c r="W222" s="84">
        <v>5</v>
      </c>
      <c r="X222" s="84">
        <v>50</v>
      </c>
      <c r="Y222" s="84">
        <v>15</v>
      </c>
    </row>
    <row r="223" spans="1:25" ht="24" hidden="1" customHeight="1" x14ac:dyDescent="0.35">
      <c r="A223" s="85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65"/>
      <c r="J223" s="66"/>
      <c r="K223" s="66"/>
      <c r="L223" s="66"/>
      <c r="M223" s="66"/>
      <c r="N223" s="66"/>
      <c r="O223" s="66"/>
      <c r="P223" s="127"/>
      <c r="Q223" s="165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66"/>
      <c r="J224" s="67"/>
      <c r="K224" s="67"/>
      <c r="L224" s="67"/>
      <c r="M224" s="67"/>
      <c r="N224" s="67"/>
      <c r="O224" s="67"/>
      <c r="P224" s="128"/>
      <c r="Q224" s="166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66"/>
      <c r="J225" s="67"/>
      <c r="K225" s="67"/>
      <c r="L225" s="67"/>
      <c r="M225" s="67"/>
      <c r="N225" s="67"/>
      <c r="O225" s="67"/>
      <c r="P225" s="128"/>
      <c r="Q225" s="166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67"/>
      <c r="J226" s="69"/>
      <c r="K226" s="69"/>
      <c r="L226" s="69"/>
      <c r="M226" s="69"/>
      <c r="N226" s="69"/>
      <c r="O226" s="69"/>
      <c r="P226" s="129"/>
      <c r="Q226" s="167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67"/>
      <c r="J227" s="69"/>
      <c r="K227" s="69"/>
      <c r="L227" s="69"/>
      <c r="M227" s="69"/>
      <c r="N227" s="69"/>
      <c r="O227" s="69"/>
      <c r="P227" s="129"/>
      <c r="Q227" s="167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6"/>
      <c r="B228" s="87"/>
      <c r="C228" s="87"/>
      <c r="D228" s="87"/>
      <c r="E228" s="4"/>
      <c r="F228" s="4"/>
      <c r="G228" s="4"/>
      <c r="H228" s="4"/>
      <c r="I228" s="168"/>
      <c r="J228" s="4"/>
      <c r="K228" s="4"/>
      <c r="L228" s="4"/>
      <c r="M228" s="4"/>
      <c r="N228" s="4"/>
      <c r="O228" s="4"/>
      <c r="P228" s="130"/>
      <c r="Q228" s="168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96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</row>
    <row r="230" spans="1:25" ht="20.25" hidden="1" customHeight="1" x14ac:dyDescent="0.25">
      <c r="A230" s="194"/>
      <c r="B230" s="195"/>
      <c r="C230" s="195"/>
      <c r="D230" s="195"/>
      <c r="E230" s="195"/>
      <c r="F230" s="195"/>
      <c r="G230" s="195"/>
      <c r="H230" s="195"/>
      <c r="I230" s="195"/>
      <c r="J230" s="195"/>
      <c r="K230" s="4"/>
      <c r="L230" s="4"/>
      <c r="M230" s="4"/>
      <c r="N230" s="4"/>
      <c r="O230" s="4"/>
      <c r="P230" s="130"/>
      <c r="Q230" s="168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8"/>
      <c r="B231" s="6"/>
      <c r="C231" s="6"/>
      <c r="D231" s="6"/>
      <c r="E231" s="4"/>
      <c r="F231" s="4"/>
      <c r="G231" s="4"/>
      <c r="H231" s="4"/>
      <c r="I231" s="168"/>
      <c r="J231" s="4"/>
      <c r="K231" s="4"/>
      <c r="L231" s="4"/>
      <c r="M231" s="4"/>
      <c r="N231" s="4"/>
      <c r="O231" s="4"/>
      <c r="P231" s="130"/>
      <c r="Q231" s="168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69"/>
      <c r="J232" s="71"/>
      <c r="K232" s="71"/>
      <c r="L232" s="71"/>
      <c r="M232" s="71"/>
      <c r="N232" s="71"/>
      <c r="O232" s="71"/>
      <c r="P232" s="131"/>
      <c r="Q232" s="169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42">
        <v>7250</v>
      </c>
      <c r="J233" s="39">
        <v>17539</v>
      </c>
      <c r="K233" s="104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0">
        <v>11438</v>
      </c>
      <c r="Q233" s="142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0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32">
        <v>15</v>
      </c>
      <c r="Q234" s="170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0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32">
        <v>1</v>
      </c>
      <c r="Q235" s="170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0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32">
        <v>1</v>
      </c>
      <c r="Q236" s="170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71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33">
        <v>40</v>
      </c>
      <c r="Q237" s="171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0"/>
      <c r="J239" s="65">
        <v>1</v>
      </c>
      <c r="M239" s="65">
        <v>1</v>
      </c>
      <c r="O239" s="65">
        <v>2</v>
      </c>
      <c r="P239" s="132">
        <v>1</v>
      </c>
      <c r="Q239" s="170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71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33">
        <v>2</v>
      </c>
      <c r="Q241" s="171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4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0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32">
        <v>0</v>
      </c>
      <c r="Q247" s="170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73"/>
    </row>
  </sheetData>
  <dataConsolidate/>
  <mergeCells count="29"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2022-07-25T07:29:36Z</cp:lastPrinted>
  <dcterms:created xsi:type="dcterms:W3CDTF">2017-06-08T05:54:08Z</dcterms:created>
  <dcterms:modified xsi:type="dcterms:W3CDTF">2022-07-28T13:54:21Z</dcterms:modified>
</cp:coreProperties>
</file>