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оперативка!$A$2:$Y$219</definedName>
  </definedNames>
  <calcPr calcId="145621"/>
</workbook>
</file>

<file path=xl/calcChain.xml><?xml version="1.0" encoding="utf-8"?>
<calcChain xmlns="http://schemas.openxmlformats.org/spreadsheetml/2006/main">
  <c r="T123" i="1" l="1"/>
  <c r="T122" i="1"/>
  <c r="D124" i="1"/>
  <c r="K124" i="1"/>
  <c r="R124" i="1"/>
  <c r="S124" i="1"/>
  <c r="W124" i="1"/>
  <c r="X124" i="1"/>
  <c r="Y124" i="1"/>
  <c r="D112" i="1" l="1"/>
  <c r="I125" i="1"/>
  <c r="X125" i="1"/>
  <c r="H123" i="1" l="1"/>
  <c r="I123" i="1"/>
  <c r="H122" i="1"/>
  <c r="M122" i="1" l="1"/>
  <c r="M123" i="1"/>
  <c r="D153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9" i="1"/>
  <c r="D181" i="1"/>
  <c r="D183" i="1"/>
  <c r="C113" i="1"/>
  <c r="C120" i="1"/>
  <c r="I122" i="1"/>
  <c r="C125" i="1" l="1"/>
  <c r="J123" i="1"/>
  <c r="J122" i="1"/>
  <c r="C183" i="1" l="1"/>
  <c r="C181" i="1"/>
  <c r="C180" i="1"/>
  <c r="D180" i="1" s="1"/>
  <c r="C179" i="1"/>
  <c r="C178" i="1"/>
  <c r="D178" i="1" s="1"/>
  <c r="G182" i="1"/>
  <c r="G183" i="1"/>
  <c r="L182" i="1"/>
  <c r="L183" i="1"/>
  <c r="L180" i="1"/>
  <c r="L178" i="1"/>
  <c r="S182" i="1"/>
  <c r="S183" i="1"/>
  <c r="S178" i="1"/>
  <c r="S180" i="1"/>
  <c r="C182" i="1" l="1"/>
  <c r="D182" i="1" s="1"/>
  <c r="N123" i="1"/>
  <c r="N122" i="1"/>
  <c r="W123" i="1" l="1"/>
  <c r="W122" i="1"/>
  <c r="G123" i="1" l="1"/>
  <c r="G122" i="1"/>
  <c r="B125" i="1" l="1"/>
  <c r="B123" i="1"/>
  <c r="E123" i="1" l="1"/>
  <c r="F123" i="1"/>
  <c r="L123" i="1"/>
  <c r="P123" i="1"/>
  <c r="X123" i="1"/>
  <c r="Y123" i="1"/>
  <c r="R123" i="1"/>
  <c r="S123" i="1"/>
  <c r="Q123" i="1"/>
  <c r="E122" i="1" l="1"/>
  <c r="Y122" i="1"/>
  <c r="F122" i="1"/>
  <c r="X122" i="1"/>
  <c r="L122" i="1"/>
  <c r="S122" i="1"/>
  <c r="K151" i="1"/>
  <c r="K122" i="1"/>
  <c r="R122" i="1"/>
  <c r="D115" i="1" l="1"/>
  <c r="B122" i="1"/>
  <c r="P122" i="1" l="1"/>
  <c r="Q122" i="1" l="1"/>
  <c r="C102" i="1" l="1"/>
  <c r="D102" i="1" s="1"/>
  <c r="B151" i="1" l="1"/>
  <c r="P213" i="1" l="1"/>
  <c r="D148" i="1" l="1"/>
  <c r="M151" i="1" l="1"/>
  <c r="Q207" i="1" l="1"/>
  <c r="C196" i="1" l="1"/>
  <c r="D196" i="1" s="1"/>
  <c r="R59" i="1" l="1"/>
  <c r="I210" i="1" l="1"/>
  <c r="K210" i="1"/>
  <c r="L210" i="1"/>
  <c r="O210" i="1"/>
  <c r="P210" i="1"/>
  <c r="T210" i="1"/>
  <c r="H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E203" i="1"/>
  <c r="E217" i="1" l="1"/>
  <c r="E219" i="1" s="1"/>
  <c r="B213" i="1"/>
  <c r="K211" i="1" l="1"/>
  <c r="I211" i="1" l="1"/>
  <c r="P211" i="1" l="1"/>
  <c r="C247" i="1" l="1"/>
  <c r="C241" i="1"/>
  <c r="C239" i="1"/>
  <c r="C237" i="1"/>
  <c r="C236" i="1"/>
  <c r="C235" i="1"/>
  <c r="C234" i="1"/>
  <c r="C233" i="1"/>
  <c r="C225" i="1"/>
  <c r="C224" i="1"/>
  <c r="C223" i="1"/>
  <c r="C222" i="1"/>
  <c r="C221" i="1"/>
  <c r="C218" i="1"/>
  <c r="Y217" i="1"/>
  <c r="Y219" i="1" s="1"/>
  <c r="X217" i="1"/>
  <c r="X219" i="1" s="1"/>
  <c r="W217" i="1"/>
  <c r="W219" i="1" s="1"/>
  <c r="V217" i="1"/>
  <c r="V219" i="1" s="1"/>
  <c r="U217" i="1"/>
  <c r="U219" i="1" s="1"/>
  <c r="T217" i="1"/>
  <c r="T219" i="1" s="1"/>
  <c r="S217" i="1"/>
  <c r="S219" i="1" s="1"/>
  <c r="R217" i="1"/>
  <c r="R219" i="1" s="1"/>
  <c r="Q217" i="1"/>
  <c r="Q219" i="1" s="1"/>
  <c r="P217" i="1"/>
  <c r="P219" i="1" s="1"/>
  <c r="O217" i="1"/>
  <c r="O219" i="1" s="1"/>
  <c r="N217" i="1"/>
  <c r="N219" i="1" s="1"/>
  <c r="M217" i="1"/>
  <c r="M219" i="1" s="1"/>
  <c r="L217" i="1"/>
  <c r="L219" i="1" s="1"/>
  <c r="K217" i="1"/>
  <c r="K219" i="1" s="1"/>
  <c r="J217" i="1"/>
  <c r="J219" i="1" s="1"/>
  <c r="I217" i="1"/>
  <c r="I219" i="1" s="1"/>
  <c r="H217" i="1"/>
  <c r="H219" i="1" s="1"/>
  <c r="G217" i="1"/>
  <c r="G219" i="1" s="1"/>
  <c r="F217" i="1"/>
  <c r="F219" i="1" s="1"/>
  <c r="C216" i="1"/>
  <c r="B215" i="1"/>
  <c r="C214" i="1"/>
  <c r="C215" i="1" s="1"/>
  <c r="C212" i="1"/>
  <c r="C213" i="1" s="1"/>
  <c r="T211" i="1"/>
  <c r="O211" i="1"/>
  <c r="L211" i="1"/>
  <c r="H211" i="1"/>
  <c r="C209" i="1"/>
  <c r="D209" i="1" s="1"/>
  <c r="C208" i="1"/>
  <c r="C210" i="1" s="1"/>
  <c r="D210" i="1" s="1"/>
  <c r="Y207" i="1"/>
  <c r="X207" i="1"/>
  <c r="W207" i="1"/>
  <c r="V207" i="1"/>
  <c r="U207" i="1"/>
  <c r="T207" i="1"/>
  <c r="S207" i="1"/>
  <c r="R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207" i="1"/>
  <c r="B206" i="1"/>
  <c r="C205" i="1"/>
  <c r="D205" i="1" s="1"/>
  <c r="C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B203" i="1"/>
  <c r="B202" i="1"/>
  <c r="C201" i="1"/>
  <c r="D201" i="1" s="1"/>
  <c r="C200" i="1"/>
  <c r="C202" i="1" s="1"/>
  <c r="C197" i="1"/>
  <c r="D197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195" i="1"/>
  <c r="C194" i="1"/>
  <c r="D194" i="1" s="1"/>
  <c r="C193" i="1"/>
  <c r="D193" i="1" s="1"/>
  <c r="C192" i="1"/>
  <c r="D192" i="1" s="1"/>
  <c r="C191" i="1"/>
  <c r="D191" i="1" s="1"/>
  <c r="C190" i="1"/>
  <c r="D190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89" i="1"/>
  <c r="C188" i="1"/>
  <c r="C189" i="1" s="1"/>
  <c r="C186" i="1"/>
  <c r="D186" i="1" s="1"/>
  <c r="C184" i="1"/>
  <c r="C176" i="1"/>
  <c r="X175" i="1"/>
  <c r="U175" i="1"/>
  <c r="R175" i="1"/>
  <c r="L175" i="1"/>
  <c r="K175" i="1"/>
  <c r="J175" i="1"/>
  <c r="G175" i="1"/>
  <c r="B175" i="1"/>
  <c r="C174" i="1"/>
  <c r="C173" i="1"/>
  <c r="U172" i="1"/>
  <c r="L172" i="1"/>
  <c r="G172" i="1"/>
  <c r="B172" i="1"/>
  <c r="C171" i="1"/>
  <c r="C170" i="1"/>
  <c r="T169" i="1"/>
  <c r="Q169" i="1"/>
  <c r="B169" i="1"/>
  <c r="C168" i="1"/>
  <c r="C167" i="1"/>
  <c r="X166" i="1"/>
  <c r="V166" i="1"/>
  <c r="R166" i="1"/>
  <c r="Q166" i="1"/>
  <c r="M166" i="1"/>
  <c r="K166" i="1"/>
  <c r="J166" i="1"/>
  <c r="I166" i="1"/>
  <c r="H166" i="1"/>
  <c r="C165" i="1"/>
  <c r="C164" i="1"/>
  <c r="X163" i="1"/>
  <c r="W163" i="1"/>
  <c r="V163" i="1"/>
  <c r="U163" i="1"/>
  <c r="T163" i="1"/>
  <c r="S163" i="1"/>
  <c r="Q163" i="1"/>
  <c r="P163" i="1"/>
  <c r="M163" i="1"/>
  <c r="L163" i="1"/>
  <c r="K163" i="1"/>
  <c r="J163" i="1"/>
  <c r="I163" i="1"/>
  <c r="H163" i="1"/>
  <c r="E163" i="1"/>
  <c r="B163" i="1"/>
  <c r="C162" i="1"/>
  <c r="C161" i="1"/>
  <c r="U160" i="1"/>
  <c r="T160" i="1"/>
  <c r="M160" i="1"/>
  <c r="B160" i="1"/>
  <c r="C159" i="1"/>
  <c r="C158" i="1"/>
  <c r="W157" i="1"/>
  <c r="S157" i="1"/>
  <c r="R157" i="1"/>
  <c r="N157" i="1"/>
  <c r="H157" i="1"/>
  <c r="B157" i="1"/>
  <c r="C156" i="1"/>
  <c r="C155" i="1"/>
  <c r="Y154" i="1"/>
  <c r="L154" i="1"/>
  <c r="G154" i="1"/>
  <c r="B154" i="1"/>
  <c r="C153" i="1"/>
  <c r="C152" i="1"/>
  <c r="D152" i="1" s="1"/>
  <c r="Y150" i="1"/>
  <c r="X150" i="1"/>
  <c r="W150" i="1"/>
  <c r="U150" i="1"/>
  <c r="T150" i="1"/>
  <c r="S150" i="1"/>
  <c r="R150" i="1"/>
  <c r="O150" i="1"/>
  <c r="M150" i="1"/>
  <c r="B150" i="1"/>
  <c r="C149" i="1"/>
  <c r="Y147" i="1"/>
  <c r="X147" i="1"/>
  <c r="W147" i="1"/>
  <c r="V147" i="1"/>
  <c r="U147" i="1"/>
  <c r="T147" i="1"/>
  <c r="S147" i="1"/>
  <c r="R147" i="1"/>
  <c r="O147" i="1"/>
  <c r="N147" i="1"/>
  <c r="M147" i="1"/>
  <c r="B147" i="1"/>
  <c r="C146" i="1"/>
  <c r="D146" i="1" s="1"/>
  <c r="C144" i="1"/>
  <c r="C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141" i="1"/>
  <c r="C140" i="1"/>
  <c r="C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137" i="1"/>
  <c r="C136" i="1"/>
  <c r="D136" i="1" s="1"/>
  <c r="C134" i="1"/>
  <c r="C131" i="1"/>
  <c r="D131" i="1" s="1"/>
  <c r="C130" i="1"/>
  <c r="X129" i="1"/>
  <c r="T129" i="1"/>
  <c r="R129" i="1"/>
  <c r="P129" i="1"/>
  <c r="M129" i="1"/>
  <c r="H129" i="1"/>
  <c r="C128" i="1"/>
  <c r="C127" i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11" i="1" l="1"/>
  <c r="C123" i="1"/>
  <c r="D104" i="1"/>
  <c r="D103" i="1"/>
  <c r="C117" i="1"/>
  <c r="D117" i="1" s="1"/>
  <c r="D116" i="1"/>
  <c r="C110" i="1"/>
  <c r="D110" i="1" s="1"/>
  <c r="D109" i="1"/>
  <c r="D149" i="1"/>
  <c r="C151" i="1"/>
  <c r="D151" i="1" s="1"/>
  <c r="C185" i="1"/>
  <c r="D184" i="1"/>
  <c r="D198" i="1"/>
  <c r="C17" i="1"/>
  <c r="C9" i="1"/>
  <c r="C24" i="1"/>
  <c r="D24" i="1" s="1"/>
  <c r="C44" i="1"/>
  <c r="D44" i="1" s="1"/>
  <c r="C22" i="1"/>
  <c r="D22" i="1" s="1"/>
  <c r="C29" i="1"/>
  <c r="D29" i="1" s="1"/>
  <c r="C166" i="1"/>
  <c r="C172" i="1"/>
  <c r="D7" i="1"/>
  <c r="C13" i="1"/>
  <c r="C32" i="1"/>
  <c r="D32" i="1" s="1"/>
  <c r="C145" i="1"/>
  <c r="C147" i="1" s="1"/>
  <c r="D147" i="1" s="1"/>
  <c r="D12" i="1"/>
  <c r="C26" i="1"/>
  <c r="C132" i="1"/>
  <c r="D132" i="1" s="1"/>
  <c r="C36" i="1"/>
  <c r="D36" i="1" s="1"/>
  <c r="C34" i="1"/>
  <c r="D34" i="1" s="1"/>
  <c r="C59" i="1"/>
  <c r="D140" i="1"/>
  <c r="C154" i="1"/>
  <c r="D154" i="1" s="1"/>
  <c r="D214" i="1"/>
  <c r="D35" i="1"/>
  <c r="C39" i="1"/>
  <c r="D39" i="1" s="1"/>
  <c r="C129" i="1"/>
  <c r="D130" i="1"/>
  <c r="C175" i="1"/>
  <c r="C207" i="1"/>
  <c r="D207" i="1" s="1"/>
  <c r="D212" i="1"/>
  <c r="D215" i="1"/>
  <c r="B217" i="1"/>
  <c r="C62" i="1"/>
  <c r="D62" i="1" s="1"/>
  <c r="D188" i="1"/>
  <c r="C138" i="1"/>
  <c r="C142" i="1"/>
  <c r="D142" i="1" s="1"/>
  <c r="C160" i="1"/>
  <c r="C137" i="1"/>
  <c r="C126" i="1"/>
  <c r="D126" i="1" s="1"/>
  <c r="C163" i="1"/>
  <c r="C169" i="1"/>
  <c r="C124" i="1"/>
  <c r="C157" i="1"/>
  <c r="C122" i="1"/>
  <c r="D122" i="1" s="1"/>
  <c r="C150" i="1"/>
  <c r="D150" i="1" s="1"/>
  <c r="C63" i="1"/>
  <c r="D63" i="1" s="1"/>
  <c r="C55" i="1"/>
  <c r="D42" i="1"/>
  <c r="C86" i="1"/>
  <c r="D208" i="1"/>
  <c r="C211" i="1"/>
  <c r="C203" i="1"/>
  <c r="D203" i="1" s="1"/>
  <c r="D204" i="1"/>
  <c r="C206" i="1"/>
  <c r="D206" i="1" s="1"/>
  <c r="C195" i="1"/>
  <c r="D195" i="1" s="1"/>
  <c r="D200" i="1"/>
  <c r="D202" i="1"/>
  <c r="C92" i="1" l="1"/>
  <c r="C93" i="1" s="1"/>
  <c r="D93" i="1" s="1"/>
  <c r="C217" i="1"/>
  <c r="C219" i="1" s="1"/>
  <c r="D219" i="1" s="1"/>
  <c r="D217" i="1" l="1"/>
</calcChain>
</file>

<file path=xl/sharedStrings.xml><?xml version="1.0" encoding="utf-8"?>
<sst xmlns="http://schemas.openxmlformats.org/spreadsheetml/2006/main" count="259" uniqueCount="209">
  <si>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</si>
  <si>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</si>
  <si>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</si>
  <si>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</si>
  <si>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</si>
  <si>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</si>
  <si>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</si>
  <si>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</si>
  <si>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</si>
  <si>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</si>
  <si>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</si>
  <si>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</si>
  <si>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</si>
  <si>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</si>
  <si>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</si>
  <si>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</si>
  <si>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</si>
  <si>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</si>
  <si>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</si>
  <si>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</si>
  <si>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</si>
  <si>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</si>
  <si>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</si>
  <si>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</si>
  <si>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</si>
  <si>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</si>
  <si>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</si>
  <si>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</si>
  <si>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</si>
  <si>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</si>
  <si>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</si>
  <si>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</si>
  <si>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</si>
  <si>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</si>
  <si>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</si>
  <si>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</si>
  <si>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</si>
  <si>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</si>
  <si>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</si>
  <si>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</si>
  <si>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</si>
  <si>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</si>
  <si>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</si>
  <si>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</si>
  <si>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</si>
  <si>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</si>
  <si>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</si>
  <si>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</si>
  <si>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</si>
  <si>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</si>
  <si>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</si>
  <si>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</si>
  <si>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</si>
  <si>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</si>
  <si>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</si>
  <si>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</si>
  <si>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</si>
  <si>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</si>
  <si>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</si>
  <si>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</si>
  <si>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</si>
  <si>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</si>
  <si>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</si>
  <si>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</si>
  <si>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</si>
  <si>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</si>
  <si>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</si>
  <si>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</si>
  <si>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</si>
  <si>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</si>
  <si>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</si>
  <si>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</si>
  <si>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</si>
  <si>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</si>
  <si>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</si>
  <si>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</si>
  <si>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</si>
  <si>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</si>
  <si>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</si>
  <si>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</si>
  <si>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</si>
  <si>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</si>
  <si>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</si>
  <si>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</si>
  <si>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</si>
  <si>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</si>
  <si>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</si>
  <si>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</si>
  <si>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</si>
  <si>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</si>
  <si>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</si>
  <si>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</si>
  <si>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</si>
  <si>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</si>
  <si>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</si>
  <si>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</si>
  <si>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</si>
  <si>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</si>
  <si>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</si>
  <si>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</si>
  <si>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</si>
  <si>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</si>
  <si>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</si>
  <si>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</si>
  <si>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</si>
  <si>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</si>
  <si>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</si>
  <si>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</si>
  <si>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</si>
  <si>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</si>
  <si>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</si>
  <si>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</si>
  <si>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</si>
  <si>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</si>
  <si>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</si>
  <si>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</si>
  <si>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</si>
  <si>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</si>
  <si>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</si>
  <si>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</si>
  <si>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</si>
  <si>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</si>
  <si>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</si>
  <si>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</si>
  <si>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</si>
  <si>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</si>
  <si>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</si>
  <si>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</si>
  <si>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</si>
  <si>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</si>
  <si>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</si>
  <si>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</si>
  <si>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</si>
  <si>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</si>
  <si>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</si>
  <si>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</si>
  <si>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</si>
  <si>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</si>
  <si>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</si>
  <si>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</si>
  <si>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</si>
  <si>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</si>
  <si>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</si>
  <si>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</si>
  <si>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</si>
  <si>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</si>
  <si>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</si>
  <si>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</si>
  <si>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</si>
  <si>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</si>
  <si>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</si>
  <si>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</si>
  <si>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</si>
  <si>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</si>
  <si>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</si>
  <si>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</si>
  <si>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</si>
  <si>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</si>
  <si>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</si>
  <si>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</si>
  <si>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</si>
  <si>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</si>
  <si>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</si>
  <si>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</si>
  <si>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</si>
  <si>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</si>
  <si>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</si>
  <si>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</si>
  <si>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</si>
  <si>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</si>
  <si>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</si>
  <si>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</si>
  <si>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</si>
  <si>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</si>
  <si>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</si>
  <si>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</si>
  <si>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</si>
  <si>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</si>
  <si>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</si>
  <si>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</si>
  <si>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</si>
  <si>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</si>
  <si>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</si>
  <si>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</si>
  <si>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</si>
  <si>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</si>
  <si>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</si>
  <si>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</si>
  <si>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</si>
  <si>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</si>
  <si>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</si>
  <si>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</si>
  <si>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</si>
  <si>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</si>
  <si>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</si>
  <si>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</si>
  <si>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</si>
  <si>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</si>
  <si>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</si>
  <si>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</si>
  <si>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</si>
  <si>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</si>
  <si>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</si>
  <si>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</si>
  <si>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</si>
  <si>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</si>
  <si>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</si>
  <si>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</si>
  <si>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Информация о сельскохозяйственных работах по состоянию на 4 августа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</si>
</sst>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8"/>
  <sheetViews>
    <sheetView tabSelected="1" view="pageBreakPreview" topLeftCell="A2" zoomScale="60" zoomScaleNormal="70" zoomScalePageLayoutView="82" workbookViewId="0">
      <pane xSplit="3" ySplit="5" topLeftCell="E102" activePane="bottomRight" state="frozen"/>
      <selection activeCell="A2" sqref="A2"/>
      <selection pane="topRight" activeCell="F2" sqref="F2"/>
      <selection pane="bottomLeft" activeCell="A7" sqref="A7"/>
      <selection pane="bottomRight" activeCell="E5" sqref="E5:Y6"/>
    </sheetView>
  </sheetViews>
  <sheetFormatPr defaultColWidth="9.140625" defaultRowHeight="16.5" outlineLevelRow="1" x14ac:dyDescent="0.25"/>
  <cols>
    <col min="1" max="1" width="103" style="78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3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4" customWidth="1"/>
    <col min="17" max="17" width="13.5703125" style="136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82" t="s">
        <v>208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37"/>
      <c r="J3" s="5"/>
      <c r="K3" s="5"/>
      <c r="L3" s="5"/>
      <c r="M3" s="5"/>
      <c r="N3" s="5"/>
      <c r="O3" s="5"/>
      <c r="P3" s="105"/>
      <c r="Q3" s="137"/>
      <c r="R3" s="5"/>
      <c r="S3" s="5"/>
      <c r="T3" s="5"/>
      <c r="U3" s="5"/>
      <c r="V3" s="5"/>
      <c r="W3" s="5"/>
      <c r="X3" s="6" t="s">
        <v>2</v>
      </c>
      <c r="Y3" s="6"/>
    </row>
    <row r="4" spans="1:26" s="171" customFormat="1" ht="17.25" customHeight="1" thickBot="1" x14ac:dyDescent="0.35">
      <c r="A4" s="183" t="s">
        <v>3</v>
      </c>
      <c r="B4" s="186" t="s">
        <v>196</v>
      </c>
      <c r="C4" s="179" t="s">
        <v>197</v>
      </c>
      <c r="D4" s="179" t="s">
        <v>198</v>
      </c>
      <c r="E4" s="189" t="s">
        <v>4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1"/>
      <c r="Z4" s="171" t="s">
        <v>0</v>
      </c>
    </row>
    <row r="5" spans="1:26" s="171" customFormat="1" ht="87" customHeight="1" x14ac:dyDescent="0.25">
      <c r="A5" s="184"/>
      <c r="B5" s="187"/>
      <c r="C5" s="180"/>
      <c r="D5" s="180"/>
      <c r="E5" s="177" t="s">
        <v>5</v>
      </c>
      <c r="F5" s="177" t="s">
        <v>6</v>
      </c>
      <c r="G5" s="177" t="s">
        <v>7</v>
      </c>
      <c r="H5" s="177" t="s">
        <v>8</v>
      </c>
      <c r="I5" s="177" t="s">
        <v>9</v>
      </c>
      <c r="J5" s="177" t="s">
        <v>10</v>
      </c>
      <c r="K5" s="177" t="s">
        <v>11</v>
      </c>
      <c r="L5" s="177" t="s">
        <v>12</v>
      </c>
      <c r="M5" s="177" t="s">
        <v>13</v>
      </c>
      <c r="N5" s="177" t="s">
        <v>14</v>
      </c>
      <c r="O5" s="177" t="s">
        <v>15</v>
      </c>
      <c r="P5" s="177" t="s">
        <v>16</v>
      </c>
      <c r="Q5" s="177" t="s">
        <v>17</v>
      </c>
      <c r="R5" s="177" t="s">
        <v>18</v>
      </c>
      <c r="S5" s="177" t="s">
        <v>19</v>
      </c>
      <c r="T5" s="177" t="s">
        <v>20</v>
      </c>
      <c r="U5" s="177" t="s">
        <v>21</v>
      </c>
      <c r="V5" s="177" t="s">
        <v>22</v>
      </c>
      <c r="W5" s="177" t="s">
        <v>23</v>
      </c>
      <c r="X5" s="177" t="s">
        <v>24</v>
      </c>
      <c r="Y5" s="177" t="s">
        <v>25</v>
      </c>
    </row>
    <row r="6" spans="1:26" s="171" customFormat="1" ht="69.75" customHeight="1" thickBot="1" x14ac:dyDescent="0.3">
      <c r="A6" s="185"/>
      <c r="B6" s="188"/>
      <c r="C6" s="181"/>
      <c r="D6" s="181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4">
        <f t="shared" si="1"/>
        <v>0.96276595744680848</v>
      </c>
      <c r="F9" s="74">
        <f t="shared" si="1"/>
        <v>0.98597475455820471</v>
      </c>
      <c r="G9" s="74">
        <f t="shared" si="1"/>
        <v>1.0688613711869526</v>
      </c>
      <c r="H9" s="74">
        <f t="shared" si="1"/>
        <v>1.0066379024228345</v>
      </c>
      <c r="I9" s="74">
        <f t="shared" si="1"/>
        <v>1.0123099203475743</v>
      </c>
      <c r="J9" s="74">
        <f t="shared" si="1"/>
        <v>0.96661514683153016</v>
      </c>
      <c r="K9" s="74">
        <f t="shared" si="1"/>
        <v>1.0523702031602709</v>
      </c>
      <c r="L9" s="74">
        <f t="shared" si="1"/>
        <v>1.0039384174722521</v>
      </c>
      <c r="M9" s="74">
        <f t="shared" si="1"/>
        <v>1.226216571679088</v>
      </c>
      <c r="N9" s="74">
        <f t="shared" si="1"/>
        <v>1.1473988439306357</v>
      </c>
      <c r="O9" s="74">
        <f t="shared" si="1"/>
        <v>0.82330588980367325</v>
      </c>
      <c r="P9" s="74">
        <f t="shared" si="1"/>
        <v>1</v>
      </c>
      <c r="Q9" s="74">
        <f t="shared" si="1"/>
        <v>1.0597281831187411</v>
      </c>
      <c r="R9" s="74">
        <f t="shared" si="1"/>
        <v>1</v>
      </c>
      <c r="S9" s="74">
        <f t="shared" si="1"/>
        <v>1.2185057830572055</v>
      </c>
      <c r="T9" s="74">
        <f t="shared" si="1"/>
        <v>0.99271636675235642</v>
      </c>
      <c r="U9" s="74">
        <f t="shared" si="1"/>
        <v>0.95692158760890611</v>
      </c>
      <c r="V9" s="74">
        <f t="shared" si="1"/>
        <v>1.051094890510949</v>
      </c>
      <c r="W9" s="74">
        <f t="shared" si="1"/>
        <v>1.0196286472148541</v>
      </c>
      <c r="X9" s="74">
        <f t="shared" si="1"/>
        <v>1.0062515628907227</v>
      </c>
      <c r="Y9" s="74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4">
        <f>E10/E8</f>
        <v>0.95479658463083883</v>
      </c>
      <c r="F11" s="74">
        <f t="shared" ref="F11:Y11" si="2">F10/F8</f>
        <v>0.9502133712660028</v>
      </c>
      <c r="G11" s="74">
        <f t="shared" si="2"/>
        <v>1</v>
      </c>
      <c r="H11" s="74">
        <f t="shared" si="2"/>
        <v>0.97065611605670954</v>
      </c>
      <c r="I11" s="74">
        <f t="shared" si="2"/>
        <v>0.94277539341917027</v>
      </c>
      <c r="J11" s="74">
        <f t="shared" si="2"/>
        <v>0.9667412855772306</v>
      </c>
      <c r="K11" s="74">
        <v>0.97</v>
      </c>
      <c r="L11" s="74">
        <f t="shared" si="2"/>
        <v>1</v>
      </c>
      <c r="M11" s="74">
        <f t="shared" si="2"/>
        <v>1</v>
      </c>
      <c r="N11" s="74">
        <f t="shared" si="2"/>
        <v>1</v>
      </c>
      <c r="O11" s="74">
        <v>0.94</v>
      </c>
      <c r="P11" s="74">
        <f t="shared" si="2"/>
        <v>1</v>
      </c>
      <c r="Q11" s="74">
        <f t="shared" si="2"/>
        <v>0.95275059061761724</v>
      </c>
      <c r="R11" s="74">
        <f t="shared" si="2"/>
        <v>1</v>
      </c>
      <c r="S11" s="74">
        <f t="shared" si="2"/>
        <v>1</v>
      </c>
      <c r="T11" s="74">
        <f t="shared" si="2"/>
        <v>0.84721622788088047</v>
      </c>
      <c r="U11" s="74">
        <f t="shared" si="2"/>
        <v>0.96762771876580678</v>
      </c>
      <c r="V11" s="74">
        <v>0.97</v>
      </c>
      <c r="W11" s="74">
        <f t="shared" si="2"/>
        <v>0.94120707596253905</v>
      </c>
      <c r="X11" s="74">
        <f t="shared" si="2"/>
        <v>0.97763419483101388</v>
      </c>
      <c r="Y11" s="74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79">
        <v>1630</v>
      </c>
      <c r="F12" s="79">
        <v>728</v>
      </c>
      <c r="G12" s="79">
        <v>2552</v>
      </c>
      <c r="H12" s="79">
        <v>1253</v>
      </c>
      <c r="I12" s="79">
        <v>680</v>
      </c>
      <c r="J12" s="79">
        <v>2600</v>
      </c>
      <c r="K12" s="79">
        <v>1201</v>
      </c>
      <c r="L12" s="79">
        <v>607</v>
      </c>
      <c r="M12" s="79">
        <v>968</v>
      </c>
      <c r="N12" s="79">
        <v>35</v>
      </c>
      <c r="O12" s="79">
        <v>517</v>
      </c>
      <c r="P12" s="79">
        <v>950</v>
      </c>
      <c r="Q12" s="79">
        <v>2963</v>
      </c>
      <c r="R12" s="79">
        <v>1650</v>
      </c>
      <c r="S12" s="79">
        <v>2878</v>
      </c>
      <c r="T12" s="79">
        <v>1772</v>
      </c>
      <c r="U12" s="79">
        <v>742</v>
      </c>
      <c r="V12" s="79">
        <v>720</v>
      </c>
      <c r="W12" s="79">
        <v>260</v>
      </c>
      <c r="X12" s="79">
        <v>3270</v>
      </c>
      <c r="Y12" s="79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2">
        <v>7450</v>
      </c>
      <c r="F20" s="102">
        <v>3312</v>
      </c>
      <c r="G20" s="102">
        <v>3845</v>
      </c>
      <c r="H20" s="102">
        <v>6912</v>
      </c>
      <c r="I20" s="102">
        <v>2567</v>
      </c>
      <c r="J20" s="102">
        <v>6276</v>
      </c>
      <c r="K20" s="102">
        <v>2486</v>
      </c>
      <c r="L20" s="102">
        <v>3533</v>
      </c>
      <c r="M20" s="102">
        <v>4751</v>
      </c>
      <c r="N20" s="102">
        <v>1784</v>
      </c>
      <c r="O20" s="102">
        <v>3117</v>
      </c>
      <c r="P20" s="102">
        <v>6485</v>
      </c>
      <c r="Q20" s="102">
        <v>6080</v>
      </c>
      <c r="R20" s="102">
        <v>3411</v>
      </c>
      <c r="S20" s="102">
        <v>7307</v>
      </c>
      <c r="T20" s="102">
        <v>4019</v>
      </c>
      <c r="U20" s="102">
        <v>1720</v>
      </c>
      <c r="V20" s="102">
        <v>2225</v>
      </c>
      <c r="W20" s="102">
        <v>6102</v>
      </c>
      <c r="X20" s="102">
        <v>3776</v>
      </c>
      <c r="Y20" s="102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1">
        <f t="shared" ref="E22:Y22" si="7">E21/E20</f>
        <v>0</v>
      </c>
      <c r="F22" s="101">
        <f t="shared" si="7"/>
        <v>0</v>
      </c>
      <c r="G22" s="101">
        <f t="shared" si="7"/>
        <v>0</v>
      </c>
      <c r="H22" s="101">
        <f t="shared" si="7"/>
        <v>0</v>
      </c>
      <c r="I22" s="101">
        <f t="shared" si="7"/>
        <v>0</v>
      </c>
      <c r="J22" s="101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1">
        <f t="shared" si="7"/>
        <v>0</v>
      </c>
      <c r="S22" s="101">
        <f t="shared" si="7"/>
        <v>0</v>
      </c>
      <c r="T22" s="101">
        <f t="shared" si="7"/>
        <v>0</v>
      </c>
      <c r="U22" s="101">
        <f t="shared" si="7"/>
        <v>0</v>
      </c>
      <c r="V22" s="101">
        <f t="shared" si="7"/>
        <v>0</v>
      </c>
      <c r="W22" s="101">
        <f t="shared" si="7"/>
        <v>0</v>
      </c>
      <c r="X22" s="101">
        <f t="shared" si="7"/>
        <v>0</v>
      </c>
      <c r="Y22" s="101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0" customFormat="1" ht="30" hidden="1" customHeight="1" x14ac:dyDescent="0.2">
      <c r="A27" s="97" t="s">
        <v>194</v>
      </c>
      <c r="B27" s="98">
        <v>10</v>
      </c>
      <c r="C27" s="23">
        <f t="shared" ref="C27:C33" si="10">SUM(E27:Y27)</f>
        <v>6</v>
      </c>
      <c r="D27" s="99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1">
        <f t="shared" si="11"/>
        <v>0.67114093959731547</v>
      </c>
      <c r="F29" s="101">
        <f t="shared" si="11"/>
        <v>0.33303140096618356</v>
      </c>
      <c r="G29" s="101">
        <f t="shared" si="11"/>
        <v>1.3003901170351105E-2</v>
      </c>
      <c r="H29" s="101">
        <f t="shared" si="11"/>
        <v>0.16203703703703703</v>
      </c>
      <c r="I29" s="101">
        <f t="shared" si="11"/>
        <v>0.47136735488897546</v>
      </c>
      <c r="J29" s="101">
        <f t="shared" si="11"/>
        <v>1</v>
      </c>
      <c r="K29" s="101">
        <f t="shared" si="11"/>
        <v>1</v>
      </c>
      <c r="L29" s="101">
        <f t="shared" si="11"/>
        <v>0.41069912255873198</v>
      </c>
      <c r="M29" s="101">
        <f t="shared" si="11"/>
        <v>2.1048200378867607E-2</v>
      </c>
      <c r="N29" s="101">
        <f t="shared" si="11"/>
        <v>1</v>
      </c>
      <c r="O29" s="101">
        <f t="shared" si="11"/>
        <v>0.65351299326275269</v>
      </c>
      <c r="P29" s="101">
        <f t="shared" si="11"/>
        <v>0.98689282960678493</v>
      </c>
      <c r="Q29" s="101">
        <f t="shared" si="11"/>
        <v>1</v>
      </c>
      <c r="R29" s="101">
        <f t="shared" si="11"/>
        <v>0.96745822339489884</v>
      </c>
      <c r="S29" s="101">
        <f t="shared" si="11"/>
        <v>0.80402353907212265</v>
      </c>
      <c r="T29" s="101">
        <f t="shared" si="11"/>
        <v>0.77730778800696687</v>
      </c>
      <c r="U29" s="101">
        <f t="shared" si="11"/>
        <v>0</v>
      </c>
      <c r="V29" s="101">
        <f t="shared" si="11"/>
        <v>0</v>
      </c>
      <c r="W29" s="101">
        <f t="shared" si="11"/>
        <v>1</v>
      </c>
      <c r="X29" s="101">
        <f t="shared" si="11"/>
        <v>0.63532838983050843</v>
      </c>
      <c r="Y29" s="101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1">
        <f>B31/B30</f>
        <v>0</v>
      </c>
      <c r="C32" s="23">
        <f t="shared" si="10"/>
        <v>0</v>
      </c>
      <c r="D32" s="15" t="e">
        <f t="shared" si="0"/>
        <v>#DIV/0!</v>
      </c>
      <c r="E32" s="101">
        <f>E31/E30</f>
        <v>0</v>
      </c>
      <c r="F32" s="101">
        <f t="shared" ref="F32:Y32" si="12">F31/F30</f>
        <v>0</v>
      </c>
      <c r="G32" s="101">
        <f t="shared" si="12"/>
        <v>0</v>
      </c>
      <c r="H32" s="101">
        <f t="shared" si="12"/>
        <v>0</v>
      </c>
      <c r="I32" s="101">
        <f t="shared" si="12"/>
        <v>0</v>
      </c>
      <c r="J32" s="101">
        <f t="shared" si="12"/>
        <v>0</v>
      </c>
      <c r="K32" s="101">
        <f t="shared" si="12"/>
        <v>0</v>
      </c>
      <c r="L32" s="101">
        <f t="shared" si="12"/>
        <v>0</v>
      </c>
      <c r="M32" s="101">
        <f t="shared" si="12"/>
        <v>0</v>
      </c>
      <c r="N32" s="101">
        <f t="shared" si="12"/>
        <v>0</v>
      </c>
      <c r="O32" s="101">
        <f t="shared" si="12"/>
        <v>0</v>
      </c>
      <c r="P32" s="101">
        <f>P31/Q30</f>
        <v>0</v>
      </c>
      <c r="Q32" s="101">
        <f>Q31/R30</f>
        <v>0</v>
      </c>
      <c r="R32" s="101">
        <f>R31/S30</f>
        <v>0</v>
      </c>
      <c r="S32" s="101">
        <f>S31/T30</f>
        <v>0</v>
      </c>
      <c r="T32" s="101">
        <f t="shared" si="12"/>
        <v>0</v>
      </c>
      <c r="U32" s="101">
        <f t="shared" si="12"/>
        <v>0</v>
      </c>
      <c r="V32" s="101">
        <f t="shared" si="12"/>
        <v>0</v>
      </c>
      <c r="W32" s="101">
        <f t="shared" si="12"/>
        <v>0</v>
      </c>
      <c r="X32" s="101">
        <f t="shared" si="12"/>
        <v>0</v>
      </c>
      <c r="Y32" s="101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1">
        <f t="shared" si="14"/>
        <v>1.1424219345011424</v>
      </c>
      <c r="F36" s="101">
        <f t="shared" si="14"/>
        <v>0.80256217030896759</v>
      </c>
      <c r="G36" s="101">
        <f t="shared" si="14"/>
        <v>0.35197013687266693</v>
      </c>
      <c r="H36" s="101">
        <f t="shared" si="14"/>
        <v>0.21991969952078746</v>
      </c>
      <c r="I36" s="101">
        <f t="shared" si="14"/>
        <v>0.30360772357723576</v>
      </c>
      <c r="J36" s="101">
        <f t="shared" si="14"/>
        <v>0.89177259887005644</v>
      </c>
      <c r="K36" s="101">
        <f t="shared" si="14"/>
        <v>0.9566353187042842</v>
      </c>
      <c r="L36" s="101">
        <f t="shared" si="14"/>
        <v>0.68450881612090675</v>
      </c>
      <c r="M36" s="101">
        <f t="shared" si="14"/>
        <v>0.26166253101736975</v>
      </c>
      <c r="N36" s="101">
        <f t="shared" si="14"/>
        <v>0.82688249400479619</v>
      </c>
      <c r="O36" s="101">
        <f t="shared" si="14"/>
        <v>0.20989606868504293</v>
      </c>
      <c r="P36" s="101">
        <f>P35/Q30</f>
        <v>0.65711462450592883</v>
      </c>
      <c r="Q36" s="101">
        <f>Q35/R30</f>
        <v>1.1415678184631253</v>
      </c>
      <c r="R36" s="101">
        <f>R35/S30</f>
        <v>0.19192256341789052</v>
      </c>
      <c r="S36" s="101">
        <f>S35/T30</f>
        <v>0.5606710158434296</v>
      </c>
      <c r="T36" s="101">
        <f t="shared" si="14"/>
        <v>0.59068033550792176</v>
      </c>
      <c r="U36" s="101">
        <f t="shared" si="14"/>
        <v>0.6130268199233716</v>
      </c>
      <c r="V36" s="101">
        <f t="shared" si="14"/>
        <v>0.14977533699450823</v>
      </c>
      <c r="W36" s="101">
        <f t="shared" si="14"/>
        <v>1.0121219253854301</v>
      </c>
      <c r="X36" s="101">
        <f t="shared" si="14"/>
        <v>0.92010062290368955</v>
      </c>
      <c r="Y36" s="101">
        <f t="shared" si="14"/>
        <v>0.70348657821659977</v>
      </c>
      <c r="Z36" s="101"/>
      <c r="AA36" s="101"/>
      <c r="AB36" s="101"/>
      <c r="AC36" s="10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1" t="e">
        <f>E38/E37</f>
        <v>#DIV/0!</v>
      </c>
      <c r="F39" s="101" t="e">
        <f t="shared" ref="F39:Y39" si="15">F38/F37</f>
        <v>#DIV/0!</v>
      </c>
      <c r="G39" s="101" t="e">
        <f t="shared" si="15"/>
        <v>#DIV/0!</v>
      </c>
      <c r="H39" s="101" t="e">
        <f t="shared" si="15"/>
        <v>#DIV/0!</v>
      </c>
      <c r="I39" s="101" t="e">
        <f t="shared" si="15"/>
        <v>#DIV/0!</v>
      </c>
      <c r="J39" s="101" t="e">
        <f t="shared" si="15"/>
        <v>#DIV/0!</v>
      </c>
      <c r="K39" s="101" t="e">
        <f t="shared" si="15"/>
        <v>#DIV/0!</v>
      </c>
      <c r="L39" s="101" t="e">
        <f t="shared" si="15"/>
        <v>#DIV/0!</v>
      </c>
      <c r="M39" s="101" t="e">
        <f t="shared" si="15"/>
        <v>#DIV/0!</v>
      </c>
      <c r="N39" s="101" t="e">
        <f t="shared" si="15"/>
        <v>#DIV/0!</v>
      </c>
      <c r="O39" s="101" t="e">
        <f t="shared" si="15"/>
        <v>#DIV/0!</v>
      </c>
      <c r="P39" s="101" t="e">
        <f t="shared" si="15"/>
        <v>#DIV/0!</v>
      </c>
      <c r="Q39" s="101" t="e">
        <f t="shared" si="15"/>
        <v>#DIV/0!</v>
      </c>
      <c r="R39" s="101" t="e">
        <f t="shared" si="15"/>
        <v>#DIV/0!</v>
      </c>
      <c r="S39" s="101" t="e">
        <f t="shared" si="15"/>
        <v>#DIV/0!</v>
      </c>
      <c r="T39" s="101" t="e">
        <f t="shared" si="15"/>
        <v>#DIV/0!</v>
      </c>
      <c r="U39" s="101" t="e">
        <f t="shared" si="15"/>
        <v>#DIV/0!</v>
      </c>
      <c r="V39" s="101" t="e">
        <f t="shared" si="15"/>
        <v>#DIV/0!</v>
      </c>
      <c r="W39" s="101" t="e">
        <f t="shared" si="15"/>
        <v>#DIV/0!</v>
      </c>
      <c r="X39" s="101" t="e">
        <f t="shared" si="15"/>
        <v>#DIV/0!</v>
      </c>
      <c r="Y39" s="101" t="e">
        <f t="shared" si="15"/>
        <v>#DIV/0!</v>
      </c>
    </row>
    <row r="40" spans="1:29" s="12" customFormat="1" ht="30" hidden="1" customHeight="1" x14ac:dyDescent="0.2">
      <c r="A40" s="80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38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38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38"/>
      <c r="J43" s="10"/>
      <c r="K43" s="10"/>
      <c r="L43" s="10"/>
      <c r="M43" s="10"/>
      <c r="N43" s="10"/>
      <c r="O43" s="10">
        <v>425</v>
      </c>
      <c r="P43" s="10"/>
      <c r="Q43" s="138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143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143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14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4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103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3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44"/>
      <c r="J47" s="34"/>
      <c r="K47" s="34"/>
      <c r="L47" s="34"/>
      <c r="M47" s="34">
        <v>132</v>
      </c>
      <c r="N47" s="34"/>
      <c r="O47" s="34"/>
      <c r="P47" s="34">
        <v>100</v>
      </c>
      <c r="Q47" s="14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44">
        <v>240</v>
      </c>
      <c r="J48" s="34"/>
      <c r="K48" s="34"/>
      <c r="L48" s="34"/>
      <c r="M48" s="34"/>
      <c r="N48" s="34"/>
      <c r="O48" s="34"/>
      <c r="P48" s="34">
        <v>17</v>
      </c>
      <c r="Q48" s="14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3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3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144"/>
      <c r="J50" s="34"/>
      <c r="K50" s="34"/>
      <c r="L50" s="34"/>
      <c r="M50" s="34"/>
      <c r="N50" s="34"/>
      <c r="O50" s="34"/>
      <c r="P50" s="34"/>
      <c r="Q50" s="14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14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14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14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14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4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4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14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14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144"/>
      <c r="J56" s="34"/>
      <c r="K56" s="34"/>
      <c r="L56" s="34"/>
      <c r="M56" s="34"/>
      <c r="N56" s="34"/>
      <c r="O56" s="34"/>
      <c r="P56" s="34"/>
      <c r="Q56" s="14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4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4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103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103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1">
        <f>E58/E57</f>
        <v>1.9166666666666667</v>
      </c>
      <c r="F59" s="101">
        <f t="shared" ref="F59:Y59" si="19">F58/F57</f>
        <v>0.81904761904761902</v>
      </c>
      <c r="G59" s="101">
        <f t="shared" si="19"/>
        <v>1.125</v>
      </c>
      <c r="H59" s="101"/>
      <c r="I59" s="141">
        <f t="shared" si="19"/>
        <v>2.2571428571428571</v>
      </c>
      <c r="J59" s="141">
        <f t="shared" si="19"/>
        <v>0.66666666666666663</v>
      </c>
      <c r="K59" s="101">
        <f t="shared" si="19"/>
        <v>1.0672268907563025</v>
      </c>
      <c r="L59" s="101">
        <f t="shared" si="19"/>
        <v>1.3385714285714285</v>
      </c>
      <c r="M59" s="101">
        <f t="shared" si="19"/>
        <v>1.4242424242424243</v>
      </c>
      <c r="N59" s="101">
        <f t="shared" si="19"/>
        <v>5.6</v>
      </c>
      <c r="O59" s="101">
        <f t="shared" si="19"/>
        <v>1.9</v>
      </c>
      <c r="P59" s="101">
        <f t="shared" si="19"/>
        <v>1.1834862385321101</v>
      </c>
      <c r="Q59" s="101"/>
      <c r="R59" s="101">
        <f t="shared" si="19"/>
        <v>2.3333333333333335</v>
      </c>
      <c r="S59" s="101">
        <f t="shared" si="19"/>
        <v>1.2</v>
      </c>
      <c r="T59" s="101">
        <f t="shared" si="19"/>
        <v>0.58333333333333337</v>
      </c>
      <c r="U59" s="101"/>
      <c r="V59" s="101"/>
      <c r="W59" s="101">
        <f t="shared" si="19"/>
        <v>1</v>
      </c>
      <c r="X59" s="101">
        <f t="shared" si="19"/>
        <v>1</v>
      </c>
      <c r="Y59" s="101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103"/>
      <c r="J60" s="26"/>
      <c r="K60" s="26"/>
      <c r="L60" s="26">
        <v>3</v>
      </c>
      <c r="M60" s="54"/>
      <c r="N60" s="54"/>
      <c r="O60" s="26"/>
      <c r="P60" s="26"/>
      <c r="Q60" s="103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143"/>
      <c r="J61" s="35"/>
      <c r="K61" s="35"/>
      <c r="L61" s="35"/>
      <c r="M61" s="35"/>
      <c r="N61" s="35"/>
      <c r="O61" s="35"/>
      <c r="P61" s="35"/>
      <c r="Q61" s="143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14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14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144"/>
      <c r="J64" s="34"/>
      <c r="K64" s="34"/>
      <c r="L64" s="34"/>
      <c r="M64" s="34"/>
      <c r="N64" s="34"/>
      <c r="O64" s="34"/>
      <c r="P64" s="34"/>
      <c r="Q64" s="14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144"/>
      <c r="J65" s="34"/>
      <c r="K65" s="34"/>
      <c r="L65" s="34"/>
      <c r="M65" s="34"/>
      <c r="N65" s="34"/>
      <c r="O65" s="34"/>
      <c r="P65" s="34"/>
      <c r="Q65" s="14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144"/>
      <c r="J66" s="34"/>
      <c r="K66" s="34"/>
      <c r="L66" s="34"/>
      <c r="M66" s="34"/>
      <c r="N66" s="34"/>
      <c r="O66" s="34"/>
      <c r="P66" s="34"/>
      <c r="Q66" s="14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135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135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135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35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135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135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135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135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135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135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135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33">
        <v>82</v>
      </c>
      <c r="Q72" s="135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135">
        <v>62</v>
      </c>
      <c r="J73" s="37"/>
      <c r="K73" s="37"/>
      <c r="L73" s="37"/>
      <c r="M73" s="37"/>
      <c r="N73" s="37">
        <v>2</v>
      </c>
      <c r="O73" s="37"/>
      <c r="P73" s="132"/>
      <c r="Q73" s="165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39">
        <v>187</v>
      </c>
      <c r="I74" s="140">
        <v>238</v>
      </c>
      <c r="J74" s="37"/>
      <c r="K74" s="37"/>
      <c r="L74" s="37"/>
      <c r="M74" s="37"/>
      <c r="N74" s="37"/>
      <c r="O74" s="37"/>
      <c r="P74" s="132">
        <v>210</v>
      </c>
      <c r="Q74" s="165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135"/>
      <c r="J75" s="37"/>
      <c r="K75" s="37"/>
      <c r="L75" s="37"/>
      <c r="M75" s="37"/>
      <c r="N75" s="37"/>
      <c r="O75" s="37"/>
      <c r="P75" s="132"/>
      <c r="Q75" s="165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135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32"/>
      <c r="Q76" s="165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135"/>
      <c r="J77" s="37"/>
      <c r="K77" s="37"/>
      <c r="L77" s="37"/>
      <c r="M77" s="37"/>
      <c r="N77" s="37"/>
      <c r="O77" s="37">
        <v>4</v>
      </c>
      <c r="P77" s="132"/>
      <c r="Q77" s="165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135"/>
      <c r="J78" s="37"/>
      <c r="K78" s="37"/>
      <c r="L78" s="37"/>
      <c r="M78" s="37"/>
      <c r="N78" s="37"/>
      <c r="O78" s="37"/>
      <c r="P78" s="132"/>
      <c r="Q78" s="165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135"/>
      <c r="J79" s="37"/>
      <c r="K79" s="37"/>
      <c r="L79" s="37"/>
      <c r="M79" s="37"/>
      <c r="N79" s="37"/>
      <c r="O79" s="37">
        <v>4</v>
      </c>
      <c r="P79" s="132"/>
      <c r="Q79" s="165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143"/>
      <c r="J80" s="35"/>
      <c r="K80" s="35"/>
      <c r="L80" s="35"/>
      <c r="M80" s="35"/>
      <c r="N80" s="35"/>
      <c r="O80" s="35"/>
      <c r="P80" s="134"/>
      <c r="Q80" s="143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145"/>
      <c r="J81" s="38"/>
      <c r="K81" s="38"/>
      <c r="L81" s="38"/>
      <c r="M81" s="38"/>
      <c r="N81" s="38"/>
      <c r="O81" s="38"/>
      <c r="P81" s="114"/>
      <c r="Q81" s="145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145"/>
      <c r="J82" s="38"/>
      <c r="K82" s="38"/>
      <c r="L82" s="38"/>
      <c r="M82" s="38"/>
      <c r="N82" s="38"/>
      <c r="O82" s="38"/>
      <c r="P82" s="114"/>
      <c r="Q82" s="145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7" t="s">
        <v>79</v>
      </c>
      <c r="B83" s="40"/>
      <c r="C83" s="40">
        <f>SUM(E83:Y83)</f>
        <v>0</v>
      </c>
      <c r="D83" s="15" t="e">
        <f t="shared" si="25"/>
        <v>#DIV/0!</v>
      </c>
      <c r="E83" s="76"/>
      <c r="F83" s="76"/>
      <c r="G83" s="76"/>
      <c r="H83" s="76"/>
      <c r="I83" s="146"/>
      <c r="J83" s="76"/>
      <c r="K83" s="76"/>
      <c r="L83" s="76"/>
      <c r="M83" s="76"/>
      <c r="N83" s="76"/>
      <c r="O83" s="76"/>
      <c r="P83" s="115"/>
      <c r="Q83" s="146"/>
      <c r="R83" s="76"/>
      <c r="S83" s="76"/>
      <c r="T83" s="76"/>
      <c r="U83" s="76"/>
      <c r="V83" s="76"/>
      <c r="W83" s="76"/>
      <c r="X83" s="76"/>
      <c r="Y83" s="76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145"/>
      <c r="J84" s="38"/>
      <c r="K84" s="38"/>
      <c r="L84" s="38"/>
      <c r="M84" s="38"/>
      <c r="N84" s="38"/>
      <c r="O84" s="38"/>
      <c r="P84" s="114"/>
      <c r="Q84" s="145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47"/>
      <c r="J85" s="41"/>
      <c r="K85" s="41"/>
      <c r="L85" s="41"/>
      <c r="M85" s="41"/>
      <c r="N85" s="41"/>
      <c r="O85" s="41"/>
      <c r="P85" s="116"/>
      <c r="Q85" s="147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6">
        <f>(E42-E87)</f>
        <v>47</v>
      </c>
      <c r="F86" s="96">
        <f t="shared" ref="F86:Y86" si="26">(F42-F87)</f>
        <v>708</v>
      </c>
      <c r="G86" s="96">
        <f t="shared" si="26"/>
        <v>1119</v>
      </c>
      <c r="H86" s="96">
        <f t="shared" si="26"/>
        <v>818</v>
      </c>
      <c r="I86" s="96">
        <f t="shared" si="26"/>
        <v>632</v>
      </c>
      <c r="J86" s="96">
        <f t="shared" si="26"/>
        <v>132</v>
      </c>
      <c r="K86" s="96">
        <f t="shared" si="26"/>
        <v>287</v>
      </c>
      <c r="L86" s="96">
        <f t="shared" si="26"/>
        <v>698</v>
      </c>
      <c r="M86" s="96">
        <f t="shared" si="26"/>
        <v>148</v>
      </c>
      <c r="N86" s="96">
        <f t="shared" si="26"/>
        <v>0</v>
      </c>
      <c r="O86" s="96">
        <f t="shared" si="26"/>
        <v>-588</v>
      </c>
      <c r="P86" s="96">
        <f t="shared" si="26"/>
        <v>1435</v>
      </c>
      <c r="Q86" s="96">
        <f t="shared" si="26"/>
        <v>1207</v>
      </c>
      <c r="R86" s="96">
        <f t="shared" si="26"/>
        <v>35</v>
      </c>
      <c r="S86" s="96">
        <f t="shared" si="26"/>
        <v>-163</v>
      </c>
      <c r="T86" s="96">
        <f t="shared" si="26"/>
        <v>58</v>
      </c>
      <c r="U86" s="96">
        <f t="shared" si="26"/>
        <v>-63</v>
      </c>
      <c r="V86" s="96">
        <f t="shared" si="26"/>
        <v>22</v>
      </c>
      <c r="W86" s="96">
        <f t="shared" si="26"/>
        <v>778</v>
      </c>
      <c r="X86" s="96">
        <f t="shared" si="26"/>
        <v>116</v>
      </c>
      <c r="Y86" s="96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38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38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38"/>
      <c r="J88" s="10"/>
      <c r="K88" s="10"/>
      <c r="L88" s="10"/>
      <c r="M88" s="10"/>
      <c r="N88" s="10"/>
      <c r="O88" s="10"/>
      <c r="P88" s="106"/>
      <c r="Q88" s="138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3"/>
      <c r="J89" s="26"/>
      <c r="K89" s="26"/>
      <c r="L89" s="26"/>
      <c r="M89" s="26"/>
      <c r="N89" s="26"/>
      <c r="O89" s="26"/>
      <c r="P89" s="109"/>
      <c r="Q89" s="103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44"/>
      <c r="J90" s="34"/>
      <c r="K90" s="34"/>
      <c r="L90" s="34"/>
      <c r="M90" s="34"/>
      <c r="N90" s="36"/>
      <c r="O90" s="34"/>
      <c r="P90" s="113"/>
      <c r="Q90" s="14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48"/>
      <c r="J91" s="46"/>
      <c r="K91" s="46"/>
      <c r="L91" s="46"/>
      <c r="M91" s="46"/>
      <c r="N91" s="46"/>
      <c r="O91" s="46"/>
      <c r="P91" s="117"/>
      <c r="Q91" s="148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48"/>
      <c r="J92" s="46"/>
      <c r="K92" s="46"/>
      <c r="L92" s="46"/>
      <c r="M92" s="46"/>
      <c r="N92" s="46"/>
      <c r="O92" s="46"/>
      <c r="P92" s="46"/>
      <c r="Q92" s="148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48"/>
      <c r="J93" s="46"/>
      <c r="K93" s="46"/>
      <c r="L93" s="46"/>
      <c r="M93" s="46"/>
      <c r="N93" s="46"/>
      <c r="O93" s="46"/>
      <c r="P93" s="117"/>
      <c r="Q93" s="148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2"/>
      <c r="C94" s="82"/>
      <c r="D94" s="47"/>
      <c r="E94" s="82"/>
      <c r="F94" s="82"/>
      <c r="G94" s="82"/>
      <c r="H94" s="82"/>
      <c r="I94" s="149"/>
      <c r="J94" s="82"/>
      <c r="K94" s="82"/>
      <c r="L94" s="82"/>
      <c r="M94" s="82"/>
      <c r="N94" s="82"/>
      <c r="O94" s="82"/>
      <c r="P94" s="118"/>
      <c r="Q94" s="149"/>
      <c r="R94" s="82"/>
      <c r="S94" s="82"/>
      <c r="T94" s="82"/>
      <c r="U94" s="82"/>
      <c r="V94" s="82"/>
      <c r="W94" s="82"/>
      <c r="X94" s="82"/>
      <c r="Y94" s="82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27">C95/B95</f>
        <v>#DIV/0!</v>
      </c>
      <c r="E95" s="10"/>
      <c r="F95" s="10"/>
      <c r="G95" s="10"/>
      <c r="H95" s="10"/>
      <c r="I95" s="138"/>
      <c r="J95" s="10"/>
      <c r="K95" s="10"/>
      <c r="L95" s="10"/>
      <c r="M95" s="10"/>
      <c r="N95" s="10"/>
      <c r="O95" s="10"/>
      <c r="P95" s="106"/>
      <c r="Q95" s="138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38"/>
      <c r="J96" s="10"/>
      <c r="K96" s="10"/>
      <c r="L96" s="10"/>
      <c r="M96" s="10"/>
      <c r="N96" s="10"/>
      <c r="O96" s="10"/>
      <c r="P96" s="106"/>
      <c r="Q96" s="138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38"/>
      <c r="J97" s="10"/>
      <c r="K97" s="10"/>
      <c r="L97" s="10"/>
      <c r="M97" s="10"/>
      <c r="N97" s="10"/>
      <c r="O97" s="10"/>
      <c r="P97" s="106"/>
      <c r="Q97" s="138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38"/>
      <c r="J98" s="10"/>
      <c r="K98" s="10"/>
      <c r="L98" s="10"/>
      <c r="M98" s="10"/>
      <c r="N98" s="10"/>
      <c r="O98" s="10"/>
      <c r="P98" s="106"/>
      <c r="Q98" s="138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38"/>
      <c r="J99" s="10"/>
      <c r="K99" s="10"/>
      <c r="L99" s="10"/>
      <c r="M99" s="10"/>
      <c r="N99" s="10"/>
      <c r="O99" s="10"/>
      <c r="P99" s="106"/>
      <c r="Q99" s="138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38"/>
      <c r="J100" s="10"/>
      <c r="K100" s="10"/>
      <c r="L100" s="10"/>
      <c r="M100" s="10"/>
      <c r="N100" s="10"/>
      <c r="O100" s="10"/>
      <c r="P100" s="106"/>
      <c r="Q100" s="138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38"/>
      <c r="J101" s="10"/>
      <c r="K101" s="10"/>
      <c r="L101" s="10"/>
      <c r="M101" s="10"/>
      <c r="N101" s="10"/>
      <c r="O101" s="10"/>
      <c r="P101" s="138"/>
      <c r="Q101" s="138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customHeight="1" collapsed="1" x14ac:dyDescent="0.2">
      <c r="A102" s="32" t="s">
        <v>91</v>
      </c>
      <c r="B102" s="23">
        <v>135635</v>
      </c>
      <c r="C102" s="27">
        <f>SUM(E102:Y102)</f>
        <v>7287</v>
      </c>
      <c r="D102" s="15">
        <f>C102/B102</f>
        <v>5.3725070962509676E-2</v>
      </c>
      <c r="E102" s="39">
        <v>950</v>
      </c>
      <c r="F102" s="39">
        <v>130</v>
      </c>
      <c r="G102" s="140">
        <v>102</v>
      </c>
      <c r="H102" s="140">
        <v>134</v>
      </c>
      <c r="I102" s="140">
        <v>230</v>
      </c>
      <c r="J102" s="140">
        <v>514</v>
      </c>
      <c r="K102" s="140">
        <v>240</v>
      </c>
      <c r="L102" s="140">
        <v>160</v>
      </c>
      <c r="M102" s="140">
        <v>670</v>
      </c>
      <c r="N102" s="140">
        <v>350</v>
      </c>
      <c r="O102" s="140">
        <v>90</v>
      </c>
      <c r="P102" s="140">
        <v>377</v>
      </c>
      <c r="Q102" s="140">
        <v>428</v>
      </c>
      <c r="R102" s="140">
        <v>157</v>
      </c>
      <c r="S102" s="140">
        <v>1015</v>
      </c>
      <c r="T102" s="140">
        <v>22</v>
      </c>
      <c r="U102" s="140"/>
      <c r="V102" s="140"/>
      <c r="W102" s="140">
        <v>399</v>
      </c>
      <c r="X102" s="140">
        <v>1199</v>
      </c>
      <c r="Y102" s="140">
        <v>120</v>
      </c>
    </row>
    <row r="103" spans="1:25" s="12" customFormat="1" ht="30" hidden="1" customHeight="1" x14ac:dyDescent="0.2">
      <c r="A103" s="13" t="s">
        <v>182</v>
      </c>
      <c r="B103" s="29" t="e">
        <f>B102/B101</f>
        <v>#DIV/0!</v>
      </c>
      <c r="C103" s="29" t="e">
        <f>C102/C101</f>
        <v>#DIV/0!</v>
      </c>
      <c r="D103" s="15" t="e">
        <f t="shared" ref="D103:D122" si="28">C103/B103</f>
        <v>#DIV/0!</v>
      </c>
      <c r="E103" s="29" t="e">
        <f>E102/E101</f>
        <v>#DIV/0!</v>
      </c>
      <c r="F103" s="29" t="e">
        <f>F102/F101</f>
        <v>#DIV/0!</v>
      </c>
      <c r="G103" s="140" t="e">
        <f t="shared" ref="G103:Y103" si="29">G102/G101</f>
        <v>#DIV/0!</v>
      </c>
      <c r="H103" s="140" t="e">
        <f t="shared" si="29"/>
        <v>#DIV/0!</v>
      </c>
      <c r="I103" s="140" t="e">
        <f t="shared" si="29"/>
        <v>#DIV/0!</v>
      </c>
      <c r="J103" s="140" t="e">
        <f t="shared" si="29"/>
        <v>#DIV/0!</v>
      </c>
      <c r="K103" s="140" t="e">
        <f t="shared" si="29"/>
        <v>#DIV/0!</v>
      </c>
      <c r="L103" s="140" t="e">
        <f t="shared" si="29"/>
        <v>#DIV/0!</v>
      </c>
      <c r="M103" s="140" t="e">
        <f t="shared" si="29"/>
        <v>#DIV/0!</v>
      </c>
      <c r="N103" s="140" t="e">
        <f t="shared" si="29"/>
        <v>#DIV/0!</v>
      </c>
      <c r="O103" s="140" t="e">
        <f t="shared" si="29"/>
        <v>#DIV/0!</v>
      </c>
      <c r="P103" s="140" t="e">
        <f t="shared" si="29"/>
        <v>#DIV/0!</v>
      </c>
      <c r="Q103" s="140" t="e">
        <f t="shared" si="29"/>
        <v>#DIV/0!</v>
      </c>
      <c r="R103" s="140" t="e">
        <f t="shared" si="29"/>
        <v>#DIV/0!</v>
      </c>
      <c r="S103" s="140" t="e">
        <f t="shared" si="29"/>
        <v>#DIV/0!</v>
      </c>
      <c r="T103" s="140" t="e">
        <f t="shared" si="29"/>
        <v>#DIV/0!</v>
      </c>
      <c r="U103" s="140" t="e">
        <f t="shared" si="29"/>
        <v>#DIV/0!</v>
      </c>
      <c r="V103" s="140" t="e">
        <f t="shared" si="29"/>
        <v>#DIV/0!</v>
      </c>
      <c r="W103" s="140" t="e">
        <f t="shared" si="29"/>
        <v>#DIV/0!</v>
      </c>
      <c r="X103" s="140" t="e">
        <f t="shared" si="29"/>
        <v>#DIV/0!</v>
      </c>
      <c r="Y103" s="140" t="e">
        <f t="shared" si="29"/>
        <v>#DIV/0!</v>
      </c>
    </row>
    <row r="104" spans="1:25" s="94" customFormat="1" ht="31.9" hidden="1" customHeight="1" x14ac:dyDescent="0.2">
      <c r="A104" s="92" t="s">
        <v>96</v>
      </c>
      <c r="B104" s="95">
        <f>B101-B102</f>
        <v>-135635</v>
      </c>
      <c r="C104" s="95">
        <f>C101-C102</f>
        <v>-7287</v>
      </c>
      <c r="D104" s="15">
        <f t="shared" si="28"/>
        <v>5.3725070962509676E-2</v>
      </c>
      <c r="E104" s="95">
        <f t="shared" ref="E104:Y104" si="30">E101-E102</f>
        <v>-950</v>
      </c>
      <c r="F104" s="95">
        <f t="shared" si="30"/>
        <v>-130</v>
      </c>
      <c r="G104" s="140">
        <f t="shared" si="30"/>
        <v>-102</v>
      </c>
      <c r="H104" s="140">
        <f t="shared" si="30"/>
        <v>-134</v>
      </c>
      <c r="I104" s="140">
        <f t="shared" si="30"/>
        <v>-230</v>
      </c>
      <c r="J104" s="140">
        <f t="shared" si="30"/>
        <v>-514</v>
      </c>
      <c r="K104" s="140">
        <f t="shared" si="30"/>
        <v>-240</v>
      </c>
      <c r="L104" s="140">
        <f t="shared" si="30"/>
        <v>-160</v>
      </c>
      <c r="M104" s="140">
        <f t="shared" si="30"/>
        <v>-670</v>
      </c>
      <c r="N104" s="140">
        <f t="shared" si="30"/>
        <v>-350</v>
      </c>
      <c r="O104" s="140">
        <f t="shared" si="30"/>
        <v>-90</v>
      </c>
      <c r="P104" s="140">
        <f t="shared" si="30"/>
        <v>-377</v>
      </c>
      <c r="Q104" s="140">
        <f t="shared" si="30"/>
        <v>-428</v>
      </c>
      <c r="R104" s="140">
        <f t="shared" si="30"/>
        <v>-157</v>
      </c>
      <c r="S104" s="140">
        <f t="shared" si="30"/>
        <v>-1015</v>
      </c>
      <c r="T104" s="140">
        <f t="shared" si="30"/>
        <v>-22</v>
      </c>
      <c r="U104" s="140">
        <f t="shared" si="30"/>
        <v>0</v>
      </c>
      <c r="V104" s="140">
        <f t="shared" si="30"/>
        <v>0</v>
      </c>
      <c r="W104" s="140">
        <f t="shared" si="30"/>
        <v>-399</v>
      </c>
      <c r="X104" s="140">
        <f t="shared" si="30"/>
        <v>-1199</v>
      </c>
      <c r="Y104" s="140">
        <f t="shared" si="30"/>
        <v>-120</v>
      </c>
    </row>
    <row r="105" spans="1:25" s="12" customFormat="1" ht="30" customHeight="1" x14ac:dyDescent="0.2">
      <c r="A105" s="11" t="s">
        <v>92</v>
      </c>
      <c r="B105" s="39">
        <v>79009</v>
      </c>
      <c r="C105" s="26">
        <f>SUM(E105:Y105)</f>
        <v>5947</v>
      </c>
      <c r="D105" s="15">
        <f t="shared" si="28"/>
        <v>7.5269905960080499E-2</v>
      </c>
      <c r="E105" s="10">
        <v>933</v>
      </c>
      <c r="F105" s="10">
        <v>130</v>
      </c>
      <c r="G105" s="140">
        <v>102</v>
      </c>
      <c r="H105" s="140">
        <v>83</v>
      </c>
      <c r="I105" s="140">
        <v>227</v>
      </c>
      <c r="J105" s="140">
        <v>514</v>
      </c>
      <c r="K105" s="140">
        <v>80</v>
      </c>
      <c r="L105" s="140">
        <v>160</v>
      </c>
      <c r="M105" s="140">
        <v>595</v>
      </c>
      <c r="N105" s="140">
        <v>350</v>
      </c>
      <c r="O105" s="140"/>
      <c r="P105" s="140">
        <v>357</v>
      </c>
      <c r="Q105" s="140">
        <v>428</v>
      </c>
      <c r="R105" s="140">
        <v>117</v>
      </c>
      <c r="S105" s="140">
        <v>965</v>
      </c>
      <c r="T105" s="140">
        <v>22</v>
      </c>
      <c r="U105" s="140"/>
      <c r="V105" s="140"/>
      <c r="W105" s="140">
        <v>309</v>
      </c>
      <c r="X105" s="140">
        <v>465</v>
      </c>
      <c r="Y105" s="140">
        <v>110</v>
      </c>
    </row>
    <row r="106" spans="1:25" s="12" customFormat="1" ht="30" customHeight="1" x14ac:dyDescent="0.2">
      <c r="A106" s="11" t="s">
        <v>93</v>
      </c>
      <c r="B106" s="39">
        <v>8910</v>
      </c>
      <c r="C106" s="26">
        <f>SUM(E106:Y106)</f>
        <v>620</v>
      </c>
      <c r="D106" s="15">
        <f t="shared" si="28"/>
        <v>6.9584736251402921E-2</v>
      </c>
      <c r="E106" s="10"/>
      <c r="F106" s="10"/>
      <c r="G106" s="140"/>
      <c r="H106" s="140">
        <v>51</v>
      </c>
      <c r="I106" s="140"/>
      <c r="J106" s="140"/>
      <c r="K106" s="140">
        <v>160</v>
      </c>
      <c r="L106" s="140"/>
      <c r="M106" s="140"/>
      <c r="N106" s="140"/>
      <c r="O106" s="140"/>
      <c r="P106" s="140"/>
      <c r="Q106" s="140"/>
      <c r="R106" s="140">
        <v>40</v>
      </c>
      <c r="S106" s="140">
        <v>50</v>
      </c>
      <c r="T106" s="140"/>
      <c r="U106" s="140"/>
      <c r="V106" s="140"/>
      <c r="W106" s="140">
        <v>90</v>
      </c>
      <c r="X106" s="140">
        <v>219</v>
      </c>
      <c r="Y106" s="140">
        <v>10</v>
      </c>
    </row>
    <row r="107" spans="1:25" s="12" customFormat="1" ht="30" customHeight="1" x14ac:dyDescent="0.2">
      <c r="A107" s="11" t="s">
        <v>94</v>
      </c>
      <c r="B107" s="39">
        <v>32856</v>
      </c>
      <c r="C107" s="26">
        <f>SUM(E107:Y107)</f>
        <v>83</v>
      </c>
      <c r="D107" s="15">
        <f t="shared" si="28"/>
        <v>2.5261748234721207E-3</v>
      </c>
      <c r="E107" s="10"/>
      <c r="F107" s="10"/>
      <c r="G107" s="140"/>
      <c r="H107" s="140"/>
      <c r="I107" s="140">
        <v>3</v>
      </c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>
        <v>80</v>
      </c>
      <c r="Y107" s="140"/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</row>
    <row r="109" spans="1:25" s="12" customFormat="1" ht="30" customHeight="1" x14ac:dyDescent="0.2">
      <c r="A109" s="32" t="s">
        <v>97</v>
      </c>
      <c r="B109" s="27">
        <v>135149</v>
      </c>
      <c r="C109" s="27">
        <f>SUM(E109:Y109)</f>
        <v>6028</v>
      </c>
      <c r="D109" s="15">
        <f t="shared" si="28"/>
        <v>4.4602623770801118E-2</v>
      </c>
      <c r="E109" s="39">
        <v>950</v>
      </c>
      <c r="F109" s="39">
        <v>130</v>
      </c>
      <c r="G109" s="140">
        <v>102</v>
      </c>
      <c r="H109" s="140">
        <v>3</v>
      </c>
      <c r="I109" s="140">
        <v>110</v>
      </c>
      <c r="J109" s="140">
        <v>514</v>
      </c>
      <c r="K109" s="140">
        <v>240</v>
      </c>
      <c r="L109" s="140">
        <v>160</v>
      </c>
      <c r="M109" s="140">
        <v>670</v>
      </c>
      <c r="N109" s="140">
        <v>350</v>
      </c>
      <c r="O109" s="140"/>
      <c r="P109" s="140">
        <v>340</v>
      </c>
      <c r="Q109" s="140">
        <v>428</v>
      </c>
      <c r="R109" s="140">
        <v>157</v>
      </c>
      <c r="S109" s="140">
        <v>1015</v>
      </c>
      <c r="T109" s="140">
        <v>22</v>
      </c>
      <c r="U109" s="140"/>
      <c r="V109" s="140"/>
      <c r="W109" s="140">
        <v>399</v>
      </c>
      <c r="X109" s="140">
        <v>318</v>
      </c>
      <c r="Y109" s="140">
        <v>120</v>
      </c>
    </row>
    <row r="110" spans="1:25" s="12" customFormat="1" ht="31.15" hidden="1" customHeight="1" x14ac:dyDescent="0.2">
      <c r="A110" s="13" t="s">
        <v>182</v>
      </c>
      <c r="B110" s="29" t="e">
        <f>B109/B101</f>
        <v>#DIV/0!</v>
      </c>
      <c r="C110" s="29" t="e">
        <f>C109/C101</f>
        <v>#DIV/0!</v>
      </c>
      <c r="D110" s="15" t="e">
        <f t="shared" si="28"/>
        <v>#DIV/0!</v>
      </c>
      <c r="E110" s="29" t="e">
        <f t="shared" ref="E110:Y110" si="31">E109/E101</f>
        <v>#DIV/0!</v>
      </c>
      <c r="F110" s="29" t="e">
        <f t="shared" si="31"/>
        <v>#DIV/0!</v>
      </c>
      <c r="G110" s="140" t="e">
        <f t="shared" si="31"/>
        <v>#DIV/0!</v>
      </c>
      <c r="H110" s="140" t="e">
        <f t="shared" si="31"/>
        <v>#DIV/0!</v>
      </c>
      <c r="I110" s="140" t="e">
        <f t="shared" si="31"/>
        <v>#DIV/0!</v>
      </c>
      <c r="J110" s="140" t="e">
        <f t="shared" si="31"/>
        <v>#DIV/0!</v>
      </c>
      <c r="K110" s="140" t="e">
        <f t="shared" si="31"/>
        <v>#DIV/0!</v>
      </c>
      <c r="L110" s="140" t="e">
        <f t="shared" si="31"/>
        <v>#DIV/0!</v>
      </c>
      <c r="M110" s="140" t="e">
        <f t="shared" si="31"/>
        <v>#DIV/0!</v>
      </c>
      <c r="N110" s="140" t="e">
        <f t="shared" si="31"/>
        <v>#DIV/0!</v>
      </c>
      <c r="O110" s="140" t="e">
        <f t="shared" si="31"/>
        <v>#DIV/0!</v>
      </c>
      <c r="P110" s="140" t="e">
        <f t="shared" si="31"/>
        <v>#DIV/0!</v>
      </c>
      <c r="Q110" s="140" t="e">
        <f t="shared" si="31"/>
        <v>#DIV/0!</v>
      </c>
      <c r="R110" s="140" t="e">
        <f t="shared" si="31"/>
        <v>#DIV/0!</v>
      </c>
      <c r="S110" s="140" t="e">
        <f t="shared" si="31"/>
        <v>#DIV/0!</v>
      </c>
      <c r="T110" s="140" t="e">
        <f t="shared" si="31"/>
        <v>#DIV/0!</v>
      </c>
      <c r="U110" s="140" t="e">
        <f t="shared" si="31"/>
        <v>#DIV/0!</v>
      </c>
      <c r="V110" s="140" t="e">
        <f t="shared" si="31"/>
        <v>#DIV/0!</v>
      </c>
      <c r="W110" s="140" t="e">
        <f t="shared" si="31"/>
        <v>#DIV/0!</v>
      </c>
      <c r="X110" s="140" t="e">
        <f t="shared" si="31"/>
        <v>#DIV/0!</v>
      </c>
      <c r="Y110" s="140" t="e">
        <f t="shared" si="31"/>
        <v>#DIV/0!</v>
      </c>
    </row>
    <row r="111" spans="1:25" s="12" customFormat="1" ht="30" customHeight="1" x14ac:dyDescent="0.2">
      <c r="A111" s="11" t="s">
        <v>92</v>
      </c>
      <c r="B111" s="39">
        <v>79009</v>
      </c>
      <c r="C111" s="26">
        <f t="shared" ref="C111:C121" si="32">SUM(E111:Y111)</f>
        <v>5099</v>
      </c>
      <c r="D111" s="15">
        <f t="shared" si="28"/>
        <v>6.4536951486539512E-2</v>
      </c>
      <c r="E111" s="10">
        <v>933</v>
      </c>
      <c r="F111" s="10">
        <v>130</v>
      </c>
      <c r="G111" s="140">
        <v>102</v>
      </c>
      <c r="H111" s="140">
        <v>3</v>
      </c>
      <c r="I111" s="140">
        <v>107</v>
      </c>
      <c r="J111" s="140">
        <v>514</v>
      </c>
      <c r="K111" s="140">
        <v>80</v>
      </c>
      <c r="L111" s="140">
        <v>160</v>
      </c>
      <c r="M111" s="140">
        <v>595</v>
      </c>
      <c r="N111" s="140">
        <v>350</v>
      </c>
      <c r="O111" s="140"/>
      <c r="P111" s="140">
        <v>320</v>
      </c>
      <c r="Q111" s="140">
        <v>428</v>
      </c>
      <c r="R111" s="140">
        <v>117</v>
      </c>
      <c r="S111" s="140">
        <v>714</v>
      </c>
      <c r="T111" s="140">
        <v>22</v>
      </c>
      <c r="U111" s="140"/>
      <c r="V111" s="140"/>
      <c r="W111" s="140">
        <v>309</v>
      </c>
      <c r="X111" s="140">
        <v>105</v>
      </c>
      <c r="Y111" s="140">
        <v>110</v>
      </c>
    </row>
    <row r="112" spans="1:25" s="12" customFormat="1" ht="30" customHeight="1" x14ac:dyDescent="0.2">
      <c r="A112" s="11" t="s">
        <v>93</v>
      </c>
      <c r="B112" s="39">
        <v>8910</v>
      </c>
      <c r="C112" s="26">
        <f t="shared" si="32"/>
        <v>323</v>
      </c>
      <c r="D112" s="26">
        <f>SUM(E112:Y112)</f>
        <v>323</v>
      </c>
      <c r="E112" s="26"/>
      <c r="F112" s="10"/>
      <c r="G112" s="140"/>
      <c r="H112" s="140"/>
      <c r="I112" s="140"/>
      <c r="J112" s="140"/>
      <c r="K112" s="140">
        <v>160</v>
      </c>
      <c r="L112" s="140"/>
      <c r="M112" s="140"/>
      <c r="N112" s="140"/>
      <c r="O112" s="140"/>
      <c r="P112" s="140"/>
      <c r="Q112" s="140"/>
      <c r="R112" s="140">
        <v>40</v>
      </c>
      <c r="S112" s="140">
        <v>10</v>
      </c>
      <c r="T112" s="140"/>
      <c r="U112" s="140"/>
      <c r="V112" s="140"/>
      <c r="W112" s="140">
        <v>90</v>
      </c>
      <c r="X112" s="140">
        <v>13</v>
      </c>
      <c r="Y112" s="140">
        <v>10</v>
      </c>
    </row>
    <row r="113" spans="1:25" s="12" customFormat="1" ht="30" customHeight="1" x14ac:dyDescent="0.2">
      <c r="A113" s="11" t="s">
        <v>94</v>
      </c>
      <c r="B113" s="39">
        <v>32856</v>
      </c>
      <c r="C113" s="26">
        <f t="shared" si="32"/>
        <v>43</v>
      </c>
      <c r="D113" s="15"/>
      <c r="E113" s="10"/>
      <c r="F113" s="10"/>
      <c r="G113" s="140"/>
      <c r="H113" s="140"/>
      <c r="I113" s="140">
        <v>3</v>
      </c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>
        <v>40</v>
      </c>
      <c r="Y113" s="140"/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5" t="e">
        <f t="shared" si="28"/>
        <v>#DIV/0!</v>
      </c>
      <c r="E115" s="39"/>
      <c r="F115" s="39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</row>
    <row r="116" spans="1:25" s="12" customFormat="1" ht="30" customHeight="1" x14ac:dyDescent="0.2">
      <c r="A116" s="32" t="s">
        <v>192</v>
      </c>
      <c r="B116" s="27">
        <v>284136</v>
      </c>
      <c r="C116" s="27">
        <f t="shared" si="32"/>
        <v>23722.3</v>
      </c>
      <c r="D116" s="15">
        <f t="shared" si="28"/>
        <v>8.3489244587099137E-2</v>
      </c>
      <c r="E116" s="39">
        <v>4779</v>
      </c>
      <c r="F116" s="39">
        <v>390</v>
      </c>
      <c r="G116" s="140">
        <v>438</v>
      </c>
      <c r="H116" s="140">
        <v>11.5</v>
      </c>
      <c r="I116" s="140">
        <v>461</v>
      </c>
      <c r="J116" s="140">
        <v>2105.8000000000002</v>
      </c>
      <c r="K116" s="140">
        <v>688</v>
      </c>
      <c r="L116" s="140">
        <v>565</v>
      </c>
      <c r="M116" s="140">
        <v>2380</v>
      </c>
      <c r="N116" s="140">
        <v>1065</v>
      </c>
      <c r="O116" s="140"/>
      <c r="P116" s="140">
        <v>1034</v>
      </c>
      <c r="Q116" s="140">
        <v>1441</v>
      </c>
      <c r="R116" s="140">
        <v>597</v>
      </c>
      <c r="S116" s="140">
        <v>5085</v>
      </c>
      <c r="T116" s="140">
        <v>77</v>
      </c>
      <c r="U116" s="140"/>
      <c r="V116" s="140"/>
      <c r="W116" s="140">
        <v>1274</v>
      </c>
      <c r="X116" s="140">
        <v>1031</v>
      </c>
      <c r="Y116" s="140">
        <v>300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3.9856014784946235E-2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40" t="e">
        <f t="shared" si="33"/>
        <v>#DIV/0!</v>
      </c>
      <c r="H117" s="140" t="e">
        <f t="shared" si="33"/>
        <v>#DIV/0!</v>
      </c>
      <c r="I117" s="140" t="e">
        <f t="shared" si="33"/>
        <v>#DIV/0!</v>
      </c>
      <c r="J117" s="140" t="e">
        <f t="shared" si="33"/>
        <v>#DIV/0!</v>
      </c>
      <c r="K117" s="140" t="e">
        <f t="shared" si="33"/>
        <v>#DIV/0!</v>
      </c>
      <c r="L117" s="140" t="e">
        <f t="shared" si="33"/>
        <v>#DIV/0!</v>
      </c>
      <c r="M117" s="140" t="e">
        <f t="shared" si="33"/>
        <v>#DIV/0!</v>
      </c>
      <c r="N117" s="140" t="e">
        <f t="shared" si="33"/>
        <v>#DIV/0!</v>
      </c>
      <c r="O117" s="140" t="e">
        <f t="shared" si="33"/>
        <v>#DIV/0!</v>
      </c>
      <c r="P117" s="140" t="e">
        <f t="shared" si="33"/>
        <v>#DIV/0!</v>
      </c>
      <c r="Q117" s="140" t="e">
        <f t="shared" si="33"/>
        <v>#DIV/0!</v>
      </c>
      <c r="R117" s="140" t="e">
        <f t="shared" si="33"/>
        <v>#DIV/0!</v>
      </c>
      <c r="S117" s="140" t="e">
        <f t="shared" si="33"/>
        <v>#DIV/0!</v>
      </c>
      <c r="T117" s="140" t="e">
        <f t="shared" si="33"/>
        <v>#DIV/0!</v>
      </c>
      <c r="U117" s="140" t="e">
        <f t="shared" si="33"/>
        <v>#DIV/0!</v>
      </c>
      <c r="V117" s="140" t="e">
        <f t="shared" si="33"/>
        <v>#DIV/0!</v>
      </c>
      <c r="W117" s="140" t="e">
        <f t="shared" si="33"/>
        <v>#DIV/0!</v>
      </c>
      <c r="X117" s="140" t="e">
        <f t="shared" si="33"/>
        <v>#DIV/0!</v>
      </c>
      <c r="Y117" s="140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172303</v>
      </c>
      <c r="C118" s="26">
        <f t="shared" si="32"/>
        <v>21977.3</v>
      </c>
      <c r="D118" s="15">
        <f t="shared" si="28"/>
        <v>0.1275503038252381</v>
      </c>
      <c r="E118" s="10">
        <v>4723</v>
      </c>
      <c r="F118" s="10">
        <v>390</v>
      </c>
      <c r="G118" s="140">
        <v>438</v>
      </c>
      <c r="H118" s="140">
        <v>11.5</v>
      </c>
      <c r="I118" s="140">
        <v>451</v>
      </c>
      <c r="J118" s="140">
        <v>2105.8000000000002</v>
      </c>
      <c r="K118" s="140">
        <v>200</v>
      </c>
      <c r="L118" s="140">
        <v>565</v>
      </c>
      <c r="M118" s="140">
        <v>2380</v>
      </c>
      <c r="N118" s="140">
        <v>1065</v>
      </c>
      <c r="O118" s="140"/>
      <c r="P118" s="140">
        <v>974</v>
      </c>
      <c r="Q118" s="140">
        <v>1441</v>
      </c>
      <c r="R118" s="140">
        <v>497</v>
      </c>
      <c r="S118" s="140">
        <v>5017</v>
      </c>
      <c r="T118" s="140">
        <v>77</v>
      </c>
      <c r="U118" s="140"/>
      <c r="V118" s="140"/>
      <c r="W118" s="140">
        <v>931</v>
      </c>
      <c r="X118" s="140">
        <v>441</v>
      </c>
      <c r="Y118" s="140">
        <v>270</v>
      </c>
    </row>
    <row r="119" spans="1:25" s="12" customFormat="1" ht="30" customHeight="1" x14ac:dyDescent="0.2">
      <c r="A119" s="11" t="s">
        <v>93</v>
      </c>
      <c r="B119" s="26">
        <v>16669</v>
      </c>
      <c r="C119" s="26">
        <f t="shared" si="32"/>
        <v>1058</v>
      </c>
      <c r="D119" s="15">
        <f t="shared" si="28"/>
        <v>6.3471114044033841E-2</v>
      </c>
      <c r="E119" s="10"/>
      <c r="F119" s="10"/>
      <c r="G119" s="140"/>
      <c r="H119" s="140"/>
      <c r="I119" s="140"/>
      <c r="J119" s="140"/>
      <c r="K119" s="140">
        <v>488</v>
      </c>
      <c r="L119" s="140"/>
      <c r="M119" s="140"/>
      <c r="N119" s="140"/>
      <c r="O119" s="140"/>
      <c r="P119" s="140"/>
      <c r="Q119" s="140"/>
      <c r="R119" s="140">
        <v>100</v>
      </c>
      <c r="S119" s="140">
        <v>68</v>
      </c>
      <c r="T119" s="140"/>
      <c r="U119" s="140"/>
      <c r="V119" s="140"/>
      <c r="W119" s="140">
        <v>343</v>
      </c>
      <c r="X119" s="140">
        <v>29</v>
      </c>
      <c r="Y119" s="140">
        <v>30</v>
      </c>
    </row>
    <row r="120" spans="1:25" s="12" customFormat="1" ht="31.15" customHeight="1" x14ac:dyDescent="0.2">
      <c r="A120" s="11" t="s">
        <v>94</v>
      </c>
      <c r="B120" s="26">
        <v>75976</v>
      </c>
      <c r="C120" s="26">
        <f t="shared" si="32"/>
        <v>133</v>
      </c>
      <c r="D120" s="15"/>
      <c r="E120" s="10"/>
      <c r="F120" s="10"/>
      <c r="G120" s="140"/>
      <c r="H120" s="140"/>
      <c r="I120" s="140">
        <v>10</v>
      </c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>
        <v>123</v>
      </c>
      <c r="Y120" s="140"/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</row>
    <row r="122" spans="1:25" s="12" customFormat="1" ht="31.15" customHeight="1" x14ac:dyDescent="0.2">
      <c r="A122" s="32" t="s">
        <v>98</v>
      </c>
      <c r="B122" s="53">
        <f>B116/B109*10</f>
        <v>21.023906947147225</v>
      </c>
      <c r="C122" s="53">
        <f>C116/C109*10</f>
        <v>39.353516921035173</v>
      </c>
      <c r="D122" s="15">
        <f t="shared" si="28"/>
        <v>1.8718460379399238</v>
      </c>
      <c r="E122" s="172">
        <f t="shared" ref="E122:G122" si="34">E116/E109*10</f>
        <v>50.305263157894736</v>
      </c>
      <c r="F122" s="172">
        <f t="shared" si="34"/>
        <v>30</v>
      </c>
      <c r="G122" s="172">
        <f t="shared" si="34"/>
        <v>42.941176470588232</v>
      </c>
      <c r="H122" s="172">
        <f t="shared" ref="H122:J122" si="35">H116/H109*10</f>
        <v>38.333333333333336</v>
      </c>
      <c r="I122" s="172">
        <f t="shared" si="35"/>
        <v>41.909090909090907</v>
      </c>
      <c r="J122" s="172">
        <f t="shared" si="35"/>
        <v>40.968871595330747</v>
      </c>
      <c r="K122" s="172">
        <f t="shared" ref="K122:L122" si="36">K116/K109*10</f>
        <v>28.666666666666668</v>
      </c>
      <c r="L122" s="172">
        <f t="shared" si="36"/>
        <v>35.3125</v>
      </c>
      <c r="M122" s="172">
        <f>M116/M109*10</f>
        <v>35.522388059701491</v>
      </c>
      <c r="N122" s="172">
        <f>N116/N109*10</f>
        <v>30.428571428571427</v>
      </c>
      <c r="O122" s="172"/>
      <c r="P122" s="172">
        <f>P116/P109*10</f>
        <v>30.411764705882351</v>
      </c>
      <c r="Q122" s="172">
        <f>Q116/Q109*10</f>
        <v>33.668224299065422</v>
      </c>
      <c r="R122" s="172">
        <f>R116/R109*10</f>
        <v>38.025477707006367</v>
      </c>
      <c r="S122" s="172">
        <f>S116/S109*10</f>
        <v>50.098522167487687</v>
      </c>
      <c r="T122" s="172">
        <f t="shared" ref="T122:V122" si="37">T116/T109*10</f>
        <v>35</v>
      </c>
      <c r="U122" s="172"/>
      <c r="V122" s="172"/>
      <c r="W122" s="172">
        <f t="shared" ref="W122:Y122" si="38">W116/W109*10</f>
        <v>31.92982456140351</v>
      </c>
      <c r="X122" s="172">
        <f t="shared" si="38"/>
        <v>32.421383647798741</v>
      </c>
      <c r="Y122" s="172">
        <f t="shared" si="38"/>
        <v>25</v>
      </c>
    </row>
    <row r="123" spans="1:25" s="12" customFormat="1" ht="30" customHeight="1" x14ac:dyDescent="0.2">
      <c r="A123" s="11" t="s">
        <v>92</v>
      </c>
      <c r="B123" s="54">
        <f t="shared" ref="B123:Q126" si="39">B118/B111*10</f>
        <v>21.808021870926098</v>
      </c>
      <c r="C123" s="54">
        <f>C118/C111*10</f>
        <v>43.101196313002546</v>
      </c>
      <c r="D123" s="15"/>
      <c r="E123" s="172">
        <f t="shared" ref="E123:P125" si="40">E118/E111*10</f>
        <v>50.621650589496248</v>
      </c>
      <c r="F123" s="172">
        <f t="shared" si="40"/>
        <v>30</v>
      </c>
      <c r="G123" s="172">
        <f t="shared" ref="G123" si="41">G118/G111*10</f>
        <v>42.941176470588232</v>
      </c>
      <c r="H123" s="172">
        <f t="shared" ref="H123:J123" si="42">H118/H111*10</f>
        <v>38.333333333333336</v>
      </c>
      <c r="I123" s="172">
        <f t="shared" si="42"/>
        <v>42.149532710280376</v>
      </c>
      <c r="J123" s="172">
        <f t="shared" si="42"/>
        <v>40.968871595330747</v>
      </c>
      <c r="K123" s="172"/>
      <c r="L123" s="172">
        <f t="shared" si="40"/>
        <v>35.3125</v>
      </c>
      <c r="M123" s="172">
        <f t="shared" ref="M123:N123" si="43">M118/M111*10</f>
        <v>40</v>
      </c>
      <c r="N123" s="172">
        <f t="shared" si="43"/>
        <v>30.428571428571427</v>
      </c>
      <c r="O123" s="172"/>
      <c r="P123" s="172">
        <f t="shared" si="40"/>
        <v>30.4375</v>
      </c>
      <c r="Q123" s="172">
        <f>Q118/Q111*10</f>
        <v>33.668224299065422</v>
      </c>
      <c r="R123" s="172">
        <f t="shared" ref="R123:Y124" si="44">R118/R111*10</f>
        <v>42.478632478632477</v>
      </c>
      <c r="S123" s="172">
        <f t="shared" si="44"/>
        <v>70.266106442577026</v>
      </c>
      <c r="T123" s="172">
        <f t="shared" si="44"/>
        <v>35</v>
      </c>
      <c r="U123" s="172"/>
      <c r="V123" s="172"/>
      <c r="W123" s="172">
        <f t="shared" si="44"/>
        <v>30.1294498381877</v>
      </c>
      <c r="X123" s="172">
        <f t="shared" si="44"/>
        <v>42</v>
      </c>
      <c r="Y123" s="172">
        <f t="shared" si="44"/>
        <v>24.545454545454547</v>
      </c>
    </row>
    <row r="124" spans="1:25" s="12" customFormat="1" ht="30" customHeight="1" x14ac:dyDescent="0.2">
      <c r="A124" s="11" t="s">
        <v>93</v>
      </c>
      <c r="B124" s="54">
        <f t="shared" si="39"/>
        <v>18.708193041526375</v>
      </c>
      <c r="C124" s="54">
        <f t="shared" si="39"/>
        <v>32.755417956656345</v>
      </c>
      <c r="D124" s="54">
        <f t="shared" si="39"/>
        <v>1.9650499704035244E-3</v>
      </c>
      <c r="E124" s="54"/>
      <c r="F124" s="54"/>
      <c r="G124" s="54"/>
      <c r="H124" s="54"/>
      <c r="I124" s="54"/>
      <c r="J124" s="54"/>
      <c r="K124" s="54">
        <f t="shared" si="39"/>
        <v>30.5</v>
      </c>
      <c r="L124" s="54"/>
      <c r="M124" s="54"/>
      <c r="N124" s="54"/>
      <c r="O124" s="54"/>
      <c r="P124" s="54"/>
      <c r="Q124" s="54"/>
      <c r="R124" s="54">
        <f t="shared" si="44"/>
        <v>25</v>
      </c>
      <c r="S124" s="54">
        <f t="shared" si="44"/>
        <v>68</v>
      </c>
      <c r="T124" s="54"/>
      <c r="U124" s="54"/>
      <c r="V124" s="54"/>
      <c r="W124" s="54">
        <f t="shared" si="44"/>
        <v>38.111111111111107</v>
      </c>
      <c r="X124" s="54">
        <f t="shared" si="44"/>
        <v>22.307692307692307</v>
      </c>
      <c r="Y124" s="54">
        <f t="shared" si="44"/>
        <v>30</v>
      </c>
    </row>
    <row r="125" spans="1:25" s="12" customFormat="1" ht="30" customHeight="1" x14ac:dyDescent="0.2">
      <c r="A125" s="11" t="s">
        <v>94</v>
      </c>
      <c r="B125" s="54">
        <f t="shared" si="39"/>
        <v>23.123934745556369</v>
      </c>
      <c r="C125" s="54">
        <f>C120/C113*10</f>
        <v>30.930232558139537</v>
      </c>
      <c r="D125" s="54"/>
      <c r="E125" s="54"/>
      <c r="F125" s="54"/>
      <c r="G125" s="54"/>
      <c r="H125" s="54"/>
      <c r="I125" s="54">
        <f t="shared" ref="D125:X125" si="45">I120/I113*10</f>
        <v>33.333333333333336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>
        <f t="shared" si="45"/>
        <v>30.75</v>
      </c>
      <c r="Y125" s="140"/>
    </row>
    <row r="126" spans="1:25" s="12" customFormat="1" ht="30" hidden="1" customHeight="1" x14ac:dyDescent="0.2">
      <c r="A126" s="11" t="s">
        <v>95</v>
      </c>
      <c r="B126" s="54" t="e">
        <f t="shared" si="39"/>
        <v>#DIV/0!</v>
      </c>
      <c r="C126" s="54" t="e">
        <f t="shared" si="39"/>
        <v>#DIV/0!</v>
      </c>
      <c r="D126" s="15" t="e">
        <f t="shared" si="27"/>
        <v>#DIV/0!</v>
      </c>
      <c r="E126" s="54" t="e">
        <f t="shared" si="39"/>
        <v>#DIV/0!</v>
      </c>
      <c r="F126" s="54"/>
      <c r="G126" s="140">
        <v>10</v>
      </c>
      <c r="H126" s="140"/>
      <c r="I126" s="140" t="e">
        <f>I121/I114*10</f>
        <v>#DIV/0!</v>
      </c>
      <c r="J126" s="140"/>
      <c r="K126" s="140"/>
      <c r="L126" s="140"/>
      <c r="M126" s="140"/>
      <c r="N126" s="140"/>
      <c r="O126" s="140"/>
      <c r="P126" s="140"/>
      <c r="Q126" s="140" t="e">
        <f>Q121/Q114*10</f>
        <v>#DIV/0!</v>
      </c>
      <c r="R126" s="140" t="e">
        <f>R121/R114*10</f>
        <v>#DIV/0!</v>
      </c>
      <c r="S126" s="140"/>
      <c r="T126" s="140"/>
      <c r="U126" s="140" t="e">
        <f>U121/U114*10</f>
        <v>#DIV/0!</v>
      </c>
      <c r="V126" s="140"/>
      <c r="W126" s="140" t="e">
        <f>W121/W114*10</f>
        <v>#DIV/0!</v>
      </c>
      <c r="X126" s="140"/>
      <c r="Y126" s="140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/>
      <c r="E127" s="38"/>
      <c r="F127" s="37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/>
      <c r="E128" s="38"/>
      <c r="F128" s="37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</row>
    <row r="129" spans="1:26" s="12" customFormat="1" ht="30" hidden="1" customHeight="1" x14ac:dyDescent="0.2">
      <c r="A129" s="32" t="s">
        <v>98</v>
      </c>
      <c r="B129" s="59"/>
      <c r="C129" s="59" t="e">
        <f>C128/C127*10</f>
        <v>#DIV/0!</v>
      </c>
      <c r="D129" s="58"/>
      <c r="E129" s="58"/>
      <c r="F129" s="58"/>
      <c r="G129" s="140"/>
      <c r="H129" s="140" t="e">
        <f>H128/H127*10</f>
        <v>#DIV/0!</v>
      </c>
      <c r="I129" s="140"/>
      <c r="J129" s="140"/>
      <c r="K129" s="140"/>
      <c r="L129" s="140"/>
      <c r="M129" s="140" t="e">
        <f>M128/M127*10</f>
        <v>#DIV/0!</v>
      </c>
      <c r="N129" s="140"/>
      <c r="O129" s="140"/>
      <c r="P129" s="140" t="e">
        <f>P128/P127*10</f>
        <v>#DIV/0!</v>
      </c>
      <c r="Q129" s="140"/>
      <c r="R129" s="140" t="e">
        <f>R128/R127*10</f>
        <v>#DIV/0!</v>
      </c>
      <c r="S129" s="140"/>
      <c r="T129" s="140" t="e">
        <f>T128/T127*10</f>
        <v>#DIV/0!</v>
      </c>
      <c r="U129" s="140"/>
      <c r="V129" s="140"/>
      <c r="W129" s="140"/>
      <c r="X129" s="140" t="e">
        <f>X128/X127*10</f>
        <v>#DIV/0!</v>
      </c>
      <c r="Y129" s="140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27"/>
        <v>#DIV/0!</v>
      </c>
      <c r="E130" s="51"/>
      <c r="F130" s="51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</row>
    <row r="131" spans="1:26" s="12" customFormat="1" ht="30" customHeight="1" x14ac:dyDescent="0.2">
      <c r="A131" s="32" t="s">
        <v>100</v>
      </c>
      <c r="B131" s="27">
        <v>531</v>
      </c>
      <c r="C131" s="27">
        <f>SUM(E131:Y131)</f>
        <v>127</v>
      </c>
      <c r="D131" s="15">
        <f t="shared" si="27"/>
        <v>0.2391713747645951</v>
      </c>
      <c r="E131" s="24">
        <v>9</v>
      </c>
      <c r="F131" s="24">
        <v>2</v>
      </c>
      <c r="G131" s="140">
        <v>5</v>
      </c>
      <c r="H131" s="140">
        <v>3</v>
      </c>
      <c r="I131" s="140">
        <v>6</v>
      </c>
      <c r="J131" s="140">
        <v>5</v>
      </c>
      <c r="K131" s="140">
        <v>5</v>
      </c>
      <c r="L131" s="140">
        <v>3</v>
      </c>
      <c r="M131" s="140">
        <v>9</v>
      </c>
      <c r="N131" s="140">
        <v>13</v>
      </c>
      <c r="O131" s="140"/>
      <c r="P131" s="140">
        <v>10</v>
      </c>
      <c r="Q131" s="140">
        <v>6</v>
      </c>
      <c r="R131" s="140">
        <v>10</v>
      </c>
      <c r="S131" s="140">
        <v>19</v>
      </c>
      <c r="T131" s="140">
        <v>3</v>
      </c>
      <c r="U131" s="140"/>
      <c r="V131" s="140"/>
      <c r="W131" s="140">
        <v>7</v>
      </c>
      <c r="X131" s="140">
        <v>7</v>
      </c>
      <c r="Y131" s="140">
        <v>5</v>
      </c>
    </row>
    <row r="132" spans="1:26" s="12" customFormat="1" ht="30" hidden="1" customHeight="1" x14ac:dyDescent="0.2">
      <c r="A132" s="32" t="s">
        <v>101</v>
      </c>
      <c r="B132" s="54"/>
      <c r="C132" s="54">
        <f>C130/C131</f>
        <v>0</v>
      </c>
      <c r="D132" s="15" t="e">
        <f t="shared" si="27"/>
        <v>#DIV/0!</v>
      </c>
      <c r="E132" s="54"/>
      <c r="F132" s="54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1"/>
      <c r="F133" s="91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73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42" si="46">C136/B136</f>
        <v>#DIV/0!</v>
      </c>
      <c r="E136" s="39"/>
      <c r="F136" s="39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</row>
    <row r="137" spans="1:26" s="12" customFormat="1" ht="19.149999999999999" hidden="1" customHeight="1" x14ac:dyDescent="0.2">
      <c r="A137" s="13" t="s">
        <v>186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47">E136/E135</f>
        <v>#DIV/0!</v>
      </c>
      <c r="F137" s="35" t="e">
        <f t="shared" si="47"/>
        <v>#DIV/0!</v>
      </c>
      <c r="G137" s="140" t="e">
        <f t="shared" si="47"/>
        <v>#DIV/0!</v>
      </c>
      <c r="H137" s="140" t="e">
        <f t="shared" si="47"/>
        <v>#DIV/0!</v>
      </c>
      <c r="I137" s="140" t="e">
        <f t="shared" si="47"/>
        <v>#DIV/0!</v>
      </c>
      <c r="J137" s="140" t="e">
        <f t="shared" si="47"/>
        <v>#DIV/0!</v>
      </c>
      <c r="K137" s="140" t="e">
        <f t="shared" si="47"/>
        <v>#DIV/0!</v>
      </c>
      <c r="L137" s="140" t="e">
        <f t="shared" si="47"/>
        <v>#DIV/0!</v>
      </c>
      <c r="M137" s="140" t="e">
        <f t="shared" si="47"/>
        <v>#DIV/0!</v>
      </c>
      <c r="N137" s="140" t="e">
        <f t="shared" si="47"/>
        <v>#DIV/0!</v>
      </c>
      <c r="O137" s="140" t="e">
        <f t="shared" si="47"/>
        <v>#DIV/0!</v>
      </c>
      <c r="P137" s="140" t="e">
        <f t="shared" si="47"/>
        <v>#DIV/0!</v>
      </c>
      <c r="Q137" s="140" t="e">
        <f t="shared" si="47"/>
        <v>#DIV/0!</v>
      </c>
      <c r="R137" s="140" t="e">
        <f t="shared" si="47"/>
        <v>#DIV/0!</v>
      </c>
      <c r="S137" s="140" t="e">
        <f t="shared" si="47"/>
        <v>#DIV/0!</v>
      </c>
      <c r="T137" s="140" t="e">
        <f t="shared" si="47"/>
        <v>#DIV/0!</v>
      </c>
      <c r="U137" s="140" t="e">
        <f t="shared" si="47"/>
        <v>#DIV/0!</v>
      </c>
      <c r="V137" s="140" t="e">
        <f t="shared" si="47"/>
        <v>#DIV/0!</v>
      </c>
      <c r="W137" s="140" t="e">
        <f t="shared" si="47"/>
        <v>#DIV/0!</v>
      </c>
      <c r="X137" s="140" t="e">
        <f t="shared" si="47"/>
        <v>#DIV/0!</v>
      </c>
      <c r="Y137" s="140" t="e">
        <f t="shared" si="47"/>
        <v>#DIV/0!</v>
      </c>
    </row>
    <row r="138" spans="1:26" s="94" customFormat="1" ht="21" hidden="1" customHeight="1" x14ac:dyDescent="0.2">
      <c r="A138" s="92" t="s">
        <v>96</v>
      </c>
      <c r="B138" s="93">
        <f>B135-B136</f>
        <v>0</v>
      </c>
      <c r="C138" s="93">
        <f>C135-C136</f>
        <v>0</v>
      </c>
      <c r="D138" s="93"/>
      <c r="E138" s="93">
        <f t="shared" ref="E138:Y138" si="48">E135-E136</f>
        <v>0</v>
      </c>
      <c r="F138" s="93">
        <f t="shared" si="48"/>
        <v>0</v>
      </c>
      <c r="G138" s="140">
        <f t="shared" si="48"/>
        <v>0</v>
      </c>
      <c r="H138" s="140">
        <f t="shared" si="48"/>
        <v>0</v>
      </c>
      <c r="I138" s="140">
        <f t="shared" si="48"/>
        <v>0</v>
      </c>
      <c r="J138" s="140">
        <f t="shared" si="48"/>
        <v>0</v>
      </c>
      <c r="K138" s="140">
        <f t="shared" si="48"/>
        <v>0</v>
      </c>
      <c r="L138" s="140">
        <f t="shared" si="48"/>
        <v>0</v>
      </c>
      <c r="M138" s="140">
        <f t="shared" si="48"/>
        <v>0</v>
      </c>
      <c r="N138" s="140">
        <f t="shared" si="48"/>
        <v>0</v>
      </c>
      <c r="O138" s="140">
        <f t="shared" si="48"/>
        <v>0</v>
      </c>
      <c r="P138" s="140">
        <f t="shared" si="48"/>
        <v>0</v>
      </c>
      <c r="Q138" s="140">
        <f t="shared" si="48"/>
        <v>0</v>
      </c>
      <c r="R138" s="140">
        <f t="shared" si="48"/>
        <v>0</v>
      </c>
      <c r="S138" s="140">
        <f t="shared" si="48"/>
        <v>0</v>
      </c>
      <c r="T138" s="140">
        <f t="shared" si="48"/>
        <v>0</v>
      </c>
      <c r="U138" s="140">
        <f t="shared" si="48"/>
        <v>0</v>
      </c>
      <c r="V138" s="140">
        <f t="shared" si="48"/>
        <v>0</v>
      </c>
      <c r="W138" s="140">
        <f t="shared" si="48"/>
        <v>0</v>
      </c>
      <c r="X138" s="140">
        <f t="shared" si="48"/>
        <v>0</v>
      </c>
      <c r="Y138" s="140">
        <f t="shared" si="48"/>
        <v>0</v>
      </c>
    </row>
    <row r="139" spans="1:26" s="12" customFormat="1" ht="22.9" hidden="1" customHeight="1" x14ac:dyDescent="0.2">
      <c r="A139" s="13" t="s">
        <v>189</v>
      </c>
      <c r="B139" s="39"/>
      <c r="C139" s="26"/>
      <c r="D139" s="16" t="e">
        <f t="shared" si="46"/>
        <v>#DIV/0!</v>
      </c>
      <c r="E139" s="39"/>
      <c r="F139" s="39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46"/>
        <v>#DIV/0!</v>
      </c>
      <c r="E140" s="39"/>
      <c r="F140" s="39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49">E140/E139</f>
        <v>#DIV/0!</v>
      </c>
      <c r="F141" s="29" t="e">
        <f t="shared" si="49"/>
        <v>#DIV/0!</v>
      </c>
      <c r="G141" s="140" t="e">
        <f t="shared" si="49"/>
        <v>#DIV/0!</v>
      </c>
      <c r="H141" s="140" t="e">
        <f t="shared" si="49"/>
        <v>#DIV/0!</v>
      </c>
      <c r="I141" s="140" t="e">
        <f t="shared" si="49"/>
        <v>#DIV/0!</v>
      </c>
      <c r="J141" s="140" t="e">
        <f t="shared" si="49"/>
        <v>#DIV/0!</v>
      </c>
      <c r="K141" s="140" t="e">
        <f t="shared" si="49"/>
        <v>#DIV/0!</v>
      </c>
      <c r="L141" s="140" t="e">
        <f t="shared" si="49"/>
        <v>#DIV/0!</v>
      </c>
      <c r="M141" s="140" t="e">
        <f t="shared" si="49"/>
        <v>#DIV/0!</v>
      </c>
      <c r="N141" s="140" t="e">
        <f t="shared" si="49"/>
        <v>#DIV/0!</v>
      </c>
      <c r="O141" s="140" t="e">
        <f t="shared" si="49"/>
        <v>#DIV/0!</v>
      </c>
      <c r="P141" s="140" t="e">
        <f t="shared" si="49"/>
        <v>#DIV/0!</v>
      </c>
      <c r="Q141" s="140" t="e">
        <f t="shared" si="49"/>
        <v>#DIV/0!</v>
      </c>
      <c r="R141" s="140" t="e">
        <f t="shared" si="49"/>
        <v>#DIV/0!</v>
      </c>
      <c r="S141" s="140" t="e">
        <f t="shared" si="49"/>
        <v>#DIV/0!</v>
      </c>
      <c r="T141" s="140" t="e">
        <f t="shared" si="49"/>
        <v>#DIV/0!</v>
      </c>
      <c r="U141" s="140" t="e">
        <f t="shared" si="49"/>
        <v>#DIV/0!</v>
      </c>
      <c r="V141" s="140" t="e">
        <f t="shared" si="49"/>
        <v>#DIV/0!</v>
      </c>
      <c r="W141" s="140" t="e">
        <f t="shared" si="49"/>
        <v>#DIV/0!</v>
      </c>
      <c r="X141" s="140" t="e">
        <f t="shared" si="49"/>
        <v>#DIV/0!</v>
      </c>
      <c r="Y141" s="140" t="e">
        <f t="shared" si="49"/>
        <v>#DIV/0!</v>
      </c>
    </row>
    <row r="142" spans="1:26" s="12" customFormat="1" ht="30" hidden="1" customHeight="1" x14ac:dyDescent="0.2">
      <c r="A142" s="32" t="s">
        <v>98</v>
      </c>
      <c r="B142" s="59" t="e">
        <f>B140/B136*10</f>
        <v>#DIV/0!</v>
      </c>
      <c r="C142" s="59" t="e">
        <f>C140/C136*10</f>
        <v>#DIV/0!</v>
      </c>
      <c r="D142" s="15" t="e">
        <f t="shared" si="46"/>
        <v>#DIV/0!</v>
      </c>
      <c r="E142" s="58" t="e">
        <f t="shared" ref="E142:P142" si="50">E140/E136*10</f>
        <v>#DIV/0!</v>
      </c>
      <c r="F142" s="58" t="e">
        <f t="shared" si="50"/>
        <v>#DIV/0!</v>
      </c>
      <c r="G142" s="140" t="e">
        <f t="shared" si="50"/>
        <v>#DIV/0!</v>
      </c>
      <c r="H142" s="140" t="e">
        <f t="shared" si="50"/>
        <v>#DIV/0!</v>
      </c>
      <c r="I142" s="140" t="e">
        <f t="shared" si="50"/>
        <v>#DIV/0!</v>
      </c>
      <c r="J142" s="140" t="e">
        <f t="shared" si="50"/>
        <v>#DIV/0!</v>
      </c>
      <c r="K142" s="140" t="e">
        <f t="shared" si="50"/>
        <v>#DIV/0!</v>
      </c>
      <c r="L142" s="140" t="e">
        <f t="shared" si="50"/>
        <v>#DIV/0!</v>
      </c>
      <c r="M142" s="140" t="e">
        <f t="shared" si="50"/>
        <v>#DIV/0!</v>
      </c>
      <c r="N142" s="140" t="e">
        <f t="shared" si="50"/>
        <v>#DIV/0!</v>
      </c>
      <c r="O142" s="140" t="e">
        <f t="shared" si="50"/>
        <v>#DIV/0!</v>
      </c>
      <c r="P142" s="140" t="e">
        <f t="shared" si="50"/>
        <v>#DIV/0!</v>
      </c>
      <c r="Q142" s="140" t="e">
        <f t="shared" ref="Q142:V142" si="51">Q140/Q136*10</f>
        <v>#DIV/0!</v>
      </c>
      <c r="R142" s="140" t="e">
        <f t="shared" si="51"/>
        <v>#DIV/0!</v>
      </c>
      <c r="S142" s="140" t="e">
        <f t="shared" si="51"/>
        <v>#DIV/0!</v>
      </c>
      <c r="T142" s="140" t="e">
        <f t="shared" si="51"/>
        <v>#DIV/0!</v>
      </c>
      <c r="U142" s="140" t="e">
        <f t="shared" si="51"/>
        <v>#DIV/0!</v>
      </c>
      <c r="V142" s="140" t="e">
        <f t="shared" si="51"/>
        <v>#DIV/0!</v>
      </c>
      <c r="W142" s="140" t="e">
        <f>W140/W136*10</f>
        <v>#DIV/0!</v>
      </c>
      <c r="X142" s="140" t="e">
        <f>X140/X136*10</f>
        <v>#DIV/0!</v>
      </c>
      <c r="Y142" s="140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</row>
    <row r="146" spans="1:25" s="12" customFormat="1" ht="30" customHeight="1" outlineLevel="1" x14ac:dyDescent="0.2">
      <c r="A146" s="55" t="s">
        <v>177</v>
      </c>
      <c r="B146" s="23">
        <v>43.3</v>
      </c>
      <c r="C146" s="27">
        <f>SUM(E146:Y146)</f>
        <v>13</v>
      </c>
      <c r="D146" s="15">
        <f t="shared" ref="D146:D183" si="52">C146/B146</f>
        <v>0.30023094688221713</v>
      </c>
      <c r="E146" s="39"/>
      <c r="F146" s="39">
        <v>2</v>
      </c>
      <c r="G146" s="140"/>
      <c r="H146" s="140"/>
      <c r="I146" s="140"/>
      <c r="J146" s="140"/>
      <c r="K146" s="140">
        <v>2</v>
      </c>
      <c r="L146" s="140"/>
      <c r="M146" s="140">
        <v>9</v>
      </c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</row>
    <row r="147" spans="1:25" s="12" customFormat="1" ht="27" hidden="1" customHeight="1" x14ac:dyDescent="0.2">
      <c r="A147" s="13" t="s">
        <v>186</v>
      </c>
      <c r="B147" s="33" t="e">
        <f>B146/B145</f>
        <v>#DIV/0!</v>
      </c>
      <c r="C147" s="33" t="e">
        <f>C146/C145</f>
        <v>#DIV/0!</v>
      </c>
      <c r="D147" s="15" t="e">
        <f t="shared" si="52"/>
        <v>#DIV/0!</v>
      </c>
      <c r="E147" s="29"/>
      <c r="F147" s="29"/>
      <c r="G147" s="29"/>
      <c r="H147" s="29"/>
      <c r="I147" s="142"/>
      <c r="J147" s="29"/>
      <c r="K147" s="29"/>
      <c r="L147" s="29"/>
      <c r="M147" s="29" t="e">
        <f t="shared" ref="M147:Y147" si="53">M146/M145</f>
        <v>#DIV/0!</v>
      </c>
      <c r="N147" s="29" t="e">
        <f t="shared" si="53"/>
        <v>#DIV/0!</v>
      </c>
      <c r="O147" s="29" t="e">
        <f t="shared" si="53"/>
        <v>#DIV/0!</v>
      </c>
      <c r="P147" s="140"/>
      <c r="Q147" s="142"/>
      <c r="R147" s="29" t="e">
        <f t="shared" si="53"/>
        <v>#DIV/0!</v>
      </c>
      <c r="S147" s="29" t="e">
        <f t="shared" si="53"/>
        <v>#DIV/0!</v>
      </c>
      <c r="T147" s="29" t="e">
        <f t="shared" si="53"/>
        <v>#DIV/0!</v>
      </c>
      <c r="U147" s="29" t="e">
        <f t="shared" si="53"/>
        <v>#DIV/0!</v>
      </c>
      <c r="V147" s="29" t="e">
        <f t="shared" si="53"/>
        <v>#DIV/0!</v>
      </c>
      <c r="W147" s="29" t="e">
        <f t="shared" si="53"/>
        <v>#DIV/0!</v>
      </c>
      <c r="X147" s="29" t="e">
        <f t="shared" si="53"/>
        <v>#DIV/0!</v>
      </c>
      <c r="Y147" s="29" t="e">
        <f t="shared" si="53"/>
        <v>#DIV/0!</v>
      </c>
    </row>
    <row r="148" spans="1:25" s="12" customFormat="1" ht="31.15" hidden="1" customHeight="1" x14ac:dyDescent="0.2">
      <c r="A148" s="13" t="s">
        <v>190</v>
      </c>
      <c r="B148" s="39"/>
      <c r="C148" s="39"/>
      <c r="D148" s="15" t="e">
        <f t="shared" si="52"/>
        <v>#DIV/0!</v>
      </c>
      <c r="E148" s="39"/>
      <c r="F148" s="39"/>
      <c r="G148" s="39"/>
      <c r="H148" s="39"/>
      <c r="I148" s="140"/>
      <c r="J148" s="39"/>
      <c r="K148" s="102"/>
      <c r="L148" s="39"/>
      <c r="M148" s="39"/>
      <c r="N148" s="39"/>
      <c r="O148" s="39"/>
      <c r="P148" s="140"/>
      <c r="Q148" s="140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customHeight="1" x14ac:dyDescent="0.2">
      <c r="A149" s="32" t="s">
        <v>110</v>
      </c>
      <c r="B149" s="23">
        <v>1218.5999999999999</v>
      </c>
      <c r="C149" s="27">
        <f>SUM(E149:Y149)</f>
        <v>290</v>
      </c>
      <c r="D149" s="15">
        <f t="shared" si="52"/>
        <v>0.23797800754964715</v>
      </c>
      <c r="E149" s="39"/>
      <c r="F149" s="39">
        <v>40</v>
      </c>
      <c r="G149" s="39"/>
      <c r="H149" s="39"/>
      <c r="I149" s="140"/>
      <c r="J149" s="39"/>
      <c r="K149" s="102">
        <v>140</v>
      </c>
      <c r="L149" s="39"/>
      <c r="M149" s="39">
        <v>110</v>
      </c>
      <c r="N149" s="39"/>
      <c r="O149" s="39"/>
      <c r="P149" s="140"/>
      <c r="Q149" s="140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15" t="e">
        <f t="shared" si="52"/>
        <v>#DIV/0!</v>
      </c>
      <c r="E150" s="30"/>
      <c r="F150" s="30"/>
      <c r="G150" s="30"/>
      <c r="H150" s="30"/>
      <c r="I150" s="141"/>
      <c r="J150" s="30"/>
      <c r="K150" s="101"/>
      <c r="L150" s="30"/>
      <c r="M150" s="30" t="e">
        <f t="shared" ref="M150" si="54">M149/M148</f>
        <v>#DIV/0!</v>
      </c>
      <c r="N150" s="30"/>
      <c r="O150" s="30" t="e">
        <f>O149/O148</f>
        <v>#DIV/0!</v>
      </c>
      <c r="P150" s="140"/>
      <c r="Q150" s="141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customHeight="1" x14ac:dyDescent="0.2">
      <c r="A151" s="32" t="s">
        <v>98</v>
      </c>
      <c r="B151" s="59">
        <f>B149/B146*10</f>
        <v>281.43187066974593</v>
      </c>
      <c r="C151" s="59">
        <f>C149/C146*10</f>
        <v>223.07692307692307</v>
      </c>
      <c r="D151" s="15">
        <f t="shared" si="52"/>
        <v>0.79264982514613247</v>
      </c>
      <c r="E151" s="58"/>
      <c r="F151" s="58"/>
      <c r="G151" s="58"/>
      <c r="H151" s="58"/>
      <c r="I151" s="151"/>
      <c r="J151" s="58"/>
      <c r="K151" s="58">
        <f t="shared" ref="K151" si="55">K149/K146*10</f>
        <v>700</v>
      </c>
      <c r="L151" s="58"/>
      <c r="M151" s="58">
        <f>M149/M146*10</f>
        <v>122.22222222222221</v>
      </c>
      <c r="N151" s="58"/>
      <c r="O151" s="58"/>
      <c r="P151" s="140"/>
      <c r="Q151" s="151"/>
      <c r="R151" s="58"/>
      <c r="S151" s="58"/>
      <c r="T151" s="58"/>
      <c r="U151" s="58"/>
      <c r="V151" s="58"/>
      <c r="W151" s="58"/>
      <c r="X151" s="58"/>
      <c r="Y151" s="58"/>
    </row>
    <row r="152" spans="1:25" s="12" customFormat="1" ht="30" customHeight="1" outlineLevel="1" x14ac:dyDescent="0.2">
      <c r="A152" s="55" t="s">
        <v>178</v>
      </c>
      <c r="B152" s="23"/>
      <c r="C152" s="27">
        <f>SUM(E152:Y152)</f>
        <v>231</v>
      </c>
      <c r="D152" s="15" t="e">
        <f t="shared" si="52"/>
        <v>#DIV/0!</v>
      </c>
      <c r="E152" s="38"/>
      <c r="F152" s="37"/>
      <c r="G152" s="57">
        <v>226</v>
      </c>
      <c r="H152" s="37"/>
      <c r="I152" s="135"/>
      <c r="J152" s="37"/>
      <c r="K152" s="37"/>
      <c r="L152" s="37"/>
      <c r="M152" s="37"/>
      <c r="N152" s="37"/>
      <c r="O152" s="37"/>
      <c r="P152" s="37"/>
      <c r="Q152" s="135"/>
      <c r="R152" s="37"/>
      <c r="S152" s="60"/>
      <c r="T152" s="37"/>
      <c r="U152" s="37"/>
      <c r="V152" s="37"/>
      <c r="W152" s="37"/>
      <c r="X152" s="37"/>
      <c r="Y152" s="37">
        <v>5</v>
      </c>
    </row>
    <row r="153" spans="1:25" s="12" customFormat="1" ht="30" hidden="1" customHeight="1" x14ac:dyDescent="0.2">
      <c r="A153" s="32" t="s">
        <v>179</v>
      </c>
      <c r="B153" s="23"/>
      <c r="C153" s="27">
        <f>SUM(E153:Y153)</f>
        <v>0</v>
      </c>
      <c r="D153" s="15" t="e">
        <f t="shared" si="52"/>
        <v>#DIV/0!</v>
      </c>
      <c r="E153" s="38"/>
      <c r="F153" s="37"/>
      <c r="G153" s="37"/>
      <c r="H153" s="37"/>
      <c r="I153" s="135"/>
      <c r="J153" s="37"/>
      <c r="K153" s="37"/>
      <c r="L153" s="37"/>
      <c r="M153" s="37"/>
      <c r="N153" s="37"/>
      <c r="O153" s="37"/>
      <c r="P153" s="37"/>
      <c r="Q153" s="135"/>
      <c r="R153" s="37"/>
      <c r="S153" s="60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59" t="e">
        <f>B153/B152*10</f>
        <v>#DIV/0!</v>
      </c>
      <c r="C154" s="59">
        <f>C153/C152*10</f>
        <v>0</v>
      </c>
      <c r="D154" s="15" t="e">
        <f t="shared" si="52"/>
        <v>#DIV/0!</v>
      </c>
      <c r="E154" s="38"/>
      <c r="F154" s="58"/>
      <c r="G154" s="58">
        <f>G153/G152*10</f>
        <v>0</v>
      </c>
      <c r="H154" s="58"/>
      <c r="I154" s="151"/>
      <c r="J154" s="58"/>
      <c r="K154" s="58"/>
      <c r="L154" s="58" t="e">
        <f>L153/L152*10</f>
        <v>#DIV/0!</v>
      </c>
      <c r="M154" s="58"/>
      <c r="N154" s="58"/>
      <c r="O154" s="58"/>
      <c r="P154" s="58"/>
      <c r="Q154" s="151"/>
      <c r="R154" s="58"/>
      <c r="S154" s="58"/>
      <c r="T154" s="58"/>
      <c r="U154" s="58"/>
      <c r="V154" s="38"/>
      <c r="W154" s="58"/>
      <c r="X154" s="38"/>
      <c r="Y154" s="58">
        <f>Y153/Y152*10</f>
        <v>0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52"/>
        <v>#DIV/0!</v>
      </c>
      <c r="E155" s="38"/>
      <c r="F155" s="37"/>
      <c r="G155" s="58"/>
      <c r="H155" s="37"/>
      <c r="I155" s="135"/>
      <c r="J155" s="37"/>
      <c r="K155" s="37"/>
      <c r="L155" s="37"/>
      <c r="M155" s="37"/>
      <c r="N155" s="37"/>
      <c r="O155" s="37"/>
      <c r="P155" s="111"/>
      <c r="Q155" s="135"/>
      <c r="R155" s="37"/>
      <c r="S155" s="60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52"/>
        <v>#DIV/0!</v>
      </c>
      <c r="E156" s="38"/>
      <c r="F156" s="37"/>
      <c r="G156" s="37"/>
      <c r="H156" s="37"/>
      <c r="I156" s="135"/>
      <c r="J156" s="37"/>
      <c r="K156" s="37"/>
      <c r="L156" s="37"/>
      <c r="M156" s="37"/>
      <c r="N156" s="37"/>
      <c r="O156" s="37"/>
      <c r="P156" s="111"/>
      <c r="Q156" s="135"/>
      <c r="R156" s="37"/>
      <c r="S156" s="60"/>
      <c r="T156" s="37"/>
      <c r="U156" s="37"/>
      <c r="V156" s="37"/>
      <c r="W156" s="60"/>
      <c r="X156" s="37"/>
      <c r="Y156" s="37"/>
    </row>
    <row r="157" spans="1:25" s="12" customFormat="1" ht="30" hidden="1" customHeight="1" x14ac:dyDescent="0.2">
      <c r="A157" s="32" t="s">
        <v>98</v>
      </c>
      <c r="B157" s="59" t="e">
        <f>B156/B155*10</f>
        <v>#DIV/0!</v>
      </c>
      <c r="C157" s="59" t="e">
        <f>C156/C155*10</f>
        <v>#DIV/0!</v>
      </c>
      <c r="D157" s="15" t="e">
        <f t="shared" si="52"/>
        <v>#DIV/0!</v>
      </c>
      <c r="E157" s="38"/>
      <c r="F157" s="58"/>
      <c r="G157" s="58"/>
      <c r="H157" s="58" t="e">
        <f>H156/H155*10</f>
        <v>#DIV/0!</v>
      </c>
      <c r="I157" s="151"/>
      <c r="J157" s="58"/>
      <c r="K157" s="58"/>
      <c r="L157" s="58"/>
      <c r="M157" s="58"/>
      <c r="N157" s="58" t="e">
        <f>N156/N155*10</f>
        <v>#DIV/0!</v>
      </c>
      <c r="O157" s="58"/>
      <c r="P157" s="120"/>
      <c r="Q157" s="151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155</v>
      </c>
      <c r="B158" s="59"/>
      <c r="C158" s="53">
        <f>SUM(E158:Y158)</f>
        <v>0</v>
      </c>
      <c r="D158" s="15" t="e">
        <f t="shared" si="52"/>
        <v>#DIV/0!</v>
      </c>
      <c r="E158" s="38"/>
      <c r="F158" s="58"/>
      <c r="G158" s="58"/>
      <c r="H158" s="58"/>
      <c r="I158" s="151"/>
      <c r="J158" s="58"/>
      <c r="K158" s="58"/>
      <c r="L158" s="58"/>
      <c r="M158" s="58"/>
      <c r="N158" s="58"/>
      <c r="O158" s="58"/>
      <c r="P158" s="120"/>
      <c r="Q158" s="151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156</v>
      </c>
      <c r="B159" s="59"/>
      <c r="C159" s="53">
        <f>SUM(E159:Y159)</f>
        <v>0</v>
      </c>
      <c r="D159" s="15" t="e">
        <f t="shared" si="52"/>
        <v>#DIV/0!</v>
      </c>
      <c r="E159" s="38"/>
      <c r="F159" s="58"/>
      <c r="G159" s="58"/>
      <c r="H159" s="58"/>
      <c r="I159" s="151"/>
      <c r="J159" s="58"/>
      <c r="K159" s="58"/>
      <c r="L159" s="58"/>
      <c r="M159" s="58"/>
      <c r="N159" s="58"/>
      <c r="O159" s="58"/>
      <c r="P159" s="120"/>
      <c r="Q159" s="151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59" t="e">
        <f>B159/B158*10</f>
        <v>#DIV/0!</v>
      </c>
      <c r="C160" s="59" t="e">
        <f>C159/C158*10</f>
        <v>#DIV/0!</v>
      </c>
      <c r="D160" s="15" t="e">
        <f t="shared" si="52"/>
        <v>#DIV/0!</v>
      </c>
      <c r="E160" s="38"/>
      <c r="F160" s="58"/>
      <c r="G160" s="58"/>
      <c r="H160" s="58"/>
      <c r="I160" s="151"/>
      <c r="J160" s="58"/>
      <c r="K160" s="58"/>
      <c r="L160" s="58"/>
      <c r="M160" s="58" t="e">
        <f>M159/M158*10</f>
        <v>#DIV/0!</v>
      </c>
      <c r="N160" s="58"/>
      <c r="O160" s="58"/>
      <c r="P160" s="120"/>
      <c r="Q160" s="151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52"/>
        <v>#DIV/0!</v>
      </c>
      <c r="E161" s="37"/>
      <c r="F161" s="37"/>
      <c r="G161" s="37"/>
      <c r="H161" s="37"/>
      <c r="I161" s="135"/>
      <c r="J161" s="37"/>
      <c r="K161" s="37"/>
      <c r="L161" s="37"/>
      <c r="M161" s="37"/>
      <c r="N161" s="37"/>
      <c r="O161" s="37"/>
      <c r="P161" s="111"/>
      <c r="Q161" s="135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52"/>
        <v>#DIV/0!</v>
      </c>
      <c r="E162" s="37"/>
      <c r="F162" s="35"/>
      <c r="G162" s="58"/>
      <c r="H162" s="26"/>
      <c r="I162" s="103"/>
      <c r="J162" s="26"/>
      <c r="K162" s="26"/>
      <c r="L162" s="38"/>
      <c r="M162" s="38"/>
      <c r="N162" s="35"/>
      <c r="O162" s="35"/>
      <c r="P162" s="114"/>
      <c r="Q162" s="145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52"/>
        <v>#DIV/0!</v>
      </c>
      <c r="E163" s="54" t="e">
        <f>E162/E161*10</f>
        <v>#DIV/0!</v>
      </c>
      <c r="F163" s="54"/>
      <c r="G163" s="54"/>
      <c r="H163" s="54" t="e">
        <f t="shared" ref="H163:M163" si="56">H162/H161*10</f>
        <v>#DIV/0!</v>
      </c>
      <c r="I163" s="150" t="e">
        <f t="shared" si="56"/>
        <v>#DIV/0!</v>
      </c>
      <c r="J163" s="54" t="e">
        <f t="shared" si="56"/>
        <v>#DIV/0!</v>
      </c>
      <c r="K163" s="54" t="e">
        <f t="shared" si="56"/>
        <v>#DIV/0!</v>
      </c>
      <c r="L163" s="54" t="e">
        <f t="shared" si="56"/>
        <v>#DIV/0!</v>
      </c>
      <c r="M163" s="54" t="e">
        <f t="shared" si="56"/>
        <v>#DIV/0!</v>
      </c>
      <c r="N163" s="26"/>
      <c r="O163" s="26"/>
      <c r="P163" s="119" t="e">
        <f>P162/P161*10</f>
        <v>#DIV/0!</v>
      </c>
      <c r="Q163" s="150" t="e">
        <f>Q162/Q161*10</f>
        <v>#DIV/0!</v>
      </c>
      <c r="R163" s="54"/>
      <c r="S163" s="54" t="e">
        <f t="shared" ref="S163:X163" si="57">S162/S161*10</f>
        <v>#DIV/0!</v>
      </c>
      <c r="T163" s="54" t="e">
        <f t="shared" si="57"/>
        <v>#DIV/0!</v>
      </c>
      <c r="U163" s="54" t="e">
        <f t="shared" si="57"/>
        <v>#DIV/0!</v>
      </c>
      <c r="V163" s="54" t="e">
        <f t="shared" si="57"/>
        <v>#DIV/0!</v>
      </c>
      <c r="W163" s="54" t="e">
        <f t="shared" si="57"/>
        <v>#DIV/0!</v>
      </c>
      <c r="X163" s="54" t="e">
        <f t="shared" si="57"/>
        <v>#DIV/0!</v>
      </c>
      <c r="Y163" s="26"/>
    </row>
    <row r="164" spans="1:25" s="12" customFormat="1" ht="30" hidden="1" customHeight="1" x14ac:dyDescent="0.2">
      <c r="A164" s="55" t="s">
        <v>184</v>
      </c>
      <c r="B164" s="27"/>
      <c r="C164" s="27">
        <f>SUM(E164:Y164)</f>
        <v>0</v>
      </c>
      <c r="D164" s="15" t="e">
        <f t="shared" si="52"/>
        <v>#DIV/0!</v>
      </c>
      <c r="E164" s="37"/>
      <c r="F164" s="37"/>
      <c r="G164" s="37"/>
      <c r="H164" s="37"/>
      <c r="I164" s="135"/>
      <c r="J164" s="37"/>
      <c r="K164" s="37"/>
      <c r="L164" s="37"/>
      <c r="M164" s="37"/>
      <c r="N164" s="37"/>
      <c r="O164" s="37"/>
      <c r="P164" s="111"/>
      <c r="Q164" s="135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185</v>
      </c>
      <c r="B165" s="27"/>
      <c r="C165" s="27">
        <f>SUM(E165:Y165)</f>
        <v>0</v>
      </c>
      <c r="D165" s="15" t="e">
        <f t="shared" si="52"/>
        <v>#DIV/0!</v>
      </c>
      <c r="E165" s="37"/>
      <c r="F165" s="35"/>
      <c r="G165" s="58"/>
      <c r="H165" s="26"/>
      <c r="I165" s="103"/>
      <c r="J165" s="26"/>
      <c r="K165" s="26"/>
      <c r="L165" s="38"/>
      <c r="M165" s="38"/>
      <c r="N165" s="26"/>
      <c r="O165" s="35"/>
      <c r="P165" s="112"/>
      <c r="Q165" s="145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 t="e">
        <f t="shared" si="52"/>
        <v>#DIV/0!</v>
      </c>
      <c r="E166" s="54"/>
      <c r="F166" s="54"/>
      <c r="G166" s="54"/>
      <c r="H166" s="54" t="e">
        <f>H165/H164*10</f>
        <v>#DIV/0!</v>
      </c>
      <c r="I166" s="150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09"/>
      <c r="Q166" s="150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180</v>
      </c>
      <c r="B167" s="27">
        <v>75</v>
      </c>
      <c r="C167" s="27">
        <f>SUM(E167:Y167)</f>
        <v>165</v>
      </c>
      <c r="D167" s="15">
        <f t="shared" si="52"/>
        <v>2.2000000000000002</v>
      </c>
      <c r="E167" s="37"/>
      <c r="F167" s="37"/>
      <c r="G167" s="37"/>
      <c r="H167" s="37"/>
      <c r="I167" s="135"/>
      <c r="J167" s="37"/>
      <c r="K167" s="37"/>
      <c r="L167" s="37"/>
      <c r="M167" s="37"/>
      <c r="N167" s="37"/>
      <c r="O167" s="37"/>
      <c r="P167" s="111"/>
      <c r="Q167" s="135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181</v>
      </c>
      <c r="B168" s="27">
        <v>83</v>
      </c>
      <c r="C168" s="27">
        <f>SUM(E168:Y168)</f>
        <v>104</v>
      </c>
      <c r="D168" s="15">
        <f t="shared" si="52"/>
        <v>1.2530120481927711</v>
      </c>
      <c r="E168" s="37"/>
      <c r="F168" s="35"/>
      <c r="G168" s="58"/>
      <c r="H168" s="35"/>
      <c r="I168" s="143"/>
      <c r="J168" s="35"/>
      <c r="K168" s="38"/>
      <c r="L168" s="38"/>
      <c r="M168" s="38"/>
      <c r="N168" s="35"/>
      <c r="O168" s="35"/>
      <c r="P168" s="112"/>
      <c r="Q168" s="145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52"/>
        <v>0.56955093099671417</v>
      </c>
      <c r="E169" s="54"/>
      <c r="F169" s="54"/>
      <c r="G169" s="54"/>
      <c r="H169" s="26"/>
      <c r="I169" s="103"/>
      <c r="J169" s="26"/>
      <c r="K169" s="54"/>
      <c r="L169" s="54"/>
      <c r="M169" s="54"/>
      <c r="N169" s="26"/>
      <c r="O169" s="26"/>
      <c r="P169" s="109"/>
      <c r="Q169" s="150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52"/>
        <v>#DIV/0!</v>
      </c>
      <c r="E170" s="37"/>
      <c r="F170" s="37"/>
      <c r="G170" s="37"/>
      <c r="H170" s="37"/>
      <c r="I170" s="135"/>
      <c r="J170" s="37"/>
      <c r="K170" s="37"/>
      <c r="L170" s="37"/>
      <c r="M170" s="37"/>
      <c r="N170" s="37"/>
      <c r="O170" s="37"/>
      <c r="P170" s="111"/>
      <c r="Q170" s="135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52"/>
        <v>#DIV/0!</v>
      </c>
      <c r="E171" s="37"/>
      <c r="F171" s="37"/>
      <c r="G171" s="37"/>
      <c r="H171" s="37"/>
      <c r="I171" s="135"/>
      <c r="J171" s="37"/>
      <c r="K171" s="37"/>
      <c r="L171" s="37"/>
      <c r="M171" s="37"/>
      <c r="N171" s="37"/>
      <c r="O171" s="37"/>
      <c r="P171" s="111"/>
      <c r="Q171" s="135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59" t="e">
        <f>B171/B170*10</f>
        <v>#DIV/0!</v>
      </c>
      <c r="C172" s="59" t="e">
        <f>C171/C170*10</f>
        <v>#DIV/0!</v>
      </c>
      <c r="D172" s="15" t="e">
        <f t="shared" si="52"/>
        <v>#DIV/0!</v>
      </c>
      <c r="E172" s="58"/>
      <c r="F172" s="58"/>
      <c r="G172" s="58" t="e">
        <f>G171/G170*10</f>
        <v>#DIV/0!</v>
      </c>
      <c r="H172" s="58"/>
      <c r="I172" s="151"/>
      <c r="J172" s="58"/>
      <c r="K172" s="58"/>
      <c r="L172" s="58" t="e">
        <f>L171/L170*10</f>
        <v>#DIV/0!</v>
      </c>
      <c r="M172" s="58"/>
      <c r="N172" s="58"/>
      <c r="O172" s="58"/>
      <c r="P172" s="120"/>
      <c r="Q172" s="151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 t="e">
        <f t="shared" si="52"/>
        <v>#DIV/0!</v>
      </c>
      <c r="E173" s="37"/>
      <c r="F173" s="37"/>
      <c r="G173" s="37"/>
      <c r="H173" s="37"/>
      <c r="I173" s="135"/>
      <c r="J173" s="37"/>
      <c r="K173" s="37"/>
      <c r="L173" s="37"/>
      <c r="M173" s="37"/>
      <c r="N173" s="37"/>
      <c r="O173" s="37"/>
      <c r="P173" s="111"/>
      <c r="Q173" s="135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 t="e">
        <f t="shared" si="52"/>
        <v>#DIV/0!</v>
      </c>
      <c r="E174" s="37"/>
      <c r="F174" s="37"/>
      <c r="G174" s="37"/>
      <c r="H174" s="37"/>
      <c r="I174" s="135"/>
      <c r="J174" s="37"/>
      <c r="K174" s="37"/>
      <c r="L174" s="37"/>
      <c r="M174" s="37"/>
      <c r="N174" s="37"/>
      <c r="O174" s="37"/>
      <c r="P174" s="111"/>
      <c r="Q174" s="135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59" t="e">
        <f>B174/B173*10</f>
        <v>#DIV/0!</v>
      </c>
      <c r="C175" s="59" t="e">
        <f>C174/C173*10</f>
        <v>#DIV/0!</v>
      </c>
      <c r="D175" s="15" t="e">
        <f t="shared" si="52"/>
        <v>#DIV/0!</v>
      </c>
      <c r="E175" s="59"/>
      <c r="F175" s="59"/>
      <c r="G175" s="58" t="e">
        <f>G174/G173*10</f>
        <v>#DIV/0!</v>
      </c>
      <c r="H175" s="59"/>
      <c r="I175" s="152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0"/>
      <c r="Q175" s="151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52"/>
        <v>#DIV/0!</v>
      </c>
      <c r="E176" s="37"/>
      <c r="F176" s="37"/>
      <c r="G176" s="37"/>
      <c r="H176" s="37"/>
      <c r="I176" s="135"/>
      <c r="J176" s="37"/>
      <c r="K176" s="37"/>
      <c r="L176" s="37"/>
      <c r="M176" s="37"/>
      <c r="N176" s="37"/>
      <c r="O176" s="37"/>
      <c r="P176" s="121"/>
      <c r="Q176" s="135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 t="shared" si="52"/>
        <v>#DIV/0!</v>
      </c>
      <c r="E177" s="37"/>
      <c r="F177" s="37"/>
      <c r="G177" s="37"/>
      <c r="H177" s="37"/>
      <c r="I177" s="135"/>
      <c r="J177" s="37"/>
      <c r="K177" s="37"/>
      <c r="L177" s="37"/>
      <c r="M177" s="37"/>
      <c r="N177" s="37"/>
      <c r="O177" s="37"/>
      <c r="P177" s="111"/>
      <c r="Q177" s="135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customHeight="1" x14ac:dyDescent="0.2">
      <c r="A178" s="55" t="s">
        <v>203</v>
      </c>
      <c r="B178" s="23"/>
      <c r="C178" s="27">
        <f>SUM(E178:Y178)</f>
        <v>14.3</v>
      </c>
      <c r="D178" s="15" t="e">
        <f t="shared" si="52"/>
        <v>#DIV/0!</v>
      </c>
      <c r="E178" s="27"/>
      <c r="F178" s="27"/>
      <c r="G178" s="27">
        <v>12</v>
      </c>
      <c r="H178" s="27"/>
      <c r="I178" s="135"/>
      <c r="J178" s="37"/>
      <c r="K178" s="37"/>
      <c r="L178" s="37">
        <f t="shared" ref="L178" si="58">L179</f>
        <v>2</v>
      </c>
      <c r="M178" s="37"/>
      <c r="N178" s="37"/>
      <c r="O178" s="37"/>
      <c r="P178" s="37"/>
      <c r="Q178" s="37"/>
      <c r="R178" s="37"/>
      <c r="S178" s="37">
        <f>S179</f>
        <v>0.3</v>
      </c>
      <c r="T178" s="37"/>
      <c r="U178" s="37"/>
      <c r="V178" s="37"/>
      <c r="W178" s="37"/>
      <c r="X178" s="37"/>
      <c r="Y178" s="37"/>
    </row>
    <row r="179" spans="1:25" s="12" customFormat="1" ht="30" customHeight="1" x14ac:dyDescent="0.2">
      <c r="A179" s="55" t="s">
        <v>205</v>
      </c>
      <c r="B179" s="23"/>
      <c r="C179" s="27">
        <f>SUM(E179:Y179)</f>
        <v>4.3</v>
      </c>
      <c r="D179" s="15" t="e">
        <f t="shared" si="52"/>
        <v>#DIV/0!</v>
      </c>
      <c r="E179" s="27"/>
      <c r="F179" s="27"/>
      <c r="G179" s="27">
        <v>2</v>
      </c>
      <c r="H179" s="27"/>
      <c r="I179" s="135"/>
      <c r="J179" s="37"/>
      <c r="K179" s="37"/>
      <c r="L179" s="37">
        <v>2</v>
      </c>
      <c r="M179" s="37"/>
      <c r="N179" s="37"/>
      <c r="O179" s="37"/>
      <c r="P179" s="37"/>
      <c r="Q179" s="135"/>
      <c r="R179" s="37"/>
      <c r="S179" s="37">
        <v>0.3</v>
      </c>
      <c r="T179" s="37"/>
      <c r="U179" s="37"/>
      <c r="V179" s="37"/>
      <c r="W179" s="37"/>
      <c r="X179" s="37"/>
      <c r="Y179" s="37"/>
    </row>
    <row r="180" spans="1:25" s="12" customFormat="1" ht="30" customHeight="1" x14ac:dyDescent="0.2">
      <c r="A180" s="32" t="s">
        <v>204</v>
      </c>
      <c r="B180" s="23"/>
      <c r="C180" s="27">
        <f>SUM(E180:Y180)</f>
        <v>15</v>
      </c>
      <c r="D180" s="15" t="e">
        <f t="shared" si="52"/>
        <v>#DIV/0!</v>
      </c>
      <c r="E180" s="27"/>
      <c r="F180" s="27"/>
      <c r="G180" s="27">
        <v>14</v>
      </c>
      <c r="H180" s="27"/>
      <c r="I180" s="135"/>
      <c r="J180" s="37"/>
      <c r="K180" s="37"/>
      <c r="L180" s="37">
        <f t="shared" ref="L180" si="59">L181</f>
        <v>0.5</v>
      </c>
      <c r="M180" s="37"/>
      <c r="N180" s="37"/>
      <c r="O180" s="37"/>
      <c r="P180" s="37"/>
      <c r="Q180" s="37"/>
      <c r="R180" s="37"/>
      <c r="S180" s="37">
        <f>S181</f>
        <v>0.5</v>
      </c>
      <c r="T180" s="37"/>
      <c r="U180" s="37"/>
      <c r="V180" s="37"/>
      <c r="W180" s="37"/>
      <c r="X180" s="37"/>
      <c r="Y180" s="37"/>
    </row>
    <row r="181" spans="1:25" s="12" customFormat="1" ht="30" customHeight="1" x14ac:dyDescent="0.2">
      <c r="A181" s="32" t="s">
        <v>207</v>
      </c>
      <c r="B181" s="23"/>
      <c r="C181" s="27">
        <f>SUM(E181:Y181)</f>
        <v>2.67</v>
      </c>
      <c r="D181" s="15" t="e">
        <f t="shared" si="52"/>
        <v>#DIV/0!</v>
      </c>
      <c r="E181" s="27"/>
      <c r="F181" s="27"/>
      <c r="G181" s="27">
        <v>1.67</v>
      </c>
      <c r="H181" s="27"/>
      <c r="I181" s="135"/>
      <c r="J181" s="37"/>
      <c r="K181" s="37"/>
      <c r="L181" s="37">
        <v>0.5</v>
      </c>
      <c r="M181" s="37"/>
      <c r="N181" s="37"/>
      <c r="O181" s="37"/>
      <c r="P181" s="37"/>
      <c r="Q181" s="135"/>
      <c r="R181" s="37"/>
      <c r="S181" s="37">
        <v>0.5</v>
      </c>
      <c r="T181" s="37"/>
      <c r="U181" s="37"/>
      <c r="V181" s="37"/>
      <c r="W181" s="37"/>
      <c r="X181" s="37"/>
      <c r="Y181" s="37"/>
    </row>
    <row r="182" spans="1:25" s="12" customFormat="1" ht="30" customHeight="1" x14ac:dyDescent="0.2">
      <c r="A182" s="55" t="s">
        <v>98</v>
      </c>
      <c r="B182" s="23"/>
      <c r="C182" s="27">
        <f>(C180/C178)*10</f>
        <v>10.48951048951049</v>
      </c>
      <c r="D182" s="15" t="e">
        <f t="shared" si="52"/>
        <v>#DIV/0!</v>
      </c>
      <c r="E182" s="37"/>
      <c r="F182" s="37"/>
      <c r="G182" s="60">
        <f>G180/G178*10</f>
        <v>11.666666666666668</v>
      </c>
      <c r="H182" s="60"/>
      <c r="I182" s="60"/>
      <c r="J182" s="60"/>
      <c r="K182" s="60"/>
      <c r="L182" s="60">
        <f t="shared" ref="L182" si="60">L183</f>
        <v>2.5</v>
      </c>
      <c r="M182" s="60"/>
      <c r="N182" s="60"/>
      <c r="O182" s="60"/>
      <c r="P182" s="60"/>
      <c r="Q182" s="60"/>
      <c r="R182" s="60"/>
      <c r="S182" s="60">
        <f>S183</f>
        <v>16.666666666666668</v>
      </c>
      <c r="T182" s="37"/>
      <c r="U182" s="37"/>
      <c r="V182" s="37"/>
      <c r="W182" s="37"/>
      <c r="X182" s="37"/>
      <c r="Y182" s="37"/>
    </row>
    <row r="183" spans="1:25" s="12" customFormat="1" ht="30" customHeight="1" x14ac:dyDescent="0.2">
      <c r="A183" s="55" t="s">
        <v>206</v>
      </c>
      <c r="B183" s="23"/>
      <c r="C183" s="27">
        <f>(C181/C179)*10</f>
        <v>6.2093023255813948</v>
      </c>
      <c r="D183" s="15" t="e">
        <f t="shared" si="52"/>
        <v>#DIV/0!</v>
      </c>
      <c r="E183" s="169"/>
      <c r="F183" s="169"/>
      <c r="G183" s="173">
        <f>G181/G179*10</f>
        <v>8.35</v>
      </c>
      <c r="H183" s="169"/>
      <c r="I183" s="170"/>
      <c r="J183" s="169"/>
      <c r="K183" s="169"/>
      <c r="L183" s="173">
        <f t="shared" ref="L183" si="61">L181/L179*10</f>
        <v>2.5</v>
      </c>
      <c r="M183" s="173"/>
      <c r="N183" s="173"/>
      <c r="O183" s="173"/>
      <c r="P183" s="173"/>
      <c r="Q183" s="173"/>
      <c r="R183" s="173"/>
      <c r="S183" s="173">
        <f>S181/S179*10</f>
        <v>16.666666666666668</v>
      </c>
      <c r="T183" s="169"/>
      <c r="U183" s="169"/>
      <c r="V183" s="169"/>
      <c r="W183" s="169"/>
      <c r="X183" s="169"/>
      <c r="Y183" s="169"/>
    </row>
    <row r="184" spans="1:25" s="50" customFormat="1" ht="30" customHeight="1" x14ac:dyDescent="0.2">
      <c r="A184" s="32" t="s">
        <v>121</v>
      </c>
      <c r="B184" s="23">
        <v>58702</v>
      </c>
      <c r="C184" s="27">
        <f>SUM(E184:Y184)</f>
        <v>52500</v>
      </c>
      <c r="D184" s="15">
        <f>C184/B184</f>
        <v>0.89434772239446692</v>
      </c>
      <c r="E184" s="39">
        <v>7500</v>
      </c>
      <c r="F184" s="39">
        <v>1960</v>
      </c>
      <c r="G184" s="39">
        <v>1340</v>
      </c>
      <c r="H184" s="39">
        <v>445</v>
      </c>
      <c r="I184" s="140">
        <v>830</v>
      </c>
      <c r="J184" s="39">
        <v>5690</v>
      </c>
      <c r="K184" s="102">
        <v>2505</v>
      </c>
      <c r="L184" s="39">
        <v>517</v>
      </c>
      <c r="M184" s="39">
        <v>1320</v>
      </c>
      <c r="N184" s="39">
        <v>1700</v>
      </c>
      <c r="O184" s="39">
        <v>980</v>
      </c>
      <c r="P184" s="140">
        <v>3808</v>
      </c>
      <c r="Q184" s="140">
        <v>4272</v>
      </c>
      <c r="R184" s="39">
        <v>2500</v>
      </c>
      <c r="S184" s="39">
        <v>4630</v>
      </c>
      <c r="T184" s="39">
        <v>1206</v>
      </c>
      <c r="U184" s="39">
        <v>845</v>
      </c>
      <c r="V184" s="39">
        <v>500</v>
      </c>
      <c r="W184" s="39">
        <v>5692</v>
      </c>
      <c r="X184" s="39">
        <v>2600</v>
      </c>
      <c r="Y184" s="39">
        <v>1660</v>
      </c>
    </row>
    <row r="185" spans="1:25" s="50" customFormat="1" ht="30" hidden="1" customHeight="1" x14ac:dyDescent="0.2">
      <c r="A185" s="13" t="s">
        <v>122</v>
      </c>
      <c r="B185" s="89"/>
      <c r="C185" s="89" t="e">
        <f>C184/C187</f>
        <v>#DIV/0!</v>
      </c>
      <c r="D185" s="9"/>
      <c r="E185" s="30"/>
      <c r="F185" s="30"/>
      <c r="G185" s="30"/>
      <c r="H185" s="30"/>
      <c r="I185" s="141"/>
      <c r="J185" s="30"/>
      <c r="K185" s="101"/>
      <c r="L185" s="30"/>
      <c r="M185" s="30"/>
      <c r="N185" s="30"/>
      <c r="O185" s="30"/>
      <c r="P185" s="110"/>
      <c r="Q185" s="141"/>
      <c r="R185" s="30"/>
      <c r="S185" s="30"/>
      <c r="T185" s="30"/>
      <c r="U185" s="30"/>
      <c r="V185" s="30"/>
      <c r="W185" s="30"/>
      <c r="X185" s="30"/>
      <c r="Y185" s="30"/>
    </row>
    <row r="186" spans="1:25" s="12" customFormat="1" ht="30" hidden="1" customHeight="1" x14ac:dyDescent="0.2">
      <c r="A186" s="32" t="s">
        <v>123</v>
      </c>
      <c r="B186" s="23"/>
      <c r="C186" s="27">
        <f>SUM(E186:Y186)</f>
        <v>0</v>
      </c>
      <c r="D186" s="15" t="e">
        <f t="shared" ref="D186:D198" si="62">C186/B186</f>
        <v>#DIV/0!</v>
      </c>
      <c r="E186" s="10"/>
      <c r="F186" s="10"/>
      <c r="G186" s="10"/>
      <c r="H186" s="10"/>
      <c r="I186" s="138"/>
      <c r="J186" s="10"/>
      <c r="K186" s="10"/>
      <c r="L186" s="10"/>
      <c r="M186" s="10"/>
      <c r="N186" s="10"/>
      <c r="O186" s="10"/>
      <c r="P186" s="106"/>
      <c r="Q186" s="138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outlineLevel="1" x14ac:dyDescent="0.2">
      <c r="A187" s="32" t="s">
        <v>124</v>
      </c>
      <c r="B187" s="23"/>
      <c r="C187" s="23"/>
      <c r="D187" s="15"/>
      <c r="E187" s="10"/>
      <c r="F187" s="10"/>
      <c r="G187" s="10"/>
      <c r="H187" s="10"/>
      <c r="I187" s="138"/>
      <c r="J187" s="10"/>
      <c r="K187" s="10"/>
      <c r="L187" s="10"/>
      <c r="M187" s="10"/>
      <c r="N187" s="10"/>
      <c r="O187" s="10"/>
      <c r="P187" s="106"/>
      <c r="Q187" s="138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outlineLevel="1" x14ac:dyDescent="0.2">
      <c r="A188" s="32" t="s">
        <v>125</v>
      </c>
      <c r="B188" s="23"/>
      <c r="C188" s="27">
        <f>SUM(E188:Y188)</f>
        <v>0</v>
      </c>
      <c r="D188" s="15" t="e">
        <f t="shared" si="62"/>
        <v>#DIV/0!</v>
      </c>
      <c r="E188" s="39"/>
      <c r="F188" s="39"/>
      <c r="G188" s="39"/>
      <c r="H188" s="39"/>
      <c r="I188" s="140"/>
      <c r="J188" s="39"/>
      <c r="K188" s="102"/>
      <c r="L188" s="39"/>
      <c r="M188" s="39"/>
      <c r="N188" s="39"/>
      <c r="O188" s="39"/>
      <c r="P188" s="108"/>
      <c r="Q188" s="140"/>
      <c r="R188" s="39"/>
      <c r="S188" s="39"/>
      <c r="T188" s="39"/>
      <c r="U188" s="39"/>
      <c r="V188" s="39"/>
      <c r="W188" s="39"/>
      <c r="X188" s="39"/>
      <c r="Y188" s="39"/>
    </row>
    <row r="189" spans="1:25" s="12" customFormat="1" ht="30" hidden="1" customHeight="1" x14ac:dyDescent="0.2">
      <c r="A189" s="13" t="s">
        <v>52</v>
      </c>
      <c r="B189" s="90" t="e">
        <f>B188/B187</f>
        <v>#DIV/0!</v>
      </c>
      <c r="C189" s="90" t="e">
        <f>C188/C187</f>
        <v>#DIV/0!</v>
      </c>
      <c r="D189" s="15"/>
      <c r="E189" s="16" t="e">
        <f>E188/E187</f>
        <v>#DIV/0!</v>
      </c>
      <c r="F189" s="16" t="e">
        <f t="shared" ref="F189:Y189" si="63">F188/F187</f>
        <v>#DIV/0!</v>
      </c>
      <c r="G189" s="16" t="e">
        <f t="shared" si="63"/>
        <v>#DIV/0!</v>
      </c>
      <c r="H189" s="16" t="e">
        <f t="shared" si="63"/>
        <v>#DIV/0!</v>
      </c>
      <c r="I189" s="139" t="e">
        <f t="shared" si="63"/>
        <v>#DIV/0!</v>
      </c>
      <c r="J189" s="16" t="e">
        <f t="shared" si="63"/>
        <v>#DIV/0!</v>
      </c>
      <c r="K189" s="16" t="e">
        <f t="shared" si="63"/>
        <v>#DIV/0!</v>
      </c>
      <c r="L189" s="16" t="e">
        <f t="shared" si="63"/>
        <v>#DIV/0!</v>
      </c>
      <c r="M189" s="16" t="e">
        <f t="shared" si="63"/>
        <v>#DIV/0!</v>
      </c>
      <c r="N189" s="16" t="e">
        <f t="shared" si="63"/>
        <v>#DIV/0!</v>
      </c>
      <c r="O189" s="16" t="e">
        <f t="shared" si="63"/>
        <v>#DIV/0!</v>
      </c>
      <c r="P189" s="107" t="e">
        <f t="shared" si="63"/>
        <v>#DIV/0!</v>
      </c>
      <c r="Q189" s="139" t="e">
        <f t="shared" si="63"/>
        <v>#DIV/0!</v>
      </c>
      <c r="R189" s="16" t="e">
        <f t="shared" si="63"/>
        <v>#DIV/0!</v>
      </c>
      <c r="S189" s="16" t="e">
        <f t="shared" si="63"/>
        <v>#DIV/0!</v>
      </c>
      <c r="T189" s="16" t="e">
        <f t="shared" si="63"/>
        <v>#DIV/0!</v>
      </c>
      <c r="U189" s="16" t="e">
        <f t="shared" si="63"/>
        <v>#DIV/0!</v>
      </c>
      <c r="V189" s="16" t="e">
        <f t="shared" si="63"/>
        <v>#DIV/0!</v>
      </c>
      <c r="W189" s="16" t="e">
        <f t="shared" si="63"/>
        <v>#DIV/0!</v>
      </c>
      <c r="X189" s="16" t="e">
        <f t="shared" si="63"/>
        <v>#DIV/0!</v>
      </c>
      <c r="Y189" s="16" t="e">
        <f t="shared" si="63"/>
        <v>#DIV/0!</v>
      </c>
    </row>
    <row r="190" spans="1:25" s="12" customFormat="1" ht="30" hidden="1" customHeight="1" x14ac:dyDescent="0.2">
      <c r="A190" s="11" t="s">
        <v>126</v>
      </c>
      <c r="B190" s="26"/>
      <c r="C190" s="26">
        <f>SUM(E190:Y190)</f>
        <v>0</v>
      </c>
      <c r="D190" s="15" t="e">
        <f t="shared" si="62"/>
        <v>#DIV/0!</v>
      </c>
      <c r="E190" s="10"/>
      <c r="F190" s="10"/>
      <c r="G190" s="10"/>
      <c r="H190" s="10"/>
      <c r="I190" s="138"/>
      <c r="J190" s="10"/>
      <c r="K190" s="10"/>
      <c r="L190" s="10"/>
      <c r="M190" s="10"/>
      <c r="N190" s="10"/>
      <c r="O190" s="10"/>
      <c r="P190" s="106"/>
      <c r="Q190" s="138"/>
      <c r="R190" s="10"/>
      <c r="S190" s="10"/>
      <c r="T190" s="10"/>
      <c r="U190" s="10"/>
      <c r="V190" s="10"/>
      <c r="W190" s="10"/>
      <c r="X190" s="10"/>
      <c r="Y190" s="10"/>
    </row>
    <row r="191" spans="1:25" s="12" customFormat="1" ht="30" hidden="1" customHeight="1" x14ac:dyDescent="0.2">
      <c r="A191" s="11" t="s">
        <v>127</v>
      </c>
      <c r="B191" s="26"/>
      <c r="C191" s="26">
        <f>SUM(E191:Y191)</f>
        <v>0</v>
      </c>
      <c r="D191" s="15" t="e">
        <f t="shared" si="62"/>
        <v>#DIV/0!</v>
      </c>
      <c r="E191" s="10"/>
      <c r="F191" s="10"/>
      <c r="G191" s="10"/>
      <c r="H191" s="10"/>
      <c r="I191" s="138"/>
      <c r="J191" s="10"/>
      <c r="K191" s="10"/>
      <c r="L191" s="10"/>
      <c r="M191" s="10"/>
      <c r="N191" s="10"/>
      <c r="O191" s="10"/>
      <c r="P191" s="106"/>
      <c r="Q191" s="138"/>
      <c r="R191" s="10"/>
      <c r="S191" s="10"/>
      <c r="T191" s="10"/>
      <c r="U191" s="10"/>
      <c r="V191" s="10"/>
      <c r="W191" s="10"/>
      <c r="X191" s="10"/>
      <c r="Y191" s="10"/>
    </row>
    <row r="192" spans="1:25" s="12" customFormat="1" ht="30" hidden="1" customHeight="1" x14ac:dyDescent="0.2">
      <c r="A192" s="32" t="s">
        <v>150</v>
      </c>
      <c r="B192" s="23"/>
      <c r="C192" s="27">
        <f>SUM(E192:Y192)</f>
        <v>0</v>
      </c>
      <c r="D192" s="15" t="e">
        <f t="shared" si="62"/>
        <v>#DIV/0!</v>
      </c>
      <c r="E192" s="61"/>
      <c r="F192" s="61"/>
      <c r="G192" s="61"/>
      <c r="H192" s="61"/>
      <c r="I192" s="153"/>
      <c r="J192" s="61"/>
      <c r="K192" s="61"/>
      <c r="L192" s="61"/>
      <c r="M192" s="61"/>
      <c r="N192" s="61"/>
      <c r="O192" s="61"/>
      <c r="P192" s="122"/>
      <c r="Q192" s="153"/>
      <c r="R192" s="61"/>
      <c r="S192" s="61"/>
      <c r="T192" s="61"/>
      <c r="U192" s="61"/>
      <c r="V192" s="61"/>
      <c r="W192" s="61"/>
      <c r="X192" s="61"/>
      <c r="Y192" s="61"/>
    </row>
    <row r="193" spans="1:35" s="50" customFormat="1" ht="45" hidden="1" outlineLevel="1" x14ac:dyDescent="0.2">
      <c r="A193" s="11" t="s">
        <v>202</v>
      </c>
      <c r="B193" s="27">
        <v>90210</v>
      </c>
      <c r="C193" s="27">
        <f>SUM(E193:Y193)</f>
        <v>85622</v>
      </c>
      <c r="D193" s="15">
        <f t="shared" si="62"/>
        <v>0.94914089347079034</v>
      </c>
      <c r="E193" s="31">
        <v>525</v>
      </c>
      <c r="F193" s="31">
        <v>1935</v>
      </c>
      <c r="G193" s="31">
        <v>8650</v>
      </c>
      <c r="H193" s="31">
        <v>7161</v>
      </c>
      <c r="I193" s="31">
        <v>5166</v>
      </c>
      <c r="J193" s="31">
        <v>4954</v>
      </c>
      <c r="K193" s="31">
        <v>3099</v>
      </c>
      <c r="L193" s="31">
        <v>4544</v>
      </c>
      <c r="M193" s="31">
        <v>2352</v>
      </c>
      <c r="N193" s="31">
        <v>2851</v>
      </c>
      <c r="O193" s="37">
        <v>2583</v>
      </c>
      <c r="P193" s="37">
        <v>4265</v>
      </c>
      <c r="Q193" s="37">
        <v>4509</v>
      </c>
      <c r="R193" s="37">
        <v>2954</v>
      </c>
      <c r="S193" s="37">
        <v>3251</v>
      </c>
      <c r="T193" s="37">
        <v>4037</v>
      </c>
      <c r="U193" s="37">
        <v>911</v>
      </c>
      <c r="V193" s="37">
        <v>1606</v>
      </c>
      <c r="W193" s="37">
        <v>7753</v>
      </c>
      <c r="X193" s="37">
        <v>7601</v>
      </c>
      <c r="Y193" s="167">
        <v>4915</v>
      </c>
    </row>
    <row r="194" spans="1:35" s="62" customFormat="1" ht="30" customHeight="1" outlineLevel="1" x14ac:dyDescent="0.2">
      <c r="A194" s="32" t="s">
        <v>128</v>
      </c>
      <c r="B194" s="27">
        <v>88096</v>
      </c>
      <c r="C194" s="27">
        <f>SUM(E194:Y194)</f>
        <v>79818</v>
      </c>
      <c r="D194" s="15">
        <f t="shared" si="62"/>
        <v>0.90603432618961133</v>
      </c>
      <c r="E194" s="37">
        <v>520</v>
      </c>
      <c r="F194" s="37">
        <v>1850</v>
      </c>
      <c r="G194" s="37">
        <v>8526</v>
      </c>
      <c r="H194" s="37">
        <v>6042</v>
      </c>
      <c r="I194" s="135">
        <v>4744</v>
      </c>
      <c r="J194" s="37">
        <v>4954</v>
      </c>
      <c r="K194" s="49">
        <v>2881</v>
      </c>
      <c r="L194" s="37">
        <v>3777</v>
      </c>
      <c r="M194" s="37">
        <v>2312</v>
      </c>
      <c r="N194" s="37">
        <v>2851</v>
      </c>
      <c r="O194" s="37">
        <v>2960</v>
      </c>
      <c r="P194" s="37">
        <v>3732</v>
      </c>
      <c r="Q194" s="135">
        <v>4509</v>
      </c>
      <c r="R194" s="37">
        <v>2600</v>
      </c>
      <c r="S194" s="37">
        <v>1432</v>
      </c>
      <c r="T194" s="37">
        <v>4037</v>
      </c>
      <c r="U194" s="37">
        <v>911</v>
      </c>
      <c r="V194" s="37">
        <v>1606</v>
      </c>
      <c r="W194" s="37">
        <v>7754</v>
      </c>
      <c r="X194" s="37">
        <v>7200</v>
      </c>
      <c r="Y194" s="37">
        <v>4620</v>
      </c>
    </row>
    <row r="195" spans="1:35" s="50" customFormat="1" ht="30" customHeight="1" x14ac:dyDescent="0.2">
      <c r="A195" s="11" t="s">
        <v>129</v>
      </c>
      <c r="B195" s="52">
        <f>B194/B193</f>
        <v>0.97656579093226914</v>
      </c>
      <c r="C195" s="52">
        <f>C194/C193</f>
        <v>0.93221368339912636</v>
      </c>
      <c r="D195" s="15">
        <f t="shared" si="62"/>
        <v>0.95458359493547029</v>
      </c>
      <c r="E195" s="72">
        <f t="shared" ref="E195:Y195" si="64">E194/E193</f>
        <v>0.99047619047619051</v>
      </c>
      <c r="F195" s="72">
        <f t="shared" si="64"/>
        <v>0.95607235142118863</v>
      </c>
      <c r="G195" s="72">
        <f t="shared" si="64"/>
        <v>0.98566473988439307</v>
      </c>
      <c r="H195" s="72">
        <f t="shared" si="64"/>
        <v>0.84373690825303727</v>
      </c>
      <c r="I195" s="154">
        <f t="shared" si="64"/>
        <v>0.91831204026325974</v>
      </c>
      <c r="J195" s="72">
        <f t="shared" si="64"/>
        <v>1</v>
      </c>
      <c r="K195" s="72">
        <f t="shared" si="64"/>
        <v>0.9296547273313972</v>
      </c>
      <c r="L195" s="72">
        <f t="shared" si="64"/>
        <v>0.831205985915493</v>
      </c>
      <c r="M195" s="72">
        <f t="shared" si="64"/>
        <v>0.98299319727891155</v>
      </c>
      <c r="N195" s="72">
        <f t="shared" si="64"/>
        <v>1</v>
      </c>
      <c r="O195" s="72">
        <f t="shared" si="64"/>
        <v>1.145954316686024</v>
      </c>
      <c r="P195" s="154">
        <f t="shared" si="64"/>
        <v>0.87502930832356385</v>
      </c>
      <c r="Q195" s="154">
        <f t="shared" si="64"/>
        <v>1</v>
      </c>
      <c r="R195" s="72">
        <f t="shared" si="64"/>
        <v>0.88016249153689907</v>
      </c>
      <c r="S195" s="72">
        <f t="shared" si="64"/>
        <v>0.44047985235312209</v>
      </c>
      <c r="T195" s="72">
        <f t="shared" si="64"/>
        <v>1</v>
      </c>
      <c r="U195" s="72">
        <f t="shared" si="64"/>
        <v>1</v>
      </c>
      <c r="V195" s="72">
        <f t="shared" si="64"/>
        <v>1</v>
      </c>
      <c r="W195" s="72">
        <f t="shared" si="64"/>
        <v>1.0001289823294208</v>
      </c>
      <c r="X195" s="72">
        <f t="shared" si="64"/>
        <v>0.94724378371266937</v>
      </c>
      <c r="Y195" s="72">
        <f t="shared" si="64"/>
        <v>0.9399796541200407</v>
      </c>
    </row>
    <row r="196" spans="1:35" s="50" customFormat="1" ht="30" hidden="1" customHeight="1" outlineLevel="1" x14ac:dyDescent="0.2">
      <c r="A196" s="11" t="s">
        <v>130</v>
      </c>
      <c r="B196" s="27"/>
      <c r="C196" s="27">
        <f>SUM(E196:Y196)</f>
        <v>0</v>
      </c>
      <c r="D196" s="15" t="e">
        <f t="shared" si="62"/>
        <v>#DIV/0!</v>
      </c>
      <c r="E196" s="49"/>
      <c r="F196" s="49"/>
      <c r="G196" s="49"/>
      <c r="H196" s="49"/>
      <c r="I196" s="155"/>
      <c r="J196" s="49"/>
      <c r="K196" s="49"/>
      <c r="L196" s="49"/>
      <c r="M196" s="49"/>
      <c r="N196" s="49"/>
      <c r="O196" s="49"/>
      <c r="P196" s="139"/>
      <c r="Q196" s="155"/>
      <c r="R196" s="49"/>
      <c r="S196" s="49"/>
      <c r="T196" s="49"/>
      <c r="U196" s="49"/>
      <c r="V196" s="49"/>
      <c r="W196" s="49"/>
      <c r="X196" s="49"/>
      <c r="Y196" s="49"/>
    </row>
    <row r="197" spans="1:35" s="62" customFormat="1" ht="30" customHeight="1" outlineLevel="1" x14ac:dyDescent="0.2">
      <c r="A197" s="32" t="s">
        <v>131</v>
      </c>
      <c r="B197" s="23">
        <v>10389</v>
      </c>
      <c r="C197" s="27">
        <f>SUM(E197:Y197)</f>
        <v>9348</v>
      </c>
      <c r="D197" s="15">
        <f t="shared" si="62"/>
        <v>0.89979786312445853</v>
      </c>
      <c r="E197" s="49"/>
      <c r="F197" s="37"/>
      <c r="G197" s="37">
        <v>3222</v>
      </c>
      <c r="H197" s="37"/>
      <c r="I197" s="135"/>
      <c r="J197" s="37">
        <v>1339</v>
      </c>
      <c r="K197" s="37"/>
      <c r="L197" s="37">
        <v>153</v>
      </c>
      <c r="M197" s="37"/>
      <c r="N197" s="37">
        <v>412</v>
      </c>
      <c r="O197" s="49">
        <v>250</v>
      </c>
      <c r="P197" s="139"/>
      <c r="Q197" s="135"/>
      <c r="R197" s="37"/>
      <c r="S197" s="37"/>
      <c r="T197" s="37">
        <v>300</v>
      </c>
      <c r="U197" s="37"/>
      <c r="V197" s="37"/>
      <c r="W197" s="37"/>
      <c r="X197" s="37">
        <v>3592</v>
      </c>
      <c r="Y197" s="37">
        <v>80</v>
      </c>
    </row>
    <row r="198" spans="1:35" s="50" customFormat="1" ht="30" hidden="1" customHeight="1" x14ac:dyDescent="0.2">
      <c r="A198" s="11" t="s">
        <v>132</v>
      </c>
      <c r="B198" s="15"/>
      <c r="C198" s="15"/>
      <c r="D198" s="15" t="e">
        <f t="shared" si="62"/>
        <v>#DIV/0!</v>
      </c>
      <c r="E198" s="16"/>
      <c r="F198" s="16"/>
      <c r="G198" s="16"/>
      <c r="H198" s="16"/>
      <c r="I198" s="139"/>
      <c r="J198" s="16"/>
      <c r="K198" s="16"/>
      <c r="L198" s="16"/>
      <c r="M198" s="16"/>
      <c r="N198" s="16"/>
      <c r="O198" s="16"/>
      <c r="P198" s="139"/>
      <c r="Q198" s="139"/>
      <c r="R198" s="16"/>
      <c r="S198" s="16"/>
      <c r="T198" s="16"/>
      <c r="U198" s="16"/>
      <c r="V198" s="16"/>
      <c r="W198" s="16"/>
      <c r="X198" s="16"/>
      <c r="Y198" s="16"/>
    </row>
    <row r="199" spans="1:35" s="50" customFormat="1" ht="30" customHeight="1" x14ac:dyDescent="0.2">
      <c r="A199" s="13" t="s">
        <v>133</v>
      </c>
      <c r="B199" s="23"/>
      <c r="C199" s="27"/>
      <c r="D199" s="27"/>
      <c r="E199" s="37"/>
      <c r="F199" s="37"/>
      <c r="G199" s="37"/>
      <c r="H199" s="37"/>
      <c r="I199" s="135"/>
      <c r="J199" s="37"/>
      <c r="K199" s="37"/>
      <c r="L199" s="37"/>
      <c r="M199" s="37"/>
      <c r="N199" s="37"/>
      <c r="O199" s="37"/>
      <c r="P199" s="37"/>
      <c r="Q199" s="135"/>
      <c r="R199" s="37"/>
      <c r="S199" s="37"/>
      <c r="T199" s="37"/>
      <c r="U199" s="37"/>
      <c r="V199" s="37"/>
      <c r="W199" s="37"/>
      <c r="X199" s="37"/>
      <c r="Y199" s="37"/>
    </row>
    <row r="200" spans="1:35" s="62" customFormat="1" ht="30" customHeight="1" outlineLevel="1" x14ac:dyDescent="0.2">
      <c r="A200" s="55" t="s">
        <v>134</v>
      </c>
      <c r="B200" s="23">
        <v>86043</v>
      </c>
      <c r="C200" s="27">
        <f>SUM(E200:Y200)</f>
        <v>89298</v>
      </c>
      <c r="D200" s="9">
        <f t="shared" ref="D200:D219" si="65">C200/B200</f>
        <v>1.0378299222481782</v>
      </c>
      <c r="E200" s="26">
        <v>2150</v>
      </c>
      <c r="F200" s="26">
        <v>2130</v>
      </c>
      <c r="G200" s="26">
        <v>9970</v>
      </c>
      <c r="H200" s="26">
        <v>8095</v>
      </c>
      <c r="I200" s="103">
        <v>3502</v>
      </c>
      <c r="J200" s="26">
        <v>5380</v>
      </c>
      <c r="K200" s="26">
        <v>5389</v>
      </c>
      <c r="L200" s="26">
        <v>5816</v>
      </c>
      <c r="M200" s="26">
        <v>1817</v>
      </c>
      <c r="N200" s="26">
        <v>4060</v>
      </c>
      <c r="O200" s="26">
        <v>3061</v>
      </c>
      <c r="P200" s="26">
        <v>4375</v>
      </c>
      <c r="Q200" s="103">
        <v>6255</v>
      </c>
      <c r="R200" s="26">
        <v>2700</v>
      </c>
      <c r="S200" s="26">
        <v>3024</v>
      </c>
      <c r="T200" s="26">
        <v>2585</v>
      </c>
      <c r="U200" s="26">
        <v>1230</v>
      </c>
      <c r="V200" s="26">
        <v>908</v>
      </c>
      <c r="W200" s="26">
        <v>5983</v>
      </c>
      <c r="X200" s="26">
        <v>4748</v>
      </c>
      <c r="Y200" s="26">
        <v>6120</v>
      </c>
    </row>
    <row r="201" spans="1:35" s="50" customFormat="1" ht="30" hidden="1" customHeight="1" outlineLevel="1" x14ac:dyDescent="0.2">
      <c r="A201" s="13" t="s">
        <v>135</v>
      </c>
      <c r="B201" s="23">
        <v>99221</v>
      </c>
      <c r="C201" s="27">
        <f>SUM(E201:Y201)</f>
        <v>115218</v>
      </c>
      <c r="D201" s="9">
        <f t="shared" si="65"/>
        <v>1.1612259501516815</v>
      </c>
      <c r="E201" s="31">
        <v>2050</v>
      </c>
      <c r="F201" s="31">
        <v>2963</v>
      </c>
      <c r="G201" s="31">
        <v>12143</v>
      </c>
      <c r="H201" s="31">
        <v>16541</v>
      </c>
      <c r="I201" s="31">
        <v>6539</v>
      </c>
      <c r="J201" s="31">
        <v>4614</v>
      </c>
      <c r="K201" s="31">
        <v>4320</v>
      </c>
      <c r="L201" s="31">
        <v>7934</v>
      </c>
      <c r="M201" s="31">
        <v>4709</v>
      </c>
      <c r="N201" s="31">
        <v>3815</v>
      </c>
      <c r="O201" s="31">
        <v>3026</v>
      </c>
      <c r="P201" s="31">
        <v>5245</v>
      </c>
      <c r="Q201" s="31">
        <v>8414</v>
      </c>
      <c r="R201" s="31">
        <v>2766</v>
      </c>
      <c r="S201" s="31">
        <v>4693</v>
      </c>
      <c r="T201" s="31">
        <v>2954</v>
      </c>
      <c r="U201" s="31">
        <v>2015</v>
      </c>
      <c r="V201" s="31">
        <v>1267</v>
      </c>
      <c r="W201" s="31">
        <v>5801</v>
      </c>
      <c r="X201" s="31">
        <v>6651</v>
      </c>
      <c r="Y201" s="31">
        <v>6758</v>
      </c>
      <c r="AI201" s="50" t="s">
        <v>0</v>
      </c>
    </row>
    <row r="202" spans="1:35" s="50" customFormat="1" ht="30" hidden="1" customHeight="1" outlineLevel="1" x14ac:dyDescent="0.2">
      <c r="A202" s="13" t="s">
        <v>136</v>
      </c>
      <c r="B202" s="27">
        <f>B200*0.45</f>
        <v>38719.35</v>
      </c>
      <c r="C202" s="27">
        <f>C200*0.45</f>
        <v>40184.1</v>
      </c>
      <c r="D202" s="9">
        <f t="shared" si="65"/>
        <v>1.0378299222481782</v>
      </c>
      <c r="E202" s="26">
        <f>E200*0.45</f>
        <v>967.5</v>
      </c>
      <c r="F202" s="26">
        <f t="shared" ref="F202:Y202" si="66">F200*0.45</f>
        <v>958.5</v>
      </c>
      <c r="G202" s="26">
        <f t="shared" si="66"/>
        <v>4486.5</v>
      </c>
      <c r="H202" s="26">
        <f t="shared" si="66"/>
        <v>3642.75</v>
      </c>
      <c r="I202" s="26">
        <f t="shared" si="66"/>
        <v>1575.9</v>
      </c>
      <c r="J202" s="26">
        <f t="shared" si="66"/>
        <v>2421</v>
      </c>
      <c r="K202" s="26">
        <f t="shared" si="66"/>
        <v>2425.0500000000002</v>
      </c>
      <c r="L202" s="26">
        <f t="shared" si="66"/>
        <v>2617.2000000000003</v>
      </c>
      <c r="M202" s="26">
        <f t="shared" si="66"/>
        <v>817.65</v>
      </c>
      <c r="N202" s="26">
        <f t="shared" si="66"/>
        <v>1827</v>
      </c>
      <c r="O202" s="26">
        <f t="shared" si="66"/>
        <v>1377.45</v>
      </c>
      <c r="P202" s="26">
        <f t="shared" si="66"/>
        <v>1968.75</v>
      </c>
      <c r="Q202" s="26">
        <f t="shared" si="66"/>
        <v>2814.75</v>
      </c>
      <c r="R202" s="26">
        <f t="shared" si="66"/>
        <v>1215</v>
      </c>
      <c r="S202" s="26">
        <f t="shared" si="66"/>
        <v>1360.8</v>
      </c>
      <c r="T202" s="26">
        <f t="shared" si="66"/>
        <v>1163.25</v>
      </c>
      <c r="U202" s="26">
        <f t="shared" si="66"/>
        <v>553.5</v>
      </c>
      <c r="V202" s="26">
        <f t="shared" si="66"/>
        <v>408.6</v>
      </c>
      <c r="W202" s="26">
        <f t="shared" si="66"/>
        <v>2692.35</v>
      </c>
      <c r="X202" s="26">
        <f t="shared" si="66"/>
        <v>2136.6</v>
      </c>
      <c r="Y202" s="26">
        <f t="shared" si="66"/>
        <v>2754</v>
      </c>
      <c r="Z202" s="63"/>
    </row>
    <row r="203" spans="1:35" s="50" customFormat="1" ht="30" customHeight="1" collapsed="1" x14ac:dyDescent="0.2">
      <c r="A203" s="13" t="s">
        <v>137</v>
      </c>
      <c r="B203" s="52">
        <f>B200/B201</f>
        <v>0.86718537406395824</v>
      </c>
      <c r="C203" s="52">
        <f>C200/C201</f>
        <v>0.77503515075769414</v>
      </c>
      <c r="D203" s="9">
        <f>C203/B203</f>
        <v>0.8937364189222734</v>
      </c>
      <c r="E203" s="72">
        <f>E200/E201</f>
        <v>1.0487804878048781</v>
      </c>
      <c r="F203" s="72">
        <f t="shared" ref="F203:Y203" si="67">F200/F201</f>
        <v>0.71886601417482276</v>
      </c>
      <c r="G203" s="72">
        <f t="shared" si="67"/>
        <v>0.82104916412748086</v>
      </c>
      <c r="H203" s="72">
        <f t="shared" si="67"/>
        <v>0.4893900006045584</v>
      </c>
      <c r="I203" s="72">
        <f t="shared" si="67"/>
        <v>0.53555589539684967</v>
      </c>
      <c r="J203" s="72">
        <f t="shared" si="67"/>
        <v>1.1660164716081491</v>
      </c>
      <c r="K203" s="72">
        <f t="shared" si="67"/>
        <v>1.2474537037037037</v>
      </c>
      <c r="L203" s="72">
        <f t="shared" si="67"/>
        <v>0.73304764305520542</v>
      </c>
      <c r="M203" s="72">
        <f t="shared" si="67"/>
        <v>0.38585686982374179</v>
      </c>
      <c r="N203" s="72">
        <f t="shared" si="67"/>
        <v>1.0642201834862386</v>
      </c>
      <c r="O203" s="72">
        <f t="shared" si="67"/>
        <v>1.011566424322538</v>
      </c>
      <c r="P203" s="72">
        <f t="shared" si="67"/>
        <v>0.83412774070543372</v>
      </c>
      <c r="Q203" s="72">
        <f t="shared" si="67"/>
        <v>0.74340385072498216</v>
      </c>
      <c r="R203" s="72">
        <f t="shared" si="67"/>
        <v>0.97613882863340562</v>
      </c>
      <c r="S203" s="72">
        <f t="shared" si="67"/>
        <v>0.64436394630300442</v>
      </c>
      <c r="T203" s="72">
        <f t="shared" si="67"/>
        <v>0.87508463100880163</v>
      </c>
      <c r="U203" s="72">
        <f t="shared" si="67"/>
        <v>0.61042183622828783</v>
      </c>
      <c r="V203" s="72">
        <f t="shared" si="67"/>
        <v>0.71665351223362272</v>
      </c>
      <c r="W203" s="72">
        <f t="shared" si="67"/>
        <v>1.0313739010515428</v>
      </c>
      <c r="X203" s="72">
        <f t="shared" si="67"/>
        <v>0.7138776123891144</v>
      </c>
      <c r="Y203" s="72">
        <f t="shared" si="67"/>
        <v>0.90559337081976921</v>
      </c>
    </row>
    <row r="204" spans="1:35" s="62" customFormat="1" ht="30" customHeight="1" outlineLevel="1" x14ac:dyDescent="0.2">
      <c r="A204" s="55" t="s">
        <v>138</v>
      </c>
      <c r="B204" s="23">
        <v>230323</v>
      </c>
      <c r="C204" s="27">
        <f>SUM(E204:Y204)</f>
        <v>242641</v>
      </c>
      <c r="D204" s="9">
        <f t="shared" si="65"/>
        <v>1.0534814152299163</v>
      </c>
      <c r="E204" s="26">
        <v>300</v>
      </c>
      <c r="F204" s="26">
        <v>8100</v>
      </c>
      <c r="G204" s="26">
        <v>24690</v>
      </c>
      <c r="H204" s="26">
        <v>12713</v>
      </c>
      <c r="I204" s="103">
        <v>5248</v>
      </c>
      <c r="J204" s="26">
        <v>14010</v>
      </c>
      <c r="K204" s="26">
        <v>2750</v>
      </c>
      <c r="L204" s="26">
        <v>11660</v>
      </c>
      <c r="M204" s="26">
        <v>11080</v>
      </c>
      <c r="N204" s="26">
        <v>11300</v>
      </c>
      <c r="O204" s="26">
        <v>4550</v>
      </c>
      <c r="P204" s="26">
        <v>9170</v>
      </c>
      <c r="Q204" s="103">
        <v>2544</v>
      </c>
      <c r="R204" s="26">
        <v>6500</v>
      </c>
      <c r="S204" s="26">
        <v>13700</v>
      </c>
      <c r="T204" s="26">
        <v>35996</v>
      </c>
      <c r="U204" s="26">
        <v>1700</v>
      </c>
      <c r="V204" s="26">
        <v>400</v>
      </c>
      <c r="W204" s="26">
        <v>6876</v>
      </c>
      <c r="X204" s="26">
        <v>45094</v>
      </c>
      <c r="Y204" s="26">
        <v>14260</v>
      </c>
    </row>
    <row r="205" spans="1:35" s="50" customFormat="1" ht="28.15" hidden="1" customHeight="1" outlineLevel="1" x14ac:dyDescent="0.2">
      <c r="A205" s="13" t="s">
        <v>135</v>
      </c>
      <c r="B205" s="23">
        <v>283125</v>
      </c>
      <c r="C205" s="27">
        <f>SUM(E205:Y205)</f>
        <v>286074</v>
      </c>
      <c r="D205" s="9">
        <f t="shared" si="65"/>
        <v>1.0104158940397352</v>
      </c>
      <c r="E205" s="31">
        <v>600</v>
      </c>
      <c r="F205" s="31">
        <v>8000</v>
      </c>
      <c r="G205" s="31">
        <v>25123</v>
      </c>
      <c r="H205" s="31">
        <v>18776</v>
      </c>
      <c r="I205" s="31">
        <v>8896</v>
      </c>
      <c r="J205" s="31">
        <v>12063</v>
      </c>
      <c r="K205" s="31">
        <v>710</v>
      </c>
      <c r="L205" s="31">
        <v>19682</v>
      </c>
      <c r="M205" s="31">
        <v>12989</v>
      </c>
      <c r="N205" s="31">
        <v>13114</v>
      </c>
      <c r="O205" s="31">
        <v>7332</v>
      </c>
      <c r="P205" s="31">
        <v>15408</v>
      </c>
      <c r="Q205" s="31">
        <v>2622</v>
      </c>
      <c r="R205" s="31">
        <v>3236</v>
      </c>
      <c r="S205" s="31">
        <v>10145</v>
      </c>
      <c r="T205" s="31">
        <v>53168</v>
      </c>
      <c r="U205" s="31">
        <v>3454</v>
      </c>
      <c r="V205" s="31">
        <v>634</v>
      </c>
      <c r="W205" s="31">
        <v>7396</v>
      </c>
      <c r="X205" s="31">
        <v>43232</v>
      </c>
      <c r="Y205" s="31">
        <v>19494</v>
      </c>
    </row>
    <row r="206" spans="1:35" s="50" customFormat="1" ht="27" hidden="1" customHeight="1" outlineLevel="1" x14ac:dyDescent="0.2">
      <c r="A206" s="13" t="s">
        <v>136</v>
      </c>
      <c r="B206" s="27">
        <f>B204*0.3</f>
        <v>69096.899999999994</v>
      </c>
      <c r="C206" s="27">
        <f>C204*0.3</f>
        <v>72792.3</v>
      </c>
      <c r="D206" s="9">
        <f t="shared" si="65"/>
        <v>1.0534814152299163</v>
      </c>
      <c r="E206" s="26">
        <f>E204*0.3</f>
        <v>90</v>
      </c>
      <c r="F206" s="26">
        <f t="shared" ref="F206:Y206" si="68">F204*0.3</f>
        <v>2430</v>
      </c>
      <c r="G206" s="26">
        <f t="shared" si="68"/>
        <v>7407</v>
      </c>
      <c r="H206" s="26">
        <f t="shared" si="68"/>
        <v>3813.8999999999996</v>
      </c>
      <c r="I206" s="26">
        <f t="shared" si="68"/>
        <v>1574.3999999999999</v>
      </c>
      <c r="J206" s="26">
        <f t="shared" si="68"/>
        <v>4203</v>
      </c>
      <c r="K206" s="26">
        <f t="shared" si="68"/>
        <v>825</v>
      </c>
      <c r="L206" s="26">
        <f t="shared" si="68"/>
        <v>3498</v>
      </c>
      <c r="M206" s="26">
        <f t="shared" si="68"/>
        <v>3324</v>
      </c>
      <c r="N206" s="26">
        <f t="shared" si="68"/>
        <v>3390</v>
      </c>
      <c r="O206" s="26">
        <f t="shared" si="68"/>
        <v>1365</v>
      </c>
      <c r="P206" s="26">
        <f t="shared" si="68"/>
        <v>2751</v>
      </c>
      <c r="Q206" s="26">
        <f t="shared" si="68"/>
        <v>763.19999999999993</v>
      </c>
      <c r="R206" s="26">
        <f t="shared" si="68"/>
        <v>1950</v>
      </c>
      <c r="S206" s="26">
        <f t="shared" si="68"/>
        <v>4110</v>
      </c>
      <c r="T206" s="26">
        <f t="shared" si="68"/>
        <v>10798.8</v>
      </c>
      <c r="U206" s="26">
        <f t="shared" si="68"/>
        <v>510</v>
      </c>
      <c r="V206" s="26">
        <f t="shared" si="68"/>
        <v>120</v>
      </c>
      <c r="W206" s="26">
        <f t="shared" si="68"/>
        <v>2062.7999999999997</v>
      </c>
      <c r="X206" s="26">
        <f t="shared" si="68"/>
        <v>13528.199999999999</v>
      </c>
      <c r="Y206" s="26">
        <f t="shared" si="68"/>
        <v>4278</v>
      </c>
    </row>
    <row r="207" spans="1:35" s="62" customFormat="1" ht="30" customHeight="1" collapsed="1" x14ac:dyDescent="0.2">
      <c r="A207" s="13" t="s">
        <v>137</v>
      </c>
      <c r="B207" s="9">
        <f>B204/B205</f>
        <v>0.81350286975717434</v>
      </c>
      <c r="C207" s="9">
        <f>C204/C205</f>
        <v>0.84817564686060254</v>
      </c>
      <c r="D207" s="9">
        <f t="shared" si="65"/>
        <v>1.0426215793360112</v>
      </c>
      <c r="E207" s="101">
        <f t="shared" ref="E207:Y207" si="69">E204/E205</f>
        <v>0.5</v>
      </c>
      <c r="F207" s="30">
        <f t="shared" si="69"/>
        <v>1.0125</v>
      </c>
      <c r="G207" s="30">
        <f t="shared" si="69"/>
        <v>0.98276479719778687</v>
      </c>
      <c r="H207" s="30">
        <f t="shared" si="69"/>
        <v>0.67708777162334899</v>
      </c>
      <c r="I207" s="101">
        <f t="shared" si="69"/>
        <v>0.58992805755395683</v>
      </c>
      <c r="J207" s="101">
        <f t="shared" si="69"/>
        <v>1.1614026361601593</v>
      </c>
      <c r="K207" s="101">
        <f t="shared" si="69"/>
        <v>3.8732394366197185</v>
      </c>
      <c r="L207" s="101">
        <f t="shared" si="69"/>
        <v>0.59241946956610103</v>
      </c>
      <c r="M207" s="30">
        <f t="shared" si="69"/>
        <v>0.85302948648856725</v>
      </c>
      <c r="N207" s="30">
        <f t="shared" si="69"/>
        <v>0.86167454628641149</v>
      </c>
      <c r="O207" s="30">
        <f t="shared" si="69"/>
        <v>0.62056737588652477</v>
      </c>
      <c r="P207" s="101">
        <f t="shared" si="69"/>
        <v>0.59514537902388365</v>
      </c>
      <c r="Q207" s="101">
        <f t="shared" si="69"/>
        <v>0.97025171624713957</v>
      </c>
      <c r="R207" s="30">
        <f t="shared" si="69"/>
        <v>2.0086526576019779</v>
      </c>
      <c r="S207" s="101">
        <f t="shared" si="69"/>
        <v>1.350418925579103</v>
      </c>
      <c r="T207" s="30">
        <f t="shared" si="69"/>
        <v>0.67702377369846523</v>
      </c>
      <c r="U207" s="101">
        <f t="shared" si="69"/>
        <v>0.49218297625940938</v>
      </c>
      <c r="V207" s="101">
        <f t="shared" si="69"/>
        <v>0.63091482649842268</v>
      </c>
      <c r="W207" s="30">
        <f t="shared" si="69"/>
        <v>0.92969172525689558</v>
      </c>
      <c r="X207" s="30">
        <f t="shared" si="69"/>
        <v>1.0430699481865284</v>
      </c>
      <c r="Y207" s="30">
        <f t="shared" si="69"/>
        <v>0.73150713039909721</v>
      </c>
    </row>
    <row r="208" spans="1:35" s="62" customFormat="1" ht="30" customHeight="1" outlineLevel="1" x14ac:dyDescent="0.2">
      <c r="A208" s="55" t="s">
        <v>139</v>
      </c>
      <c r="B208" s="23">
        <v>10011</v>
      </c>
      <c r="C208" s="27">
        <f>SUM(E208:Y208)</f>
        <v>13452</v>
      </c>
      <c r="D208" s="9">
        <f t="shared" si="65"/>
        <v>1.3437219059035062</v>
      </c>
      <c r="E208" s="26"/>
      <c r="F208" s="101"/>
      <c r="G208" s="101"/>
      <c r="H208" s="168">
        <v>200</v>
      </c>
      <c r="I208" s="168">
        <v>1460</v>
      </c>
      <c r="J208" s="101"/>
      <c r="K208" s="168">
        <v>1950</v>
      </c>
      <c r="L208" s="168">
        <v>4813</v>
      </c>
      <c r="M208" s="101"/>
      <c r="N208" s="168"/>
      <c r="O208" s="168">
        <v>2500</v>
      </c>
      <c r="P208" s="155">
        <v>1429</v>
      </c>
      <c r="Q208" s="141"/>
      <c r="R208" s="101"/>
      <c r="S208" s="101"/>
      <c r="T208" s="168">
        <v>1100</v>
      </c>
      <c r="U208" s="101"/>
      <c r="V208" s="101"/>
      <c r="W208" s="101"/>
      <c r="X208" s="101"/>
      <c r="Y208" s="26"/>
    </row>
    <row r="209" spans="1:25" s="50" customFormat="1" ht="30" hidden="1" customHeight="1" outlineLevel="1" x14ac:dyDescent="0.2">
      <c r="A209" s="13" t="s">
        <v>135</v>
      </c>
      <c r="B209" s="23">
        <v>337167</v>
      </c>
      <c r="C209" s="27">
        <f>SUM(E209:Y209)</f>
        <v>264914</v>
      </c>
      <c r="D209" s="9">
        <f t="shared" si="65"/>
        <v>0.78570559989560074</v>
      </c>
      <c r="E209" s="31"/>
      <c r="F209" s="31">
        <v>8889</v>
      </c>
      <c r="G209" s="31">
        <v>32450</v>
      </c>
      <c r="H209" s="31">
        <v>39117</v>
      </c>
      <c r="I209" s="31">
        <v>6843</v>
      </c>
      <c r="J209" s="31">
        <v>1318</v>
      </c>
      <c r="K209" s="31">
        <v>2811</v>
      </c>
      <c r="L209" s="31">
        <v>23649</v>
      </c>
      <c r="M209" s="31">
        <v>4558</v>
      </c>
      <c r="N209" s="31">
        <v>8345</v>
      </c>
      <c r="O209" s="31">
        <v>9310</v>
      </c>
      <c r="P209" s="31">
        <v>15845</v>
      </c>
      <c r="Q209" s="31">
        <v>1912</v>
      </c>
      <c r="R209" s="31">
        <v>1521</v>
      </c>
      <c r="S209" s="31">
        <v>5866</v>
      </c>
      <c r="T209" s="31">
        <v>51691</v>
      </c>
      <c r="U209" s="31">
        <v>3598</v>
      </c>
      <c r="V209" s="31"/>
      <c r="W209" s="31">
        <v>9426</v>
      </c>
      <c r="X209" s="31">
        <v>22170</v>
      </c>
      <c r="Y209" s="31">
        <v>15595</v>
      </c>
    </row>
    <row r="210" spans="1:25" s="50" customFormat="1" ht="30" hidden="1" customHeight="1" outlineLevel="1" x14ac:dyDescent="0.2">
      <c r="A210" s="13" t="s">
        <v>140</v>
      </c>
      <c r="B210" s="23">
        <v>849</v>
      </c>
      <c r="C210" s="27">
        <f>C208*0.19</f>
        <v>2555.88</v>
      </c>
      <c r="D210" s="9">
        <f t="shared" si="65"/>
        <v>3.0104593639575974</v>
      </c>
      <c r="E210" s="26"/>
      <c r="F210" s="26"/>
      <c r="G210" s="26"/>
      <c r="H210" s="26">
        <f>H208*0.19</f>
        <v>38</v>
      </c>
      <c r="I210" s="26">
        <f t="shared" ref="I210:T210" si="70">I208*0.19</f>
        <v>277.39999999999998</v>
      </c>
      <c r="J210" s="26"/>
      <c r="K210" s="26">
        <f t="shared" si="70"/>
        <v>370.5</v>
      </c>
      <c r="L210" s="26">
        <f t="shared" si="70"/>
        <v>914.47</v>
      </c>
      <c r="M210" s="26"/>
      <c r="N210" s="26"/>
      <c r="O210" s="26">
        <f t="shared" si="70"/>
        <v>475</v>
      </c>
      <c r="P210" s="26">
        <f t="shared" si="70"/>
        <v>271.51</v>
      </c>
      <c r="Q210" s="26"/>
      <c r="R210" s="26"/>
      <c r="S210" s="26"/>
      <c r="T210" s="26">
        <f t="shared" si="70"/>
        <v>209</v>
      </c>
      <c r="U210" s="26"/>
      <c r="V210" s="26"/>
      <c r="W210" s="26"/>
      <c r="X210" s="26"/>
      <c r="Y210" s="26"/>
    </row>
    <row r="211" spans="1:25" s="62" customFormat="1" ht="30" customHeight="1" collapsed="1" x14ac:dyDescent="0.2">
      <c r="A211" s="13" t="s">
        <v>141</v>
      </c>
      <c r="B211" s="9">
        <v>4.0000000000000001E-3</v>
      </c>
      <c r="C211" s="9">
        <f>C208/C209</f>
        <v>5.0778743290275333E-2</v>
      </c>
      <c r="D211" s="9"/>
      <c r="E211" s="30"/>
      <c r="F211" s="30"/>
      <c r="G211" s="30"/>
      <c r="H211" s="101">
        <f>H208/H209</f>
        <v>5.1128665286192705E-3</v>
      </c>
      <c r="I211" s="101">
        <f t="shared" ref="I211" si="71">I208/I209</f>
        <v>0.21335671489112962</v>
      </c>
      <c r="J211" s="101"/>
      <c r="K211" s="101">
        <f>K208/K209</f>
        <v>0.69370330843116323</v>
      </c>
      <c r="L211" s="101">
        <f>L208/L209</f>
        <v>0.20351811915937248</v>
      </c>
      <c r="M211" s="101"/>
      <c r="N211" s="101"/>
      <c r="O211" s="101">
        <f>O208/O209</f>
        <v>0.26852846401718583</v>
      </c>
      <c r="P211" s="101">
        <f>P208/P209</f>
        <v>9.018617860523824E-2</v>
      </c>
      <c r="Q211" s="101"/>
      <c r="R211" s="101"/>
      <c r="S211" s="101"/>
      <c r="T211" s="101">
        <f>T208/T209</f>
        <v>2.1280300245690741E-2</v>
      </c>
      <c r="U211" s="30"/>
      <c r="V211" s="30"/>
      <c r="W211" s="30"/>
      <c r="X211" s="30"/>
      <c r="Y211" s="30"/>
    </row>
    <row r="212" spans="1:25" s="50" customFormat="1" ht="30" customHeight="1" x14ac:dyDescent="0.2">
      <c r="A212" s="55" t="s">
        <v>142</v>
      </c>
      <c r="B212" s="27">
        <v>50</v>
      </c>
      <c r="C212" s="27">
        <f>SUM(E212:Y212)</f>
        <v>100</v>
      </c>
      <c r="D212" s="9">
        <f t="shared" si="65"/>
        <v>2</v>
      </c>
      <c r="E212" s="37"/>
      <c r="F212" s="37"/>
      <c r="G212" s="37"/>
      <c r="H212" s="37"/>
      <c r="I212" s="135"/>
      <c r="J212" s="37"/>
      <c r="K212" s="37"/>
      <c r="L212" s="37"/>
      <c r="M212" s="37"/>
      <c r="N212" s="37"/>
      <c r="O212" s="37"/>
      <c r="P212" s="155">
        <v>100</v>
      </c>
      <c r="Q212" s="135"/>
      <c r="R212" s="37"/>
      <c r="S212" s="37"/>
      <c r="T212" s="37"/>
      <c r="U212" s="37"/>
      <c r="V212" s="37"/>
      <c r="W212" s="37"/>
      <c r="X212" s="37"/>
      <c r="Y212" s="37"/>
    </row>
    <row r="213" spans="1:25" s="50" customFormat="1" ht="30" hidden="1" customHeight="1" x14ac:dyDescent="0.2">
      <c r="A213" s="13" t="s">
        <v>140</v>
      </c>
      <c r="B213" s="27">
        <f>B212*0.7</f>
        <v>35</v>
      </c>
      <c r="C213" s="27">
        <f>C212*0.7</f>
        <v>70</v>
      </c>
      <c r="D213" s="9"/>
      <c r="E213" s="26"/>
      <c r="F213" s="26"/>
      <c r="G213" s="26"/>
      <c r="H213" s="26"/>
      <c r="I213" s="103"/>
      <c r="J213" s="26"/>
      <c r="K213" s="26"/>
      <c r="L213" s="26"/>
      <c r="M213" s="26"/>
      <c r="N213" s="26"/>
      <c r="O213" s="26"/>
      <c r="P213" s="155">
        <f>P212*0.7</f>
        <v>70</v>
      </c>
      <c r="Q213" s="103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30" hidden="1" customHeight="1" x14ac:dyDescent="0.2">
      <c r="A214" s="32" t="s">
        <v>143</v>
      </c>
      <c r="B214" s="27"/>
      <c r="C214" s="27">
        <f>SUM(E214:Y214)</f>
        <v>0</v>
      </c>
      <c r="D214" s="9" t="e">
        <f t="shared" si="65"/>
        <v>#DIV/0!</v>
      </c>
      <c r="E214" s="49"/>
      <c r="F214" s="49"/>
      <c r="G214" s="49"/>
      <c r="H214" s="49"/>
      <c r="I214" s="155"/>
      <c r="J214" s="49"/>
      <c r="K214" s="49"/>
      <c r="L214" s="49"/>
      <c r="M214" s="49"/>
      <c r="N214" s="49"/>
      <c r="O214" s="49"/>
      <c r="P214" s="155"/>
      <c r="Q214" s="155"/>
      <c r="R214" s="49"/>
      <c r="S214" s="49"/>
      <c r="T214" s="49"/>
      <c r="U214" s="49"/>
      <c r="V214" s="49"/>
      <c r="W214" s="49"/>
      <c r="X214" s="49"/>
      <c r="Y214" s="49"/>
    </row>
    <row r="215" spans="1:25" s="50" customFormat="1" ht="30" hidden="1" customHeight="1" x14ac:dyDescent="0.2">
      <c r="A215" s="13" t="s">
        <v>140</v>
      </c>
      <c r="B215" s="27">
        <f>B214*0.2</f>
        <v>0</v>
      </c>
      <c r="C215" s="27">
        <f>C214*0.2</f>
        <v>0</v>
      </c>
      <c r="D215" s="9" t="e">
        <f t="shared" si="65"/>
        <v>#DIV/0!</v>
      </c>
      <c r="E215" s="26"/>
      <c r="F215" s="26"/>
      <c r="G215" s="26"/>
      <c r="H215" s="26"/>
      <c r="I215" s="103"/>
      <c r="J215" s="26"/>
      <c r="K215" s="26"/>
      <c r="L215" s="26"/>
      <c r="M215" s="26"/>
      <c r="N215" s="26"/>
      <c r="O215" s="26"/>
      <c r="P215" s="155"/>
      <c r="Q215" s="103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30" hidden="1" customHeight="1" x14ac:dyDescent="0.2">
      <c r="A216" s="32" t="s">
        <v>164</v>
      </c>
      <c r="B216" s="27"/>
      <c r="C216" s="27">
        <f>SUM(E216:Y216)</f>
        <v>0</v>
      </c>
      <c r="D216" s="9"/>
      <c r="E216" s="49"/>
      <c r="F216" s="49"/>
      <c r="G216" s="49"/>
      <c r="H216" s="49"/>
      <c r="I216" s="155"/>
      <c r="J216" s="49"/>
      <c r="K216" s="49"/>
      <c r="L216" s="49"/>
      <c r="M216" s="49"/>
      <c r="N216" s="49"/>
      <c r="O216" s="49"/>
      <c r="P216" s="155"/>
      <c r="Q216" s="155"/>
      <c r="R216" s="49"/>
      <c r="S216" s="49"/>
      <c r="T216" s="49"/>
      <c r="U216" s="49"/>
      <c r="V216" s="49"/>
      <c r="W216" s="49"/>
      <c r="X216" s="49"/>
      <c r="Y216" s="49"/>
    </row>
    <row r="217" spans="1:25" s="50" customFormat="1" ht="30" hidden="1" customHeight="1" x14ac:dyDescent="0.2">
      <c r="A217" s="32" t="s">
        <v>144</v>
      </c>
      <c r="B217" s="27">
        <f>B215+B213+B210+B206+B202</f>
        <v>108700.25</v>
      </c>
      <c r="C217" s="27">
        <f>C215+C213+C210+C206+C202</f>
        <v>115602.28</v>
      </c>
      <c r="D217" s="9">
        <f t="shared" si="65"/>
        <v>1.0634959901196179</v>
      </c>
      <c r="E217" s="26">
        <f>E215+E213+E210+E206+E202</f>
        <v>1057.5</v>
      </c>
      <c r="F217" s="26">
        <f t="shared" ref="F217:Y217" si="72">F215+F213+F210+F206+F202</f>
        <v>3388.5</v>
      </c>
      <c r="G217" s="26">
        <f t="shared" si="72"/>
        <v>11893.5</v>
      </c>
      <c r="H217" s="26">
        <f t="shared" si="72"/>
        <v>7494.65</v>
      </c>
      <c r="I217" s="103">
        <f t="shared" si="72"/>
        <v>3427.7</v>
      </c>
      <c r="J217" s="26">
        <f t="shared" si="72"/>
        <v>6624</v>
      </c>
      <c r="K217" s="26">
        <f t="shared" si="72"/>
        <v>3620.55</v>
      </c>
      <c r="L217" s="26">
        <f t="shared" si="72"/>
        <v>7029.67</v>
      </c>
      <c r="M217" s="26">
        <f t="shared" si="72"/>
        <v>4141.6499999999996</v>
      </c>
      <c r="N217" s="26">
        <f t="shared" si="72"/>
        <v>5217</v>
      </c>
      <c r="O217" s="26">
        <f t="shared" si="72"/>
        <v>3217.45</v>
      </c>
      <c r="P217" s="155">
        <f t="shared" si="72"/>
        <v>5061.26</v>
      </c>
      <c r="Q217" s="103">
        <f t="shared" si="72"/>
        <v>3577.95</v>
      </c>
      <c r="R217" s="26">
        <f t="shared" si="72"/>
        <v>3165</v>
      </c>
      <c r="S217" s="26">
        <f t="shared" si="72"/>
        <v>5470.8</v>
      </c>
      <c r="T217" s="26">
        <f t="shared" si="72"/>
        <v>12171.05</v>
      </c>
      <c r="U217" s="26">
        <f t="shared" si="72"/>
        <v>1063.5</v>
      </c>
      <c r="V217" s="26">
        <f t="shared" si="72"/>
        <v>528.6</v>
      </c>
      <c r="W217" s="26">
        <f t="shared" si="72"/>
        <v>4755.1499999999996</v>
      </c>
      <c r="X217" s="26">
        <f t="shared" si="72"/>
        <v>15664.8</v>
      </c>
      <c r="Y217" s="26">
        <f t="shared" si="72"/>
        <v>7032</v>
      </c>
    </row>
    <row r="218" spans="1:25" s="50" customFormat="1" ht="45" hidden="1" x14ac:dyDescent="0.2">
      <c r="A218" s="13" t="s">
        <v>170</v>
      </c>
      <c r="B218" s="26"/>
      <c r="C218" s="26">
        <f>SUM(E218:Y218)</f>
        <v>70805.5</v>
      </c>
      <c r="D218" s="9"/>
      <c r="E218" s="26">
        <v>670.8</v>
      </c>
      <c r="F218" s="26">
        <v>2051.4</v>
      </c>
      <c r="G218" s="26">
        <v>6078.1</v>
      </c>
      <c r="H218" s="26">
        <v>7184.7</v>
      </c>
      <c r="I218" s="103">
        <v>2601.8000000000002</v>
      </c>
      <c r="J218" s="26">
        <v>2825.1</v>
      </c>
      <c r="K218" s="26">
        <v>951.1</v>
      </c>
      <c r="L218" s="26">
        <v>6539</v>
      </c>
      <c r="M218" s="26">
        <v>2884.5</v>
      </c>
      <c r="N218" s="26">
        <v>2751.1</v>
      </c>
      <c r="O218" s="26">
        <v>1939.6</v>
      </c>
      <c r="P218" s="155">
        <v>3782.7</v>
      </c>
      <c r="Q218" s="103">
        <v>2092.4</v>
      </c>
      <c r="R218" s="26">
        <v>1244.5</v>
      </c>
      <c r="S218" s="26">
        <v>2070.5</v>
      </c>
      <c r="T218" s="26">
        <v>8439.4</v>
      </c>
      <c r="U218" s="26">
        <v>1126.4000000000001</v>
      </c>
      <c r="V218" s="26">
        <v>330.6</v>
      </c>
      <c r="W218" s="26">
        <v>2175.1999999999998</v>
      </c>
      <c r="X218" s="26">
        <v>7981.3</v>
      </c>
      <c r="Y218" s="26">
        <v>5085.3</v>
      </c>
    </row>
    <row r="219" spans="1:25" s="50" customFormat="1" ht="22.5" x14ac:dyDescent="0.2">
      <c r="A219" s="55" t="s">
        <v>163</v>
      </c>
      <c r="B219" s="53">
        <v>15.6</v>
      </c>
      <c r="C219" s="53">
        <f>C217/C218*10</f>
        <v>16.326737329727209</v>
      </c>
      <c r="D219" s="9">
        <f t="shared" si="65"/>
        <v>1.0465857262645646</v>
      </c>
      <c r="E219" s="54">
        <f>E217/E218*10</f>
        <v>15.764758497316638</v>
      </c>
      <c r="F219" s="54">
        <f t="shared" ref="F219:Y219" si="73">F217/F218*10</f>
        <v>16.517987715706347</v>
      </c>
      <c r="G219" s="54">
        <f t="shared" si="73"/>
        <v>19.567792566756058</v>
      </c>
      <c r="H219" s="54">
        <f t="shared" si="73"/>
        <v>10.431402842150682</v>
      </c>
      <c r="I219" s="150">
        <f t="shared" si="73"/>
        <v>13.17434084095626</v>
      </c>
      <c r="J219" s="54">
        <f t="shared" si="73"/>
        <v>23.446957629818414</v>
      </c>
      <c r="K219" s="54">
        <f t="shared" si="73"/>
        <v>38.0669750814846</v>
      </c>
      <c r="L219" s="54">
        <f t="shared" si="73"/>
        <v>10.750374675026764</v>
      </c>
      <c r="M219" s="54">
        <f>M217/M218*10</f>
        <v>14.358294331773269</v>
      </c>
      <c r="N219" s="54">
        <f t="shared" si="73"/>
        <v>18.963323761404528</v>
      </c>
      <c r="O219" s="54">
        <f t="shared" si="73"/>
        <v>16.588214064755618</v>
      </c>
      <c r="P219" s="54">
        <f t="shared" si="73"/>
        <v>13.380019562746188</v>
      </c>
      <c r="Q219" s="150">
        <f t="shared" si="73"/>
        <v>17.099741923150447</v>
      </c>
      <c r="R219" s="54">
        <f t="shared" si="73"/>
        <v>25.431900361591001</v>
      </c>
      <c r="S219" s="54">
        <f t="shared" si="73"/>
        <v>26.422603235933352</v>
      </c>
      <c r="T219" s="54">
        <f t="shared" si="73"/>
        <v>14.421700594829016</v>
      </c>
      <c r="U219" s="54">
        <f t="shared" si="73"/>
        <v>9.4415838068181817</v>
      </c>
      <c r="V219" s="54">
        <f t="shared" si="73"/>
        <v>15.989110707803993</v>
      </c>
      <c r="W219" s="54">
        <f t="shared" si="73"/>
        <v>21.860748436925341</v>
      </c>
      <c r="X219" s="54">
        <f t="shared" si="73"/>
        <v>19.626877826920428</v>
      </c>
      <c r="Y219" s="54">
        <f t="shared" si="73"/>
        <v>13.828092737891568</v>
      </c>
    </row>
    <row r="220" spans="1:25" ht="22.5" hidden="1" x14ac:dyDescent="0.25">
      <c r="A220" s="88"/>
      <c r="B220" s="88"/>
      <c r="C220" s="88"/>
      <c r="D220" s="88"/>
      <c r="E220" s="88"/>
      <c r="F220" s="88"/>
      <c r="G220" s="88"/>
      <c r="H220" s="88"/>
      <c r="I220" s="156"/>
      <c r="J220" s="88"/>
      <c r="K220" s="88"/>
      <c r="L220" s="88"/>
      <c r="M220" s="88"/>
      <c r="N220" s="88"/>
      <c r="O220" s="88"/>
      <c r="P220" s="123"/>
      <c r="Q220" s="156"/>
      <c r="R220" s="88"/>
      <c r="S220" s="88"/>
      <c r="T220" s="88"/>
      <c r="U220" s="88"/>
      <c r="V220" s="88"/>
      <c r="W220" s="88"/>
      <c r="X220" s="88"/>
      <c r="Y220" s="88"/>
    </row>
    <row r="221" spans="1:25" ht="27" hidden="1" customHeight="1" x14ac:dyDescent="0.25">
      <c r="A221" s="13" t="s">
        <v>183</v>
      </c>
      <c r="B221" s="83"/>
      <c r="C221" s="83">
        <f>SUM(E221:Y221)</f>
        <v>273</v>
      </c>
      <c r="D221" s="83"/>
      <c r="E221" s="83">
        <v>11</v>
      </c>
      <c r="F221" s="83">
        <v>12</v>
      </c>
      <c r="G221" s="83">
        <v>15</v>
      </c>
      <c r="H221" s="83">
        <v>20</v>
      </c>
      <c r="I221" s="157">
        <v>12</v>
      </c>
      <c r="J221" s="83">
        <v>36</v>
      </c>
      <c r="K221" s="83">
        <v>18</v>
      </c>
      <c r="L221" s="83">
        <v>20</v>
      </c>
      <c r="M221" s="83">
        <v>5</v>
      </c>
      <c r="N221" s="83">
        <v>4</v>
      </c>
      <c r="O221" s="83">
        <v>5</v>
      </c>
      <c r="P221" s="124">
        <v>16</v>
      </c>
      <c r="Q221" s="157">
        <v>16</v>
      </c>
      <c r="R221" s="83">
        <v>13</v>
      </c>
      <c r="S221" s="83">
        <v>18</v>
      </c>
      <c r="T221" s="83">
        <v>10</v>
      </c>
      <c r="U221" s="83">
        <v>3</v>
      </c>
      <c r="V221" s="83">
        <v>4</v>
      </c>
      <c r="W221" s="83">
        <v>3</v>
      </c>
      <c r="X221" s="83">
        <v>23</v>
      </c>
      <c r="Y221" s="83">
        <v>9</v>
      </c>
    </row>
    <row r="222" spans="1:25" ht="18" hidden="1" customHeight="1" x14ac:dyDescent="0.25">
      <c r="A222" s="13" t="s">
        <v>187</v>
      </c>
      <c r="B222" s="83">
        <v>108</v>
      </c>
      <c r="C222" s="83">
        <f>SUM(E222:Y222)</f>
        <v>450</v>
      </c>
      <c r="D222" s="83"/>
      <c r="E222" s="83">
        <v>20</v>
      </c>
      <c r="F222" s="83">
        <v>5</v>
      </c>
      <c r="G222" s="83">
        <v>59</v>
      </c>
      <c r="H222" s="83">
        <v>16</v>
      </c>
      <c r="I222" s="157">
        <v>21</v>
      </c>
      <c r="J222" s="83">
        <v>28</v>
      </c>
      <c r="K222" s="83">
        <v>9</v>
      </c>
      <c r="L222" s="83">
        <v>20</v>
      </c>
      <c r="M222" s="83">
        <v>22</v>
      </c>
      <c r="N222" s="83">
        <v>5</v>
      </c>
      <c r="O222" s="83">
        <v>5</v>
      </c>
      <c r="P222" s="124">
        <v>28</v>
      </c>
      <c r="Q222" s="157">
        <v>25</v>
      </c>
      <c r="R222" s="83">
        <v>57</v>
      </c>
      <c r="S222" s="83">
        <v>7</v>
      </c>
      <c r="T222" s="83">
        <v>17</v>
      </c>
      <c r="U222" s="83">
        <v>25</v>
      </c>
      <c r="V222" s="83">
        <v>11</v>
      </c>
      <c r="W222" s="83">
        <v>5</v>
      </c>
      <c r="X222" s="83">
        <v>50</v>
      </c>
      <c r="Y222" s="83">
        <v>15</v>
      </c>
    </row>
    <row r="223" spans="1:25" ht="24" hidden="1" customHeight="1" x14ac:dyDescent="0.35">
      <c r="A223" s="84" t="s">
        <v>145</v>
      </c>
      <c r="B223" s="65"/>
      <c r="C223" s="65">
        <f>SUM(E223:Y223)</f>
        <v>0</v>
      </c>
      <c r="D223" s="65"/>
      <c r="E223" s="65"/>
      <c r="F223" s="65"/>
      <c r="G223" s="65"/>
      <c r="H223" s="65"/>
      <c r="I223" s="158"/>
      <c r="J223" s="65"/>
      <c r="K223" s="65"/>
      <c r="L223" s="65"/>
      <c r="M223" s="65"/>
      <c r="N223" s="65"/>
      <c r="O223" s="65"/>
      <c r="P223" s="125"/>
      <c r="Q223" s="158"/>
      <c r="R223" s="65"/>
      <c r="S223" s="65"/>
      <c r="T223" s="65"/>
      <c r="U223" s="65"/>
      <c r="V223" s="65"/>
      <c r="W223" s="65"/>
      <c r="X223" s="65"/>
      <c r="Y223" s="65"/>
    </row>
    <row r="224" spans="1:25" s="67" customFormat="1" ht="21" hidden="1" customHeight="1" x14ac:dyDescent="0.35">
      <c r="A224" s="66" t="s">
        <v>146</v>
      </c>
      <c r="B224" s="66"/>
      <c r="C224" s="66">
        <f>SUM(E224:Y224)</f>
        <v>0</v>
      </c>
      <c r="D224" s="66"/>
      <c r="E224" s="66"/>
      <c r="F224" s="66"/>
      <c r="G224" s="66"/>
      <c r="H224" s="66"/>
      <c r="I224" s="159"/>
      <c r="J224" s="66"/>
      <c r="K224" s="66"/>
      <c r="L224" s="66"/>
      <c r="M224" s="66"/>
      <c r="N224" s="66"/>
      <c r="O224" s="66"/>
      <c r="P224" s="126"/>
      <c r="Q224" s="159"/>
      <c r="R224" s="66"/>
      <c r="S224" s="66"/>
      <c r="T224" s="66"/>
      <c r="U224" s="66"/>
      <c r="V224" s="66"/>
      <c r="W224" s="66"/>
      <c r="X224" s="66"/>
      <c r="Y224" s="66"/>
    </row>
    <row r="225" spans="1:25" s="67" customFormat="1" ht="21" hidden="1" customHeight="1" x14ac:dyDescent="0.35">
      <c r="A225" s="66" t="s">
        <v>147</v>
      </c>
      <c r="B225" s="66"/>
      <c r="C225" s="66">
        <f>SUM(E225:Y225)</f>
        <v>0</v>
      </c>
      <c r="D225" s="66"/>
      <c r="E225" s="66"/>
      <c r="F225" s="66"/>
      <c r="G225" s="66"/>
      <c r="H225" s="66"/>
      <c r="I225" s="159"/>
      <c r="J225" s="66"/>
      <c r="K225" s="66"/>
      <c r="L225" s="66"/>
      <c r="M225" s="66"/>
      <c r="N225" s="66"/>
      <c r="O225" s="66"/>
      <c r="P225" s="126"/>
      <c r="Q225" s="159"/>
      <c r="R225" s="66"/>
      <c r="S225" s="66"/>
      <c r="T225" s="66"/>
      <c r="U225" s="66"/>
      <c r="V225" s="66"/>
      <c r="W225" s="66"/>
      <c r="X225" s="66"/>
      <c r="Y225" s="66"/>
    </row>
    <row r="226" spans="1:25" s="67" customFormat="1" ht="21" hidden="1" customHeight="1" x14ac:dyDescent="0.35">
      <c r="A226" s="68"/>
      <c r="B226" s="68"/>
      <c r="C226" s="68"/>
      <c r="D226" s="68"/>
      <c r="E226" s="68"/>
      <c r="F226" s="68"/>
      <c r="G226" s="68"/>
      <c r="H226" s="68"/>
      <c r="I226" s="160"/>
      <c r="J226" s="68"/>
      <c r="K226" s="68"/>
      <c r="L226" s="68"/>
      <c r="M226" s="68"/>
      <c r="N226" s="68"/>
      <c r="O226" s="68"/>
      <c r="P226" s="127"/>
      <c r="Q226" s="160"/>
      <c r="R226" s="68"/>
      <c r="S226" s="68"/>
      <c r="T226" s="68"/>
      <c r="U226" s="68"/>
      <c r="V226" s="68"/>
      <c r="W226" s="68"/>
      <c r="X226" s="68"/>
      <c r="Y226" s="68"/>
    </row>
    <row r="227" spans="1:25" s="67" customFormat="1" ht="21" hidden="1" customHeight="1" x14ac:dyDescent="0.35">
      <c r="A227" s="68" t="s">
        <v>148</v>
      </c>
      <c r="B227" s="68"/>
      <c r="C227" s="68"/>
      <c r="D227" s="68"/>
      <c r="E227" s="68"/>
      <c r="F227" s="68"/>
      <c r="G227" s="68"/>
      <c r="H227" s="68"/>
      <c r="I227" s="160"/>
      <c r="J227" s="68"/>
      <c r="K227" s="68"/>
      <c r="L227" s="68"/>
      <c r="M227" s="68"/>
      <c r="N227" s="68"/>
      <c r="O227" s="68"/>
      <c r="P227" s="127"/>
      <c r="Q227" s="160"/>
      <c r="R227" s="68"/>
      <c r="S227" s="68"/>
      <c r="T227" s="68"/>
      <c r="U227" s="68"/>
      <c r="V227" s="68"/>
      <c r="W227" s="68"/>
      <c r="X227" s="68"/>
      <c r="Y227" s="68"/>
    </row>
    <row r="228" spans="1:25" ht="16.5" hidden="1" customHeight="1" x14ac:dyDescent="0.25">
      <c r="A228" s="85"/>
      <c r="B228" s="86"/>
      <c r="C228" s="86"/>
      <c r="D228" s="86"/>
      <c r="E228" s="4"/>
      <c r="F228" s="4"/>
      <c r="G228" s="4"/>
      <c r="H228" s="4"/>
      <c r="I228" s="161"/>
      <c r="J228" s="4"/>
      <c r="K228" s="4"/>
      <c r="L228" s="4"/>
      <c r="M228" s="4"/>
      <c r="N228" s="4"/>
      <c r="O228" s="4"/>
      <c r="P228" s="128"/>
      <c r="Q228" s="161"/>
      <c r="R228" s="4"/>
      <c r="S228" s="4"/>
      <c r="T228" s="4"/>
      <c r="U228" s="4"/>
      <c r="V228" s="4"/>
      <c r="W228" s="4"/>
      <c r="X228" s="4"/>
      <c r="Y228" s="4"/>
    </row>
    <row r="229" spans="1:25" ht="41.25" hidden="1" customHeight="1" x14ac:dyDescent="0.35">
      <c r="A229" s="176"/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</row>
    <row r="230" spans="1:25" ht="20.25" hidden="1" customHeight="1" x14ac:dyDescent="0.25">
      <c r="A230" s="174"/>
      <c r="B230" s="175"/>
      <c r="C230" s="175"/>
      <c r="D230" s="175"/>
      <c r="E230" s="175"/>
      <c r="F230" s="175"/>
      <c r="G230" s="175"/>
      <c r="H230" s="175"/>
      <c r="I230" s="175"/>
      <c r="J230" s="175"/>
      <c r="K230" s="4"/>
      <c r="L230" s="4"/>
      <c r="M230" s="4"/>
      <c r="N230" s="4"/>
      <c r="O230" s="4"/>
      <c r="P230" s="128"/>
      <c r="Q230" s="161"/>
      <c r="R230" s="4"/>
      <c r="S230" s="4"/>
      <c r="T230" s="4"/>
      <c r="U230" s="4"/>
      <c r="V230" s="4"/>
      <c r="W230" s="4"/>
      <c r="X230" s="4"/>
      <c r="Y230" s="4"/>
    </row>
    <row r="231" spans="1:25" ht="16.5" hidden="1" customHeight="1" x14ac:dyDescent="0.25">
      <c r="A231" s="87"/>
      <c r="B231" s="6"/>
      <c r="C231" s="6"/>
      <c r="D231" s="6"/>
      <c r="E231" s="4"/>
      <c r="F231" s="4"/>
      <c r="G231" s="4"/>
      <c r="H231" s="4"/>
      <c r="I231" s="161"/>
      <c r="J231" s="4"/>
      <c r="K231" s="4"/>
      <c r="L231" s="4"/>
      <c r="M231" s="4"/>
      <c r="N231" s="4"/>
      <c r="O231" s="4"/>
      <c r="P231" s="128"/>
      <c r="Q231" s="161"/>
      <c r="R231" s="4"/>
      <c r="S231" s="4"/>
      <c r="T231" s="4"/>
      <c r="U231" s="4"/>
      <c r="V231" s="4"/>
      <c r="W231" s="4"/>
      <c r="X231" s="4"/>
      <c r="Y231" s="4"/>
    </row>
    <row r="232" spans="1:25" ht="9" hidden="1" customHeight="1" x14ac:dyDescent="0.25">
      <c r="A232" s="69"/>
      <c r="B232" s="70"/>
      <c r="C232" s="70"/>
      <c r="D232" s="70"/>
      <c r="E232" s="70"/>
      <c r="F232" s="70"/>
      <c r="G232" s="70"/>
      <c r="H232" s="70"/>
      <c r="I232" s="162"/>
      <c r="J232" s="70"/>
      <c r="K232" s="70"/>
      <c r="L232" s="70"/>
      <c r="M232" s="70"/>
      <c r="N232" s="70"/>
      <c r="O232" s="70"/>
      <c r="P232" s="129"/>
      <c r="Q232" s="162"/>
      <c r="R232" s="70"/>
      <c r="S232" s="70"/>
      <c r="T232" s="70"/>
      <c r="U232" s="70"/>
      <c r="V232" s="70"/>
      <c r="W232" s="70"/>
      <c r="X232" s="70"/>
      <c r="Y232" s="70"/>
    </row>
    <row r="233" spans="1:25" s="12" customFormat="1" ht="48.75" hidden="1" customHeight="1" x14ac:dyDescent="0.2">
      <c r="A233" s="32" t="s">
        <v>149</v>
      </c>
      <c r="B233" s="27"/>
      <c r="C233" s="27">
        <f>SUM(E233:Y233)</f>
        <v>259083</v>
      </c>
      <c r="D233" s="27"/>
      <c r="E233" s="39">
        <v>9345</v>
      </c>
      <c r="F233" s="39">
        <v>9100</v>
      </c>
      <c r="G233" s="39">
        <v>16579</v>
      </c>
      <c r="H233" s="39">
        <v>16195</v>
      </c>
      <c r="I233" s="140">
        <v>7250</v>
      </c>
      <c r="J233" s="39">
        <v>17539</v>
      </c>
      <c r="K233" s="102">
        <v>12001</v>
      </c>
      <c r="L233" s="39">
        <v>14609</v>
      </c>
      <c r="M233" s="39">
        <v>13004</v>
      </c>
      <c r="N233" s="39">
        <v>3780</v>
      </c>
      <c r="O233" s="39">
        <v>8536</v>
      </c>
      <c r="P233" s="108">
        <v>11438</v>
      </c>
      <c r="Q233" s="140">
        <v>16561</v>
      </c>
      <c r="R233" s="39">
        <v>15418</v>
      </c>
      <c r="S233" s="39">
        <v>18986</v>
      </c>
      <c r="T233" s="39">
        <v>13238</v>
      </c>
      <c r="U233" s="39">
        <v>7143</v>
      </c>
      <c r="V233" s="39">
        <v>4504</v>
      </c>
      <c r="W233" s="39">
        <v>11688</v>
      </c>
      <c r="X233" s="39">
        <v>21385</v>
      </c>
      <c r="Y233" s="39">
        <v>10784</v>
      </c>
    </row>
    <row r="234" spans="1:25" ht="21" hidden="1" customHeight="1" x14ac:dyDescent="0.25">
      <c r="A234" s="64" t="s">
        <v>151</v>
      </c>
      <c r="B234" s="71"/>
      <c r="C234" s="27">
        <f>SUM(E234:Y234)</f>
        <v>380</v>
      </c>
      <c r="D234" s="27"/>
      <c r="E234" s="64">
        <v>16</v>
      </c>
      <c r="F234" s="64">
        <v>21</v>
      </c>
      <c r="G234" s="64">
        <v>32</v>
      </c>
      <c r="H234" s="64">
        <v>25</v>
      </c>
      <c r="I234" s="163">
        <v>16</v>
      </c>
      <c r="J234" s="64">
        <v>31</v>
      </c>
      <c r="K234" s="64">
        <v>14</v>
      </c>
      <c r="L234" s="64">
        <v>29</v>
      </c>
      <c r="M234" s="64">
        <v>18</v>
      </c>
      <c r="N234" s="64">
        <v>8</v>
      </c>
      <c r="O234" s="64">
        <v>7</v>
      </c>
      <c r="P234" s="130">
        <v>15</v>
      </c>
      <c r="Q234" s="163">
        <v>25</v>
      </c>
      <c r="R234" s="64">
        <v>31</v>
      </c>
      <c r="S234" s="64">
        <v>10</v>
      </c>
      <c r="T234" s="64">
        <v>8</v>
      </c>
      <c r="U234" s="64">
        <v>8</v>
      </c>
      <c r="V234" s="64">
        <v>6</v>
      </c>
      <c r="W234" s="64">
        <v>12</v>
      </c>
      <c r="X234" s="64">
        <v>35</v>
      </c>
      <c r="Y234" s="64">
        <v>13</v>
      </c>
    </row>
    <row r="235" spans="1:25" ht="0.6" hidden="1" customHeight="1" x14ac:dyDescent="0.25">
      <c r="A235" s="64" t="s">
        <v>152</v>
      </c>
      <c r="B235" s="71"/>
      <c r="C235" s="27">
        <f>SUM(E235:Y235)</f>
        <v>208</v>
      </c>
      <c r="D235" s="27"/>
      <c r="E235" s="64">
        <v>10</v>
      </c>
      <c r="F235" s="64">
        <v>2</v>
      </c>
      <c r="G235" s="64">
        <v>42</v>
      </c>
      <c r="H235" s="64">
        <v>11</v>
      </c>
      <c r="I235" s="163">
        <v>9</v>
      </c>
      <c r="J235" s="64">
        <v>30</v>
      </c>
      <c r="K235" s="64">
        <v>9</v>
      </c>
      <c r="L235" s="64">
        <v>15</v>
      </c>
      <c r="M235" s="64">
        <v>1</v>
      </c>
      <c r="N235" s="64">
        <v>2</v>
      </c>
      <c r="O235" s="64">
        <v>5</v>
      </c>
      <c r="P235" s="130">
        <v>1</v>
      </c>
      <c r="Q235" s="163">
        <v>4</v>
      </c>
      <c r="R235" s="64">
        <v>8</v>
      </c>
      <c r="S235" s="64">
        <v>14</v>
      </c>
      <c r="T235" s="64">
        <v>2</v>
      </c>
      <c r="U235" s="64">
        <v>1</v>
      </c>
      <c r="V235" s="64">
        <v>2</v>
      </c>
      <c r="W235" s="64">
        <v>16</v>
      </c>
      <c r="X235" s="64">
        <v>16</v>
      </c>
      <c r="Y235" s="64">
        <v>8</v>
      </c>
    </row>
    <row r="236" spans="1:25" ht="2.4500000000000002" hidden="1" customHeight="1" x14ac:dyDescent="0.25">
      <c r="A236" s="64" t="s">
        <v>152</v>
      </c>
      <c r="B236" s="71"/>
      <c r="C236" s="27">
        <f>SUM(E236:Y236)</f>
        <v>194</v>
      </c>
      <c r="D236" s="27"/>
      <c r="E236" s="64">
        <v>10</v>
      </c>
      <c r="F236" s="64">
        <v>2</v>
      </c>
      <c r="G236" s="64">
        <v>42</v>
      </c>
      <c r="H236" s="64">
        <v>11</v>
      </c>
      <c r="I236" s="163">
        <v>2</v>
      </c>
      <c r="J236" s="64">
        <v>30</v>
      </c>
      <c r="K236" s="64">
        <v>9</v>
      </c>
      <c r="L236" s="64">
        <v>15</v>
      </c>
      <c r="M236" s="64">
        <v>1</v>
      </c>
      <c r="N236" s="64">
        <v>2</v>
      </c>
      <c r="O236" s="64">
        <v>5</v>
      </c>
      <c r="P236" s="130">
        <v>1</v>
      </c>
      <c r="Q236" s="163">
        <v>4</v>
      </c>
      <c r="R236" s="64">
        <v>1</v>
      </c>
      <c r="S236" s="64">
        <v>14</v>
      </c>
      <c r="T236" s="64">
        <v>2</v>
      </c>
      <c r="U236" s="64">
        <v>1</v>
      </c>
      <c r="V236" s="64">
        <v>2</v>
      </c>
      <c r="W236" s="64">
        <v>16</v>
      </c>
      <c r="X236" s="64">
        <v>16</v>
      </c>
      <c r="Y236" s="64">
        <v>8</v>
      </c>
    </row>
    <row r="237" spans="1:25" ht="24" hidden="1" customHeight="1" x14ac:dyDescent="0.25">
      <c r="A237" s="64" t="s">
        <v>78</v>
      </c>
      <c r="B237" s="27">
        <v>554</v>
      </c>
      <c r="C237" s="27">
        <f>SUM(E237:Y237)</f>
        <v>574</v>
      </c>
      <c r="D237" s="27"/>
      <c r="E237" s="81">
        <v>11</v>
      </c>
      <c r="F237" s="81">
        <v>15</v>
      </c>
      <c r="G237" s="81">
        <v>93</v>
      </c>
      <c r="H237" s="81">
        <v>30</v>
      </c>
      <c r="I237" s="164">
        <v>15</v>
      </c>
      <c r="J237" s="81">
        <v>55</v>
      </c>
      <c r="K237" s="81">
        <v>16</v>
      </c>
      <c r="L237" s="81">
        <v>18</v>
      </c>
      <c r="M237" s="81">
        <v>16</v>
      </c>
      <c r="N237" s="81">
        <v>10</v>
      </c>
      <c r="O237" s="81">
        <v>11</v>
      </c>
      <c r="P237" s="131">
        <v>40</v>
      </c>
      <c r="Q237" s="164">
        <v>22</v>
      </c>
      <c r="R237" s="81">
        <v>55</v>
      </c>
      <c r="S237" s="81">
        <v>14</v>
      </c>
      <c r="T237" s="81">
        <v>29</v>
      </c>
      <c r="U237" s="81">
        <v>22</v>
      </c>
      <c r="V237" s="81">
        <v>9</v>
      </c>
      <c r="W237" s="81">
        <v>7</v>
      </c>
      <c r="X237" s="81">
        <v>60</v>
      </c>
      <c r="Y237" s="81">
        <v>26</v>
      </c>
    </row>
    <row r="238" spans="1:25" ht="16.5" hidden="1" customHeight="1" x14ac:dyDescent="0.25"/>
    <row r="239" spans="1:25" s="64" customFormat="1" ht="16.5" hidden="1" customHeight="1" x14ac:dyDescent="0.25">
      <c r="A239" s="64" t="s">
        <v>159</v>
      </c>
      <c r="B239" s="71"/>
      <c r="C239" s="64">
        <f>SUM(E239:Y239)</f>
        <v>40</v>
      </c>
      <c r="E239" s="64">
        <v>3</v>
      </c>
      <c r="G239" s="64">
        <v>1</v>
      </c>
      <c r="H239" s="64">
        <v>6</v>
      </c>
      <c r="I239" s="163"/>
      <c r="J239" s="64">
        <v>1</v>
      </c>
      <c r="M239" s="64">
        <v>1</v>
      </c>
      <c r="O239" s="64">
        <v>2</v>
      </c>
      <c r="P239" s="130">
        <v>1</v>
      </c>
      <c r="Q239" s="163">
        <v>3</v>
      </c>
      <c r="R239" s="64">
        <v>1</v>
      </c>
      <c r="S239" s="64">
        <v>3</v>
      </c>
      <c r="T239" s="64">
        <v>7</v>
      </c>
      <c r="U239" s="64">
        <v>1</v>
      </c>
      <c r="V239" s="64">
        <v>1</v>
      </c>
      <c r="W239" s="64">
        <v>1</v>
      </c>
      <c r="X239" s="64">
        <v>4</v>
      </c>
      <c r="Y239" s="64">
        <v>4</v>
      </c>
    </row>
    <row r="240" spans="1:25" ht="16.5" hidden="1" customHeight="1" x14ac:dyDescent="0.25"/>
    <row r="241" spans="1:25" ht="21" hidden="1" customHeight="1" x14ac:dyDescent="0.25">
      <c r="A241" s="64" t="s">
        <v>162</v>
      </c>
      <c r="B241" s="27">
        <v>45</v>
      </c>
      <c r="C241" s="27">
        <f>SUM(E241:Y241)</f>
        <v>58</v>
      </c>
      <c r="D241" s="27"/>
      <c r="E241" s="81">
        <v>5</v>
      </c>
      <c r="F241" s="81">
        <v>3</v>
      </c>
      <c r="G241" s="81"/>
      <c r="H241" s="81">
        <v>5</v>
      </c>
      <c r="I241" s="164">
        <v>2</v>
      </c>
      <c r="J241" s="81"/>
      <c r="K241" s="81">
        <v>2</v>
      </c>
      <c r="L241" s="81">
        <v>0</v>
      </c>
      <c r="M241" s="81">
        <v>3</v>
      </c>
      <c r="N241" s="81">
        <v>3</v>
      </c>
      <c r="O241" s="81">
        <v>3</v>
      </c>
      <c r="P241" s="131">
        <v>2</v>
      </c>
      <c r="Q241" s="164">
        <v>2</v>
      </c>
      <c r="R241" s="81">
        <v>10</v>
      </c>
      <c r="S241" s="81">
        <v>6</v>
      </c>
      <c r="T241" s="81">
        <v>6</v>
      </c>
      <c r="U241" s="81">
        <v>1</v>
      </c>
      <c r="V241" s="81">
        <v>1</v>
      </c>
      <c r="W241" s="81">
        <v>4</v>
      </c>
      <c r="X241" s="81"/>
      <c r="Y241" s="81"/>
    </row>
    <row r="242" spans="1:25" ht="16.5" hidden="1" customHeight="1" x14ac:dyDescent="0.25"/>
    <row r="243" spans="1:25" ht="16.5" hidden="1" customHeight="1" x14ac:dyDescent="0.25"/>
    <row r="244" spans="1:25" ht="13.5" hidden="1" customHeight="1" x14ac:dyDescent="0.25"/>
    <row r="245" spans="1:25" ht="16.5" hidden="1" customHeight="1" x14ac:dyDescent="0.25">
      <c r="J245" s="1" t="s">
        <v>172</v>
      </c>
      <c r="S245" s="1" t="s">
        <v>175</v>
      </c>
      <c r="U245" s="1" t="s">
        <v>173</v>
      </c>
      <c r="X245" s="1" t="s">
        <v>174</v>
      </c>
      <c r="Y245" s="1" t="s">
        <v>171</v>
      </c>
    </row>
    <row r="246" spans="1:25" ht="16.5" hidden="1" customHeight="1" x14ac:dyDescent="0.25"/>
    <row r="247" spans="1:25" ht="22.5" hidden="1" customHeight="1" x14ac:dyDescent="0.25">
      <c r="A247" s="13" t="s">
        <v>188</v>
      </c>
      <c r="B247" s="71"/>
      <c r="C247" s="83">
        <f>SUM(E247:Y247)</f>
        <v>49</v>
      </c>
      <c r="D247" s="71"/>
      <c r="E247" s="64">
        <v>1</v>
      </c>
      <c r="F247" s="64">
        <v>2</v>
      </c>
      <c r="G247" s="64"/>
      <c r="H247" s="64">
        <v>2</v>
      </c>
      <c r="I247" s="163"/>
      <c r="J247" s="64">
        <v>3</v>
      </c>
      <c r="K247" s="64">
        <v>1</v>
      </c>
      <c r="L247" s="64">
        <v>1</v>
      </c>
      <c r="M247" s="64">
        <v>8</v>
      </c>
      <c r="N247" s="64">
        <v>6</v>
      </c>
      <c r="O247" s="64">
        <v>1</v>
      </c>
      <c r="P247" s="130">
        <v>0</v>
      </c>
      <c r="Q247" s="163">
        <v>1</v>
      </c>
      <c r="R247" s="64">
        <v>4</v>
      </c>
      <c r="S247" s="64">
        <v>3</v>
      </c>
      <c r="T247" s="64">
        <v>2</v>
      </c>
      <c r="U247" s="64">
        <v>1</v>
      </c>
      <c r="V247" s="64">
        <v>1</v>
      </c>
      <c r="W247" s="64">
        <v>7</v>
      </c>
      <c r="X247" s="64"/>
      <c r="Y247" s="64">
        <v>5</v>
      </c>
    </row>
    <row r="248" spans="1:25" x14ac:dyDescent="0.25">
      <c r="B248" s="166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0:J230"/>
    <mergeCell ref="A229:Y22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2022-08-04T10:19:33Z</cp:lastPrinted>
  <dcterms:created xsi:type="dcterms:W3CDTF">2017-06-08T05:54:08Z</dcterms:created>
  <dcterms:modified xsi:type="dcterms:W3CDTF">2022-08-04T10:19:42Z</dcterms:modified>
</cp:coreProperties>
</file>