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880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оперативка!$A$2:$Y$220</definedName>
  </definedNames>
  <calcPr calcId="145621"/>
</workbook>
</file>

<file path=xl/calcChain.xml><?xml version="1.0" encoding="utf-8"?>
<calcChain xmlns="http://schemas.openxmlformats.org/spreadsheetml/2006/main">
  <c r="O125" i="1" l="1"/>
  <c r="G152" i="1" l="1"/>
  <c r="P184" i="1" l="1"/>
  <c r="P183" i="1" s="1"/>
  <c r="B152" i="1" l="1"/>
  <c r="Y131" i="1" l="1"/>
  <c r="E131" i="1"/>
  <c r="F131" i="1"/>
  <c r="G131" i="1"/>
  <c r="M167" i="1" l="1"/>
  <c r="P124" i="1" l="1"/>
  <c r="R125" i="1"/>
  <c r="M125" i="1" l="1"/>
  <c r="M124" i="1"/>
  <c r="N125" i="1" l="1"/>
  <c r="P125" i="1"/>
  <c r="Q125" i="1"/>
  <c r="N124" i="1"/>
  <c r="W212" i="1" l="1"/>
  <c r="T184" i="1" l="1"/>
  <c r="T183" i="1"/>
  <c r="T152" i="1"/>
  <c r="T125" i="1"/>
  <c r="T124" i="1"/>
  <c r="B167" i="1" l="1"/>
  <c r="H131" i="1" l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O124" i="1" l="1"/>
  <c r="C130" i="1" l="1"/>
  <c r="F124" i="1" l="1"/>
  <c r="F125" i="1"/>
  <c r="J125" i="1" l="1"/>
  <c r="E125" i="1"/>
  <c r="E124" i="1"/>
  <c r="H125" i="1" l="1"/>
  <c r="H124" i="1"/>
  <c r="J124" i="1"/>
  <c r="S125" i="1"/>
  <c r="L125" i="1" l="1"/>
  <c r="L124" i="1"/>
  <c r="G124" i="1"/>
  <c r="G125" i="1"/>
  <c r="C133" i="1" l="1"/>
  <c r="D133" i="1" s="1"/>
  <c r="C134" i="1"/>
  <c r="D134" i="1" s="1"/>
  <c r="B136" i="1"/>
  <c r="B138" i="1" s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E136" i="1"/>
  <c r="B146" i="1"/>
  <c r="B148" i="1" s="1"/>
  <c r="F146" i="1"/>
  <c r="F148" i="1" s="1"/>
  <c r="G146" i="1"/>
  <c r="H146" i="1"/>
  <c r="I146" i="1"/>
  <c r="J146" i="1"/>
  <c r="K146" i="1"/>
  <c r="K148" i="1" s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E146" i="1"/>
  <c r="F186" i="1" l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E186" i="1"/>
  <c r="B186" i="1"/>
  <c r="C188" i="1"/>
  <c r="D188" i="1" s="1"/>
  <c r="E103" i="1" l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/>
  <c r="C101" i="1"/>
  <c r="I125" i="1" l="1"/>
  <c r="U125" i="1"/>
  <c r="X125" i="1"/>
  <c r="Y125" i="1"/>
  <c r="F152" i="1"/>
  <c r="O123" i="1"/>
  <c r="O122" i="1"/>
  <c r="U123" i="1" l="1"/>
  <c r="U122" i="1"/>
  <c r="V123" i="1" l="1"/>
  <c r="V122" i="1"/>
  <c r="K123" i="1"/>
  <c r="T123" i="1" l="1"/>
  <c r="T122" i="1"/>
  <c r="K124" i="1"/>
  <c r="R124" i="1"/>
  <c r="S124" i="1"/>
  <c r="W124" i="1"/>
  <c r="X124" i="1"/>
  <c r="Y124" i="1"/>
  <c r="H123" i="1" l="1"/>
  <c r="I123" i="1"/>
  <c r="H122" i="1"/>
  <c r="M122" i="1" l="1"/>
  <c r="M123" i="1"/>
  <c r="D178" i="1"/>
  <c r="C113" i="1"/>
  <c r="D113" i="1" s="1"/>
  <c r="C120" i="1"/>
  <c r="D120" i="1" s="1"/>
  <c r="I122" i="1"/>
  <c r="C125" i="1" l="1"/>
  <c r="J123" i="1"/>
  <c r="J122" i="1"/>
  <c r="G183" i="1" l="1"/>
  <c r="G184" i="1"/>
  <c r="L184" i="1"/>
  <c r="L183" i="1" s="1"/>
  <c r="L181" i="1"/>
  <c r="L179" i="1"/>
  <c r="S184" i="1"/>
  <c r="S183" i="1" s="1"/>
  <c r="S179" i="1"/>
  <c r="C181" i="1"/>
  <c r="C179" i="1" l="1"/>
  <c r="C183" i="1" s="1"/>
  <c r="C184" i="1"/>
  <c r="N123" i="1"/>
  <c r="N122" i="1"/>
  <c r="W123" i="1" l="1"/>
  <c r="W122" i="1"/>
  <c r="G123" i="1" l="1"/>
  <c r="G122" i="1"/>
  <c r="B125" i="1" l="1"/>
  <c r="D125" i="1" s="1"/>
  <c r="B123" i="1"/>
  <c r="E123" i="1" l="1"/>
  <c r="F123" i="1"/>
  <c r="L123" i="1"/>
  <c r="P123" i="1"/>
  <c r="X123" i="1"/>
  <c r="Y123" i="1"/>
  <c r="R123" i="1"/>
  <c r="S123" i="1"/>
  <c r="Q123" i="1"/>
  <c r="E122" i="1" l="1"/>
  <c r="Y122" i="1"/>
  <c r="F122" i="1"/>
  <c r="X122" i="1"/>
  <c r="L122" i="1"/>
  <c r="S122" i="1"/>
  <c r="K152" i="1"/>
  <c r="K122" i="1"/>
  <c r="R122" i="1"/>
  <c r="D115" i="1" l="1"/>
  <c r="B122" i="1"/>
  <c r="P122" i="1" l="1"/>
  <c r="Q122" i="1" l="1"/>
  <c r="C102" i="1" l="1"/>
  <c r="D102" i="1" l="1"/>
  <c r="C103" i="1"/>
  <c r="P214" i="1" l="1"/>
  <c r="D149" i="1" l="1"/>
  <c r="M152" i="1" l="1"/>
  <c r="Q208" i="1" l="1"/>
  <c r="C197" i="1" l="1"/>
  <c r="D197" i="1" s="1"/>
  <c r="R59" i="1" l="1"/>
  <c r="I211" i="1" l="1"/>
  <c r="K211" i="1"/>
  <c r="L211" i="1"/>
  <c r="O211" i="1"/>
  <c r="P211" i="1"/>
  <c r="T211" i="1"/>
  <c r="H211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E207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E203" i="1"/>
  <c r="E204" i="1"/>
  <c r="E218" i="1" l="1"/>
  <c r="E220" i="1" s="1"/>
  <c r="B214" i="1"/>
  <c r="K212" i="1" l="1"/>
  <c r="I212" i="1" l="1"/>
  <c r="P212" i="1" l="1"/>
  <c r="C248" i="1" l="1"/>
  <c r="C242" i="1"/>
  <c r="C240" i="1"/>
  <c r="C238" i="1"/>
  <c r="C237" i="1"/>
  <c r="C236" i="1"/>
  <c r="C235" i="1"/>
  <c r="C234" i="1"/>
  <c r="C226" i="1"/>
  <c r="C225" i="1"/>
  <c r="C224" i="1"/>
  <c r="C223" i="1"/>
  <c r="C222" i="1"/>
  <c r="C219" i="1"/>
  <c r="Y218" i="1"/>
  <c r="Y220" i="1" s="1"/>
  <c r="X218" i="1"/>
  <c r="X220" i="1" s="1"/>
  <c r="W218" i="1"/>
  <c r="W220" i="1" s="1"/>
  <c r="V218" i="1"/>
  <c r="V220" i="1" s="1"/>
  <c r="U218" i="1"/>
  <c r="U220" i="1" s="1"/>
  <c r="T218" i="1"/>
  <c r="T220" i="1" s="1"/>
  <c r="S218" i="1"/>
  <c r="S220" i="1" s="1"/>
  <c r="R218" i="1"/>
  <c r="R220" i="1" s="1"/>
  <c r="Q218" i="1"/>
  <c r="Q220" i="1" s="1"/>
  <c r="P218" i="1"/>
  <c r="P220" i="1" s="1"/>
  <c r="O218" i="1"/>
  <c r="O220" i="1" s="1"/>
  <c r="N218" i="1"/>
  <c r="N220" i="1" s="1"/>
  <c r="M218" i="1"/>
  <c r="M220" i="1" s="1"/>
  <c r="L218" i="1"/>
  <c r="L220" i="1" s="1"/>
  <c r="K218" i="1"/>
  <c r="K220" i="1" s="1"/>
  <c r="J218" i="1"/>
  <c r="J220" i="1" s="1"/>
  <c r="I218" i="1"/>
  <c r="I220" i="1" s="1"/>
  <c r="H218" i="1"/>
  <c r="H220" i="1" s="1"/>
  <c r="G218" i="1"/>
  <c r="G220" i="1" s="1"/>
  <c r="F218" i="1"/>
  <c r="F220" i="1" s="1"/>
  <c r="C217" i="1"/>
  <c r="B216" i="1"/>
  <c r="C215" i="1"/>
  <c r="C216" i="1" s="1"/>
  <c r="C213" i="1"/>
  <c r="C214" i="1" s="1"/>
  <c r="T212" i="1"/>
  <c r="O212" i="1"/>
  <c r="L212" i="1"/>
  <c r="H212" i="1"/>
  <c r="C210" i="1"/>
  <c r="D210" i="1" s="1"/>
  <c r="C209" i="1"/>
  <c r="C211" i="1" s="1"/>
  <c r="D211" i="1" s="1"/>
  <c r="Y208" i="1"/>
  <c r="X208" i="1"/>
  <c r="W208" i="1"/>
  <c r="V208" i="1"/>
  <c r="U208" i="1"/>
  <c r="T208" i="1"/>
  <c r="S208" i="1"/>
  <c r="R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B208" i="1"/>
  <c r="B207" i="1"/>
  <c r="C206" i="1"/>
  <c r="D206" i="1" s="1"/>
  <c r="C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B203" i="1"/>
  <c r="C202" i="1"/>
  <c r="D202" i="1" s="1"/>
  <c r="C201" i="1"/>
  <c r="C203" i="1" s="1"/>
  <c r="C198" i="1"/>
  <c r="D198" i="1" s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B196" i="1"/>
  <c r="C195" i="1"/>
  <c r="D195" i="1" s="1"/>
  <c r="C194" i="1"/>
  <c r="D194" i="1" s="1"/>
  <c r="C193" i="1"/>
  <c r="C192" i="1"/>
  <c r="D192" i="1" s="1"/>
  <c r="C191" i="1"/>
  <c r="D191" i="1" s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B190" i="1"/>
  <c r="C189" i="1"/>
  <c r="C187" i="1"/>
  <c r="D187" i="1" s="1"/>
  <c r="C185" i="1"/>
  <c r="C177" i="1"/>
  <c r="D177" i="1" s="1"/>
  <c r="X176" i="1"/>
  <c r="U176" i="1"/>
  <c r="R176" i="1"/>
  <c r="L176" i="1"/>
  <c r="K176" i="1"/>
  <c r="J176" i="1"/>
  <c r="G176" i="1"/>
  <c r="B176" i="1"/>
  <c r="C175" i="1"/>
  <c r="D175" i="1" s="1"/>
  <c r="C174" i="1"/>
  <c r="D174" i="1" s="1"/>
  <c r="U173" i="1"/>
  <c r="L173" i="1"/>
  <c r="G173" i="1"/>
  <c r="B173" i="1"/>
  <c r="C172" i="1"/>
  <c r="D172" i="1" s="1"/>
  <c r="C171" i="1"/>
  <c r="D171" i="1" s="1"/>
  <c r="T170" i="1"/>
  <c r="Q170" i="1"/>
  <c r="B170" i="1"/>
  <c r="C169" i="1"/>
  <c r="D169" i="1" s="1"/>
  <c r="C168" i="1"/>
  <c r="D168" i="1" s="1"/>
  <c r="I167" i="1"/>
  <c r="C166" i="1"/>
  <c r="D166" i="1" s="1"/>
  <c r="C165" i="1"/>
  <c r="D165" i="1" s="1"/>
  <c r="X164" i="1"/>
  <c r="W164" i="1"/>
  <c r="V164" i="1"/>
  <c r="U164" i="1"/>
  <c r="T164" i="1"/>
  <c r="S164" i="1"/>
  <c r="Q164" i="1"/>
  <c r="P164" i="1"/>
  <c r="M164" i="1"/>
  <c r="L164" i="1"/>
  <c r="K164" i="1"/>
  <c r="J164" i="1"/>
  <c r="I164" i="1"/>
  <c r="H164" i="1"/>
  <c r="E164" i="1"/>
  <c r="B164" i="1"/>
  <c r="C163" i="1"/>
  <c r="D163" i="1" s="1"/>
  <c r="C162" i="1"/>
  <c r="D162" i="1" s="1"/>
  <c r="U161" i="1"/>
  <c r="T161" i="1"/>
  <c r="M161" i="1"/>
  <c r="B161" i="1"/>
  <c r="C160" i="1"/>
  <c r="D160" i="1" s="1"/>
  <c r="C159" i="1"/>
  <c r="D159" i="1" s="1"/>
  <c r="W158" i="1"/>
  <c r="S158" i="1"/>
  <c r="R158" i="1"/>
  <c r="N158" i="1"/>
  <c r="H158" i="1"/>
  <c r="B158" i="1"/>
  <c r="C157" i="1"/>
  <c r="D157" i="1" s="1"/>
  <c r="C156" i="1"/>
  <c r="D156" i="1" s="1"/>
  <c r="Y155" i="1"/>
  <c r="G155" i="1"/>
  <c r="B155" i="1"/>
  <c r="C154" i="1"/>
  <c r="C153" i="1"/>
  <c r="D153" i="1" s="1"/>
  <c r="Y151" i="1"/>
  <c r="X151" i="1"/>
  <c r="W151" i="1"/>
  <c r="U151" i="1"/>
  <c r="T151" i="1"/>
  <c r="S151" i="1"/>
  <c r="R151" i="1"/>
  <c r="O151" i="1"/>
  <c r="M151" i="1"/>
  <c r="B151" i="1"/>
  <c r="C150" i="1"/>
  <c r="M148" i="1"/>
  <c r="C147" i="1"/>
  <c r="D147" i="1" s="1"/>
  <c r="C145" i="1"/>
  <c r="C144" i="1"/>
  <c r="X143" i="1"/>
  <c r="B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B142" i="1"/>
  <c r="C141" i="1"/>
  <c r="C142" i="1" s="1"/>
  <c r="D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C137" i="1"/>
  <c r="D137" i="1" s="1"/>
  <c r="C135" i="1"/>
  <c r="C136" i="1" s="1"/>
  <c r="C132" i="1"/>
  <c r="D132" i="1" s="1"/>
  <c r="C131" i="1"/>
  <c r="D131" i="1" s="1"/>
  <c r="X129" i="1"/>
  <c r="T129" i="1"/>
  <c r="R129" i="1"/>
  <c r="P129" i="1"/>
  <c r="M129" i="1"/>
  <c r="H129" i="1"/>
  <c r="C128" i="1"/>
  <c r="D128" i="1" s="1"/>
  <c r="C127" i="1"/>
  <c r="D127" i="1" s="1"/>
  <c r="W126" i="1"/>
  <c r="U126" i="1"/>
  <c r="R126" i="1"/>
  <c r="Q126" i="1"/>
  <c r="I126" i="1"/>
  <c r="E126" i="1"/>
  <c r="B126" i="1"/>
  <c r="B124" i="1"/>
  <c r="C121" i="1"/>
  <c r="D121" i="1" s="1"/>
  <c r="C119" i="1"/>
  <c r="D119" i="1" s="1"/>
  <c r="C118" i="1"/>
  <c r="D118" i="1" s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B117" i="1"/>
  <c r="C116" i="1"/>
  <c r="C114" i="1"/>
  <c r="D114" i="1" s="1"/>
  <c r="C112" i="1"/>
  <c r="D112" i="1" s="1"/>
  <c r="C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B110" i="1"/>
  <c r="C109" i="1"/>
  <c r="C108" i="1"/>
  <c r="D108" i="1" s="1"/>
  <c r="C107" i="1"/>
  <c r="D107" i="1" s="1"/>
  <c r="C106" i="1"/>
  <c r="D106" i="1" s="1"/>
  <c r="C105" i="1"/>
  <c r="D105" i="1" s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C104" i="1"/>
  <c r="B104" i="1"/>
  <c r="F103" i="1"/>
  <c r="B103" i="1"/>
  <c r="D95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90" i="1" l="1"/>
  <c r="D190" i="1" s="1"/>
  <c r="D189" i="1"/>
  <c r="C138" i="1"/>
  <c r="D138" i="1" s="1"/>
  <c r="D136" i="1"/>
  <c r="C146" i="1"/>
  <c r="C148" i="1" s="1"/>
  <c r="D148" i="1" s="1"/>
  <c r="D111" i="1"/>
  <c r="C123" i="1"/>
  <c r="D123" i="1" s="1"/>
  <c r="D104" i="1"/>
  <c r="D103" i="1"/>
  <c r="C117" i="1"/>
  <c r="D117" i="1" s="1"/>
  <c r="D116" i="1"/>
  <c r="C110" i="1"/>
  <c r="D110" i="1" s="1"/>
  <c r="D109" i="1"/>
  <c r="D150" i="1"/>
  <c r="C152" i="1"/>
  <c r="D152" i="1" s="1"/>
  <c r="C186" i="1"/>
  <c r="D186" i="1" s="1"/>
  <c r="D185" i="1"/>
  <c r="D199" i="1"/>
  <c r="C17" i="1"/>
  <c r="C9" i="1"/>
  <c r="C24" i="1"/>
  <c r="D24" i="1" s="1"/>
  <c r="C44" i="1"/>
  <c r="D44" i="1" s="1"/>
  <c r="C22" i="1"/>
  <c r="D22" i="1" s="1"/>
  <c r="C29" i="1"/>
  <c r="D29" i="1" s="1"/>
  <c r="C167" i="1"/>
  <c r="D167" i="1" s="1"/>
  <c r="C173" i="1"/>
  <c r="D173" i="1" s="1"/>
  <c r="D7" i="1"/>
  <c r="C13" i="1"/>
  <c r="C32" i="1"/>
  <c r="D32" i="1" s="1"/>
  <c r="D12" i="1"/>
  <c r="C26" i="1"/>
  <c r="C36" i="1"/>
  <c r="D36" i="1" s="1"/>
  <c r="C34" i="1"/>
  <c r="D34" i="1" s="1"/>
  <c r="C59" i="1"/>
  <c r="D141" i="1"/>
  <c r="C155" i="1"/>
  <c r="D155" i="1" s="1"/>
  <c r="D215" i="1"/>
  <c r="D35" i="1"/>
  <c r="C39" i="1"/>
  <c r="D39" i="1" s="1"/>
  <c r="C129" i="1"/>
  <c r="D129" i="1" s="1"/>
  <c r="C176" i="1"/>
  <c r="D176" i="1" s="1"/>
  <c r="C208" i="1"/>
  <c r="D208" i="1" s="1"/>
  <c r="D213" i="1"/>
  <c r="D216" i="1"/>
  <c r="B218" i="1"/>
  <c r="C62" i="1"/>
  <c r="D62" i="1" s="1"/>
  <c r="C139" i="1"/>
  <c r="C143" i="1"/>
  <c r="D143" i="1" s="1"/>
  <c r="C161" i="1"/>
  <c r="D161" i="1" s="1"/>
  <c r="C126" i="1"/>
  <c r="D126" i="1" s="1"/>
  <c r="C164" i="1"/>
  <c r="D164" i="1" s="1"/>
  <c r="C170" i="1"/>
  <c r="D170" i="1" s="1"/>
  <c r="C124" i="1"/>
  <c r="D124" i="1" s="1"/>
  <c r="C158" i="1"/>
  <c r="D158" i="1" s="1"/>
  <c r="C122" i="1"/>
  <c r="D122" i="1" s="1"/>
  <c r="C151" i="1"/>
  <c r="D151" i="1" s="1"/>
  <c r="C63" i="1"/>
  <c r="D63" i="1" s="1"/>
  <c r="C55" i="1"/>
  <c r="D42" i="1"/>
  <c r="C86" i="1"/>
  <c r="D209" i="1"/>
  <c r="C212" i="1"/>
  <c r="D212" i="1" s="1"/>
  <c r="C204" i="1"/>
  <c r="D204" i="1" s="1"/>
  <c r="D205" i="1"/>
  <c r="C207" i="1"/>
  <c r="D207" i="1" s="1"/>
  <c r="C196" i="1"/>
  <c r="D196" i="1" s="1"/>
  <c r="D201" i="1"/>
  <c r="D203" i="1"/>
  <c r="C92" i="1" l="1"/>
  <c r="C93" i="1" s="1"/>
  <c r="D93" i="1" s="1"/>
  <c r="C218" i="1"/>
  <c r="C220" i="1" s="1"/>
  <c r="D220" i="1" s="1"/>
  <c r="D218" i="1" l="1"/>
</calcChain>
</file>

<file path=xl/sharedStrings.xml><?xml version="1.0" encoding="utf-8"?>
<sst xmlns="http://schemas.openxmlformats.org/spreadsheetml/2006/main" count="260" uniqueCount="209">
  <si>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</si>
  <si>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</si>
  <si>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</si>
  <si>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</si>
  <si>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</si>
  <si>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</si>
  <si>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</si>
  <si>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</si>
  <si>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</si>
  <si>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</si>
  <si>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</si>
  <si>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</si>
  <si>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</si>
  <si>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</si>
  <si>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</si>
  <si>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</si>
  <si>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</si>
  <si>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</si>
  <si>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</si>
  <si>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</si>
  <si>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</si>
  <si>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</si>
  <si>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</si>
  <si>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</si>
  <si>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</si>
  <si>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</si>
  <si>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</si>
  <si>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</si>
  <si>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</si>
  <si>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</si>
  <si>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</si>
  <si>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</si>
  <si>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</si>
  <si>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</si>
  <si>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</si>
  <si>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</si>
  <si>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</si>
  <si>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</si>
  <si>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</si>
  <si>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</si>
  <si>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</si>
  <si>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</si>
  <si>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</si>
  <si>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</si>
  <si>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</si>
  <si>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</si>
  <si>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</si>
  <si>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</si>
  <si>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</si>
  <si>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</si>
  <si>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</si>
  <si>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</si>
  <si>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</si>
  <si>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</si>
  <si>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</si>
  <si>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</si>
  <si>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</si>
  <si>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</si>
  <si>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</si>
  <si>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</si>
  <si>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</si>
  <si>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</si>
  <si>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</si>
  <si>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</si>
  <si>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</si>
  <si>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</si>
  <si>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</si>
  <si>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</si>
  <si>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</si>
  <si>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</si>
  <si>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</si>
  <si>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</si>
  <si>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</si>
  <si>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</si>
  <si>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</si>
  <si>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</si>
  <si>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</si>
  <si>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</si>
  <si>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</si>
  <si>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</si>
  <si>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</si>
  <si>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</si>
  <si>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</si>
  <si>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</si>
  <si>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</si>
  <si>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</si>
  <si>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</si>
  <si>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</si>
  <si>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</si>
  <si>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</si>
  <si>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</si>
  <si>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</si>
  <si>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</si>
  <si>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</si>
  <si>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</si>
  <si>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</si>
  <si>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</si>
  <si>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</si>
  <si>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</si>
  <si>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</si>
  <si>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</si>
  <si>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</si>
  <si>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</si>
  <si>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</si>
  <si>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</si>
  <si>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</si>
  <si>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</si>
  <si>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</si>
  <si>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</si>
  <si>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</si>
  <si>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</si>
  <si>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</si>
  <si>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</si>
  <si>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</si>
  <si>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</si>
  <si>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</si>
  <si>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</si>
  <si>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</si>
  <si>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</si>
  <si>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</si>
  <si>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</si>
  <si>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</si>
  <si>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</si>
  <si>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</si>
  <si>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</si>
  <si>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</si>
  <si>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</si>
  <si>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</si>
  <si>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</si>
  <si>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</si>
  <si>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</si>
  <si>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</si>
  <si>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</si>
  <si>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</si>
  <si>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</si>
  <si>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</si>
  <si>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</si>
  <si>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</si>
  <si>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</si>
  <si>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</si>
  <si>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</si>
  <si>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</si>
  <si>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</si>
  <si>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</si>
  <si>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</si>
  <si>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</si>
  <si>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</si>
  <si>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</si>
  <si>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</si>
  <si>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</si>
  <si>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</si>
  <si>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</si>
  <si>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</si>
  <si>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</si>
  <si>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</si>
  <si>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</si>
  <si>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</si>
  <si>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</si>
  <si>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</si>
  <si>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</si>
  <si>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</si>
  <si>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</si>
  <si>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</si>
  <si>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</si>
  <si>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</si>
  <si>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</si>
  <si>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</si>
  <si>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</si>
  <si>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</si>
  <si>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</si>
  <si>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</si>
  <si>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</si>
  <si>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</si>
  <si>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</si>
  <si>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</si>
  <si>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</si>
  <si>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</si>
  <si>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</si>
  <si>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</si>
  <si>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</si>
  <si>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</si>
  <si>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</si>
  <si>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</si>
  <si>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</si>
  <si>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</si>
  <si>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</si>
  <si>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</si>
  <si>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</si>
  <si>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</si>
  <si>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</si>
  <si>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</si>
  <si>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</si>
  <si>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</si>
  <si>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</si>
  <si>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</si>
  <si>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</si>
  <si>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</si>
  <si>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</si>
  <si>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</si>
  <si>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</si>
  <si>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</si>
  <si>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</si>
  <si>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</si>
  <si>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</si>
  <si>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</si>
  <si>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</si>
  <si>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</si>
  <si>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</si>
  <si>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Информация о сельскохозяйственных работах по состоянию на 12 августа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</si>
</sst>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 wrapText="1"/>
    </xf>
    <xf numFmtId="166" fontId="11" fillId="3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11" fillId="0" borderId="5" xfId="2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 wrapText="1"/>
    </xf>
    <xf numFmtId="166" fontId="11" fillId="0" borderId="2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166" fontId="10" fillId="3" borderId="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49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E6"/>
    </sheetView>
  </sheetViews>
  <sheetFormatPr defaultColWidth="9.140625" defaultRowHeight="16.5" outlineLevelRow="1" x14ac:dyDescent="0.25"/>
  <cols>
    <col min="1" max="1" width="103" style="78" customWidth="1"/>
    <col min="2" max="2" width="14.42578125" style="2" customWidth="1"/>
    <col min="3" max="3" width="13.28515625" style="2" customWidth="1"/>
    <col min="4" max="4" width="15" style="2" customWidth="1"/>
    <col min="5" max="8" width="13.7109375" style="1" customWidth="1"/>
    <col min="9" max="9" width="14" style="130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104" customWidth="1"/>
    <col min="17" max="17" width="13.5703125" style="130" customWidth="1"/>
    <col min="18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74" t="s">
        <v>208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4" customFormat="1" ht="0.6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131"/>
      <c r="J3" s="5"/>
      <c r="K3" s="5"/>
      <c r="L3" s="5"/>
      <c r="M3" s="5"/>
      <c r="N3" s="5"/>
      <c r="O3" s="5"/>
      <c r="P3" s="105"/>
      <c r="Q3" s="131"/>
      <c r="R3" s="5"/>
      <c r="S3" s="5"/>
      <c r="T3" s="5"/>
      <c r="U3" s="5"/>
      <c r="V3" s="5"/>
      <c r="W3" s="5"/>
      <c r="X3" s="6" t="s">
        <v>2</v>
      </c>
      <c r="Y3" s="6"/>
    </row>
    <row r="4" spans="1:26" s="2" customFormat="1" ht="17.25" customHeight="1" thickBot="1" x14ac:dyDescent="0.35">
      <c r="A4" s="175" t="s">
        <v>3</v>
      </c>
      <c r="B4" s="178" t="s">
        <v>196</v>
      </c>
      <c r="C4" s="171" t="s">
        <v>197</v>
      </c>
      <c r="D4" s="171" t="s">
        <v>198</v>
      </c>
      <c r="E4" s="181" t="s">
        <v>4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3"/>
      <c r="Z4" s="2" t="s">
        <v>0</v>
      </c>
    </row>
    <row r="5" spans="1:26" s="2" customFormat="1" ht="87" customHeight="1" x14ac:dyDescent="0.25">
      <c r="A5" s="176"/>
      <c r="B5" s="179"/>
      <c r="C5" s="172"/>
      <c r="D5" s="172"/>
      <c r="E5" s="184" t="s">
        <v>5</v>
      </c>
      <c r="F5" s="184" t="s">
        <v>6</v>
      </c>
      <c r="G5" s="184" t="s">
        <v>7</v>
      </c>
      <c r="H5" s="184" t="s">
        <v>8</v>
      </c>
      <c r="I5" s="184" t="s">
        <v>9</v>
      </c>
      <c r="J5" s="184" t="s">
        <v>10</v>
      </c>
      <c r="K5" s="184" t="s">
        <v>11</v>
      </c>
      <c r="L5" s="184" t="s">
        <v>12</v>
      </c>
      <c r="M5" s="184" t="s">
        <v>13</v>
      </c>
      <c r="N5" s="184" t="s">
        <v>14</v>
      </c>
      <c r="O5" s="184" t="s">
        <v>15</v>
      </c>
      <c r="P5" s="184" t="s">
        <v>16</v>
      </c>
      <c r="Q5" s="184" t="s">
        <v>17</v>
      </c>
      <c r="R5" s="184" t="s">
        <v>18</v>
      </c>
      <c r="S5" s="184" t="s">
        <v>19</v>
      </c>
      <c r="T5" s="184" t="s">
        <v>20</v>
      </c>
      <c r="U5" s="184" t="s">
        <v>21</v>
      </c>
      <c r="V5" s="184" t="s">
        <v>22</v>
      </c>
      <c r="W5" s="184" t="s">
        <v>23</v>
      </c>
      <c r="X5" s="184" t="s">
        <v>24</v>
      </c>
      <c r="Y5" s="184" t="s">
        <v>25</v>
      </c>
    </row>
    <row r="6" spans="1:26" s="2" customFormat="1" ht="69.75" customHeight="1" thickBot="1" x14ac:dyDescent="0.3">
      <c r="A6" s="177"/>
      <c r="B6" s="180"/>
      <c r="C6" s="173"/>
      <c r="D6" s="173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0">
        <v>1991</v>
      </c>
      <c r="F8" s="10">
        <v>1406</v>
      </c>
      <c r="G8" s="10">
        <v>3539</v>
      </c>
      <c r="H8" s="10">
        <v>3033</v>
      </c>
      <c r="I8" s="10">
        <v>1398</v>
      </c>
      <c r="J8" s="10">
        <v>3127</v>
      </c>
      <c r="K8" s="10">
        <v>2331</v>
      </c>
      <c r="L8" s="10">
        <v>2804</v>
      </c>
      <c r="M8" s="10">
        <v>2797</v>
      </c>
      <c r="N8" s="10">
        <v>794</v>
      </c>
      <c r="O8" s="10">
        <v>1300</v>
      </c>
      <c r="P8" s="10">
        <v>1997</v>
      </c>
      <c r="Q8" s="10">
        <v>2963</v>
      </c>
      <c r="R8" s="10">
        <v>3011</v>
      </c>
      <c r="S8" s="10">
        <v>3898</v>
      </c>
      <c r="T8" s="10">
        <v>2317</v>
      </c>
      <c r="U8" s="10">
        <v>1977</v>
      </c>
      <c r="V8" s="10">
        <v>720</v>
      </c>
      <c r="W8" s="10">
        <v>1922</v>
      </c>
      <c r="X8" s="10">
        <v>4024</v>
      </c>
      <c r="Y8" s="10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74">
        <f t="shared" si="1"/>
        <v>0.96276595744680848</v>
      </c>
      <c r="F9" s="74">
        <f t="shared" si="1"/>
        <v>0.98597475455820471</v>
      </c>
      <c r="G9" s="74">
        <f t="shared" si="1"/>
        <v>1.0688613711869526</v>
      </c>
      <c r="H9" s="74">
        <f t="shared" si="1"/>
        <v>1.0066379024228345</v>
      </c>
      <c r="I9" s="74">
        <f t="shared" si="1"/>
        <v>1.0123099203475743</v>
      </c>
      <c r="J9" s="74">
        <f t="shared" si="1"/>
        <v>0.96661514683153016</v>
      </c>
      <c r="K9" s="74">
        <f t="shared" si="1"/>
        <v>1.0523702031602709</v>
      </c>
      <c r="L9" s="74">
        <f t="shared" si="1"/>
        <v>1.0039384174722521</v>
      </c>
      <c r="M9" s="74">
        <f t="shared" si="1"/>
        <v>1.226216571679088</v>
      </c>
      <c r="N9" s="74">
        <f t="shared" si="1"/>
        <v>1.1473988439306357</v>
      </c>
      <c r="O9" s="74">
        <f t="shared" si="1"/>
        <v>0.82330588980367325</v>
      </c>
      <c r="P9" s="74">
        <f t="shared" si="1"/>
        <v>1</v>
      </c>
      <c r="Q9" s="74">
        <f t="shared" si="1"/>
        <v>1.0597281831187411</v>
      </c>
      <c r="R9" s="74">
        <f t="shared" si="1"/>
        <v>1</v>
      </c>
      <c r="S9" s="74">
        <f t="shared" si="1"/>
        <v>1.2185057830572055</v>
      </c>
      <c r="T9" s="74">
        <f t="shared" si="1"/>
        <v>0.99271636675235642</v>
      </c>
      <c r="U9" s="74">
        <f t="shared" si="1"/>
        <v>0.95692158760890611</v>
      </c>
      <c r="V9" s="74">
        <f t="shared" si="1"/>
        <v>1.051094890510949</v>
      </c>
      <c r="W9" s="74">
        <f t="shared" si="1"/>
        <v>1.0196286472148541</v>
      </c>
      <c r="X9" s="74">
        <f t="shared" si="1"/>
        <v>1.0062515628907227</v>
      </c>
      <c r="Y9" s="74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0">
        <v>1901</v>
      </c>
      <c r="F10" s="10">
        <v>1336</v>
      </c>
      <c r="G10" s="10">
        <v>3539</v>
      </c>
      <c r="H10" s="10">
        <v>2944</v>
      </c>
      <c r="I10" s="10">
        <v>1318</v>
      </c>
      <c r="J10" s="10">
        <v>3023</v>
      </c>
      <c r="K10" s="10">
        <v>2151</v>
      </c>
      <c r="L10" s="10">
        <v>2804</v>
      </c>
      <c r="M10" s="10">
        <v>2797</v>
      </c>
      <c r="N10" s="10">
        <v>794</v>
      </c>
      <c r="O10" s="10">
        <v>1211</v>
      </c>
      <c r="P10" s="10">
        <v>1997</v>
      </c>
      <c r="Q10" s="10">
        <v>2823</v>
      </c>
      <c r="R10" s="10">
        <v>3011</v>
      </c>
      <c r="S10" s="10">
        <v>3898</v>
      </c>
      <c r="T10" s="10">
        <v>1963</v>
      </c>
      <c r="U10" s="10">
        <v>1913</v>
      </c>
      <c r="V10" s="10">
        <v>660</v>
      </c>
      <c r="W10" s="10">
        <v>1809</v>
      </c>
      <c r="X10" s="10">
        <v>3934</v>
      </c>
      <c r="Y10" s="10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74">
        <f>E10/E8</f>
        <v>0.95479658463083883</v>
      </c>
      <c r="F11" s="74">
        <f t="shared" ref="F11:Y11" si="2">F10/F8</f>
        <v>0.9502133712660028</v>
      </c>
      <c r="G11" s="74">
        <f t="shared" si="2"/>
        <v>1</v>
      </c>
      <c r="H11" s="74">
        <f t="shared" si="2"/>
        <v>0.97065611605670954</v>
      </c>
      <c r="I11" s="74">
        <f t="shared" si="2"/>
        <v>0.94277539341917027</v>
      </c>
      <c r="J11" s="74">
        <f t="shared" si="2"/>
        <v>0.9667412855772306</v>
      </c>
      <c r="K11" s="74">
        <v>0.97</v>
      </c>
      <c r="L11" s="74">
        <f t="shared" si="2"/>
        <v>1</v>
      </c>
      <c r="M11" s="74">
        <f t="shared" si="2"/>
        <v>1</v>
      </c>
      <c r="N11" s="74">
        <f t="shared" si="2"/>
        <v>1</v>
      </c>
      <c r="O11" s="74">
        <v>0.94</v>
      </c>
      <c r="P11" s="74">
        <f t="shared" si="2"/>
        <v>1</v>
      </c>
      <c r="Q11" s="74">
        <f t="shared" si="2"/>
        <v>0.95275059061761724</v>
      </c>
      <c r="R11" s="74">
        <f t="shared" si="2"/>
        <v>1</v>
      </c>
      <c r="S11" s="74">
        <f t="shared" si="2"/>
        <v>1</v>
      </c>
      <c r="T11" s="74">
        <f t="shared" si="2"/>
        <v>0.84721622788088047</v>
      </c>
      <c r="U11" s="74">
        <f t="shared" si="2"/>
        <v>0.96762771876580678</v>
      </c>
      <c r="V11" s="74">
        <v>0.97</v>
      </c>
      <c r="W11" s="74">
        <f t="shared" si="2"/>
        <v>0.94120707596253905</v>
      </c>
      <c r="X11" s="74">
        <f t="shared" si="2"/>
        <v>0.97763419483101388</v>
      </c>
      <c r="Y11" s="74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79">
        <v>1630</v>
      </c>
      <c r="F12" s="79">
        <v>728</v>
      </c>
      <c r="G12" s="79">
        <v>2552</v>
      </c>
      <c r="H12" s="79">
        <v>1253</v>
      </c>
      <c r="I12" s="79">
        <v>680</v>
      </c>
      <c r="J12" s="79">
        <v>2600</v>
      </c>
      <c r="K12" s="79">
        <v>1201</v>
      </c>
      <c r="L12" s="79">
        <v>607</v>
      </c>
      <c r="M12" s="79">
        <v>968</v>
      </c>
      <c r="N12" s="79">
        <v>35</v>
      </c>
      <c r="O12" s="79">
        <v>517</v>
      </c>
      <c r="P12" s="79">
        <v>950</v>
      </c>
      <c r="Q12" s="79">
        <v>2963</v>
      </c>
      <c r="R12" s="79">
        <v>1650</v>
      </c>
      <c r="S12" s="79">
        <v>2878</v>
      </c>
      <c r="T12" s="79">
        <v>1772</v>
      </c>
      <c r="U12" s="79">
        <v>742</v>
      </c>
      <c r="V12" s="79">
        <v>720</v>
      </c>
      <c r="W12" s="79">
        <v>260</v>
      </c>
      <c r="X12" s="79">
        <v>3270</v>
      </c>
      <c r="Y12" s="79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6">
        <f t="shared" ref="E13:L13" si="3">E12/E8</f>
        <v>0.81868407835258661</v>
      </c>
      <c r="F13" s="16">
        <f t="shared" si="3"/>
        <v>0.51778093883357046</v>
      </c>
      <c r="G13" s="16">
        <f t="shared" si="3"/>
        <v>0.72110765753037587</v>
      </c>
      <c r="H13" s="16">
        <f t="shared" si="3"/>
        <v>0.41312232113419056</v>
      </c>
      <c r="I13" s="16">
        <f t="shared" si="3"/>
        <v>0.48640915593705292</v>
      </c>
      <c r="J13" s="16">
        <f t="shared" si="3"/>
        <v>0.83146786056923572</v>
      </c>
      <c r="K13" s="16">
        <f t="shared" si="3"/>
        <v>0.51522951522951521</v>
      </c>
      <c r="L13" s="16">
        <f t="shared" si="3"/>
        <v>0.21647646219686162</v>
      </c>
      <c r="M13" s="16">
        <f t="shared" ref="M13:Y13" si="4">M12/M8</f>
        <v>0.34608509116910974</v>
      </c>
      <c r="N13" s="16">
        <f t="shared" si="4"/>
        <v>4.4080604534005037E-2</v>
      </c>
      <c r="O13" s="16">
        <f t="shared" si="4"/>
        <v>0.39769230769230768</v>
      </c>
      <c r="P13" s="16">
        <f t="shared" si="4"/>
        <v>0.4757135703555333</v>
      </c>
      <c r="Q13" s="16">
        <f t="shared" si="4"/>
        <v>1</v>
      </c>
      <c r="R13" s="16">
        <f t="shared" si="4"/>
        <v>0.5479907007638658</v>
      </c>
      <c r="S13" s="16">
        <f t="shared" si="4"/>
        <v>0.73832734735761929</v>
      </c>
      <c r="T13" s="16">
        <f t="shared" si="4"/>
        <v>0.76478204574881314</v>
      </c>
      <c r="U13" s="16">
        <f t="shared" si="4"/>
        <v>0.37531613555892768</v>
      </c>
      <c r="V13" s="16">
        <f t="shared" si="4"/>
        <v>1</v>
      </c>
      <c r="W13" s="16">
        <f t="shared" si="4"/>
        <v>0.13527575442247658</v>
      </c>
      <c r="X13" s="16">
        <f t="shared" si="4"/>
        <v>0.812624254473161</v>
      </c>
      <c r="Y13" s="16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0">
        <v>103</v>
      </c>
      <c r="F14" s="10">
        <v>390</v>
      </c>
      <c r="G14" s="10">
        <v>1190</v>
      </c>
      <c r="H14" s="10">
        <v>530</v>
      </c>
      <c r="I14" s="10"/>
      <c r="J14" s="10">
        <v>300</v>
      </c>
      <c r="K14" s="10">
        <v>975</v>
      </c>
      <c r="L14" s="10">
        <v>650</v>
      </c>
      <c r="M14" s="10">
        <v>700</v>
      </c>
      <c r="N14" s="10">
        <v>12</v>
      </c>
      <c r="O14" s="10">
        <v>88</v>
      </c>
      <c r="P14" s="10">
        <v>520</v>
      </c>
      <c r="Q14" s="10"/>
      <c r="R14" s="10">
        <v>1260</v>
      </c>
      <c r="S14" s="10">
        <v>465</v>
      </c>
      <c r="T14" s="10"/>
      <c r="U14" s="10">
        <v>300</v>
      </c>
      <c r="V14" s="10">
        <v>4</v>
      </c>
      <c r="W14" s="10">
        <v>50</v>
      </c>
      <c r="X14" s="10">
        <v>650</v>
      </c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75">
        <v>268.39999999999998</v>
      </c>
      <c r="F16" s="75">
        <v>181.8</v>
      </c>
      <c r="G16" s="75">
        <v>597.6</v>
      </c>
      <c r="H16" s="75">
        <v>1396.4</v>
      </c>
      <c r="I16" s="75">
        <v>363.2</v>
      </c>
      <c r="J16" s="75">
        <v>496.3</v>
      </c>
      <c r="K16" s="75">
        <v>781</v>
      </c>
      <c r="L16" s="75">
        <v>850.5</v>
      </c>
      <c r="M16" s="75">
        <v>782.1</v>
      </c>
      <c r="N16" s="75">
        <v>210</v>
      </c>
      <c r="O16" s="75">
        <v>484.8</v>
      </c>
      <c r="P16" s="75">
        <v>248.3</v>
      </c>
      <c r="Q16" s="75">
        <v>516.20000000000005</v>
      </c>
      <c r="R16" s="75">
        <v>356</v>
      </c>
      <c r="S16" s="75">
        <v>868</v>
      </c>
      <c r="T16" s="75">
        <v>561.20000000000005</v>
      </c>
      <c r="U16" s="75">
        <v>219.8</v>
      </c>
      <c r="V16" s="75">
        <v>145.1</v>
      </c>
      <c r="W16" s="75">
        <v>605.70000000000005</v>
      </c>
      <c r="X16" s="75">
        <v>1368.7</v>
      </c>
      <c r="Y16" s="75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6">
        <f t="shared" ref="E17:W17" si="6">E16/E15</f>
        <v>0.22108731466227347</v>
      </c>
      <c r="F17" s="16">
        <f t="shared" si="6"/>
        <v>0.30350584307178635</v>
      </c>
      <c r="G17" s="16">
        <f t="shared" si="6"/>
        <v>0.41043956043956048</v>
      </c>
      <c r="H17" s="16">
        <f t="shared" si="6"/>
        <v>1.19718792866941</v>
      </c>
      <c r="I17" s="16">
        <f t="shared" si="6"/>
        <v>0.56049382716049378</v>
      </c>
      <c r="J17" s="16">
        <f t="shared" si="6"/>
        <v>0.47447418738049713</v>
      </c>
      <c r="K17" s="16">
        <f t="shared" si="6"/>
        <v>0.8087397742570156</v>
      </c>
      <c r="L17" s="16">
        <f t="shared" si="6"/>
        <v>0.66863207547169812</v>
      </c>
      <c r="M17" s="16">
        <f t="shared" si="6"/>
        <v>1.0037217659137576</v>
      </c>
      <c r="N17" s="16">
        <f t="shared" si="6"/>
        <v>0.50239234449760761</v>
      </c>
      <c r="O17" s="16">
        <f t="shared" si="6"/>
        <v>0.89446494464944648</v>
      </c>
      <c r="P17" s="16">
        <f t="shared" si="6"/>
        <v>0.21992914083259524</v>
      </c>
      <c r="Q17" s="16">
        <f t="shared" si="6"/>
        <v>0.39165402124430959</v>
      </c>
      <c r="R17" s="16">
        <f t="shared" si="6"/>
        <v>0.34362934362934361</v>
      </c>
      <c r="S17" s="16">
        <f t="shared" si="6"/>
        <v>0.68427276310603069</v>
      </c>
      <c r="T17" s="16">
        <f t="shared" si="6"/>
        <v>0.65484247374562432</v>
      </c>
      <c r="U17" s="16">
        <f t="shared" si="6"/>
        <v>0.33252647503782151</v>
      </c>
      <c r="V17" s="16">
        <f t="shared" si="6"/>
        <v>0.77345415778251603</v>
      </c>
      <c r="W17" s="16">
        <f t="shared" si="6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02">
        <v>7450</v>
      </c>
      <c r="F20" s="102">
        <v>3312</v>
      </c>
      <c r="G20" s="102">
        <v>3845</v>
      </c>
      <c r="H20" s="102">
        <v>6912</v>
      </c>
      <c r="I20" s="102">
        <v>2567</v>
      </c>
      <c r="J20" s="102">
        <v>6276</v>
      </c>
      <c r="K20" s="102">
        <v>2486</v>
      </c>
      <c r="L20" s="102">
        <v>3533</v>
      </c>
      <c r="M20" s="102">
        <v>4751</v>
      </c>
      <c r="N20" s="102">
        <v>1784</v>
      </c>
      <c r="O20" s="102">
        <v>3117</v>
      </c>
      <c r="P20" s="102">
        <v>6485</v>
      </c>
      <c r="Q20" s="102">
        <v>6080</v>
      </c>
      <c r="R20" s="102">
        <v>3411</v>
      </c>
      <c r="S20" s="102">
        <v>7307</v>
      </c>
      <c r="T20" s="102">
        <v>4019</v>
      </c>
      <c r="U20" s="102">
        <v>1720</v>
      </c>
      <c r="V20" s="102">
        <v>2225</v>
      </c>
      <c r="W20" s="102">
        <v>6102</v>
      </c>
      <c r="X20" s="102">
        <v>3776</v>
      </c>
      <c r="Y20" s="102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01">
        <f t="shared" ref="E22:Y22" si="7">E21/E20</f>
        <v>0</v>
      </c>
      <c r="F22" s="101">
        <f t="shared" si="7"/>
        <v>0</v>
      </c>
      <c r="G22" s="101">
        <f t="shared" si="7"/>
        <v>0</v>
      </c>
      <c r="H22" s="101">
        <f t="shared" si="7"/>
        <v>0</v>
      </c>
      <c r="I22" s="101">
        <f t="shared" si="7"/>
        <v>0</v>
      </c>
      <c r="J22" s="101">
        <f t="shared" si="7"/>
        <v>0</v>
      </c>
      <c r="K22" s="101">
        <f t="shared" si="7"/>
        <v>0</v>
      </c>
      <c r="L22" s="101">
        <f t="shared" si="7"/>
        <v>0</v>
      </c>
      <c r="M22" s="101">
        <f t="shared" si="7"/>
        <v>0</v>
      </c>
      <c r="N22" s="101">
        <f t="shared" si="7"/>
        <v>0</v>
      </c>
      <c r="O22" s="101">
        <f t="shared" si="7"/>
        <v>0</v>
      </c>
      <c r="P22" s="101">
        <f t="shared" si="7"/>
        <v>0</v>
      </c>
      <c r="Q22" s="101">
        <f t="shared" si="7"/>
        <v>0</v>
      </c>
      <c r="R22" s="101">
        <f t="shared" si="7"/>
        <v>0</v>
      </c>
      <c r="S22" s="101">
        <f t="shared" si="7"/>
        <v>0</v>
      </c>
      <c r="T22" s="101">
        <f t="shared" si="7"/>
        <v>0</v>
      </c>
      <c r="U22" s="101">
        <f t="shared" si="7"/>
        <v>0</v>
      </c>
      <c r="V22" s="101">
        <f t="shared" si="7"/>
        <v>0</v>
      </c>
      <c r="W22" s="101">
        <f t="shared" si="7"/>
        <v>0</v>
      </c>
      <c r="X22" s="101">
        <f t="shared" si="7"/>
        <v>0</v>
      </c>
      <c r="Y22" s="101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8">F23/F21</f>
        <v>#DIV/0!</v>
      </c>
      <c r="G24" s="16" t="e">
        <f t="shared" si="8"/>
        <v>#DIV/0!</v>
      </c>
      <c r="H24" s="16" t="e">
        <f t="shared" si="8"/>
        <v>#DIV/0!</v>
      </c>
      <c r="I24" s="16" t="e">
        <f t="shared" si="8"/>
        <v>#DIV/0!</v>
      </c>
      <c r="J24" s="16" t="e">
        <f t="shared" si="8"/>
        <v>#DIV/0!</v>
      </c>
      <c r="K24" s="16" t="e">
        <f t="shared" si="8"/>
        <v>#DIV/0!</v>
      </c>
      <c r="L24" s="16" t="e">
        <f t="shared" si="8"/>
        <v>#DIV/0!</v>
      </c>
      <c r="M24" s="16" t="e">
        <f t="shared" si="8"/>
        <v>#DIV/0!</v>
      </c>
      <c r="N24" s="16" t="e">
        <f t="shared" si="8"/>
        <v>#DIV/0!</v>
      </c>
      <c r="O24" s="16" t="e">
        <f t="shared" si="8"/>
        <v>#DIV/0!</v>
      </c>
      <c r="P24" s="16" t="e">
        <f t="shared" si="8"/>
        <v>#DIV/0!</v>
      </c>
      <c r="Q24" s="16" t="e">
        <f t="shared" si="8"/>
        <v>#DIV/0!</v>
      </c>
      <c r="R24" s="16" t="e">
        <f t="shared" si="8"/>
        <v>#DIV/0!</v>
      </c>
      <c r="S24" s="16" t="e">
        <f t="shared" si="8"/>
        <v>#DIV/0!</v>
      </c>
      <c r="T24" s="16" t="e">
        <f t="shared" si="8"/>
        <v>#DIV/0!</v>
      </c>
      <c r="U24" s="16" t="e">
        <f t="shared" si="8"/>
        <v>#DIV/0!</v>
      </c>
      <c r="V24" s="16" t="e">
        <f t="shared" si="8"/>
        <v>#DIV/0!</v>
      </c>
      <c r="W24" s="16" t="e">
        <f t="shared" si="8"/>
        <v>#DIV/0!</v>
      </c>
      <c r="X24" s="16" t="e">
        <f t="shared" si="8"/>
        <v>#DIV/0!</v>
      </c>
      <c r="Y24" s="16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26">
        <v>5960</v>
      </c>
      <c r="F25" s="26">
        <v>2969</v>
      </c>
      <c r="G25" s="26">
        <v>3500</v>
      </c>
      <c r="H25" s="26">
        <v>5710</v>
      </c>
      <c r="I25" s="26">
        <v>1625</v>
      </c>
      <c r="J25" s="26">
        <v>6276</v>
      </c>
      <c r="K25" s="26">
        <v>2321</v>
      </c>
      <c r="L25" s="26">
        <v>3150</v>
      </c>
      <c r="M25" s="26">
        <v>3672</v>
      </c>
      <c r="N25" s="26">
        <v>1784</v>
      </c>
      <c r="O25" s="26">
        <v>2709</v>
      </c>
      <c r="P25" s="26">
        <v>6400</v>
      </c>
      <c r="Q25" s="26">
        <v>5533</v>
      </c>
      <c r="R25" s="26">
        <v>3411</v>
      </c>
      <c r="S25" s="26">
        <v>7307</v>
      </c>
      <c r="T25" s="26">
        <v>3436</v>
      </c>
      <c r="U25" s="26">
        <v>1330</v>
      </c>
      <c r="V25" s="26">
        <v>1495</v>
      </c>
      <c r="W25" s="26">
        <v>6102</v>
      </c>
      <c r="X25" s="26">
        <v>3400</v>
      </c>
      <c r="Y25" s="26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29">
        <f t="shared" si="9"/>
        <v>0.8</v>
      </c>
      <c r="F26" s="29">
        <f t="shared" si="9"/>
        <v>0.89643719806763289</v>
      </c>
      <c r="G26" s="29">
        <f t="shared" si="9"/>
        <v>0.91027308192457734</v>
      </c>
      <c r="H26" s="29">
        <f t="shared" si="9"/>
        <v>0.82609953703703709</v>
      </c>
      <c r="I26" s="29">
        <f t="shared" si="9"/>
        <v>0.63303467082197118</v>
      </c>
      <c r="J26" s="29">
        <f t="shared" si="9"/>
        <v>1</v>
      </c>
      <c r="K26" s="29">
        <f t="shared" si="9"/>
        <v>0.9336283185840708</v>
      </c>
      <c r="L26" s="29">
        <f t="shared" si="9"/>
        <v>0.89159354656099632</v>
      </c>
      <c r="M26" s="29">
        <f t="shared" si="9"/>
        <v>0.77288991791201855</v>
      </c>
      <c r="N26" s="29">
        <f t="shared" si="9"/>
        <v>1</v>
      </c>
      <c r="O26" s="29">
        <f t="shared" si="9"/>
        <v>0.86910490856592881</v>
      </c>
      <c r="P26" s="29">
        <f t="shared" si="9"/>
        <v>0.98689282960678493</v>
      </c>
      <c r="Q26" s="29">
        <f t="shared" si="9"/>
        <v>0.91003289473684212</v>
      </c>
      <c r="R26" s="29">
        <f t="shared" si="9"/>
        <v>1</v>
      </c>
      <c r="S26" s="29">
        <f t="shared" si="9"/>
        <v>1</v>
      </c>
      <c r="T26" s="29">
        <f t="shared" si="9"/>
        <v>0.85493903956208017</v>
      </c>
      <c r="U26" s="29">
        <f t="shared" si="9"/>
        <v>0.77325581395348841</v>
      </c>
      <c r="V26" s="29">
        <f t="shared" si="9"/>
        <v>0.67191011235955056</v>
      </c>
      <c r="W26" s="29">
        <f t="shared" si="9"/>
        <v>1</v>
      </c>
      <c r="X26" s="29">
        <f t="shared" si="9"/>
        <v>0.90042372881355937</v>
      </c>
      <c r="Y26" s="29">
        <f t="shared" si="9"/>
        <v>0.81004566210045659</v>
      </c>
    </row>
    <row r="27" spans="1:26" s="100" customFormat="1" ht="30" hidden="1" customHeight="1" x14ac:dyDescent="0.2">
      <c r="A27" s="97" t="s">
        <v>194</v>
      </c>
      <c r="B27" s="98">
        <v>10</v>
      </c>
      <c r="C27" s="23">
        <f t="shared" ref="C27:C33" si="10">SUM(E27:Y27)</f>
        <v>6</v>
      </c>
      <c r="D27" s="99"/>
      <c r="E27" s="37"/>
      <c r="F27" s="37"/>
      <c r="G27" s="37"/>
      <c r="H27" s="37">
        <v>4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>
        <v>1</v>
      </c>
      <c r="T27" s="37"/>
      <c r="U27" s="37"/>
      <c r="V27" s="37"/>
      <c r="W27" s="37"/>
      <c r="X27" s="37">
        <v>1</v>
      </c>
      <c r="Y27" s="37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26">
        <v>5000</v>
      </c>
      <c r="F28" s="26">
        <v>1103</v>
      </c>
      <c r="G28" s="26">
        <v>50</v>
      </c>
      <c r="H28" s="26">
        <v>1120</v>
      </c>
      <c r="I28" s="26">
        <v>1210</v>
      </c>
      <c r="J28" s="26">
        <v>6276</v>
      </c>
      <c r="K28" s="26">
        <v>2486</v>
      </c>
      <c r="L28" s="26">
        <v>1451</v>
      </c>
      <c r="M28" s="26">
        <v>100</v>
      </c>
      <c r="N28" s="26">
        <v>1784</v>
      </c>
      <c r="O28" s="26">
        <v>2037</v>
      </c>
      <c r="P28" s="26">
        <v>6400</v>
      </c>
      <c r="Q28" s="26">
        <v>6080</v>
      </c>
      <c r="R28" s="26">
        <v>3300</v>
      </c>
      <c r="S28" s="26">
        <v>5875</v>
      </c>
      <c r="T28" s="26">
        <v>3124</v>
      </c>
      <c r="U28" s="26"/>
      <c r="V28" s="26"/>
      <c r="W28" s="26">
        <v>6102</v>
      </c>
      <c r="X28" s="26">
        <v>2399</v>
      </c>
      <c r="Y28" s="26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01">
        <f t="shared" si="11"/>
        <v>0.67114093959731547</v>
      </c>
      <c r="F29" s="101">
        <f t="shared" si="11"/>
        <v>0.33303140096618356</v>
      </c>
      <c r="G29" s="101">
        <f t="shared" si="11"/>
        <v>1.3003901170351105E-2</v>
      </c>
      <c r="H29" s="101">
        <f t="shared" si="11"/>
        <v>0.16203703703703703</v>
      </c>
      <c r="I29" s="101">
        <f t="shared" si="11"/>
        <v>0.47136735488897546</v>
      </c>
      <c r="J29" s="101">
        <f t="shared" si="11"/>
        <v>1</v>
      </c>
      <c r="K29" s="101">
        <f t="shared" si="11"/>
        <v>1</v>
      </c>
      <c r="L29" s="101">
        <f t="shared" si="11"/>
        <v>0.41069912255873198</v>
      </c>
      <c r="M29" s="101">
        <f t="shared" si="11"/>
        <v>2.1048200378867607E-2</v>
      </c>
      <c r="N29" s="101">
        <f t="shared" si="11"/>
        <v>1</v>
      </c>
      <c r="O29" s="101">
        <f t="shared" si="11"/>
        <v>0.65351299326275269</v>
      </c>
      <c r="P29" s="101">
        <f t="shared" si="11"/>
        <v>0.98689282960678493</v>
      </c>
      <c r="Q29" s="101">
        <f t="shared" si="11"/>
        <v>1</v>
      </c>
      <c r="R29" s="101">
        <f t="shared" si="11"/>
        <v>0.96745822339489884</v>
      </c>
      <c r="S29" s="101">
        <f t="shared" si="11"/>
        <v>0.80402353907212265</v>
      </c>
      <c r="T29" s="101">
        <f t="shared" si="11"/>
        <v>0.77730778800696687</v>
      </c>
      <c r="U29" s="101">
        <f t="shared" si="11"/>
        <v>0</v>
      </c>
      <c r="V29" s="101">
        <f t="shared" si="11"/>
        <v>0</v>
      </c>
      <c r="W29" s="101">
        <f t="shared" si="11"/>
        <v>1</v>
      </c>
      <c r="X29" s="101">
        <f t="shared" si="11"/>
        <v>0.63532838983050843</v>
      </c>
      <c r="Y29" s="101">
        <f t="shared" si="11"/>
        <v>1</v>
      </c>
    </row>
    <row r="30" spans="1:26" s="12" customFormat="1" ht="30" hidden="1" customHeight="1" x14ac:dyDescent="0.2">
      <c r="A30" s="11" t="s">
        <v>199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31">
        <v>1313</v>
      </c>
      <c r="F30" s="31">
        <v>2654</v>
      </c>
      <c r="G30" s="31">
        <v>12055</v>
      </c>
      <c r="H30" s="31">
        <v>7721</v>
      </c>
      <c r="I30" s="31">
        <v>7872</v>
      </c>
      <c r="J30" s="31">
        <v>5664</v>
      </c>
      <c r="K30" s="31">
        <v>3828</v>
      </c>
      <c r="L30" s="31">
        <v>4764</v>
      </c>
      <c r="M30" s="31">
        <v>3224</v>
      </c>
      <c r="N30" s="31">
        <v>4170</v>
      </c>
      <c r="O30" s="31">
        <v>4426</v>
      </c>
      <c r="P30" s="31">
        <v>5536</v>
      </c>
      <c r="Q30" s="31">
        <v>6072</v>
      </c>
      <c r="R30" s="31">
        <v>3878</v>
      </c>
      <c r="S30" s="31">
        <v>5992</v>
      </c>
      <c r="T30" s="31">
        <v>5365</v>
      </c>
      <c r="U30" s="31">
        <v>1827</v>
      </c>
      <c r="V30" s="31">
        <v>2003</v>
      </c>
      <c r="W30" s="31">
        <v>8497</v>
      </c>
      <c r="X30" s="31">
        <v>8348</v>
      </c>
      <c r="Y30" s="31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6" s="12" customFormat="1" ht="30" hidden="1" customHeight="1" x14ac:dyDescent="0.2">
      <c r="A32" s="18" t="s">
        <v>41</v>
      </c>
      <c r="B32" s="101">
        <f>B31/B30</f>
        <v>0</v>
      </c>
      <c r="C32" s="23">
        <f t="shared" si="10"/>
        <v>0</v>
      </c>
      <c r="D32" s="15" t="e">
        <f t="shared" si="0"/>
        <v>#DIV/0!</v>
      </c>
      <c r="E32" s="101">
        <f>E31/E30</f>
        <v>0</v>
      </c>
      <c r="F32" s="101">
        <f t="shared" ref="F32:Y32" si="12">F31/F30</f>
        <v>0</v>
      </c>
      <c r="G32" s="101">
        <f t="shared" si="12"/>
        <v>0</v>
      </c>
      <c r="H32" s="101">
        <f t="shared" si="12"/>
        <v>0</v>
      </c>
      <c r="I32" s="101">
        <f t="shared" si="12"/>
        <v>0</v>
      </c>
      <c r="J32" s="101">
        <f t="shared" si="12"/>
        <v>0</v>
      </c>
      <c r="K32" s="101">
        <f t="shared" si="12"/>
        <v>0</v>
      </c>
      <c r="L32" s="101">
        <f t="shared" si="12"/>
        <v>0</v>
      </c>
      <c r="M32" s="101">
        <f t="shared" si="12"/>
        <v>0</v>
      </c>
      <c r="N32" s="101">
        <f t="shared" si="12"/>
        <v>0</v>
      </c>
      <c r="O32" s="101">
        <f t="shared" si="12"/>
        <v>0</v>
      </c>
      <c r="P32" s="101">
        <f>P31/Q30</f>
        <v>0</v>
      </c>
      <c r="Q32" s="101">
        <f>Q31/R30</f>
        <v>0</v>
      </c>
      <c r="R32" s="101">
        <f>R31/S30</f>
        <v>0</v>
      </c>
      <c r="S32" s="101">
        <f>S31/T30</f>
        <v>0</v>
      </c>
      <c r="T32" s="101">
        <f t="shared" si="12"/>
        <v>0</v>
      </c>
      <c r="U32" s="101">
        <f t="shared" si="12"/>
        <v>0</v>
      </c>
      <c r="V32" s="101">
        <f t="shared" si="12"/>
        <v>0</v>
      </c>
      <c r="W32" s="101">
        <f t="shared" si="12"/>
        <v>0</v>
      </c>
      <c r="X32" s="101">
        <f t="shared" si="12"/>
        <v>0</v>
      </c>
      <c r="Y32" s="101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26">
        <v>350</v>
      </c>
      <c r="F33" s="26">
        <v>413</v>
      </c>
      <c r="G33" s="26">
        <v>576</v>
      </c>
      <c r="H33" s="26">
        <v>79</v>
      </c>
      <c r="I33" s="26">
        <v>510</v>
      </c>
      <c r="J33" s="26">
        <v>2159</v>
      </c>
      <c r="K33" s="26">
        <v>3112</v>
      </c>
      <c r="L33" s="26">
        <v>1128</v>
      </c>
      <c r="M33" s="26">
        <v>360</v>
      </c>
      <c r="N33" s="26">
        <v>650</v>
      </c>
      <c r="O33" s="26">
        <v>593</v>
      </c>
      <c r="P33" s="26">
        <v>2080</v>
      </c>
      <c r="Q33" s="26">
        <v>3520</v>
      </c>
      <c r="R33" s="26">
        <v>1200</v>
      </c>
      <c r="S33" s="26">
        <v>2289</v>
      </c>
      <c r="T33" s="26">
        <v>3358</v>
      </c>
      <c r="U33" s="26">
        <v>720</v>
      </c>
      <c r="V33" s="26">
        <v>432</v>
      </c>
      <c r="W33" s="26">
        <v>4970</v>
      </c>
      <c r="X33" s="26">
        <v>3520</v>
      </c>
      <c r="Y33" s="26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29">
        <f t="shared" si="13"/>
        <v>0.26656511805026656</v>
      </c>
      <c r="F34" s="29">
        <f t="shared" si="13"/>
        <v>0.15561416729464958</v>
      </c>
      <c r="G34" s="29">
        <f t="shared" si="13"/>
        <v>4.7781003732890917E-2</v>
      </c>
      <c r="H34" s="29">
        <f t="shared" si="13"/>
        <v>1.0231835254500712E-2</v>
      </c>
      <c r="I34" s="29">
        <f t="shared" si="13"/>
        <v>6.4786585365853661E-2</v>
      </c>
      <c r="J34" s="29">
        <f t="shared" si="13"/>
        <v>0.38117937853107342</v>
      </c>
      <c r="K34" s="29">
        <f t="shared" si="13"/>
        <v>0.81295715778474398</v>
      </c>
      <c r="L34" s="29">
        <f t="shared" si="13"/>
        <v>0.23677581863979849</v>
      </c>
      <c r="M34" s="29">
        <f t="shared" si="13"/>
        <v>0.11166253101736973</v>
      </c>
      <c r="N34" s="29">
        <f t="shared" si="13"/>
        <v>0.15587529976019185</v>
      </c>
      <c r="O34" s="29">
        <f t="shared" si="13"/>
        <v>0.13398102123813826</v>
      </c>
      <c r="P34" s="29">
        <f>P33/Q30</f>
        <v>0.34255599472990778</v>
      </c>
      <c r="Q34" s="29">
        <f>Q33/R30</f>
        <v>0.90768437338834451</v>
      </c>
      <c r="R34" s="29">
        <f>R33/S30</f>
        <v>0.20026702269692923</v>
      </c>
      <c r="S34" s="29">
        <f>S33/T30</f>
        <v>0.4266542404473439</v>
      </c>
      <c r="T34" s="29">
        <f t="shared" si="13"/>
        <v>0.62590866728797767</v>
      </c>
      <c r="U34" s="29">
        <f t="shared" si="13"/>
        <v>0.39408866995073893</v>
      </c>
      <c r="V34" s="29">
        <f t="shared" si="13"/>
        <v>0.21567648527209185</v>
      </c>
      <c r="W34" s="29">
        <f t="shared" si="13"/>
        <v>0.58491232199599863</v>
      </c>
      <c r="X34" s="29">
        <f t="shared" si="13"/>
        <v>0.4216578821274557</v>
      </c>
      <c r="Y34" s="29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26">
        <v>1500</v>
      </c>
      <c r="F35" s="26">
        <v>2130</v>
      </c>
      <c r="G35" s="26">
        <v>4243</v>
      </c>
      <c r="H35" s="26">
        <v>1698</v>
      </c>
      <c r="I35" s="26">
        <v>2390</v>
      </c>
      <c r="J35" s="26">
        <v>5051</v>
      </c>
      <c r="K35" s="26">
        <v>3662</v>
      </c>
      <c r="L35" s="26">
        <v>3261</v>
      </c>
      <c r="M35" s="26">
        <v>843.6</v>
      </c>
      <c r="N35" s="26">
        <v>3448.1</v>
      </c>
      <c r="O35" s="26">
        <v>929</v>
      </c>
      <c r="P35" s="26">
        <v>3990</v>
      </c>
      <c r="Q35" s="26">
        <v>4427</v>
      </c>
      <c r="R35" s="26">
        <v>1150</v>
      </c>
      <c r="S35" s="26">
        <v>3008</v>
      </c>
      <c r="T35" s="26">
        <v>3169</v>
      </c>
      <c r="U35" s="26">
        <v>1120</v>
      </c>
      <c r="V35" s="26">
        <v>300</v>
      </c>
      <c r="W35" s="26">
        <v>8600</v>
      </c>
      <c r="X35" s="26">
        <v>7681</v>
      </c>
      <c r="Y35" s="26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01">
        <f t="shared" si="14"/>
        <v>1.1424219345011424</v>
      </c>
      <c r="F36" s="101">
        <f t="shared" si="14"/>
        <v>0.80256217030896759</v>
      </c>
      <c r="G36" s="101">
        <f t="shared" si="14"/>
        <v>0.35197013687266693</v>
      </c>
      <c r="H36" s="101">
        <f t="shared" si="14"/>
        <v>0.21991969952078746</v>
      </c>
      <c r="I36" s="101">
        <f t="shared" si="14"/>
        <v>0.30360772357723576</v>
      </c>
      <c r="J36" s="101">
        <f t="shared" si="14"/>
        <v>0.89177259887005644</v>
      </c>
      <c r="K36" s="101">
        <f t="shared" si="14"/>
        <v>0.9566353187042842</v>
      </c>
      <c r="L36" s="101">
        <f t="shared" si="14"/>
        <v>0.68450881612090675</v>
      </c>
      <c r="M36" s="101">
        <f t="shared" si="14"/>
        <v>0.26166253101736975</v>
      </c>
      <c r="N36" s="101">
        <f t="shared" si="14"/>
        <v>0.82688249400479619</v>
      </c>
      <c r="O36" s="101">
        <f t="shared" si="14"/>
        <v>0.20989606868504293</v>
      </c>
      <c r="P36" s="101">
        <f>P35/Q30</f>
        <v>0.65711462450592883</v>
      </c>
      <c r="Q36" s="101">
        <f>Q35/R30</f>
        <v>1.1415678184631253</v>
      </c>
      <c r="R36" s="101">
        <f>R35/S30</f>
        <v>0.19192256341789052</v>
      </c>
      <c r="S36" s="101">
        <f>S35/T30</f>
        <v>0.5606710158434296</v>
      </c>
      <c r="T36" s="101">
        <f t="shared" si="14"/>
        <v>0.59068033550792176</v>
      </c>
      <c r="U36" s="101">
        <f t="shared" si="14"/>
        <v>0.6130268199233716</v>
      </c>
      <c r="V36" s="101">
        <f t="shared" si="14"/>
        <v>0.14977533699450823</v>
      </c>
      <c r="W36" s="101">
        <f t="shared" si="14"/>
        <v>1.0121219253854301</v>
      </c>
      <c r="X36" s="101">
        <f t="shared" si="14"/>
        <v>0.92010062290368955</v>
      </c>
      <c r="Y36" s="101">
        <f t="shared" si="14"/>
        <v>0.70348657821659977</v>
      </c>
      <c r="Z36" s="101"/>
      <c r="AA36" s="101"/>
      <c r="AB36" s="101"/>
      <c r="AC36" s="10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26">
        <v>6500</v>
      </c>
      <c r="F38" s="26">
        <v>4100</v>
      </c>
      <c r="G38" s="26">
        <v>13005</v>
      </c>
      <c r="H38" s="26">
        <v>7387</v>
      </c>
      <c r="I38" s="26">
        <v>3500</v>
      </c>
      <c r="J38" s="26">
        <v>20211</v>
      </c>
      <c r="K38" s="26">
        <v>7951</v>
      </c>
      <c r="L38" s="26">
        <v>5357</v>
      </c>
      <c r="M38" s="26">
        <v>1385</v>
      </c>
      <c r="N38" s="26">
        <v>1355</v>
      </c>
      <c r="O38" s="26">
        <v>1956</v>
      </c>
      <c r="P38" s="26">
        <v>5800</v>
      </c>
      <c r="Q38" s="26">
        <v>13667</v>
      </c>
      <c r="R38" s="26">
        <v>7150</v>
      </c>
      <c r="S38" s="26">
        <v>7879</v>
      </c>
      <c r="T38" s="26">
        <v>9443</v>
      </c>
      <c r="U38" s="26">
        <v>6250</v>
      </c>
      <c r="V38" s="26">
        <v>1522</v>
      </c>
      <c r="W38" s="26">
        <v>7300</v>
      </c>
      <c r="X38" s="26">
        <v>19349</v>
      </c>
      <c r="Y38" s="26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01" t="e">
        <f>E38/E37</f>
        <v>#DIV/0!</v>
      </c>
      <c r="F39" s="101" t="e">
        <f t="shared" ref="F39:Y39" si="15">F38/F37</f>
        <v>#DIV/0!</v>
      </c>
      <c r="G39" s="101" t="e">
        <f t="shared" si="15"/>
        <v>#DIV/0!</v>
      </c>
      <c r="H39" s="101" t="e">
        <f t="shared" si="15"/>
        <v>#DIV/0!</v>
      </c>
      <c r="I39" s="101" t="e">
        <f t="shared" si="15"/>
        <v>#DIV/0!</v>
      </c>
      <c r="J39" s="101" t="e">
        <f t="shared" si="15"/>
        <v>#DIV/0!</v>
      </c>
      <c r="K39" s="101" t="e">
        <f t="shared" si="15"/>
        <v>#DIV/0!</v>
      </c>
      <c r="L39" s="101" t="e">
        <f t="shared" si="15"/>
        <v>#DIV/0!</v>
      </c>
      <c r="M39" s="101" t="e">
        <f t="shared" si="15"/>
        <v>#DIV/0!</v>
      </c>
      <c r="N39" s="101" t="e">
        <f t="shared" si="15"/>
        <v>#DIV/0!</v>
      </c>
      <c r="O39" s="101" t="e">
        <f t="shared" si="15"/>
        <v>#DIV/0!</v>
      </c>
      <c r="P39" s="101" t="e">
        <f t="shared" si="15"/>
        <v>#DIV/0!</v>
      </c>
      <c r="Q39" s="101" t="e">
        <f t="shared" si="15"/>
        <v>#DIV/0!</v>
      </c>
      <c r="R39" s="101" t="e">
        <f t="shared" si="15"/>
        <v>#DIV/0!</v>
      </c>
      <c r="S39" s="101" t="e">
        <f t="shared" si="15"/>
        <v>#DIV/0!</v>
      </c>
      <c r="T39" s="101" t="e">
        <f t="shared" si="15"/>
        <v>#DIV/0!</v>
      </c>
      <c r="U39" s="101" t="e">
        <f t="shared" si="15"/>
        <v>#DIV/0!</v>
      </c>
      <c r="V39" s="101" t="e">
        <f t="shared" si="15"/>
        <v>#DIV/0!</v>
      </c>
      <c r="W39" s="101" t="e">
        <f t="shared" si="15"/>
        <v>#DIV/0!</v>
      </c>
      <c r="X39" s="101" t="e">
        <f t="shared" si="15"/>
        <v>#DIV/0!</v>
      </c>
      <c r="Y39" s="101" t="e">
        <f t="shared" si="15"/>
        <v>#DIV/0!</v>
      </c>
    </row>
    <row r="40" spans="1:29" s="12" customFormat="1" ht="30" hidden="1" customHeight="1" x14ac:dyDescent="0.2">
      <c r="A40" s="80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26">
        <v>7300</v>
      </c>
      <c r="F40" s="26">
        <v>3400</v>
      </c>
      <c r="G40" s="26">
        <v>9840</v>
      </c>
      <c r="H40" s="26">
        <v>8495</v>
      </c>
      <c r="I40" s="26">
        <v>3310</v>
      </c>
      <c r="J40" s="26">
        <v>12378</v>
      </c>
      <c r="K40" s="26">
        <v>3928</v>
      </c>
      <c r="L40" s="26">
        <v>4619</v>
      </c>
      <c r="M40" s="26">
        <v>5492</v>
      </c>
      <c r="N40" s="26">
        <v>1355</v>
      </c>
      <c r="O40" s="26">
        <v>1289</v>
      </c>
      <c r="P40" s="26">
        <v>1000</v>
      </c>
      <c r="Q40" s="26">
        <v>11589</v>
      </c>
      <c r="R40" s="26">
        <v>7200</v>
      </c>
      <c r="S40" s="26">
        <v>5198</v>
      </c>
      <c r="T40" s="26">
        <v>2803</v>
      </c>
      <c r="U40" s="26">
        <v>3260</v>
      </c>
      <c r="V40" s="26">
        <v>1522</v>
      </c>
      <c r="W40" s="26">
        <v>5980</v>
      </c>
      <c r="X40" s="26">
        <v>13309</v>
      </c>
      <c r="Y40" s="26">
        <v>3500</v>
      </c>
    </row>
    <row r="41" spans="1:29" s="2" customFormat="1" ht="30" hidden="1" customHeight="1" x14ac:dyDescent="0.25">
      <c r="A41" s="11" t="s">
        <v>167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0">
        <v>10600</v>
      </c>
      <c r="F41" s="10">
        <v>6336</v>
      </c>
      <c r="G41" s="10">
        <v>14290</v>
      </c>
      <c r="H41" s="10">
        <v>12130</v>
      </c>
      <c r="I41" s="10">
        <v>5800</v>
      </c>
      <c r="J41" s="10">
        <v>15698</v>
      </c>
      <c r="K41" s="10">
        <v>11200</v>
      </c>
      <c r="L41" s="10">
        <v>10800</v>
      </c>
      <c r="M41" s="10">
        <v>10249</v>
      </c>
      <c r="N41" s="10">
        <v>4440</v>
      </c>
      <c r="O41" s="10">
        <v>5702</v>
      </c>
      <c r="P41" s="10">
        <v>7470</v>
      </c>
      <c r="Q41" s="10">
        <v>11100</v>
      </c>
      <c r="R41" s="10">
        <v>13306</v>
      </c>
      <c r="S41" s="10">
        <v>11483</v>
      </c>
      <c r="T41" s="10">
        <v>9923</v>
      </c>
      <c r="U41" s="10">
        <v>9650</v>
      </c>
      <c r="V41" s="10">
        <v>3061</v>
      </c>
      <c r="W41" s="10">
        <v>8390</v>
      </c>
      <c r="X41" s="10">
        <v>19100</v>
      </c>
      <c r="Y41" s="10">
        <v>10275</v>
      </c>
      <c r="Z41" s="20"/>
    </row>
    <row r="42" spans="1:29" s="2" customFormat="1" ht="30" hidden="1" customHeight="1" x14ac:dyDescent="0.25">
      <c r="A42" s="32" t="s">
        <v>165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31">
        <v>10667</v>
      </c>
      <c r="F42" s="10">
        <v>7044</v>
      </c>
      <c r="G42" s="10">
        <v>15409</v>
      </c>
      <c r="H42" s="10">
        <v>12417</v>
      </c>
      <c r="I42" s="10">
        <v>7032</v>
      </c>
      <c r="J42" s="10">
        <v>15912</v>
      </c>
      <c r="K42" s="10">
        <v>11221</v>
      </c>
      <c r="L42" s="10">
        <v>10800</v>
      </c>
      <c r="M42" s="10">
        <v>10526</v>
      </c>
      <c r="N42" s="10">
        <v>4591</v>
      </c>
      <c r="O42" s="10">
        <v>4872</v>
      </c>
      <c r="P42" s="10">
        <v>9000</v>
      </c>
      <c r="Q42" s="10">
        <v>12343</v>
      </c>
      <c r="R42" s="10">
        <v>13591</v>
      </c>
      <c r="S42" s="10">
        <v>11836</v>
      </c>
      <c r="T42" s="10">
        <v>10146</v>
      </c>
      <c r="U42" s="10">
        <v>9587</v>
      </c>
      <c r="V42" s="10">
        <v>3324</v>
      </c>
      <c r="W42" s="10">
        <v>9077</v>
      </c>
      <c r="X42" s="10">
        <v>20271</v>
      </c>
      <c r="Y42" s="10">
        <v>10895</v>
      </c>
      <c r="Z42" s="20"/>
    </row>
    <row r="43" spans="1:29" s="2" customFormat="1" ht="30" hidden="1" customHeight="1" x14ac:dyDescent="0.25">
      <c r="A43" s="17" t="s">
        <v>193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>
        <v>425</v>
      </c>
      <c r="P43" s="10"/>
      <c r="Q43" s="10"/>
      <c r="R43" s="10">
        <v>32</v>
      </c>
      <c r="S43" s="10"/>
      <c r="T43" s="10"/>
      <c r="U43" s="10"/>
      <c r="V43" s="10"/>
      <c r="W43" s="10"/>
      <c r="X43" s="10"/>
      <c r="Y43" s="10"/>
      <c r="Z43" s="20"/>
    </row>
    <row r="44" spans="1:29" s="2" customFormat="1" ht="30" hidden="1" customHeight="1" x14ac:dyDescent="0.25">
      <c r="A44" s="18" t="s">
        <v>52</v>
      </c>
      <c r="B44" s="33">
        <f>B42/B41</f>
        <v>1.0787018539236055</v>
      </c>
      <c r="C44" s="33">
        <f>C42/C41</f>
        <v>1.045297934152595</v>
      </c>
      <c r="D44" s="15">
        <f t="shared" si="0"/>
        <v>0.96903322298973615</v>
      </c>
      <c r="E44" s="35">
        <f t="shared" ref="E44:Y44" si="16">E42/E41</f>
        <v>1.0063207547169812</v>
      </c>
      <c r="F44" s="35">
        <f t="shared" si="16"/>
        <v>1.1117424242424243</v>
      </c>
      <c r="G44" s="35">
        <f t="shared" si="16"/>
        <v>1.0783065080475858</v>
      </c>
      <c r="H44" s="35">
        <f t="shared" si="16"/>
        <v>1.0236603462489695</v>
      </c>
      <c r="I44" s="35">
        <f t="shared" si="16"/>
        <v>1.2124137931034482</v>
      </c>
      <c r="J44" s="35">
        <f t="shared" si="16"/>
        <v>1.0136323098483884</v>
      </c>
      <c r="K44" s="35">
        <f t="shared" si="16"/>
        <v>1.0018750000000001</v>
      </c>
      <c r="L44" s="35">
        <f t="shared" si="16"/>
        <v>1</v>
      </c>
      <c r="M44" s="35">
        <f t="shared" si="16"/>
        <v>1.027027027027027</v>
      </c>
      <c r="N44" s="35">
        <f t="shared" si="16"/>
        <v>1.0340090090090091</v>
      </c>
      <c r="O44" s="35">
        <f t="shared" si="16"/>
        <v>0.85443703963521567</v>
      </c>
      <c r="P44" s="35">
        <f t="shared" si="16"/>
        <v>1.2048192771084338</v>
      </c>
      <c r="Q44" s="35">
        <f t="shared" si="16"/>
        <v>1.1119819819819821</v>
      </c>
      <c r="R44" s="35">
        <f t="shared" si="16"/>
        <v>1.0214189087629642</v>
      </c>
      <c r="S44" s="35">
        <f t="shared" si="16"/>
        <v>1.0307410955325262</v>
      </c>
      <c r="T44" s="35">
        <f t="shared" si="16"/>
        <v>1.0224730424266855</v>
      </c>
      <c r="U44" s="35">
        <f t="shared" si="16"/>
        <v>0.99347150259067363</v>
      </c>
      <c r="V44" s="35">
        <f t="shared" si="16"/>
        <v>1.0859196341065012</v>
      </c>
      <c r="W44" s="35">
        <f t="shared" si="16"/>
        <v>1.0818831942789036</v>
      </c>
      <c r="X44" s="35">
        <f t="shared" si="16"/>
        <v>1.0613089005235603</v>
      </c>
      <c r="Y44" s="35">
        <f t="shared" si="16"/>
        <v>1.0603406326034064</v>
      </c>
      <c r="Z44" s="21"/>
    </row>
    <row r="45" spans="1:29" s="2" customFormat="1" ht="30" hidden="1" customHeight="1" x14ac:dyDescent="0.25">
      <c r="A45" s="18" t="s">
        <v>166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34">
        <v>7950</v>
      </c>
      <c r="F45" s="34">
        <v>3374</v>
      </c>
      <c r="G45" s="34">
        <v>6339</v>
      </c>
      <c r="H45" s="34">
        <v>3643</v>
      </c>
      <c r="I45" s="34">
        <v>2625</v>
      </c>
      <c r="J45" s="34">
        <v>7534</v>
      </c>
      <c r="K45" s="34">
        <v>5644</v>
      </c>
      <c r="L45" s="34">
        <v>4148</v>
      </c>
      <c r="M45" s="34">
        <v>4639</v>
      </c>
      <c r="N45" s="34">
        <v>1026</v>
      </c>
      <c r="O45" s="34">
        <v>2284</v>
      </c>
      <c r="P45" s="34">
        <v>2325</v>
      </c>
      <c r="Q45" s="34">
        <v>6152</v>
      </c>
      <c r="R45" s="34">
        <v>7162</v>
      </c>
      <c r="S45" s="34">
        <v>4741</v>
      </c>
      <c r="T45" s="34">
        <v>3534</v>
      </c>
      <c r="U45" s="34">
        <v>4470</v>
      </c>
      <c r="V45" s="34">
        <v>1314</v>
      </c>
      <c r="W45" s="34">
        <v>2702</v>
      </c>
      <c r="X45" s="34">
        <v>9384</v>
      </c>
      <c r="Y45" s="34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26">
        <v>1200</v>
      </c>
      <c r="F46" s="26">
        <v>2960</v>
      </c>
      <c r="G46" s="26">
        <v>5857</v>
      </c>
      <c r="H46" s="26">
        <v>6854</v>
      </c>
      <c r="I46" s="26">
        <v>2291</v>
      </c>
      <c r="J46" s="26">
        <v>7327</v>
      </c>
      <c r="K46" s="26">
        <v>3465</v>
      </c>
      <c r="L46" s="26">
        <v>4777</v>
      </c>
      <c r="M46" s="26">
        <v>4395</v>
      </c>
      <c r="N46" s="26">
        <v>2950</v>
      </c>
      <c r="O46" s="26">
        <v>1741</v>
      </c>
      <c r="P46" s="26">
        <v>5270</v>
      </c>
      <c r="Q46" s="26">
        <v>3722</v>
      </c>
      <c r="R46" s="26">
        <v>5775</v>
      </c>
      <c r="S46" s="26">
        <v>6147</v>
      </c>
      <c r="T46" s="26">
        <v>5219</v>
      </c>
      <c r="U46" s="26">
        <v>4320</v>
      </c>
      <c r="V46" s="26">
        <v>1772</v>
      </c>
      <c r="W46" s="26">
        <v>4360</v>
      </c>
      <c r="X46" s="26">
        <v>8505</v>
      </c>
      <c r="Y46" s="26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34">
        <v>370</v>
      </c>
      <c r="F47" s="34"/>
      <c r="G47" s="34">
        <v>245</v>
      </c>
      <c r="H47" s="34">
        <v>400</v>
      </c>
      <c r="I47" s="34"/>
      <c r="J47" s="34"/>
      <c r="K47" s="34"/>
      <c r="L47" s="34"/>
      <c r="M47" s="34">
        <v>132</v>
      </c>
      <c r="N47" s="34"/>
      <c r="O47" s="34"/>
      <c r="P47" s="34">
        <v>100</v>
      </c>
      <c r="Q47" s="34"/>
      <c r="R47" s="34"/>
      <c r="S47" s="34">
        <v>224</v>
      </c>
      <c r="T47" s="34">
        <v>210</v>
      </c>
      <c r="U47" s="34">
        <v>138</v>
      </c>
      <c r="V47" s="34"/>
      <c r="W47" s="34"/>
      <c r="X47" s="34">
        <v>90</v>
      </c>
      <c r="Y47" s="34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34">
        <v>100</v>
      </c>
      <c r="F48" s="34"/>
      <c r="G48" s="34">
        <v>257</v>
      </c>
      <c r="H48" s="34">
        <v>40</v>
      </c>
      <c r="I48" s="34">
        <v>240</v>
      </c>
      <c r="J48" s="34"/>
      <c r="K48" s="34"/>
      <c r="L48" s="34"/>
      <c r="M48" s="34"/>
      <c r="N48" s="34"/>
      <c r="O48" s="34"/>
      <c r="P48" s="34">
        <v>17</v>
      </c>
      <c r="Q48" s="34"/>
      <c r="R48" s="34"/>
      <c r="S48" s="34"/>
      <c r="T48" s="34"/>
      <c r="U48" s="34">
        <v>5</v>
      </c>
      <c r="V48" s="34"/>
      <c r="W48" s="34"/>
      <c r="X48" s="34">
        <v>240</v>
      </c>
      <c r="Y48" s="34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26">
        <v>1000</v>
      </c>
      <c r="F49" s="26">
        <v>268</v>
      </c>
      <c r="G49" s="26">
        <v>436</v>
      </c>
      <c r="H49" s="26">
        <v>500</v>
      </c>
      <c r="I49" s="26">
        <v>726</v>
      </c>
      <c r="J49" s="26">
        <v>664</v>
      </c>
      <c r="K49" s="26">
        <v>329</v>
      </c>
      <c r="L49" s="26">
        <v>366</v>
      </c>
      <c r="M49" s="26">
        <v>1036</v>
      </c>
      <c r="N49" s="26">
        <v>50</v>
      </c>
      <c r="O49" s="26">
        <v>49</v>
      </c>
      <c r="P49" s="26">
        <v>530</v>
      </c>
      <c r="Q49" s="26">
        <v>238</v>
      </c>
      <c r="R49" s="26">
        <v>160</v>
      </c>
      <c r="S49" s="26">
        <v>669</v>
      </c>
      <c r="T49" s="26">
        <v>617</v>
      </c>
      <c r="U49" s="26">
        <v>130</v>
      </c>
      <c r="V49" s="26">
        <v>15</v>
      </c>
      <c r="W49" s="26">
        <v>620</v>
      </c>
      <c r="X49" s="26">
        <v>10778</v>
      </c>
      <c r="Y49" s="26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21"/>
    </row>
    <row r="51" spans="1:26" s="2" customFormat="1" ht="30" hidden="1" customHeight="1" outlineLevel="1" x14ac:dyDescent="0.25">
      <c r="A51" s="17" t="s">
        <v>168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34">
        <v>4500</v>
      </c>
      <c r="F51" s="34">
        <v>8625</v>
      </c>
      <c r="G51" s="34">
        <v>13639</v>
      </c>
      <c r="H51" s="34">
        <v>18037</v>
      </c>
      <c r="I51" s="34">
        <v>7328</v>
      </c>
      <c r="J51" s="34">
        <v>15300</v>
      </c>
      <c r="K51" s="34">
        <v>13323.7</v>
      </c>
      <c r="L51" s="34">
        <v>7671</v>
      </c>
      <c r="M51" s="34">
        <v>15259</v>
      </c>
      <c r="N51" s="34">
        <v>4040</v>
      </c>
      <c r="O51" s="34">
        <v>5153</v>
      </c>
      <c r="P51" s="34">
        <v>12690</v>
      </c>
      <c r="Q51" s="34">
        <v>15214</v>
      </c>
      <c r="R51" s="34">
        <v>16300</v>
      </c>
      <c r="S51" s="34">
        <v>8142</v>
      </c>
      <c r="T51" s="34">
        <v>10362</v>
      </c>
      <c r="U51" s="34">
        <v>9650</v>
      </c>
      <c r="V51" s="34">
        <v>5714</v>
      </c>
      <c r="W51" s="34">
        <v>9526</v>
      </c>
      <c r="X51" s="34">
        <v>24532</v>
      </c>
      <c r="Y51" s="34">
        <v>12909</v>
      </c>
      <c r="Z51" s="21"/>
    </row>
    <row r="52" spans="1:26" s="2" customFormat="1" ht="30" hidden="1" customHeight="1" outlineLevel="1" x14ac:dyDescent="0.25">
      <c r="A52" s="17" t="s">
        <v>169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34">
        <v>600</v>
      </c>
      <c r="F52" s="34">
        <v>8625</v>
      </c>
      <c r="G52" s="34">
        <v>11284</v>
      </c>
      <c r="H52" s="34">
        <v>4265</v>
      </c>
      <c r="I52" s="34">
        <v>5762</v>
      </c>
      <c r="J52" s="34">
        <v>6900</v>
      </c>
      <c r="K52" s="34">
        <v>12570.7</v>
      </c>
      <c r="L52" s="34">
        <v>2000</v>
      </c>
      <c r="M52" s="34">
        <v>11624</v>
      </c>
      <c r="N52" s="34">
        <v>4040</v>
      </c>
      <c r="O52" s="34">
        <v>4249</v>
      </c>
      <c r="P52" s="34">
        <v>12690</v>
      </c>
      <c r="Q52" s="34">
        <v>15214</v>
      </c>
      <c r="R52" s="34">
        <v>11235</v>
      </c>
      <c r="S52" s="34">
        <v>915</v>
      </c>
      <c r="T52" s="34">
        <v>3778</v>
      </c>
      <c r="U52" s="34">
        <v>2502</v>
      </c>
      <c r="V52" s="34">
        <v>5714</v>
      </c>
      <c r="W52" s="34">
        <v>9526</v>
      </c>
      <c r="X52" s="34">
        <v>24532</v>
      </c>
      <c r="Y52" s="34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34">
        <v>98</v>
      </c>
      <c r="F53" s="34">
        <v>178</v>
      </c>
      <c r="G53" s="34">
        <v>674</v>
      </c>
      <c r="H53" s="34">
        <v>361</v>
      </c>
      <c r="I53" s="34">
        <v>15</v>
      </c>
      <c r="J53" s="34">
        <v>157</v>
      </c>
      <c r="K53" s="34">
        <v>925</v>
      </c>
      <c r="L53" s="34">
        <v>772</v>
      </c>
      <c r="M53" s="34">
        <v>210</v>
      </c>
      <c r="N53" s="34">
        <v>37</v>
      </c>
      <c r="O53" s="34">
        <v>236</v>
      </c>
      <c r="P53" s="34">
        <v>251</v>
      </c>
      <c r="Q53" s="34">
        <v>74</v>
      </c>
      <c r="R53" s="34">
        <v>453</v>
      </c>
      <c r="S53" s="34">
        <v>212</v>
      </c>
      <c r="T53" s="34">
        <v>45</v>
      </c>
      <c r="U53" s="34">
        <v>115</v>
      </c>
      <c r="V53" s="34">
        <v>5</v>
      </c>
      <c r="W53" s="34">
        <v>351</v>
      </c>
      <c r="X53" s="34">
        <v>349</v>
      </c>
      <c r="Y53" s="34"/>
      <c r="Z53" s="20"/>
    </row>
    <row r="54" spans="1:26" s="2" customFormat="1" ht="30" hidden="1" customHeight="1" x14ac:dyDescent="0.25">
      <c r="A54" s="32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34">
        <v>154</v>
      </c>
      <c r="F54" s="34">
        <v>162</v>
      </c>
      <c r="G54" s="34">
        <v>802</v>
      </c>
      <c r="H54" s="34">
        <v>375</v>
      </c>
      <c r="I54" s="34">
        <v>9.6</v>
      </c>
      <c r="J54" s="34">
        <v>142</v>
      </c>
      <c r="K54" s="34">
        <v>607</v>
      </c>
      <c r="L54" s="34">
        <v>739</v>
      </c>
      <c r="M54" s="34">
        <v>243</v>
      </c>
      <c r="N54" s="34">
        <v>35</v>
      </c>
      <c r="O54" s="34">
        <v>280</v>
      </c>
      <c r="P54" s="34">
        <v>338</v>
      </c>
      <c r="Q54" s="34">
        <v>12</v>
      </c>
      <c r="R54" s="34">
        <v>679</v>
      </c>
      <c r="S54" s="34">
        <v>183</v>
      </c>
      <c r="T54" s="34">
        <v>50</v>
      </c>
      <c r="U54" s="34">
        <v>116</v>
      </c>
      <c r="V54" s="34">
        <v>30.5</v>
      </c>
      <c r="W54" s="34">
        <v>351</v>
      </c>
      <c r="X54" s="34">
        <v>383</v>
      </c>
      <c r="Y54" s="34"/>
      <c r="Z54" s="20"/>
    </row>
    <row r="55" spans="1:26" s="2" customFormat="1" ht="30" hidden="1" customHeight="1" x14ac:dyDescent="0.25">
      <c r="A55" s="18" t="s">
        <v>52</v>
      </c>
      <c r="B55" s="33">
        <f>B54/B53</f>
        <v>0.90963636363636369</v>
      </c>
      <c r="C55" s="15">
        <f>C54/C53</f>
        <v>1.0313700616165278</v>
      </c>
      <c r="D55" s="15"/>
      <c r="E55" s="35">
        <f t="shared" ref="E55:X55" si="18">E54/E53</f>
        <v>1.5714285714285714</v>
      </c>
      <c r="F55" s="35">
        <f t="shared" si="18"/>
        <v>0.9101123595505618</v>
      </c>
      <c r="G55" s="35">
        <f t="shared" si="18"/>
        <v>1.1899109792284865</v>
      </c>
      <c r="H55" s="35">
        <f t="shared" si="18"/>
        <v>1.0387811634349031</v>
      </c>
      <c r="I55" s="35">
        <f t="shared" si="18"/>
        <v>0.64</v>
      </c>
      <c r="J55" s="35">
        <f t="shared" si="18"/>
        <v>0.90445859872611467</v>
      </c>
      <c r="K55" s="35">
        <f t="shared" si="18"/>
        <v>0.65621621621621617</v>
      </c>
      <c r="L55" s="35">
        <f t="shared" si="18"/>
        <v>0.95725388601036265</v>
      </c>
      <c r="M55" s="35">
        <f t="shared" si="18"/>
        <v>1.1571428571428573</v>
      </c>
      <c r="N55" s="35">
        <f t="shared" si="18"/>
        <v>0.94594594594594594</v>
      </c>
      <c r="O55" s="35">
        <f t="shared" si="18"/>
        <v>1.1864406779661016</v>
      </c>
      <c r="P55" s="35">
        <f t="shared" si="18"/>
        <v>1.346613545816733</v>
      </c>
      <c r="Q55" s="35">
        <f t="shared" si="18"/>
        <v>0.16216216216216217</v>
      </c>
      <c r="R55" s="35">
        <f t="shared" si="18"/>
        <v>1.4988962472406182</v>
      </c>
      <c r="S55" s="35">
        <f t="shared" si="18"/>
        <v>0.8632075471698113</v>
      </c>
      <c r="T55" s="35">
        <f t="shared" si="18"/>
        <v>1.1111111111111112</v>
      </c>
      <c r="U55" s="35">
        <f t="shared" si="18"/>
        <v>1.008695652173913</v>
      </c>
      <c r="V55" s="35">
        <f t="shared" si="18"/>
        <v>6.1</v>
      </c>
      <c r="W55" s="35">
        <f t="shared" si="18"/>
        <v>1</v>
      </c>
      <c r="X55" s="35">
        <f t="shared" si="18"/>
        <v>1.0974212034383954</v>
      </c>
      <c r="Y55" s="35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1"/>
    </row>
    <row r="57" spans="1:26" s="2" customFormat="1" ht="30" hidden="1" customHeight="1" x14ac:dyDescent="0.25">
      <c r="A57" s="11" t="s">
        <v>160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34">
        <v>12</v>
      </c>
      <c r="F57" s="34">
        <v>105</v>
      </c>
      <c r="G57" s="34">
        <v>72</v>
      </c>
      <c r="H57" s="34">
        <v>5</v>
      </c>
      <c r="I57" s="34">
        <v>7</v>
      </c>
      <c r="J57" s="34">
        <v>9</v>
      </c>
      <c r="K57" s="34">
        <v>119</v>
      </c>
      <c r="L57" s="34">
        <v>70</v>
      </c>
      <c r="M57" s="34">
        <v>33</v>
      </c>
      <c r="N57" s="34">
        <v>5</v>
      </c>
      <c r="O57" s="34">
        <v>40</v>
      </c>
      <c r="P57" s="34">
        <v>109</v>
      </c>
      <c r="Q57" s="34"/>
      <c r="R57" s="34">
        <v>3</v>
      </c>
      <c r="S57" s="34">
        <v>35</v>
      </c>
      <c r="T57" s="34">
        <v>36</v>
      </c>
      <c r="U57" s="34"/>
      <c r="V57" s="34">
        <v>17</v>
      </c>
      <c r="W57" s="34">
        <v>95</v>
      </c>
      <c r="X57" s="34">
        <v>58</v>
      </c>
      <c r="Y57" s="34">
        <v>10</v>
      </c>
      <c r="Z57" s="20"/>
    </row>
    <row r="58" spans="1:26" s="2" customFormat="1" ht="26.25" hidden="1" customHeight="1" x14ac:dyDescent="0.25">
      <c r="A58" s="32" t="s">
        <v>161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26">
        <v>23</v>
      </c>
      <c r="F58" s="26">
        <v>86</v>
      </c>
      <c r="G58" s="26">
        <v>81</v>
      </c>
      <c r="H58" s="26"/>
      <c r="I58" s="26">
        <v>15.8</v>
      </c>
      <c r="J58" s="26">
        <v>6</v>
      </c>
      <c r="K58" s="26">
        <v>127</v>
      </c>
      <c r="L58" s="26">
        <v>93.7</v>
      </c>
      <c r="M58" s="26">
        <v>47</v>
      </c>
      <c r="N58" s="54">
        <v>28</v>
      </c>
      <c r="O58" s="26">
        <v>76</v>
      </c>
      <c r="P58" s="26">
        <v>129</v>
      </c>
      <c r="Q58" s="26"/>
      <c r="R58" s="26">
        <v>7</v>
      </c>
      <c r="S58" s="26">
        <v>42</v>
      </c>
      <c r="T58" s="26">
        <v>21</v>
      </c>
      <c r="U58" s="26"/>
      <c r="V58" s="26">
        <v>11</v>
      </c>
      <c r="W58" s="26">
        <v>95</v>
      </c>
      <c r="X58" s="26">
        <v>58</v>
      </c>
      <c r="Y58" s="26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01">
        <f>E58/E57</f>
        <v>1.9166666666666667</v>
      </c>
      <c r="F59" s="101">
        <f t="shared" ref="F59:Y59" si="19">F58/F57</f>
        <v>0.81904761904761902</v>
      </c>
      <c r="G59" s="101">
        <f t="shared" si="19"/>
        <v>1.125</v>
      </c>
      <c r="H59" s="101"/>
      <c r="I59" s="101">
        <f t="shared" si="19"/>
        <v>2.2571428571428571</v>
      </c>
      <c r="J59" s="101">
        <f t="shared" si="19"/>
        <v>0.66666666666666663</v>
      </c>
      <c r="K59" s="101">
        <f t="shared" si="19"/>
        <v>1.0672268907563025</v>
      </c>
      <c r="L59" s="101">
        <f t="shared" si="19"/>
        <v>1.3385714285714285</v>
      </c>
      <c r="M59" s="101">
        <f t="shared" si="19"/>
        <v>1.4242424242424243</v>
      </c>
      <c r="N59" s="101">
        <f t="shared" si="19"/>
        <v>5.6</v>
      </c>
      <c r="O59" s="101">
        <f t="shared" si="19"/>
        <v>1.9</v>
      </c>
      <c r="P59" s="101">
        <f t="shared" si="19"/>
        <v>1.1834862385321101</v>
      </c>
      <c r="Q59" s="101"/>
      <c r="R59" s="101">
        <f t="shared" si="19"/>
        <v>2.3333333333333335</v>
      </c>
      <c r="S59" s="101">
        <f t="shared" si="19"/>
        <v>1.2</v>
      </c>
      <c r="T59" s="101">
        <f t="shared" si="19"/>
        <v>0.58333333333333337</v>
      </c>
      <c r="U59" s="101"/>
      <c r="V59" s="101"/>
      <c r="W59" s="101">
        <f t="shared" si="19"/>
        <v>1</v>
      </c>
      <c r="X59" s="101">
        <f t="shared" si="19"/>
        <v>1</v>
      </c>
      <c r="Y59" s="101">
        <f t="shared" si="19"/>
        <v>0.6</v>
      </c>
      <c r="Z59" s="20"/>
    </row>
    <row r="60" spans="1:26" s="2" customFormat="1" ht="30" hidden="1" customHeight="1" x14ac:dyDescent="0.25">
      <c r="A60" s="13" t="s">
        <v>195</v>
      </c>
      <c r="B60" s="27">
        <v>496</v>
      </c>
      <c r="C60" s="27">
        <f t="shared" si="17"/>
        <v>557</v>
      </c>
      <c r="D60" s="15">
        <f t="shared" si="0"/>
        <v>1.122983870967742</v>
      </c>
      <c r="E60" s="26"/>
      <c r="F60" s="26"/>
      <c r="G60" s="26">
        <v>543</v>
      </c>
      <c r="H60" s="54"/>
      <c r="I60" s="26"/>
      <c r="J60" s="26"/>
      <c r="K60" s="26"/>
      <c r="L60" s="26">
        <v>3</v>
      </c>
      <c r="M60" s="54"/>
      <c r="N60" s="54"/>
      <c r="O60" s="26"/>
      <c r="P60" s="26"/>
      <c r="Q60" s="26"/>
      <c r="R60" s="26"/>
      <c r="S60" s="26"/>
      <c r="T60" s="26"/>
      <c r="U60" s="26">
        <v>8</v>
      </c>
      <c r="V60" s="26"/>
      <c r="W60" s="26"/>
      <c r="X60" s="26">
        <v>3</v>
      </c>
      <c r="Y60" s="26"/>
      <c r="Z60" s="20"/>
    </row>
    <row r="61" spans="1:26" s="2" customFormat="1" ht="30" hidden="1" customHeight="1" x14ac:dyDescent="0.25">
      <c r="A61" s="13" t="s">
        <v>52</v>
      </c>
      <c r="B61" s="33"/>
      <c r="C61" s="27">
        <f t="shared" si="17"/>
        <v>0</v>
      </c>
      <c r="D61" s="15" t="e">
        <f t="shared" si="0"/>
        <v>#DIV/0!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1"/>
    </row>
    <row r="62" spans="1:26" s="2" customFormat="1" ht="30" hidden="1" customHeight="1" x14ac:dyDescent="0.25">
      <c r="A62" s="18" t="s">
        <v>200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34">
        <f>E64+E67+E68+E70+E74+E73+E75</f>
        <v>6450</v>
      </c>
      <c r="F62" s="34">
        <f>F64+F67+F68+F70+F74+F73+F75</f>
        <v>579</v>
      </c>
      <c r="G62" s="34">
        <f t="shared" ref="G62:P62" si="20">G64+G67+G68+G70+G74+G73+G75</f>
        <v>1604</v>
      </c>
      <c r="H62" s="34">
        <f t="shared" si="20"/>
        <v>1315</v>
      </c>
      <c r="I62" s="34">
        <f t="shared" si="20"/>
        <v>1051</v>
      </c>
      <c r="J62" s="34">
        <f t="shared" si="20"/>
        <v>5473</v>
      </c>
      <c r="K62" s="34">
        <f t="shared" si="20"/>
        <v>454</v>
      </c>
      <c r="L62" s="34">
        <f t="shared" si="20"/>
        <v>1480</v>
      </c>
      <c r="M62" s="34">
        <f t="shared" si="20"/>
        <v>1069</v>
      </c>
      <c r="N62" s="34">
        <f t="shared" si="20"/>
        <v>157</v>
      </c>
      <c r="O62" s="34">
        <f t="shared" si="20"/>
        <v>650</v>
      </c>
      <c r="P62" s="34">
        <f t="shared" si="20"/>
        <v>1189</v>
      </c>
      <c r="Q62" s="34">
        <f>Q64+Q67+Q68+Q70+Q74+Q73+Q75</f>
        <v>4836</v>
      </c>
      <c r="R62" s="34">
        <f t="shared" ref="R62:Y62" si="21">R64+R67+R68+R70+R74+R73+R75</f>
        <v>495</v>
      </c>
      <c r="S62" s="34">
        <f>S64+S67+S68+S70+S74+S73+S75</f>
        <v>1016</v>
      </c>
      <c r="T62" s="34">
        <f t="shared" si="21"/>
        <v>1180</v>
      </c>
      <c r="U62" s="34">
        <f t="shared" si="21"/>
        <v>2574</v>
      </c>
      <c r="V62" s="34">
        <f t="shared" si="21"/>
        <v>522</v>
      </c>
      <c r="W62" s="34">
        <f t="shared" si="21"/>
        <v>1489</v>
      </c>
      <c r="X62" s="34">
        <f t="shared" si="21"/>
        <v>1580</v>
      </c>
      <c r="Y62" s="34">
        <f t="shared" si="21"/>
        <v>230</v>
      </c>
      <c r="Z62" s="21"/>
    </row>
    <row r="63" spans="1:26" s="2" customFormat="1" ht="30" hidden="1" customHeight="1" x14ac:dyDescent="0.25">
      <c r="A63" s="18" t="s">
        <v>201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34">
        <f>E69+E71+E72+E76</f>
        <v>2649</v>
      </c>
      <c r="F63" s="34">
        <f>F69+F71+F72+F76</f>
        <v>608</v>
      </c>
      <c r="G63" s="34">
        <f t="shared" ref="G63:Y63" si="22">G69+G71+G72+G76</f>
        <v>6390</v>
      </c>
      <c r="H63" s="34">
        <f t="shared" si="22"/>
        <v>2478</v>
      </c>
      <c r="I63" s="34">
        <f t="shared" si="22"/>
        <v>1613.9</v>
      </c>
      <c r="J63" s="34">
        <f>J69+J71+J72+J76</f>
        <v>2070</v>
      </c>
      <c r="K63" s="34">
        <f t="shared" si="22"/>
        <v>970.5</v>
      </c>
      <c r="L63" s="34">
        <f t="shared" si="22"/>
        <v>3327</v>
      </c>
      <c r="M63" s="34">
        <f t="shared" si="22"/>
        <v>779</v>
      </c>
      <c r="N63" s="34">
        <f>N69+N71+N72+N76</f>
        <v>1126.2</v>
      </c>
      <c r="O63" s="34">
        <f>O69+O71+O72+O76</f>
        <v>1939.5</v>
      </c>
      <c r="P63" s="34">
        <f t="shared" si="22"/>
        <v>1556</v>
      </c>
      <c r="Q63" s="34">
        <f t="shared" si="22"/>
        <v>2174</v>
      </c>
      <c r="R63" s="34">
        <f t="shared" si="22"/>
        <v>548</v>
      </c>
      <c r="S63" s="34">
        <f>S69+S71+S72+S76</f>
        <v>2995</v>
      </c>
      <c r="T63" s="34">
        <f t="shared" si="22"/>
        <v>2958</v>
      </c>
      <c r="U63" s="34">
        <f t="shared" si="22"/>
        <v>758</v>
      </c>
      <c r="V63" s="34">
        <f t="shared" si="22"/>
        <v>104.5</v>
      </c>
      <c r="W63" s="34">
        <f t="shared" si="22"/>
        <v>1012.8</v>
      </c>
      <c r="X63" s="34">
        <f t="shared" si="22"/>
        <v>5387</v>
      </c>
      <c r="Y63" s="34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34"/>
      <c r="F64" s="34"/>
      <c r="G64" s="34">
        <v>417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>
        <v>300</v>
      </c>
      <c r="V64" s="34"/>
      <c r="W64" s="34"/>
      <c r="X64" s="34">
        <v>150</v>
      </c>
      <c r="Y64" s="34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37">
        <v>5391</v>
      </c>
      <c r="F67" s="37">
        <v>295</v>
      </c>
      <c r="G67" s="37">
        <v>200</v>
      </c>
      <c r="H67" s="37">
        <v>100</v>
      </c>
      <c r="I67" s="37">
        <v>70</v>
      </c>
      <c r="J67" s="37">
        <v>2152</v>
      </c>
      <c r="K67" s="37">
        <v>120</v>
      </c>
      <c r="L67" s="37">
        <v>170</v>
      </c>
      <c r="M67" s="37"/>
      <c r="N67" s="37"/>
      <c r="O67" s="37">
        <v>650</v>
      </c>
      <c r="P67" s="37">
        <v>962</v>
      </c>
      <c r="Q67" s="37">
        <v>1629</v>
      </c>
      <c r="R67" s="37">
        <v>271</v>
      </c>
      <c r="S67" s="37">
        <v>700</v>
      </c>
      <c r="T67" s="37"/>
      <c r="U67" s="37">
        <v>170</v>
      </c>
      <c r="V67" s="37">
        <v>522</v>
      </c>
      <c r="W67" s="37">
        <v>1132</v>
      </c>
      <c r="X67" s="37">
        <v>1097</v>
      </c>
      <c r="Y67" s="37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37"/>
      <c r="F68" s="37">
        <v>134</v>
      </c>
      <c r="G68" s="37">
        <v>24</v>
      </c>
      <c r="H68" s="37">
        <v>757</v>
      </c>
      <c r="I68" s="37">
        <v>581</v>
      </c>
      <c r="J68" s="37">
        <v>1413</v>
      </c>
      <c r="K68" s="37">
        <v>174</v>
      </c>
      <c r="L68" s="37"/>
      <c r="M68" s="37">
        <v>1069</v>
      </c>
      <c r="N68" s="37">
        <v>55</v>
      </c>
      <c r="O68" s="37"/>
      <c r="P68" s="37">
        <v>17</v>
      </c>
      <c r="Q68" s="37">
        <v>110</v>
      </c>
      <c r="R68" s="37">
        <v>30</v>
      </c>
      <c r="S68" s="37"/>
      <c r="T68" s="37">
        <v>706</v>
      </c>
      <c r="U68" s="37"/>
      <c r="V68" s="37"/>
      <c r="W68" s="37"/>
      <c r="X68" s="37">
        <v>73</v>
      </c>
      <c r="Y68" s="37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37"/>
      <c r="F69" s="37">
        <v>350</v>
      </c>
      <c r="G69" s="37">
        <v>996</v>
      </c>
      <c r="H69" s="37">
        <v>993</v>
      </c>
      <c r="I69" s="37">
        <v>382</v>
      </c>
      <c r="J69" s="37">
        <v>281</v>
      </c>
      <c r="K69" s="37">
        <v>190</v>
      </c>
      <c r="L69" s="37">
        <v>1332</v>
      </c>
      <c r="M69" s="37">
        <v>380</v>
      </c>
      <c r="N69" s="37">
        <v>540</v>
      </c>
      <c r="O69" s="37">
        <v>557</v>
      </c>
      <c r="P69" s="37">
        <v>691</v>
      </c>
      <c r="Q69" s="37">
        <v>361</v>
      </c>
      <c r="R69" s="37">
        <v>150</v>
      </c>
      <c r="S69" s="37">
        <v>516</v>
      </c>
      <c r="T69" s="37">
        <v>2203</v>
      </c>
      <c r="U69" s="37">
        <v>581</v>
      </c>
      <c r="V69" s="37"/>
      <c r="W69" s="37">
        <v>570</v>
      </c>
      <c r="X69" s="37">
        <v>1438</v>
      </c>
      <c r="Y69" s="37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37">
        <v>106</v>
      </c>
      <c r="F70" s="37"/>
      <c r="G70" s="37">
        <v>563</v>
      </c>
      <c r="H70" s="37"/>
      <c r="I70" s="37">
        <v>100</v>
      </c>
      <c r="J70" s="37">
        <v>1908</v>
      </c>
      <c r="K70" s="37">
        <v>160</v>
      </c>
      <c r="L70" s="37">
        <v>1310</v>
      </c>
      <c r="M70" s="37"/>
      <c r="N70" s="37">
        <v>100</v>
      </c>
      <c r="O70" s="37"/>
      <c r="P70" s="37"/>
      <c r="Q70" s="37"/>
      <c r="R70" s="37">
        <v>105</v>
      </c>
      <c r="S70" s="37"/>
      <c r="T70" s="37">
        <v>291</v>
      </c>
      <c r="U70" s="37">
        <v>1810</v>
      </c>
      <c r="V70" s="37"/>
      <c r="W70" s="37"/>
      <c r="X70" s="37">
        <v>180</v>
      </c>
      <c r="Y70" s="37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37">
        <v>2628</v>
      </c>
      <c r="F71" s="37">
        <v>80</v>
      </c>
      <c r="G71" s="37">
        <v>3407</v>
      </c>
      <c r="H71" s="37">
        <v>671</v>
      </c>
      <c r="I71" s="37">
        <v>489</v>
      </c>
      <c r="J71" s="37">
        <v>1339</v>
      </c>
      <c r="K71" s="37">
        <v>202</v>
      </c>
      <c r="L71" s="37">
        <v>1620</v>
      </c>
      <c r="M71" s="37">
        <v>287</v>
      </c>
      <c r="N71" s="37">
        <v>316</v>
      </c>
      <c r="O71" s="37">
        <v>691</v>
      </c>
      <c r="P71" s="37">
        <v>783</v>
      </c>
      <c r="Q71" s="37">
        <v>1392</v>
      </c>
      <c r="R71" s="37">
        <v>120</v>
      </c>
      <c r="S71" s="37">
        <v>235</v>
      </c>
      <c r="T71" s="37">
        <v>582</v>
      </c>
      <c r="U71" s="37">
        <v>50</v>
      </c>
      <c r="V71" s="37">
        <v>32</v>
      </c>
      <c r="W71" s="37">
        <v>271</v>
      </c>
      <c r="X71" s="37">
        <v>3592</v>
      </c>
      <c r="Y71" s="37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37">
        <v>21</v>
      </c>
      <c r="F72" s="37">
        <v>177</v>
      </c>
      <c r="G72" s="37">
        <v>1979</v>
      </c>
      <c r="H72" s="37">
        <v>812</v>
      </c>
      <c r="I72" s="37">
        <v>740</v>
      </c>
      <c r="J72" s="37">
        <v>450</v>
      </c>
      <c r="K72" s="37">
        <v>578</v>
      </c>
      <c r="L72" s="37">
        <v>375</v>
      </c>
      <c r="M72" s="37">
        <v>109</v>
      </c>
      <c r="N72" s="37">
        <v>269</v>
      </c>
      <c r="O72" s="37">
        <v>691</v>
      </c>
      <c r="P72" s="128">
        <v>82</v>
      </c>
      <c r="Q72" s="37">
        <v>421</v>
      </c>
      <c r="R72" s="37">
        <v>278</v>
      </c>
      <c r="S72" s="37">
        <v>2242</v>
      </c>
      <c r="T72" s="37">
        <v>173</v>
      </c>
      <c r="U72" s="37">
        <v>127</v>
      </c>
      <c r="V72" s="37">
        <v>72</v>
      </c>
      <c r="W72" s="37">
        <v>171</v>
      </c>
      <c r="X72" s="37">
        <v>357</v>
      </c>
      <c r="Y72" s="37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37"/>
      <c r="F73" s="37">
        <v>10</v>
      </c>
      <c r="G73" s="37">
        <v>400</v>
      </c>
      <c r="H73" s="37">
        <v>53</v>
      </c>
      <c r="I73" s="37">
        <v>62</v>
      </c>
      <c r="J73" s="37"/>
      <c r="K73" s="37"/>
      <c r="L73" s="37"/>
      <c r="M73" s="37"/>
      <c r="N73" s="37">
        <v>2</v>
      </c>
      <c r="O73" s="37"/>
      <c r="P73" s="127"/>
      <c r="Q73" s="127">
        <v>430</v>
      </c>
      <c r="R73" s="49">
        <v>89</v>
      </c>
      <c r="S73" s="37">
        <v>116</v>
      </c>
      <c r="T73" s="37">
        <v>110</v>
      </c>
      <c r="U73" s="37">
        <v>254</v>
      </c>
      <c r="V73" s="37"/>
      <c r="W73" s="37"/>
      <c r="X73" s="37"/>
      <c r="Y73" s="37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37">
        <v>953</v>
      </c>
      <c r="F74" s="37">
        <v>140</v>
      </c>
      <c r="G74" s="23"/>
      <c r="H74" s="102">
        <v>187</v>
      </c>
      <c r="I74" s="102">
        <v>238</v>
      </c>
      <c r="J74" s="37"/>
      <c r="K74" s="37"/>
      <c r="L74" s="37"/>
      <c r="M74" s="37"/>
      <c r="N74" s="37"/>
      <c r="O74" s="37"/>
      <c r="P74" s="127">
        <v>210</v>
      </c>
      <c r="Q74" s="127">
        <v>2667</v>
      </c>
      <c r="R74" s="37"/>
      <c r="S74" s="37">
        <v>200</v>
      </c>
      <c r="T74" s="37">
        <v>73</v>
      </c>
      <c r="U74" s="37"/>
      <c r="V74" s="37"/>
      <c r="W74" s="37">
        <v>357</v>
      </c>
      <c r="X74" s="37">
        <v>80</v>
      </c>
      <c r="Y74" s="37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37"/>
      <c r="F75" s="37"/>
      <c r="G75" s="37"/>
      <c r="H75" s="37">
        <v>218</v>
      </c>
      <c r="I75" s="37"/>
      <c r="J75" s="37"/>
      <c r="K75" s="37"/>
      <c r="L75" s="37"/>
      <c r="M75" s="37"/>
      <c r="N75" s="37"/>
      <c r="O75" s="37"/>
      <c r="P75" s="127"/>
      <c r="Q75" s="127"/>
      <c r="R75" s="37"/>
      <c r="S75" s="37"/>
      <c r="T75" s="37"/>
      <c r="U75" s="37">
        <v>40</v>
      </c>
      <c r="V75" s="37"/>
      <c r="W75" s="37"/>
      <c r="X75" s="37"/>
      <c r="Y75" s="37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37"/>
      <c r="F76" s="37">
        <v>1</v>
      </c>
      <c r="G76" s="37">
        <v>8</v>
      </c>
      <c r="H76" s="37">
        <v>2</v>
      </c>
      <c r="I76" s="37">
        <v>2.9</v>
      </c>
      <c r="J76" s="37"/>
      <c r="K76" s="37">
        <v>0.5</v>
      </c>
      <c r="L76" s="37"/>
      <c r="M76" s="37">
        <v>3</v>
      </c>
      <c r="N76" s="37">
        <v>1.2</v>
      </c>
      <c r="O76" s="37">
        <v>0.5</v>
      </c>
      <c r="P76" s="127"/>
      <c r="Q76" s="127"/>
      <c r="R76" s="37"/>
      <c r="S76" s="37">
        <v>2</v>
      </c>
      <c r="T76" s="37"/>
      <c r="U76" s="37"/>
      <c r="V76" s="37">
        <v>0.5</v>
      </c>
      <c r="W76" s="37">
        <v>0.8</v>
      </c>
      <c r="X76" s="37"/>
      <c r="Y76" s="37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37"/>
      <c r="F77" s="37"/>
      <c r="G77" s="37"/>
      <c r="H77" s="37">
        <v>22</v>
      </c>
      <c r="I77" s="37"/>
      <c r="J77" s="37"/>
      <c r="K77" s="37"/>
      <c r="L77" s="37"/>
      <c r="M77" s="37"/>
      <c r="N77" s="37"/>
      <c r="O77" s="37">
        <v>4</v>
      </c>
      <c r="P77" s="127"/>
      <c r="Q77" s="127"/>
      <c r="R77" s="37">
        <v>36</v>
      </c>
      <c r="S77" s="37">
        <v>15.7</v>
      </c>
      <c r="T77" s="37">
        <v>3.2</v>
      </c>
      <c r="U77" s="37"/>
      <c r="V77" s="37"/>
      <c r="W77" s="37">
        <v>42</v>
      </c>
      <c r="X77" s="37"/>
      <c r="Y77" s="37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127"/>
      <c r="Q78" s="127"/>
      <c r="R78" s="37"/>
      <c r="S78" s="37"/>
      <c r="T78" s="37"/>
      <c r="U78" s="37"/>
      <c r="V78" s="37"/>
      <c r="W78" s="37"/>
      <c r="X78" s="37"/>
      <c r="Y78" s="37"/>
    </row>
    <row r="79" spans="1:26" ht="30" hidden="1" customHeight="1" x14ac:dyDescent="0.25">
      <c r="A79" s="32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37"/>
      <c r="F79" s="37"/>
      <c r="G79" s="37"/>
      <c r="H79" s="37">
        <v>22</v>
      </c>
      <c r="I79" s="37"/>
      <c r="J79" s="37"/>
      <c r="K79" s="37"/>
      <c r="L79" s="37"/>
      <c r="M79" s="37"/>
      <c r="N79" s="37"/>
      <c r="O79" s="37">
        <v>4</v>
      </c>
      <c r="P79" s="127"/>
      <c r="Q79" s="127"/>
      <c r="R79" s="37">
        <v>36</v>
      </c>
      <c r="S79" s="37">
        <v>15.7</v>
      </c>
      <c r="T79" s="37">
        <v>3.2</v>
      </c>
      <c r="U79" s="37"/>
      <c r="V79" s="37"/>
      <c r="W79" s="37">
        <v>42</v>
      </c>
      <c r="X79" s="37"/>
      <c r="Y79" s="37"/>
    </row>
    <row r="80" spans="1:26" ht="30" hidden="1" customHeight="1" x14ac:dyDescent="0.25">
      <c r="A80" s="13" t="s">
        <v>52</v>
      </c>
      <c r="B80" s="33"/>
      <c r="C80" s="23">
        <f>SUM(E80:Y80)</f>
        <v>0</v>
      </c>
      <c r="D80" s="15" t="e">
        <f t="shared" ref="D80:D93" si="25">C80/B80</f>
        <v>#DIV/0!</v>
      </c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164"/>
      <c r="Q80" s="35"/>
      <c r="R80" s="35"/>
      <c r="S80" s="35"/>
      <c r="T80" s="35"/>
      <c r="U80" s="35"/>
      <c r="V80" s="35"/>
      <c r="W80" s="35"/>
      <c r="X80" s="35"/>
      <c r="Y80" s="35"/>
    </row>
    <row r="81" spans="1:26" ht="30" hidden="1" customHeight="1" x14ac:dyDescent="0.25">
      <c r="A81" s="13" t="s">
        <v>78</v>
      </c>
      <c r="B81" s="33"/>
      <c r="C81" s="23">
        <f>SUM(E81:Y81)</f>
        <v>0</v>
      </c>
      <c r="D81" s="15" t="e">
        <f t="shared" si="25"/>
        <v>#DIV/0!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1:26" ht="30" hidden="1" customHeight="1" x14ac:dyDescent="0.25">
      <c r="A82" s="13"/>
      <c r="B82" s="33"/>
      <c r="C82" s="39"/>
      <c r="D82" s="15" t="e">
        <f t="shared" si="25"/>
        <v>#DIV/0!</v>
      </c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spans="1:26" s="4" customFormat="1" ht="30" hidden="1" customHeight="1" x14ac:dyDescent="0.25">
      <c r="A83" s="77" t="s">
        <v>79</v>
      </c>
      <c r="B83" s="40"/>
      <c r="C83" s="40">
        <f>SUM(E83:Y83)</f>
        <v>0</v>
      </c>
      <c r="D83" s="15" t="e">
        <f t="shared" si="25"/>
        <v>#DIV/0!</v>
      </c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</row>
    <row r="84" spans="1:26" ht="30" hidden="1" customHeight="1" x14ac:dyDescent="0.25">
      <c r="A84" s="13"/>
      <c r="B84" s="33"/>
      <c r="C84" s="39"/>
      <c r="D84" s="15" t="e">
        <f t="shared" si="25"/>
        <v>#DIV/0!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spans="1:26" ht="7.9" hidden="1" customHeight="1" x14ac:dyDescent="0.25">
      <c r="A85" s="13"/>
      <c r="B85" s="33"/>
      <c r="C85" s="19"/>
      <c r="D85" s="15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6" s="43" customFormat="1" ht="26.25" hidden="1" customHeight="1" x14ac:dyDescent="0.25">
      <c r="A86" s="13" t="s">
        <v>80</v>
      </c>
      <c r="B86" s="42"/>
      <c r="C86" s="42">
        <f>SUM(E86:Y86)</f>
        <v>7971</v>
      </c>
      <c r="D86" s="15"/>
      <c r="E86" s="96">
        <f>(E42-E87)</f>
        <v>47</v>
      </c>
      <c r="F86" s="96">
        <f t="shared" ref="F86:Y86" si="26">(F42-F87)</f>
        <v>708</v>
      </c>
      <c r="G86" s="96">
        <f t="shared" si="26"/>
        <v>1119</v>
      </c>
      <c r="H86" s="96">
        <f t="shared" si="26"/>
        <v>818</v>
      </c>
      <c r="I86" s="96">
        <f t="shared" si="26"/>
        <v>632</v>
      </c>
      <c r="J86" s="96">
        <f t="shared" si="26"/>
        <v>132</v>
      </c>
      <c r="K86" s="96">
        <f t="shared" si="26"/>
        <v>287</v>
      </c>
      <c r="L86" s="96">
        <f t="shared" si="26"/>
        <v>698</v>
      </c>
      <c r="M86" s="96">
        <f t="shared" si="26"/>
        <v>148</v>
      </c>
      <c r="N86" s="96">
        <f t="shared" si="26"/>
        <v>0</v>
      </c>
      <c r="O86" s="96">
        <f t="shared" si="26"/>
        <v>-588</v>
      </c>
      <c r="P86" s="96">
        <f t="shared" si="26"/>
        <v>1435</v>
      </c>
      <c r="Q86" s="96">
        <f t="shared" si="26"/>
        <v>1207</v>
      </c>
      <c r="R86" s="96">
        <f t="shared" si="26"/>
        <v>35</v>
      </c>
      <c r="S86" s="96">
        <f t="shared" si="26"/>
        <v>-163</v>
      </c>
      <c r="T86" s="96">
        <f t="shared" si="26"/>
        <v>58</v>
      </c>
      <c r="U86" s="96">
        <f t="shared" si="26"/>
        <v>-63</v>
      </c>
      <c r="V86" s="96">
        <f t="shared" si="26"/>
        <v>22</v>
      </c>
      <c r="W86" s="96">
        <f t="shared" si="26"/>
        <v>778</v>
      </c>
      <c r="X86" s="96">
        <f t="shared" si="26"/>
        <v>116</v>
      </c>
      <c r="Y86" s="96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0">
        <v>10620</v>
      </c>
      <c r="F87" s="10">
        <v>6336</v>
      </c>
      <c r="G87" s="10">
        <v>14290</v>
      </c>
      <c r="H87" s="10">
        <v>11599</v>
      </c>
      <c r="I87" s="10">
        <v>6400</v>
      </c>
      <c r="J87" s="10">
        <v>15780</v>
      </c>
      <c r="K87" s="10">
        <v>10934</v>
      </c>
      <c r="L87" s="10">
        <v>10102</v>
      </c>
      <c r="M87" s="10">
        <v>10378</v>
      </c>
      <c r="N87" s="10">
        <v>4591</v>
      </c>
      <c r="O87" s="10">
        <v>5460</v>
      </c>
      <c r="P87" s="10">
        <v>7565</v>
      </c>
      <c r="Q87" s="10">
        <v>11136</v>
      </c>
      <c r="R87" s="10">
        <v>13556</v>
      </c>
      <c r="S87" s="10">
        <v>11999</v>
      </c>
      <c r="T87" s="10">
        <v>10088</v>
      </c>
      <c r="U87" s="10">
        <v>9650</v>
      </c>
      <c r="V87" s="10">
        <v>3302</v>
      </c>
      <c r="W87" s="10">
        <v>8299</v>
      </c>
      <c r="X87" s="10">
        <v>20155</v>
      </c>
      <c r="Y87" s="10">
        <v>10350</v>
      </c>
      <c r="Z87" s="20"/>
    </row>
    <row r="88" spans="1:26" ht="30" hidden="1" customHeight="1" x14ac:dyDescent="0.25">
      <c r="A88" s="13"/>
      <c r="B88" s="33"/>
      <c r="C88" s="23"/>
      <c r="D88" s="15" t="e">
        <f t="shared" si="25"/>
        <v>#DIV/0!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6" s="43" customFormat="1" ht="30" hidden="1" customHeight="1" x14ac:dyDescent="0.25">
      <c r="A89" s="13" t="s">
        <v>82</v>
      </c>
      <c r="B89" s="42"/>
      <c r="C89" s="42"/>
      <c r="D89" s="15"/>
      <c r="E89" s="26"/>
      <c r="F89" s="26"/>
      <c r="G89" s="26"/>
      <c r="H89" s="26"/>
      <c r="I89" s="103"/>
      <c r="J89" s="26"/>
      <c r="K89" s="26"/>
      <c r="L89" s="26"/>
      <c r="M89" s="26"/>
      <c r="N89" s="26"/>
      <c r="O89" s="26"/>
      <c r="P89" s="108"/>
      <c r="Q89" s="103"/>
      <c r="R89" s="26"/>
      <c r="S89" s="26"/>
      <c r="T89" s="26"/>
      <c r="U89" s="26"/>
      <c r="V89" s="26"/>
      <c r="W89" s="26"/>
      <c r="X89" s="26"/>
      <c r="Y89" s="26"/>
    </row>
    <row r="90" spans="1:26" ht="30" hidden="1" customHeight="1" x14ac:dyDescent="0.25">
      <c r="A90" s="13" t="s">
        <v>83</v>
      </c>
      <c r="B90" s="34"/>
      <c r="C90" s="27">
        <f>SUM(E90:Y90)</f>
        <v>0</v>
      </c>
      <c r="D90" s="15" t="e">
        <f t="shared" si="25"/>
        <v>#DIV/0!</v>
      </c>
      <c r="E90" s="34"/>
      <c r="F90" s="34"/>
      <c r="G90" s="34"/>
      <c r="H90" s="34"/>
      <c r="I90" s="138"/>
      <c r="J90" s="34"/>
      <c r="K90" s="34"/>
      <c r="L90" s="34"/>
      <c r="M90" s="34"/>
      <c r="N90" s="36"/>
      <c r="O90" s="34"/>
      <c r="P90" s="111"/>
      <c r="Q90" s="138"/>
      <c r="R90" s="34"/>
      <c r="S90" s="34"/>
      <c r="T90" s="34"/>
      <c r="U90" s="34"/>
      <c r="V90" s="34"/>
      <c r="W90" s="34"/>
      <c r="X90" s="34"/>
      <c r="Y90" s="34"/>
    </row>
    <row r="91" spans="1:26" ht="30" hidden="1" customHeight="1" x14ac:dyDescent="0.25">
      <c r="A91" s="44" t="s">
        <v>84</v>
      </c>
      <c r="B91" s="45"/>
      <c r="C91" s="45"/>
      <c r="D91" s="15" t="e">
        <f t="shared" si="25"/>
        <v>#DIV/0!</v>
      </c>
      <c r="E91" s="46"/>
      <c r="F91" s="46"/>
      <c r="G91" s="46"/>
      <c r="H91" s="46"/>
      <c r="I91" s="140"/>
      <c r="J91" s="46"/>
      <c r="K91" s="46"/>
      <c r="L91" s="46"/>
      <c r="M91" s="46"/>
      <c r="N91" s="46"/>
      <c r="O91" s="46"/>
      <c r="P91" s="113"/>
      <c r="Q91" s="140"/>
      <c r="R91" s="46"/>
      <c r="S91" s="46"/>
      <c r="T91" s="46"/>
      <c r="U91" s="46"/>
      <c r="V91" s="46"/>
      <c r="W91" s="46"/>
      <c r="X91" s="46"/>
      <c r="Y91" s="46"/>
    </row>
    <row r="92" spans="1:26" ht="30" hidden="1" customHeight="1" x14ac:dyDescent="0.25">
      <c r="A92" s="13" t="s">
        <v>85</v>
      </c>
      <c r="B92" s="42"/>
      <c r="C92" s="42">
        <f>C42+C54+C58+C62+C63</f>
        <v>305997</v>
      </c>
      <c r="D92" s="15"/>
      <c r="E92" s="46"/>
      <c r="F92" s="46"/>
      <c r="G92" s="46"/>
      <c r="H92" s="46"/>
      <c r="I92" s="140"/>
      <c r="J92" s="46"/>
      <c r="K92" s="46"/>
      <c r="L92" s="46"/>
      <c r="M92" s="46"/>
      <c r="N92" s="46"/>
      <c r="O92" s="46"/>
      <c r="P92" s="46"/>
      <c r="Q92" s="140"/>
      <c r="R92" s="46"/>
      <c r="S92" s="46"/>
      <c r="T92" s="46"/>
      <c r="U92" s="46"/>
      <c r="V92" s="46"/>
      <c r="W92" s="46"/>
      <c r="X92" s="46"/>
      <c r="Y92" s="46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6"/>
      <c r="F93" s="46"/>
      <c r="G93" s="46"/>
      <c r="H93" s="46"/>
      <c r="I93" s="140"/>
      <c r="J93" s="46"/>
      <c r="K93" s="46"/>
      <c r="L93" s="46"/>
      <c r="M93" s="46"/>
      <c r="N93" s="46"/>
      <c r="O93" s="46"/>
      <c r="P93" s="113"/>
      <c r="Q93" s="140"/>
      <c r="R93" s="46"/>
      <c r="S93" s="46"/>
      <c r="T93" s="46"/>
      <c r="U93" s="46"/>
      <c r="V93" s="46"/>
      <c r="W93" s="46"/>
      <c r="X93" s="46"/>
      <c r="Y93" s="46"/>
    </row>
    <row r="94" spans="1:26" ht="30" hidden="1" customHeight="1" x14ac:dyDescent="0.25">
      <c r="A94" s="44" t="s">
        <v>176</v>
      </c>
      <c r="B94" s="82"/>
      <c r="C94" s="82"/>
      <c r="D94" s="47"/>
      <c r="E94" s="82"/>
      <c r="F94" s="82"/>
      <c r="G94" s="82"/>
      <c r="H94" s="82"/>
      <c r="I94" s="141"/>
      <c r="J94" s="82"/>
      <c r="K94" s="82"/>
      <c r="L94" s="82"/>
      <c r="M94" s="82"/>
      <c r="N94" s="82"/>
      <c r="O94" s="82"/>
      <c r="P94" s="114"/>
      <c r="Q94" s="141"/>
      <c r="R94" s="82"/>
      <c r="S94" s="82"/>
      <c r="T94" s="82"/>
      <c r="U94" s="82"/>
      <c r="V94" s="82"/>
      <c r="W94" s="82"/>
      <c r="X94" s="82"/>
      <c r="Y94" s="82"/>
    </row>
    <row r="95" spans="1:26" s="12" customFormat="1" ht="30" hidden="1" customHeight="1" outlineLevel="1" x14ac:dyDescent="0.2">
      <c r="A95" s="48" t="s">
        <v>87</v>
      </c>
      <c r="B95" s="23"/>
      <c r="C95" s="27"/>
      <c r="D95" s="15" t="e">
        <f t="shared" ref="D95:D136" si="27">C95/B95</f>
        <v>#DIV/0!</v>
      </c>
      <c r="E95" s="10"/>
      <c r="F95" s="10"/>
      <c r="G95" s="10"/>
      <c r="H95" s="10"/>
      <c r="I95" s="132"/>
      <c r="J95" s="10"/>
      <c r="K95" s="10"/>
      <c r="L95" s="10"/>
      <c r="M95" s="10"/>
      <c r="N95" s="10"/>
      <c r="O95" s="10"/>
      <c r="P95" s="106"/>
      <c r="Q95" s="132"/>
      <c r="R95" s="10"/>
      <c r="S95" s="10"/>
      <c r="T95" s="10"/>
      <c r="U95" s="10"/>
      <c r="V95" s="10"/>
      <c r="W95" s="10"/>
      <c r="X95" s="10"/>
      <c r="Y95" s="10"/>
    </row>
    <row r="96" spans="1:26" s="12" customFormat="1" ht="30" hidden="1" customHeight="1" outlineLevel="1" x14ac:dyDescent="0.2">
      <c r="A96" s="48" t="s">
        <v>92</v>
      </c>
      <c r="B96" s="39"/>
      <c r="C96" s="26"/>
      <c r="D96" s="15"/>
      <c r="E96" s="10"/>
      <c r="F96" s="10"/>
      <c r="G96" s="10"/>
      <c r="H96" s="10"/>
      <c r="I96" s="132"/>
      <c r="J96" s="10"/>
      <c r="K96" s="10"/>
      <c r="L96" s="10"/>
      <c r="M96" s="10"/>
      <c r="N96" s="10"/>
      <c r="O96" s="10"/>
      <c r="P96" s="106"/>
      <c r="Q96" s="132"/>
      <c r="R96" s="10"/>
      <c r="S96" s="10"/>
      <c r="T96" s="10"/>
      <c r="U96" s="10"/>
      <c r="V96" s="10"/>
      <c r="W96" s="10"/>
      <c r="X96" s="10"/>
      <c r="Y96" s="10"/>
    </row>
    <row r="97" spans="1:25" s="12" customFormat="1" ht="30" hidden="1" customHeight="1" outlineLevel="1" x14ac:dyDescent="0.2">
      <c r="A97" s="48" t="s">
        <v>153</v>
      </c>
      <c r="B97" s="39"/>
      <c r="C97" s="26"/>
      <c r="D97" s="15"/>
      <c r="E97" s="10"/>
      <c r="F97" s="10"/>
      <c r="G97" s="10"/>
      <c r="H97" s="10"/>
      <c r="I97" s="132"/>
      <c r="J97" s="10"/>
      <c r="K97" s="10"/>
      <c r="L97" s="10"/>
      <c r="M97" s="10"/>
      <c r="N97" s="10"/>
      <c r="O97" s="10"/>
      <c r="P97" s="106"/>
      <c r="Q97" s="132"/>
      <c r="R97" s="10"/>
      <c r="S97" s="10"/>
      <c r="T97" s="10"/>
      <c r="U97" s="10"/>
      <c r="V97" s="10"/>
      <c r="W97" s="10"/>
      <c r="X97" s="10"/>
      <c r="Y97" s="10"/>
    </row>
    <row r="98" spans="1:25" s="12" customFormat="1" ht="30" hidden="1" customHeight="1" outlineLevel="1" x14ac:dyDescent="0.2">
      <c r="A98" s="48" t="s">
        <v>154</v>
      </c>
      <c r="B98" s="39"/>
      <c r="C98" s="26"/>
      <c r="D98" s="15"/>
      <c r="E98" s="10"/>
      <c r="F98" s="10"/>
      <c r="G98" s="10"/>
      <c r="H98" s="10"/>
      <c r="I98" s="132"/>
      <c r="J98" s="10"/>
      <c r="K98" s="10"/>
      <c r="L98" s="10"/>
      <c r="M98" s="10"/>
      <c r="N98" s="10"/>
      <c r="O98" s="10"/>
      <c r="P98" s="106"/>
      <c r="Q98" s="132"/>
      <c r="R98" s="10"/>
      <c r="S98" s="10"/>
      <c r="T98" s="10"/>
      <c r="U98" s="10"/>
      <c r="V98" s="10"/>
      <c r="W98" s="10"/>
      <c r="X98" s="10"/>
      <c r="Y98" s="10"/>
    </row>
    <row r="99" spans="1:25" s="50" customFormat="1" ht="34.9" hidden="1" customHeight="1" outlineLevel="1" x14ac:dyDescent="0.2">
      <c r="A99" s="13" t="s">
        <v>88</v>
      </c>
      <c r="B99" s="39"/>
      <c r="C99" s="26"/>
      <c r="D99" s="15"/>
      <c r="E99" s="10"/>
      <c r="F99" s="10"/>
      <c r="G99" s="10"/>
      <c r="H99" s="10"/>
      <c r="I99" s="132"/>
      <c r="J99" s="10"/>
      <c r="K99" s="10"/>
      <c r="L99" s="10"/>
      <c r="M99" s="10"/>
      <c r="N99" s="10"/>
      <c r="O99" s="10"/>
      <c r="P99" s="106"/>
      <c r="Q99" s="132"/>
      <c r="R99" s="10"/>
      <c r="S99" s="10"/>
      <c r="T99" s="10"/>
      <c r="U99" s="10"/>
      <c r="V99" s="10"/>
      <c r="W99" s="10"/>
      <c r="X99" s="10"/>
      <c r="Y99" s="10"/>
    </row>
    <row r="100" spans="1:25" s="50" customFormat="1" ht="33" hidden="1" customHeight="1" outlineLevel="1" x14ac:dyDescent="0.2">
      <c r="A100" s="13" t="s">
        <v>89</v>
      </c>
      <c r="B100" s="39"/>
      <c r="C100" s="26"/>
      <c r="D100" s="15"/>
      <c r="E100" s="10"/>
      <c r="F100" s="10"/>
      <c r="G100" s="10"/>
      <c r="H100" s="10"/>
      <c r="I100" s="132"/>
      <c r="J100" s="10"/>
      <c r="K100" s="10"/>
      <c r="L100" s="10"/>
      <c r="M100" s="10"/>
      <c r="N100" s="10"/>
      <c r="O100" s="10"/>
      <c r="P100" s="106"/>
      <c r="Q100" s="132"/>
      <c r="R100" s="10"/>
      <c r="S100" s="10"/>
      <c r="T100" s="10"/>
      <c r="U100" s="10"/>
      <c r="V100" s="10"/>
      <c r="W100" s="10"/>
      <c r="X100" s="10"/>
      <c r="Y100" s="10"/>
    </row>
    <row r="101" spans="1:25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299643</v>
      </c>
      <c r="D101" s="15"/>
      <c r="E101" s="10">
        <v>15618</v>
      </c>
      <c r="F101" s="10">
        <v>9881</v>
      </c>
      <c r="G101" s="10">
        <v>17703</v>
      </c>
      <c r="H101" s="10">
        <v>18359</v>
      </c>
      <c r="I101" s="13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8476</v>
      </c>
      <c r="P101" s="132">
        <v>15145</v>
      </c>
      <c r="Q101" s="132">
        <v>17387</v>
      </c>
      <c r="R101" s="10">
        <v>16968</v>
      </c>
      <c r="S101" s="10">
        <v>18608</v>
      </c>
      <c r="T101" s="10">
        <v>13471</v>
      </c>
      <c r="U101" s="10">
        <v>10438</v>
      </c>
      <c r="V101" s="10">
        <v>5721</v>
      </c>
      <c r="W101" s="10">
        <v>15263</v>
      </c>
      <c r="X101" s="10">
        <v>23648</v>
      </c>
      <c r="Y101" s="10">
        <v>12782</v>
      </c>
    </row>
    <row r="102" spans="1:25" s="12" customFormat="1" ht="30" customHeight="1" collapsed="1" x14ac:dyDescent="0.2">
      <c r="A102" s="32" t="s">
        <v>91</v>
      </c>
      <c r="B102" s="23">
        <v>202478</v>
      </c>
      <c r="C102" s="27">
        <f>SUM(E102:Y102)</f>
        <v>66839</v>
      </c>
      <c r="D102" s="15">
        <f>C102/B102</f>
        <v>0.33010499906162644</v>
      </c>
      <c r="E102" s="39">
        <v>4050</v>
      </c>
      <c r="F102" s="39">
        <v>2353</v>
      </c>
      <c r="G102" s="134">
        <v>4836</v>
      </c>
      <c r="H102" s="134">
        <v>3874</v>
      </c>
      <c r="I102" s="134">
        <v>1849</v>
      </c>
      <c r="J102" s="134">
        <v>5790</v>
      </c>
      <c r="K102" s="134">
        <v>2124</v>
      </c>
      <c r="L102" s="134">
        <v>2219</v>
      </c>
      <c r="M102" s="134">
        <v>3803</v>
      </c>
      <c r="N102" s="134">
        <v>1761</v>
      </c>
      <c r="O102" s="134">
        <v>1987</v>
      </c>
      <c r="P102" s="134">
        <v>3319</v>
      </c>
      <c r="Q102" s="134">
        <v>4037</v>
      </c>
      <c r="R102" s="134">
        <v>3250</v>
      </c>
      <c r="S102" s="134">
        <v>4772</v>
      </c>
      <c r="T102" s="134">
        <v>1775</v>
      </c>
      <c r="U102" s="134">
        <v>1640</v>
      </c>
      <c r="V102" s="134">
        <v>1038</v>
      </c>
      <c r="W102" s="134">
        <v>3610</v>
      </c>
      <c r="X102" s="134">
        <v>6662</v>
      </c>
      <c r="Y102" s="134">
        <v>2090</v>
      </c>
    </row>
    <row r="103" spans="1:25" s="12" customFormat="1" ht="30" customHeight="1" x14ac:dyDescent="0.2">
      <c r="A103" s="13" t="s">
        <v>182</v>
      </c>
      <c r="B103" s="29">
        <f>B102/B101</f>
        <v>0.66774396739076669</v>
      </c>
      <c r="C103" s="29">
        <f>C102/C101</f>
        <v>0.22306211057825479</v>
      </c>
      <c r="D103" s="15">
        <f t="shared" ref="D103:D131" si="28">C103/B103</f>
        <v>0.3340533519904012</v>
      </c>
      <c r="E103" s="29">
        <f>E102/E101</f>
        <v>0.25931617364579329</v>
      </c>
      <c r="F103" s="29">
        <f>F102/F101</f>
        <v>0.23813379212630301</v>
      </c>
      <c r="G103" s="133">
        <f>G102/G101</f>
        <v>0.27317403829859344</v>
      </c>
      <c r="H103" s="133">
        <f t="shared" ref="H103:Y103" si="29">H102/H101</f>
        <v>0.21101367176861485</v>
      </c>
      <c r="I103" s="133">
        <f t="shared" si="29"/>
        <v>0.1941818945599664</v>
      </c>
      <c r="J103" s="133">
        <f t="shared" si="29"/>
        <v>0.25694506079701784</v>
      </c>
      <c r="K103" s="133">
        <f t="shared" si="29"/>
        <v>0.15756676557863503</v>
      </c>
      <c r="L103" s="133">
        <f t="shared" si="29"/>
        <v>0.1643338517366511</v>
      </c>
      <c r="M103" s="133">
        <f t="shared" si="29"/>
        <v>0.2485458466766878</v>
      </c>
      <c r="N103" s="133">
        <f t="shared" si="29"/>
        <v>0.30179948586118249</v>
      </c>
      <c r="O103" s="133">
        <f t="shared" si="29"/>
        <v>0.23442661632845682</v>
      </c>
      <c r="P103" s="133">
        <f t="shared" si="29"/>
        <v>0.21914823374050843</v>
      </c>
      <c r="Q103" s="133">
        <f t="shared" si="29"/>
        <v>0.23218496577903031</v>
      </c>
      <c r="R103" s="133">
        <f t="shared" si="29"/>
        <v>0.19153701084394154</v>
      </c>
      <c r="S103" s="133">
        <f t="shared" si="29"/>
        <v>0.2564488392089424</v>
      </c>
      <c r="T103" s="133">
        <f t="shared" si="29"/>
        <v>0.13176453121520304</v>
      </c>
      <c r="U103" s="133">
        <f t="shared" si="29"/>
        <v>0.1571182218815865</v>
      </c>
      <c r="V103" s="133">
        <f t="shared" si="29"/>
        <v>0.18143681174619822</v>
      </c>
      <c r="W103" s="133">
        <f t="shared" si="29"/>
        <v>0.23651968813470484</v>
      </c>
      <c r="X103" s="133">
        <f t="shared" si="29"/>
        <v>0.28171515561569688</v>
      </c>
      <c r="Y103" s="133">
        <f t="shared" si="29"/>
        <v>0.16351118760757316</v>
      </c>
    </row>
    <row r="104" spans="1:25" s="94" customFormat="1" ht="31.9" hidden="1" customHeight="1" x14ac:dyDescent="0.2">
      <c r="A104" s="92" t="s">
        <v>96</v>
      </c>
      <c r="B104" s="95">
        <f>B101-B102</f>
        <v>100749</v>
      </c>
      <c r="C104" s="95">
        <f>C101-C102</f>
        <v>232804</v>
      </c>
      <c r="D104" s="15">
        <f t="shared" si="28"/>
        <v>2.3107326127306473</v>
      </c>
      <c r="E104" s="95">
        <f t="shared" ref="E104:Y104" si="30">E101-E102</f>
        <v>11568</v>
      </c>
      <c r="F104" s="95">
        <f t="shared" si="30"/>
        <v>7528</v>
      </c>
      <c r="G104" s="134">
        <f t="shared" si="30"/>
        <v>12867</v>
      </c>
      <c r="H104" s="134">
        <f t="shared" si="30"/>
        <v>14485</v>
      </c>
      <c r="I104" s="134">
        <f t="shared" si="30"/>
        <v>7673</v>
      </c>
      <c r="J104" s="134">
        <f t="shared" si="30"/>
        <v>16744</v>
      </c>
      <c r="K104" s="134">
        <f t="shared" si="30"/>
        <v>11356</v>
      </c>
      <c r="L104" s="134">
        <f t="shared" si="30"/>
        <v>11284</v>
      </c>
      <c r="M104" s="134">
        <f t="shared" si="30"/>
        <v>11498</v>
      </c>
      <c r="N104" s="134">
        <f t="shared" si="30"/>
        <v>4074</v>
      </c>
      <c r="O104" s="134">
        <f t="shared" si="30"/>
        <v>6489</v>
      </c>
      <c r="P104" s="134">
        <f t="shared" si="30"/>
        <v>11826</v>
      </c>
      <c r="Q104" s="134">
        <f t="shared" si="30"/>
        <v>13350</v>
      </c>
      <c r="R104" s="134">
        <f t="shared" si="30"/>
        <v>13718</v>
      </c>
      <c r="S104" s="134">
        <f t="shared" si="30"/>
        <v>13836</v>
      </c>
      <c r="T104" s="134">
        <f t="shared" si="30"/>
        <v>11696</v>
      </c>
      <c r="U104" s="134">
        <f t="shared" si="30"/>
        <v>8798</v>
      </c>
      <c r="V104" s="134">
        <f t="shared" si="30"/>
        <v>4683</v>
      </c>
      <c r="W104" s="134">
        <f t="shared" si="30"/>
        <v>11653</v>
      </c>
      <c r="X104" s="134">
        <f t="shared" si="30"/>
        <v>16986</v>
      </c>
      <c r="Y104" s="134">
        <f t="shared" si="30"/>
        <v>10692</v>
      </c>
    </row>
    <row r="105" spans="1:25" s="12" customFormat="1" ht="30" customHeight="1" x14ac:dyDescent="0.2">
      <c r="A105" s="11" t="s">
        <v>92</v>
      </c>
      <c r="B105" s="39">
        <v>112034</v>
      </c>
      <c r="C105" s="26">
        <f>SUM(E105:Y105)</f>
        <v>48772</v>
      </c>
      <c r="D105" s="15">
        <f t="shared" si="28"/>
        <v>0.43533213131727866</v>
      </c>
      <c r="E105" s="10">
        <v>3660</v>
      </c>
      <c r="F105" s="10">
        <v>1646</v>
      </c>
      <c r="G105" s="134">
        <v>2519</v>
      </c>
      <c r="H105" s="134">
        <v>3402</v>
      </c>
      <c r="I105" s="134">
        <v>1542</v>
      </c>
      <c r="J105" s="134">
        <v>4211</v>
      </c>
      <c r="K105" s="134">
        <v>1048</v>
      </c>
      <c r="L105" s="134">
        <v>1652</v>
      </c>
      <c r="M105" s="134">
        <v>3266</v>
      </c>
      <c r="N105" s="134">
        <v>1551</v>
      </c>
      <c r="O105" s="134">
        <v>1577</v>
      </c>
      <c r="P105" s="134">
        <v>2839</v>
      </c>
      <c r="Q105" s="134">
        <v>3962</v>
      </c>
      <c r="R105" s="134">
        <v>2413</v>
      </c>
      <c r="S105" s="134">
        <v>4355</v>
      </c>
      <c r="T105" s="134">
        <v>1685</v>
      </c>
      <c r="U105" s="134">
        <v>1336</v>
      </c>
      <c r="V105" s="134">
        <v>1038</v>
      </c>
      <c r="W105" s="134">
        <v>2367</v>
      </c>
      <c r="X105" s="134">
        <v>1803</v>
      </c>
      <c r="Y105" s="134">
        <v>900</v>
      </c>
    </row>
    <row r="106" spans="1:25" s="12" customFormat="1" ht="30" customHeight="1" x14ac:dyDescent="0.2">
      <c r="A106" s="11" t="s">
        <v>93</v>
      </c>
      <c r="B106" s="39">
        <v>9367</v>
      </c>
      <c r="C106" s="26">
        <f>SUM(E106:Y106)</f>
        <v>6363</v>
      </c>
      <c r="D106" s="15">
        <f t="shared" si="28"/>
        <v>0.67929966905092343</v>
      </c>
      <c r="E106" s="10">
        <v>240</v>
      </c>
      <c r="F106" s="10">
        <v>80</v>
      </c>
      <c r="G106" s="134">
        <v>50</v>
      </c>
      <c r="H106" s="134">
        <v>233</v>
      </c>
      <c r="I106" s="134"/>
      <c r="J106" s="134">
        <v>577</v>
      </c>
      <c r="K106" s="134">
        <v>916</v>
      </c>
      <c r="L106" s="134">
        <v>173</v>
      </c>
      <c r="M106" s="134">
        <v>20</v>
      </c>
      <c r="N106" s="134">
        <v>80</v>
      </c>
      <c r="O106" s="134">
        <v>380</v>
      </c>
      <c r="P106" s="134">
        <v>150</v>
      </c>
      <c r="Q106" s="134"/>
      <c r="R106" s="134">
        <v>370</v>
      </c>
      <c r="S106" s="134">
        <v>329</v>
      </c>
      <c r="T106" s="134">
        <v>50</v>
      </c>
      <c r="U106" s="134"/>
      <c r="V106" s="134"/>
      <c r="W106" s="134">
        <v>913</v>
      </c>
      <c r="X106" s="134">
        <v>1182</v>
      </c>
      <c r="Y106" s="134">
        <v>620</v>
      </c>
    </row>
    <row r="107" spans="1:25" s="12" customFormat="1" ht="30" customHeight="1" x14ac:dyDescent="0.2">
      <c r="A107" s="11" t="s">
        <v>94</v>
      </c>
      <c r="B107" s="39">
        <v>54905</v>
      </c>
      <c r="C107" s="26">
        <f>SUM(E107:Y107)</f>
        <v>7857</v>
      </c>
      <c r="D107" s="15">
        <f t="shared" si="28"/>
        <v>0.14310172115472181</v>
      </c>
      <c r="E107" s="10">
        <v>50</v>
      </c>
      <c r="F107" s="10">
        <v>210</v>
      </c>
      <c r="G107" s="134">
        <v>2032</v>
      </c>
      <c r="H107" s="134">
        <v>175</v>
      </c>
      <c r="I107" s="134">
        <v>202</v>
      </c>
      <c r="J107" s="134">
        <v>1002</v>
      </c>
      <c r="K107" s="134"/>
      <c r="L107" s="134">
        <v>223</v>
      </c>
      <c r="M107" s="134">
        <v>44</v>
      </c>
      <c r="N107" s="134">
        <v>130</v>
      </c>
      <c r="O107" s="134">
        <v>30</v>
      </c>
      <c r="P107" s="134">
        <v>94</v>
      </c>
      <c r="Q107" s="134">
        <v>40</v>
      </c>
      <c r="R107" s="134">
        <v>467</v>
      </c>
      <c r="S107" s="134">
        <v>2</v>
      </c>
      <c r="T107" s="134">
        <v>25</v>
      </c>
      <c r="U107" s="134">
        <v>304</v>
      </c>
      <c r="V107" s="134"/>
      <c r="W107" s="134"/>
      <c r="X107" s="134">
        <v>2357</v>
      </c>
      <c r="Y107" s="134">
        <v>470</v>
      </c>
    </row>
    <row r="108" spans="1:25" s="12" customFormat="1" ht="30" hidden="1" customHeight="1" x14ac:dyDescent="0.2">
      <c r="A108" s="11" t="s">
        <v>95</v>
      </c>
      <c r="B108" s="39"/>
      <c r="C108" s="26">
        <f>SUM(E108:Y108)</f>
        <v>0</v>
      </c>
      <c r="D108" s="15" t="e">
        <f t="shared" si="28"/>
        <v>#DIV/0!</v>
      </c>
      <c r="E108" s="24"/>
      <c r="F108" s="2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</row>
    <row r="109" spans="1:25" s="12" customFormat="1" ht="30" customHeight="1" x14ac:dyDescent="0.2">
      <c r="A109" s="32" t="s">
        <v>97</v>
      </c>
      <c r="B109" s="27">
        <v>202478</v>
      </c>
      <c r="C109" s="27">
        <f>SUM(E109:Y109)</f>
        <v>66041</v>
      </c>
      <c r="D109" s="15">
        <f t="shared" si="28"/>
        <v>0.3261638301445095</v>
      </c>
      <c r="E109" s="39">
        <v>4050</v>
      </c>
      <c r="F109" s="39">
        <v>2353</v>
      </c>
      <c r="G109" s="134">
        <v>4836</v>
      </c>
      <c r="H109" s="134">
        <v>3874</v>
      </c>
      <c r="I109" s="134">
        <v>1849</v>
      </c>
      <c r="J109" s="134">
        <v>5790</v>
      </c>
      <c r="K109" s="134">
        <v>2124</v>
      </c>
      <c r="L109" s="134">
        <v>2123</v>
      </c>
      <c r="M109" s="134">
        <v>3803</v>
      </c>
      <c r="N109" s="134">
        <v>1761</v>
      </c>
      <c r="O109" s="134">
        <v>1987</v>
      </c>
      <c r="P109" s="134">
        <v>3319</v>
      </c>
      <c r="Q109" s="134">
        <v>4037</v>
      </c>
      <c r="R109" s="134">
        <v>3250</v>
      </c>
      <c r="S109" s="134">
        <v>4772</v>
      </c>
      <c r="T109" s="134">
        <v>1775</v>
      </c>
      <c r="U109" s="134">
        <v>1640</v>
      </c>
      <c r="V109" s="134">
        <v>1038</v>
      </c>
      <c r="W109" s="134">
        <v>3610</v>
      </c>
      <c r="X109" s="134">
        <v>5960</v>
      </c>
      <c r="Y109" s="134">
        <v>2090</v>
      </c>
    </row>
    <row r="110" spans="1:25" s="12" customFormat="1" ht="31.15" hidden="1" customHeight="1" x14ac:dyDescent="0.2">
      <c r="A110" s="13" t="s">
        <v>182</v>
      </c>
      <c r="B110" s="29">
        <f>B109/B101</f>
        <v>0.66774396739076669</v>
      </c>
      <c r="C110" s="29">
        <f>C109/C101</f>
        <v>0.22039894140694091</v>
      </c>
      <c r="D110" s="15">
        <f t="shared" si="28"/>
        <v>0.33006504314544033</v>
      </c>
      <c r="E110" s="29">
        <f t="shared" ref="E110:Y110" si="31">E109/E101</f>
        <v>0.25931617364579329</v>
      </c>
      <c r="F110" s="29">
        <f t="shared" si="31"/>
        <v>0.23813379212630301</v>
      </c>
      <c r="G110" s="134">
        <f t="shared" si="31"/>
        <v>0.27317403829859344</v>
      </c>
      <c r="H110" s="134">
        <f t="shared" si="31"/>
        <v>0.21101367176861485</v>
      </c>
      <c r="I110" s="134">
        <f t="shared" si="31"/>
        <v>0.1941818945599664</v>
      </c>
      <c r="J110" s="134">
        <f t="shared" si="31"/>
        <v>0.25694506079701784</v>
      </c>
      <c r="K110" s="134">
        <f t="shared" si="31"/>
        <v>0.15756676557863503</v>
      </c>
      <c r="L110" s="134">
        <f t="shared" si="31"/>
        <v>0.15722432052136562</v>
      </c>
      <c r="M110" s="134">
        <f t="shared" si="31"/>
        <v>0.2485458466766878</v>
      </c>
      <c r="N110" s="134">
        <f t="shared" si="31"/>
        <v>0.30179948586118249</v>
      </c>
      <c r="O110" s="134">
        <f t="shared" si="31"/>
        <v>0.23442661632845682</v>
      </c>
      <c r="P110" s="134">
        <f t="shared" si="31"/>
        <v>0.21914823374050843</v>
      </c>
      <c r="Q110" s="134">
        <f t="shared" si="31"/>
        <v>0.23218496577903031</v>
      </c>
      <c r="R110" s="134">
        <f t="shared" si="31"/>
        <v>0.19153701084394154</v>
      </c>
      <c r="S110" s="134">
        <f t="shared" si="31"/>
        <v>0.2564488392089424</v>
      </c>
      <c r="T110" s="134">
        <f t="shared" si="31"/>
        <v>0.13176453121520304</v>
      </c>
      <c r="U110" s="134">
        <f t="shared" si="31"/>
        <v>0.1571182218815865</v>
      </c>
      <c r="V110" s="134">
        <f t="shared" si="31"/>
        <v>0.18143681174619822</v>
      </c>
      <c r="W110" s="134">
        <f t="shared" si="31"/>
        <v>0.23651968813470484</v>
      </c>
      <c r="X110" s="134">
        <f t="shared" si="31"/>
        <v>0.25202976995940463</v>
      </c>
      <c r="Y110" s="134">
        <f t="shared" si="31"/>
        <v>0.16351118760757316</v>
      </c>
    </row>
    <row r="111" spans="1:25" s="12" customFormat="1" ht="30" customHeight="1" x14ac:dyDescent="0.2">
      <c r="A111" s="11" t="s">
        <v>92</v>
      </c>
      <c r="B111" s="39">
        <v>119503</v>
      </c>
      <c r="C111" s="26">
        <f t="shared" ref="C111:C121" si="32">SUM(E111:Y111)</f>
        <v>48772</v>
      </c>
      <c r="D111" s="15">
        <f t="shared" si="28"/>
        <v>0.40812364543149543</v>
      </c>
      <c r="E111" s="10">
        <v>3660</v>
      </c>
      <c r="F111" s="10">
        <v>1646</v>
      </c>
      <c r="G111" s="134">
        <v>2519</v>
      </c>
      <c r="H111" s="134">
        <v>3402</v>
      </c>
      <c r="I111" s="134">
        <v>1542</v>
      </c>
      <c r="J111" s="134">
        <v>4211</v>
      </c>
      <c r="K111" s="134">
        <v>1048</v>
      </c>
      <c r="L111" s="134">
        <v>1652</v>
      </c>
      <c r="M111" s="134">
        <v>3266</v>
      </c>
      <c r="N111" s="134">
        <v>1551</v>
      </c>
      <c r="O111" s="134">
        <v>1577</v>
      </c>
      <c r="P111" s="134">
        <v>2839</v>
      </c>
      <c r="Q111" s="134">
        <v>3962</v>
      </c>
      <c r="R111" s="134">
        <v>2413</v>
      </c>
      <c r="S111" s="134">
        <v>4355</v>
      </c>
      <c r="T111" s="134">
        <v>1685</v>
      </c>
      <c r="U111" s="134">
        <v>1336</v>
      </c>
      <c r="V111" s="134">
        <v>1038</v>
      </c>
      <c r="W111" s="134">
        <v>2367</v>
      </c>
      <c r="X111" s="134">
        <v>1803</v>
      </c>
      <c r="Y111" s="134">
        <v>900</v>
      </c>
    </row>
    <row r="112" spans="1:25" s="12" customFormat="1" ht="30" customHeight="1" x14ac:dyDescent="0.2">
      <c r="A112" s="11" t="s">
        <v>93</v>
      </c>
      <c r="B112" s="39">
        <v>9403</v>
      </c>
      <c r="C112" s="26">
        <f t="shared" si="32"/>
        <v>6286</v>
      </c>
      <c r="D112" s="15">
        <f t="shared" si="28"/>
        <v>0.66851004998404762</v>
      </c>
      <c r="E112" s="26">
        <v>240</v>
      </c>
      <c r="F112" s="10">
        <v>80</v>
      </c>
      <c r="G112" s="134">
        <v>50</v>
      </c>
      <c r="H112" s="134">
        <v>233</v>
      </c>
      <c r="I112" s="134"/>
      <c r="J112" s="134">
        <v>577</v>
      </c>
      <c r="K112" s="134">
        <v>916</v>
      </c>
      <c r="L112" s="134">
        <v>173</v>
      </c>
      <c r="M112" s="134">
        <v>20</v>
      </c>
      <c r="N112" s="134">
        <v>80</v>
      </c>
      <c r="O112" s="134">
        <v>380</v>
      </c>
      <c r="P112" s="134">
        <v>150</v>
      </c>
      <c r="Q112" s="134"/>
      <c r="R112" s="134">
        <v>370</v>
      </c>
      <c r="S112" s="134">
        <v>329</v>
      </c>
      <c r="T112" s="134">
        <v>50</v>
      </c>
      <c r="U112" s="134"/>
      <c r="V112" s="134"/>
      <c r="W112" s="134">
        <v>913</v>
      </c>
      <c r="X112" s="134">
        <v>1105</v>
      </c>
      <c r="Y112" s="134">
        <v>620</v>
      </c>
    </row>
    <row r="113" spans="1:25" s="12" customFormat="1" ht="30" customHeight="1" x14ac:dyDescent="0.2">
      <c r="A113" s="11" t="s">
        <v>94</v>
      </c>
      <c r="B113" s="39">
        <v>58801</v>
      </c>
      <c r="C113" s="26">
        <f t="shared" si="32"/>
        <v>7607</v>
      </c>
      <c r="D113" s="15">
        <f t="shared" si="28"/>
        <v>0.12936854815394297</v>
      </c>
      <c r="E113" s="10">
        <v>50</v>
      </c>
      <c r="F113" s="10">
        <v>210</v>
      </c>
      <c r="G113" s="134">
        <v>2032</v>
      </c>
      <c r="H113" s="134">
        <v>175</v>
      </c>
      <c r="I113" s="134">
        <v>202</v>
      </c>
      <c r="J113" s="134">
        <v>1002</v>
      </c>
      <c r="K113" s="134"/>
      <c r="L113" s="134">
        <v>223</v>
      </c>
      <c r="M113" s="134">
        <v>44</v>
      </c>
      <c r="N113" s="134">
        <v>130</v>
      </c>
      <c r="O113" s="134">
        <v>30</v>
      </c>
      <c r="P113" s="134">
        <v>94</v>
      </c>
      <c r="Q113" s="134">
        <v>40</v>
      </c>
      <c r="R113" s="134">
        <v>467</v>
      </c>
      <c r="S113" s="134">
        <v>2</v>
      </c>
      <c r="T113" s="134">
        <v>25</v>
      </c>
      <c r="U113" s="134">
        <v>304</v>
      </c>
      <c r="V113" s="134"/>
      <c r="W113" s="134"/>
      <c r="X113" s="134">
        <v>2107</v>
      </c>
      <c r="Y113" s="134">
        <v>470</v>
      </c>
    </row>
    <row r="114" spans="1:25" s="12" customFormat="1" ht="30" hidden="1" customHeight="1" x14ac:dyDescent="0.2">
      <c r="A114" s="11" t="s">
        <v>95</v>
      </c>
      <c r="B114" s="39"/>
      <c r="C114" s="26">
        <f t="shared" si="32"/>
        <v>0</v>
      </c>
      <c r="D114" s="15" t="e">
        <f t="shared" si="28"/>
        <v>#DIV/0!</v>
      </c>
      <c r="E114" s="24"/>
      <c r="F114" s="2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spans="1:25" s="50" customFormat="1" ht="48" hidden="1" customHeight="1" x14ac:dyDescent="0.2">
      <c r="A115" s="13" t="s">
        <v>191</v>
      </c>
      <c r="B115" s="39"/>
      <c r="C115" s="26">
        <v>595200</v>
      </c>
      <c r="D115" s="15" t="e">
        <f t="shared" si="28"/>
        <v>#DIV/0!</v>
      </c>
      <c r="E115" s="39"/>
      <c r="F115" s="39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</row>
    <row r="116" spans="1:25" s="12" customFormat="1" ht="30" customHeight="1" x14ac:dyDescent="0.2">
      <c r="A116" s="32" t="s">
        <v>192</v>
      </c>
      <c r="B116" s="27">
        <v>416352</v>
      </c>
      <c r="C116" s="27">
        <f t="shared" si="32"/>
        <v>233542</v>
      </c>
      <c r="D116" s="15">
        <f t="shared" si="28"/>
        <v>0.56092441011451843</v>
      </c>
      <c r="E116" s="39">
        <v>20520</v>
      </c>
      <c r="F116" s="39">
        <v>7059</v>
      </c>
      <c r="G116" s="134">
        <v>17318</v>
      </c>
      <c r="H116" s="134">
        <v>12483</v>
      </c>
      <c r="I116" s="134">
        <v>5864</v>
      </c>
      <c r="J116" s="134">
        <v>22221</v>
      </c>
      <c r="K116" s="134">
        <v>7015</v>
      </c>
      <c r="L116" s="134">
        <v>6906</v>
      </c>
      <c r="M116" s="134">
        <v>13504</v>
      </c>
      <c r="N116" s="134">
        <v>5508</v>
      </c>
      <c r="O116" s="134">
        <v>6050</v>
      </c>
      <c r="P116" s="134">
        <v>10798</v>
      </c>
      <c r="Q116" s="134">
        <v>12716</v>
      </c>
      <c r="R116" s="134">
        <v>12218</v>
      </c>
      <c r="S116" s="134">
        <v>21594</v>
      </c>
      <c r="T116" s="134">
        <v>5979</v>
      </c>
      <c r="U116" s="134">
        <v>4602</v>
      </c>
      <c r="V116" s="134">
        <v>2592</v>
      </c>
      <c r="W116" s="134">
        <v>11794</v>
      </c>
      <c r="X116" s="134">
        <v>20551</v>
      </c>
      <c r="Y116" s="134">
        <v>6250</v>
      </c>
    </row>
    <row r="117" spans="1:25" s="12" customFormat="1" ht="27" hidden="1" customHeight="1" x14ac:dyDescent="0.2">
      <c r="A117" s="13" t="s">
        <v>52</v>
      </c>
      <c r="B117" s="30" t="e">
        <f>B116/B115</f>
        <v>#DIV/0!</v>
      </c>
      <c r="C117" s="30">
        <f>C116/C115</f>
        <v>0.39237567204301077</v>
      </c>
      <c r="D117" s="15" t="e">
        <f t="shared" si="28"/>
        <v>#DIV/0!</v>
      </c>
      <c r="E117" s="30" t="e">
        <f t="shared" ref="E117:Y117" si="33">E116/E115</f>
        <v>#DIV/0!</v>
      </c>
      <c r="F117" s="30" t="e">
        <f t="shared" si="33"/>
        <v>#DIV/0!</v>
      </c>
      <c r="G117" s="134" t="e">
        <f t="shared" si="33"/>
        <v>#DIV/0!</v>
      </c>
      <c r="H117" s="134" t="e">
        <f t="shared" si="33"/>
        <v>#DIV/0!</v>
      </c>
      <c r="I117" s="134" t="e">
        <f t="shared" si="33"/>
        <v>#DIV/0!</v>
      </c>
      <c r="J117" s="134" t="e">
        <f t="shared" si="33"/>
        <v>#DIV/0!</v>
      </c>
      <c r="K117" s="134" t="e">
        <f t="shared" si="33"/>
        <v>#DIV/0!</v>
      </c>
      <c r="L117" s="134" t="e">
        <f t="shared" si="33"/>
        <v>#DIV/0!</v>
      </c>
      <c r="M117" s="134" t="e">
        <f t="shared" si="33"/>
        <v>#DIV/0!</v>
      </c>
      <c r="N117" s="134" t="e">
        <f t="shared" si="33"/>
        <v>#DIV/0!</v>
      </c>
      <c r="O117" s="134" t="e">
        <f t="shared" si="33"/>
        <v>#DIV/0!</v>
      </c>
      <c r="P117" s="134" t="e">
        <f t="shared" si="33"/>
        <v>#DIV/0!</v>
      </c>
      <c r="Q117" s="134" t="e">
        <f t="shared" si="33"/>
        <v>#DIV/0!</v>
      </c>
      <c r="R117" s="134" t="e">
        <f t="shared" si="33"/>
        <v>#DIV/0!</v>
      </c>
      <c r="S117" s="134" t="e">
        <f t="shared" si="33"/>
        <v>#DIV/0!</v>
      </c>
      <c r="T117" s="134" t="e">
        <f t="shared" si="33"/>
        <v>#DIV/0!</v>
      </c>
      <c r="U117" s="134" t="e">
        <f t="shared" si="33"/>
        <v>#DIV/0!</v>
      </c>
      <c r="V117" s="134" t="e">
        <f t="shared" si="33"/>
        <v>#DIV/0!</v>
      </c>
      <c r="W117" s="134" t="e">
        <f t="shared" si="33"/>
        <v>#DIV/0!</v>
      </c>
      <c r="X117" s="134" t="e">
        <f t="shared" si="33"/>
        <v>#DIV/0!</v>
      </c>
      <c r="Y117" s="134" t="e">
        <f t="shared" si="33"/>
        <v>#DIV/0!</v>
      </c>
    </row>
    <row r="118" spans="1:25" s="12" customFormat="1" ht="30" customHeight="1" x14ac:dyDescent="0.2">
      <c r="A118" s="11" t="s">
        <v>92</v>
      </c>
      <c r="B118" s="26">
        <v>248950</v>
      </c>
      <c r="C118" s="26">
        <f t="shared" si="32"/>
        <v>178883</v>
      </c>
      <c r="D118" s="15">
        <f t="shared" si="28"/>
        <v>0.71854990962040566</v>
      </c>
      <c r="E118" s="10">
        <v>19200</v>
      </c>
      <c r="F118" s="10">
        <v>4938</v>
      </c>
      <c r="G118" s="134">
        <v>9354</v>
      </c>
      <c r="H118" s="134">
        <v>11186</v>
      </c>
      <c r="I118" s="134">
        <v>4732</v>
      </c>
      <c r="J118" s="134">
        <v>16300</v>
      </c>
      <c r="K118" s="134">
        <v>3916</v>
      </c>
      <c r="L118" s="134">
        <v>5264</v>
      </c>
      <c r="M118" s="134">
        <v>11649</v>
      </c>
      <c r="N118" s="134">
        <v>4905</v>
      </c>
      <c r="O118" s="134">
        <v>5025</v>
      </c>
      <c r="P118" s="134">
        <v>9387</v>
      </c>
      <c r="Q118" s="134">
        <v>12544</v>
      </c>
      <c r="R118" s="134">
        <v>10110</v>
      </c>
      <c r="S118" s="134">
        <v>20833</v>
      </c>
      <c r="T118" s="134">
        <v>5585</v>
      </c>
      <c r="U118" s="134">
        <v>4142</v>
      </c>
      <c r="V118" s="134">
        <v>2592</v>
      </c>
      <c r="W118" s="134">
        <v>8094</v>
      </c>
      <c r="X118" s="134">
        <v>6677</v>
      </c>
      <c r="Y118" s="134">
        <v>2450</v>
      </c>
    </row>
    <row r="119" spans="1:25" s="12" customFormat="1" ht="30" customHeight="1" x14ac:dyDescent="0.2">
      <c r="A119" s="11" t="s">
        <v>93</v>
      </c>
      <c r="B119" s="26">
        <v>17441</v>
      </c>
      <c r="C119" s="26">
        <f t="shared" si="32"/>
        <v>18309</v>
      </c>
      <c r="D119" s="15">
        <f t="shared" si="28"/>
        <v>1.0497677885442349</v>
      </c>
      <c r="E119" s="10">
        <v>750</v>
      </c>
      <c r="F119" s="10">
        <v>240</v>
      </c>
      <c r="G119" s="134">
        <v>150</v>
      </c>
      <c r="H119" s="134">
        <v>715</v>
      </c>
      <c r="I119" s="134"/>
      <c r="J119" s="134">
        <v>2013</v>
      </c>
      <c r="K119" s="134">
        <v>2459</v>
      </c>
      <c r="L119" s="134">
        <v>463</v>
      </c>
      <c r="M119" s="134">
        <v>30</v>
      </c>
      <c r="N119" s="134">
        <v>210</v>
      </c>
      <c r="O119" s="134">
        <v>950</v>
      </c>
      <c r="P119" s="134">
        <v>450</v>
      </c>
      <c r="Q119" s="134"/>
      <c r="R119" s="134">
        <v>815</v>
      </c>
      <c r="S119" s="134">
        <v>586</v>
      </c>
      <c r="T119" s="134">
        <v>280</v>
      </c>
      <c r="U119" s="134"/>
      <c r="V119" s="134"/>
      <c r="W119" s="134">
        <v>3140</v>
      </c>
      <c r="X119" s="134">
        <v>3198</v>
      </c>
      <c r="Y119" s="134">
        <v>1860</v>
      </c>
    </row>
    <row r="120" spans="1:25" s="12" customFormat="1" ht="31.15" customHeight="1" x14ac:dyDescent="0.2">
      <c r="A120" s="11" t="s">
        <v>94</v>
      </c>
      <c r="B120" s="26">
        <v>122753</v>
      </c>
      <c r="C120" s="26">
        <f t="shared" si="32"/>
        <v>26440</v>
      </c>
      <c r="D120" s="15">
        <f t="shared" si="28"/>
        <v>0.2153918845160607</v>
      </c>
      <c r="E120" s="10">
        <v>190</v>
      </c>
      <c r="F120" s="10">
        <v>651</v>
      </c>
      <c r="G120" s="134">
        <v>7118</v>
      </c>
      <c r="H120" s="134">
        <v>438</v>
      </c>
      <c r="I120" s="134">
        <v>787</v>
      </c>
      <c r="J120" s="134">
        <v>3907</v>
      </c>
      <c r="K120" s="134"/>
      <c r="L120" s="134">
        <v>679</v>
      </c>
      <c r="M120" s="134">
        <v>145</v>
      </c>
      <c r="N120" s="134">
        <v>393</v>
      </c>
      <c r="O120" s="134">
        <v>75</v>
      </c>
      <c r="P120" s="134">
        <v>311</v>
      </c>
      <c r="Q120" s="134">
        <v>112</v>
      </c>
      <c r="R120" s="134">
        <v>1293</v>
      </c>
      <c r="S120" s="134">
        <v>5</v>
      </c>
      <c r="T120" s="134">
        <v>70</v>
      </c>
      <c r="U120" s="134">
        <v>760</v>
      </c>
      <c r="V120" s="134"/>
      <c r="W120" s="134"/>
      <c r="X120" s="134">
        <v>7806</v>
      </c>
      <c r="Y120" s="134">
        <v>1700</v>
      </c>
    </row>
    <row r="121" spans="1:25" s="12" customFormat="1" ht="31.15" hidden="1" customHeight="1" x14ac:dyDescent="0.2">
      <c r="A121" s="11" t="s">
        <v>95</v>
      </c>
      <c r="B121" s="39"/>
      <c r="C121" s="26">
        <f t="shared" si="32"/>
        <v>0</v>
      </c>
      <c r="D121" s="15" t="e">
        <f t="shared" si="28"/>
        <v>#DIV/0!</v>
      </c>
      <c r="E121" s="24"/>
      <c r="F121" s="2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spans="1:25" s="12" customFormat="1" ht="31.15" customHeight="1" x14ac:dyDescent="0.2">
      <c r="A122" s="32" t="s">
        <v>98</v>
      </c>
      <c r="B122" s="53">
        <f>B116/B109*10</f>
        <v>20.562826578690032</v>
      </c>
      <c r="C122" s="53">
        <f>C116/C109*10</f>
        <v>35.363183476930999</v>
      </c>
      <c r="D122" s="15">
        <f t="shared" si="28"/>
        <v>1.7197627642096194</v>
      </c>
      <c r="E122" s="162">
        <f t="shared" ref="E122:G122" si="34">E116/E109*10</f>
        <v>50.666666666666664</v>
      </c>
      <c r="F122" s="162">
        <f t="shared" si="34"/>
        <v>30</v>
      </c>
      <c r="G122" s="162">
        <f t="shared" si="34"/>
        <v>35.810587262200166</v>
      </c>
      <c r="H122" s="162">
        <f t="shared" ref="H122:J122" si="35">H116/H109*10</f>
        <v>32.222509034589571</v>
      </c>
      <c r="I122" s="162">
        <f t="shared" si="35"/>
        <v>31.714440237966471</v>
      </c>
      <c r="J122" s="162">
        <f t="shared" si="35"/>
        <v>38.37823834196891</v>
      </c>
      <c r="K122" s="162">
        <f t="shared" ref="K122:L122" si="36">K116/K109*10</f>
        <v>33.027306967984934</v>
      </c>
      <c r="L122" s="162">
        <f t="shared" si="36"/>
        <v>32.529439472444651</v>
      </c>
      <c r="M122" s="162">
        <f t="shared" ref="M122:S122" si="37">M116/M109*10</f>
        <v>35.508808835130161</v>
      </c>
      <c r="N122" s="162">
        <f t="shared" si="37"/>
        <v>31.277683134582624</v>
      </c>
      <c r="O122" s="162">
        <f t="shared" si="37"/>
        <v>30.447911424257676</v>
      </c>
      <c r="P122" s="162">
        <f t="shared" si="37"/>
        <v>32.533895751732452</v>
      </c>
      <c r="Q122" s="162">
        <f t="shared" si="37"/>
        <v>31.498637602179834</v>
      </c>
      <c r="R122" s="162">
        <f t="shared" si="37"/>
        <v>37.593846153846158</v>
      </c>
      <c r="S122" s="162">
        <f t="shared" si="37"/>
        <v>45.251466890192795</v>
      </c>
      <c r="T122" s="162">
        <f t="shared" ref="T122" si="38">T116/T109*10</f>
        <v>33.684507042253522</v>
      </c>
      <c r="U122" s="162">
        <f t="shared" ref="U122:Y122" si="39">U116/U109*10</f>
        <v>28.060975609756099</v>
      </c>
      <c r="V122" s="162">
        <f t="shared" si="39"/>
        <v>24.971098265895954</v>
      </c>
      <c r="W122" s="162">
        <f t="shared" si="39"/>
        <v>32.670360110803323</v>
      </c>
      <c r="X122" s="162">
        <f t="shared" si="39"/>
        <v>34.481543624161077</v>
      </c>
      <c r="Y122" s="162">
        <f t="shared" si="39"/>
        <v>29.904306220095695</v>
      </c>
    </row>
    <row r="123" spans="1:25" s="12" customFormat="1" ht="30" customHeight="1" x14ac:dyDescent="0.2">
      <c r="A123" s="11" t="s">
        <v>92</v>
      </c>
      <c r="B123" s="54">
        <f t="shared" ref="B123:K125" si="40">B118/B111*10</f>
        <v>20.832113001347246</v>
      </c>
      <c r="C123" s="54">
        <f>C118/C111*10</f>
        <v>36.677396867054867</v>
      </c>
      <c r="D123" s="15">
        <f t="shared" si="28"/>
        <v>1.7606181794752593</v>
      </c>
      <c r="E123" s="162">
        <f t="shared" ref="E123:P124" si="41">E118/E111*10</f>
        <v>52.459016393442617</v>
      </c>
      <c r="F123" s="162">
        <f t="shared" si="41"/>
        <v>30</v>
      </c>
      <c r="G123" s="162">
        <f t="shared" ref="G123" si="42">G118/G111*10</f>
        <v>37.133783247320366</v>
      </c>
      <c r="H123" s="162">
        <f t="shared" ref="H123:J123" si="43">H118/H111*10</f>
        <v>32.880658436213992</v>
      </c>
      <c r="I123" s="162">
        <f t="shared" si="43"/>
        <v>30.687418936446175</v>
      </c>
      <c r="J123" s="162">
        <f t="shared" si="43"/>
        <v>38.708145333649966</v>
      </c>
      <c r="K123" s="162">
        <f t="shared" si="41"/>
        <v>37.36641221374046</v>
      </c>
      <c r="L123" s="162">
        <f t="shared" si="41"/>
        <v>31.864406779661017</v>
      </c>
      <c r="M123" s="162">
        <f t="shared" ref="M123:N123" si="44">M118/M111*10</f>
        <v>35.667483159828535</v>
      </c>
      <c r="N123" s="162">
        <f t="shared" si="44"/>
        <v>31.624758220502901</v>
      </c>
      <c r="O123" s="162">
        <f t="shared" si="41"/>
        <v>31.86429930247305</v>
      </c>
      <c r="P123" s="162">
        <f t="shared" si="41"/>
        <v>33.064459316660795</v>
      </c>
      <c r="Q123" s="162">
        <f>Q118/Q111*10</f>
        <v>31.660777385159008</v>
      </c>
      <c r="R123" s="162">
        <f t="shared" ref="P123:Y124" si="45">R118/R111*10</f>
        <v>41.898052217157073</v>
      </c>
      <c r="S123" s="162">
        <f t="shared" si="45"/>
        <v>47.836969001148105</v>
      </c>
      <c r="T123" s="162">
        <f t="shared" si="45"/>
        <v>33.145400593471813</v>
      </c>
      <c r="U123" s="162">
        <f t="shared" si="45"/>
        <v>31.002994011976046</v>
      </c>
      <c r="V123" s="162">
        <f t="shared" si="45"/>
        <v>24.971098265895954</v>
      </c>
      <c r="W123" s="162">
        <f t="shared" si="45"/>
        <v>34.195183776932822</v>
      </c>
      <c r="X123" s="162">
        <f t="shared" si="45"/>
        <v>37.032723239046035</v>
      </c>
      <c r="Y123" s="162">
        <f t="shared" si="45"/>
        <v>27.222222222222221</v>
      </c>
    </row>
    <row r="124" spans="1:25" s="12" customFormat="1" ht="30" customHeight="1" x14ac:dyDescent="0.2">
      <c r="A124" s="11" t="s">
        <v>93</v>
      </c>
      <c r="B124" s="54">
        <f t="shared" si="40"/>
        <v>18.548335637562481</v>
      </c>
      <c r="C124" s="54">
        <f t="shared" si="40"/>
        <v>29.126630607699649</v>
      </c>
      <c r="D124" s="15">
        <f t="shared" si="28"/>
        <v>1.5703096588739165</v>
      </c>
      <c r="E124" s="54">
        <f t="shared" si="40"/>
        <v>31.25</v>
      </c>
      <c r="F124" s="54">
        <f t="shared" ref="F124" si="46">F119/F112*10</f>
        <v>30</v>
      </c>
      <c r="G124" s="54">
        <f t="shared" si="40"/>
        <v>30</v>
      </c>
      <c r="H124" s="54">
        <f t="shared" si="40"/>
        <v>30.686695278969957</v>
      </c>
      <c r="I124" s="54"/>
      <c r="J124" s="54">
        <f t="shared" si="40"/>
        <v>34.887348353552859</v>
      </c>
      <c r="K124" s="54">
        <f t="shared" si="40"/>
        <v>26.844978165938866</v>
      </c>
      <c r="L124" s="54">
        <f t="shared" si="41"/>
        <v>26.763005780346823</v>
      </c>
      <c r="M124" s="54">
        <f t="shared" si="41"/>
        <v>15</v>
      </c>
      <c r="N124" s="54">
        <f t="shared" si="41"/>
        <v>26.25</v>
      </c>
      <c r="O124" s="54">
        <f t="shared" si="41"/>
        <v>25</v>
      </c>
      <c r="P124" s="54">
        <f t="shared" si="45"/>
        <v>30</v>
      </c>
      <c r="Q124" s="54"/>
      <c r="R124" s="54">
        <f t="shared" si="45"/>
        <v>22.027027027027025</v>
      </c>
      <c r="S124" s="54">
        <f t="shared" si="45"/>
        <v>17.811550151975684</v>
      </c>
      <c r="T124" s="54">
        <f t="shared" si="45"/>
        <v>56</v>
      </c>
      <c r="U124" s="54"/>
      <c r="V124" s="54"/>
      <c r="W124" s="54">
        <f t="shared" si="45"/>
        <v>34.392113910186197</v>
      </c>
      <c r="X124" s="54">
        <f t="shared" si="45"/>
        <v>28.941176470588236</v>
      </c>
      <c r="Y124" s="54">
        <f t="shared" si="45"/>
        <v>30</v>
      </c>
    </row>
    <row r="125" spans="1:25" s="12" customFormat="1" ht="30" customHeight="1" x14ac:dyDescent="0.2">
      <c r="A125" s="11" t="s">
        <v>94</v>
      </c>
      <c r="B125" s="54">
        <f t="shared" si="40"/>
        <v>20.876005510110375</v>
      </c>
      <c r="C125" s="54">
        <f>C120/C113*10</f>
        <v>34.757460233995005</v>
      </c>
      <c r="D125" s="15">
        <f t="shared" si="28"/>
        <v>1.6649478377059135</v>
      </c>
      <c r="E125" s="54">
        <f t="shared" ref="E125:Y125" si="47">E120/E113*10</f>
        <v>38</v>
      </c>
      <c r="F125" s="54">
        <f t="shared" ref="F125" si="48">F120/F113*10</f>
        <v>31</v>
      </c>
      <c r="G125" s="54">
        <f t="shared" si="47"/>
        <v>35.029527559055119</v>
      </c>
      <c r="H125" s="54">
        <f t="shared" si="47"/>
        <v>25.028571428571425</v>
      </c>
      <c r="I125" s="54">
        <f t="shared" si="47"/>
        <v>38.960396039603957</v>
      </c>
      <c r="J125" s="54">
        <f t="shared" si="47"/>
        <v>38.992015968063868</v>
      </c>
      <c r="K125" s="54"/>
      <c r="L125" s="54">
        <f t="shared" si="47"/>
        <v>30.448430493273545</v>
      </c>
      <c r="M125" s="54">
        <f t="shared" si="47"/>
        <v>32.954545454545453</v>
      </c>
      <c r="N125" s="54">
        <f t="shared" si="47"/>
        <v>30.23076923076923</v>
      </c>
      <c r="O125" s="54">
        <f t="shared" si="47"/>
        <v>25</v>
      </c>
      <c r="P125" s="54">
        <f t="shared" si="47"/>
        <v>33.085106382978722</v>
      </c>
      <c r="Q125" s="54">
        <f t="shared" si="47"/>
        <v>28</v>
      </c>
      <c r="R125" s="54">
        <f t="shared" si="47"/>
        <v>27.687366167023555</v>
      </c>
      <c r="S125" s="54">
        <f t="shared" si="47"/>
        <v>25</v>
      </c>
      <c r="T125" s="54">
        <f t="shared" si="47"/>
        <v>28</v>
      </c>
      <c r="U125" s="54">
        <f t="shared" si="47"/>
        <v>25</v>
      </c>
      <c r="V125" s="54"/>
      <c r="W125" s="54"/>
      <c r="X125" s="54">
        <f t="shared" si="47"/>
        <v>37.047935453251071</v>
      </c>
      <c r="Y125" s="54">
        <f t="shared" si="47"/>
        <v>36.170212765957444</v>
      </c>
    </row>
    <row r="126" spans="1:25" s="12" customFormat="1" ht="30" hidden="1" customHeight="1" x14ac:dyDescent="0.2">
      <c r="A126" s="11" t="s">
        <v>95</v>
      </c>
      <c r="B126" s="54" t="e">
        <f>B121/B114*10</f>
        <v>#DIV/0!</v>
      </c>
      <c r="C126" s="54" t="e">
        <f>C121/C114*10</f>
        <v>#DIV/0!</v>
      </c>
      <c r="D126" s="15" t="e">
        <f t="shared" si="28"/>
        <v>#DIV/0!</v>
      </c>
      <c r="E126" s="54" t="e">
        <f>E121/E114*10</f>
        <v>#DIV/0!</v>
      </c>
      <c r="F126" s="54"/>
      <c r="G126" s="134">
        <v>10</v>
      </c>
      <c r="H126" s="134"/>
      <c r="I126" s="134" t="e">
        <f>I121/I114*10</f>
        <v>#DIV/0!</v>
      </c>
      <c r="J126" s="134"/>
      <c r="K126" s="134"/>
      <c r="L126" s="134"/>
      <c r="M126" s="134"/>
      <c r="N126" s="134"/>
      <c r="O126" s="134"/>
      <c r="P126" s="134"/>
      <c r="Q126" s="134" t="e">
        <f>Q121/Q114*10</f>
        <v>#DIV/0!</v>
      </c>
      <c r="R126" s="134" t="e">
        <f>R121/R114*10</f>
        <v>#DIV/0!</v>
      </c>
      <c r="S126" s="134"/>
      <c r="T126" s="134"/>
      <c r="U126" s="134" t="e">
        <f>U121/U114*10</f>
        <v>#DIV/0!</v>
      </c>
      <c r="V126" s="134"/>
      <c r="W126" s="134" t="e">
        <f>W121/W114*10</f>
        <v>#DIV/0!</v>
      </c>
      <c r="X126" s="134"/>
      <c r="Y126" s="134"/>
    </row>
    <row r="127" spans="1:25" s="12" customFormat="1" ht="30" hidden="1" customHeight="1" outlineLevel="1" x14ac:dyDescent="0.2">
      <c r="A127" s="55" t="s">
        <v>157</v>
      </c>
      <c r="B127" s="23"/>
      <c r="C127" s="26">
        <f>SUM(E127:Y127)</f>
        <v>0</v>
      </c>
      <c r="D127" s="15" t="e">
        <f t="shared" si="28"/>
        <v>#DIV/0!</v>
      </c>
      <c r="E127" s="38"/>
      <c r="F127" s="37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</row>
    <row r="128" spans="1:25" s="12" customFormat="1" ht="30" hidden="1" customHeight="1" x14ac:dyDescent="0.2">
      <c r="A128" s="32" t="s">
        <v>158</v>
      </c>
      <c r="B128" s="23"/>
      <c r="C128" s="26">
        <f>SUM(E128:Y128)</f>
        <v>0</v>
      </c>
      <c r="D128" s="15" t="e">
        <f t="shared" si="28"/>
        <v>#DIV/0!</v>
      </c>
      <c r="E128" s="38"/>
      <c r="F128" s="37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</row>
    <row r="129" spans="1:26" s="12" customFormat="1" ht="30" hidden="1" customHeight="1" x14ac:dyDescent="0.2">
      <c r="A129" s="32" t="s">
        <v>98</v>
      </c>
      <c r="B129" s="59"/>
      <c r="C129" s="59" t="e">
        <f>C128/C127*10</f>
        <v>#DIV/0!</v>
      </c>
      <c r="D129" s="15" t="e">
        <f t="shared" si="28"/>
        <v>#DIV/0!</v>
      </c>
      <c r="E129" s="58"/>
      <c r="F129" s="58"/>
      <c r="G129" s="134"/>
      <c r="H129" s="134" t="e">
        <f>H128/H127*10</f>
        <v>#DIV/0!</v>
      </c>
      <c r="I129" s="134"/>
      <c r="J129" s="134"/>
      <c r="K129" s="134"/>
      <c r="L129" s="134"/>
      <c r="M129" s="134" t="e">
        <f>M128/M127*10</f>
        <v>#DIV/0!</v>
      </c>
      <c r="N129" s="134"/>
      <c r="O129" s="134"/>
      <c r="P129" s="134" t="e">
        <f>P128/P127*10</f>
        <v>#DIV/0!</v>
      </c>
      <c r="Q129" s="134"/>
      <c r="R129" s="134" t="e">
        <f>R128/R127*10</f>
        <v>#DIV/0!</v>
      </c>
      <c r="S129" s="134"/>
      <c r="T129" s="134" t="e">
        <f>T128/T127*10</f>
        <v>#DIV/0!</v>
      </c>
      <c r="U129" s="134"/>
      <c r="V129" s="134"/>
      <c r="W129" s="134"/>
      <c r="X129" s="134" t="e">
        <f>X128/X127*10</f>
        <v>#DIV/0!</v>
      </c>
      <c r="Y129" s="134"/>
    </row>
    <row r="130" spans="1:26" s="12" customFormat="1" ht="30" hidden="1" customHeight="1" x14ac:dyDescent="0.2">
      <c r="A130" s="165" t="s">
        <v>149</v>
      </c>
      <c r="B130" s="166"/>
      <c r="C130" s="167">
        <f>SUM(E130:Y130)</f>
        <v>55772</v>
      </c>
      <c r="D130" s="15"/>
      <c r="E130" s="107">
        <v>3100</v>
      </c>
      <c r="F130" s="107">
        <v>2086</v>
      </c>
      <c r="G130" s="107">
        <v>3986</v>
      </c>
      <c r="H130" s="107">
        <v>3270</v>
      </c>
      <c r="I130" s="107">
        <v>1729</v>
      </c>
      <c r="J130" s="107">
        <v>4698</v>
      </c>
      <c r="K130" s="107">
        <v>1871</v>
      </c>
      <c r="L130" s="107">
        <v>1999</v>
      </c>
      <c r="M130" s="107">
        <v>3405</v>
      </c>
      <c r="N130" s="107">
        <v>1450</v>
      </c>
      <c r="O130" s="107">
        <v>1737</v>
      </c>
      <c r="P130" s="107">
        <v>2802</v>
      </c>
      <c r="Q130" s="107">
        <v>3467</v>
      </c>
      <c r="R130" s="107">
        <v>2316</v>
      </c>
      <c r="S130" s="107">
        <v>4397</v>
      </c>
      <c r="T130" s="107">
        <v>1424</v>
      </c>
      <c r="U130" s="107">
        <v>1450</v>
      </c>
      <c r="V130" s="107">
        <v>685</v>
      </c>
      <c r="W130" s="107">
        <v>2917</v>
      </c>
      <c r="X130" s="107">
        <v>5213</v>
      </c>
      <c r="Y130" s="107">
        <v>1770</v>
      </c>
    </row>
    <row r="131" spans="1:26" s="12" customFormat="1" ht="30" customHeight="1" x14ac:dyDescent="0.2">
      <c r="A131" s="55" t="s">
        <v>99</v>
      </c>
      <c r="B131" s="56">
        <v>13411</v>
      </c>
      <c r="C131" s="56">
        <f>SUM(E131:Y131)</f>
        <v>10269</v>
      </c>
      <c r="D131" s="15">
        <f t="shared" si="28"/>
        <v>0.76571471180374318</v>
      </c>
      <c r="E131" s="51">
        <f t="shared" ref="E131:Y131" si="49">E109-E130</f>
        <v>950</v>
      </c>
      <c r="F131" s="51">
        <f t="shared" si="49"/>
        <v>267</v>
      </c>
      <c r="G131" s="51">
        <f t="shared" si="49"/>
        <v>850</v>
      </c>
      <c r="H131" s="51">
        <f t="shared" si="49"/>
        <v>604</v>
      </c>
      <c r="I131" s="51">
        <f t="shared" si="49"/>
        <v>120</v>
      </c>
      <c r="J131" s="51">
        <f t="shared" si="49"/>
        <v>1092</v>
      </c>
      <c r="K131" s="51">
        <f t="shared" si="49"/>
        <v>253</v>
      </c>
      <c r="L131" s="51">
        <f t="shared" si="49"/>
        <v>124</v>
      </c>
      <c r="M131" s="51">
        <f t="shared" si="49"/>
        <v>398</v>
      </c>
      <c r="N131" s="51">
        <f t="shared" si="49"/>
        <v>311</v>
      </c>
      <c r="O131" s="51">
        <f t="shared" si="49"/>
        <v>250</v>
      </c>
      <c r="P131" s="51">
        <f t="shared" si="49"/>
        <v>517</v>
      </c>
      <c r="Q131" s="51">
        <f t="shared" si="49"/>
        <v>570</v>
      </c>
      <c r="R131" s="51">
        <f t="shared" si="49"/>
        <v>934</v>
      </c>
      <c r="S131" s="51">
        <f t="shared" si="49"/>
        <v>375</v>
      </c>
      <c r="T131" s="51">
        <f t="shared" si="49"/>
        <v>351</v>
      </c>
      <c r="U131" s="51">
        <f t="shared" si="49"/>
        <v>190</v>
      </c>
      <c r="V131" s="51">
        <f t="shared" si="49"/>
        <v>353</v>
      </c>
      <c r="W131" s="51">
        <f t="shared" si="49"/>
        <v>693</v>
      </c>
      <c r="X131" s="51">
        <f t="shared" si="49"/>
        <v>747</v>
      </c>
      <c r="Y131" s="51">
        <f t="shared" si="49"/>
        <v>320</v>
      </c>
    </row>
    <row r="132" spans="1:26" s="12" customFormat="1" ht="30" customHeight="1" x14ac:dyDescent="0.2">
      <c r="A132" s="32" t="s">
        <v>100</v>
      </c>
      <c r="B132" s="27">
        <v>607</v>
      </c>
      <c r="C132" s="27">
        <f>SUM(E132:Y132)</f>
        <v>552</v>
      </c>
      <c r="D132" s="15">
        <f t="shared" si="27"/>
        <v>0.90939044481054365</v>
      </c>
      <c r="E132" s="24">
        <v>38</v>
      </c>
      <c r="F132" s="24">
        <v>23</v>
      </c>
      <c r="G132" s="134">
        <v>32</v>
      </c>
      <c r="H132" s="134">
        <v>49</v>
      </c>
      <c r="I132" s="134">
        <v>19</v>
      </c>
      <c r="J132" s="134">
        <v>52</v>
      </c>
      <c r="K132" s="134">
        <v>25</v>
      </c>
      <c r="L132" s="134">
        <v>12</v>
      </c>
      <c r="M132" s="134">
        <v>33</v>
      </c>
      <c r="N132" s="134">
        <v>17</v>
      </c>
      <c r="O132" s="134">
        <v>16</v>
      </c>
      <c r="P132" s="134">
        <v>24</v>
      </c>
      <c r="Q132" s="134">
        <v>24</v>
      </c>
      <c r="R132" s="134">
        <v>18</v>
      </c>
      <c r="S132" s="134">
        <v>24</v>
      </c>
      <c r="T132" s="134">
        <v>15</v>
      </c>
      <c r="U132" s="134">
        <v>12</v>
      </c>
      <c r="V132" s="134">
        <v>17</v>
      </c>
      <c r="W132" s="134">
        <v>18</v>
      </c>
      <c r="X132" s="134">
        <v>56</v>
      </c>
      <c r="Y132" s="134">
        <v>28</v>
      </c>
    </row>
    <row r="133" spans="1:26" s="12" customFormat="1" ht="30" hidden="1" customHeight="1" x14ac:dyDescent="0.2">
      <c r="A133" s="32" t="s">
        <v>101</v>
      </c>
      <c r="B133" s="54"/>
      <c r="C133" s="27">
        <f t="shared" ref="C133:C134" si="50">SUM(E133:Y133)</f>
        <v>0</v>
      </c>
      <c r="D133" s="15" t="e">
        <f t="shared" si="27"/>
        <v>#DIV/0!</v>
      </c>
      <c r="E133" s="54"/>
      <c r="F133" s="5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</row>
    <row r="134" spans="1:26" s="12" customFormat="1" ht="30" hidden="1" customHeight="1" x14ac:dyDescent="0.2">
      <c r="A134" s="11" t="s">
        <v>102</v>
      </c>
      <c r="B134" s="27">
        <v>4863</v>
      </c>
      <c r="C134" s="27">
        <f t="shared" si="50"/>
        <v>5700</v>
      </c>
      <c r="D134" s="15">
        <f t="shared" si="27"/>
        <v>1.1721159777914867</v>
      </c>
      <c r="E134" s="91">
        <v>157</v>
      </c>
      <c r="F134" s="91">
        <v>162</v>
      </c>
      <c r="G134" s="134">
        <v>803</v>
      </c>
      <c r="H134" s="134">
        <v>367</v>
      </c>
      <c r="I134" s="134">
        <v>10</v>
      </c>
      <c r="J134" s="134">
        <v>144</v>
      </c>
      <c r="K134" s="134">
        <v>608</v>
      </c>
      <c r="L134" s="134">
        <v>739</v>
      </c>
      <c r="M134" s="134">
        <v>243</v>
      </c>
      <c r="N134" s="134">
        <v>30</v>
      </c>
      <c r="O134" s="134">
        <v>280</v>
      </c>
      <c r="P134" s="134">
        <v>339</v>
      </c>
      <c r="Q134" s="134">
        <v>12</v>
      </c>
      <c r="R134" s="134">
        <v>679</v>
      </c>
      <c r="S134" s="134">
        <v>189</v>
      </c>
      <c r="T134" s="134">
        <v>59</v>
      </c>
      <c r="U134" s="134">
        <v>115</v>
      </c>
      <c r="V134" s="134">
        <v>30</v>
      </c>
      <c r="W134" s="134">
        <v>351</v>
      </c>
      <c r="X134" s="134">
        <v>383</v>
      </c>
      <c r="Y134" s="134"/>
    </row>
    <row r="135" spans="1:26" s="12" customFormat="1" ht="27" hidden="1" customHeight="1" x14ac:dyDescent="0.2">
      <c r="A135" s="13" t="s">
        <v>103</v>
      </c>
      <c r="B135" s="23">
        <v>0</v>
      </c>
      <c r="C135" s="27">
        <f>SUM(E135:Y135)</f>
        <v>0</v>
      </c>
      <c r="D135" s="15"/>
      <c r="E135" s="51"/>
      <c r="F135" s="51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</row>
    <row r="136" spans="1:26" s="12" customFormat="1" ht="31.9" hidden="1" customHeight="1" outlineLevel="1" x14ac:dyDescent="0.2">
      <c r="A136" s="13" t="s">
        <v>104</v>
      </c>
      <c r="B136" s="27">
        <f>B134-B135</f>
        <v>4863</v>
      </c>
      <c r="C136" s="27">
        <f>C134-C135</f>
        <v>5700</v>
      </c>
      <c r="D136" s="15">
        <f t="shared" si="27"/>
        <v>1.1721159777914867</v>
      </c>
      <c r="E136" s="51">
        <f>E134-E135</f>
        <v>157</v>
      </c>
      <c r="F136" s="51">
        <f t="shared" ref="F136:Y136" si="51">F134-F135</f>
        <v>162</v>
      </c>
      <c r="G136" s="51">
        <f t="shared" si="51"/>
        <v>803</v>
      </c>
      <c r="H136" s="51">
        <f t="shared" si="51"/>
        <v>367</v>
      </c>
      <c r="I136" s="51">
        <f t="shared" si="51"/>
        <v>10</v>
      </c>
      <c r="J136" s="51">
        <f t="shared" si="51"/>
        <v>144</v>
      </c>
      <c r="K136" s="51">
        <f t="shared" si="51"/>
        <v>608</v>
      </c>
      <c r="L136" s="51">
        <f t="shared" si="51"/>
        <v>739</v>
      </c>
      <c r="M136" s="51">
        <f t="shared" si="51"/>
        <v>243</v>
      </c>
      <c r="N136" s="51">
        <f t="shared" si="51"/>
        <v>30</v>
      </c>
      <c r="O136" s="51">
        <f t="shared" si="51"/>
        <v>280</v>
      </c>
      <c r="P136" s="51">
        <f t="shared" si="51"/>
        <v>339</v>
      </c>
      <c r="Q136" s="51">
        <f t="shared" si="51"/>
        <v>12</v>
      </c>
      <c r="R136" s="51">
        <f t="shared" si="51"/>
        <v>679</v>
      </c>
      <c r="S136" s="51">
        <f t="shared" si="51"/>
        <v>189</v>
      </c>
      <c r="T136" s="51">
        <f t="shared" si="51"/>
        <v>59</v>
      </c>
      <c r="U136" s="51">
        <f t="shared" si="51"/>
        <v>115</v>
      </c>
      <c r="V136" s="51">
        <f t="shared" si="51"/>
        <v>30</v>
      </c>
      <c r="W136" s="51">
        <f t="shared" si="51"/>
        <v>351</v>
      </c>
      <c r="X136" s="51">
        <f t="shared" si="51"/>
        <v>383</v>
      </c>
      <c r="Y136" s="51">
        <f t="shared" si="51"/>
        <v>0</v>
      </c>
      <c r="Z136" s="73"/>
    </row>
    <row r="137" spans="1:26" s="12" customFormat="1" ht="30" customHeight="1" outlineLevel="1" x14ac:dyDescent="0.2">
      <c r="A137" s="55" t="s">
        <v>105</v>
      </c>
      <c r="B137" s="23">
        <v>44</v>
      </c>
      <c r="C137" s="27">
        <f>SUM(E137:Y137)</f>
        <v>1</v>
      </c>
      <c r="D137" s="15">
        <f t="shared" ref="D137:D143" si="52">C137/B137</f>
        <v>2.2727272727272728E-2</v>
      </c>
      <c r="E137" s="39"/>
      <c r="F137" s="39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>
        <v>1</v>
      </c>
      <c r="Y137" s="134"/>
    </row>
    <row r="138" spans="1:26" s="12" customFormat="1" ht="27.75" hidden="1" customHeight="1" x14ac:dyDescent="0.2">
      <c r="A138" s="13" t="s">
        <v>186</v>
      </c>
      <c r="B138" s="33">
        <f>B137/B136</f>
        <v>9.047912811022003E-3</v>
      </c>
      <c r="C138" s="33">
        <f>C137/C136</f>
        <v>1.7543859649122806E-4</v>
      </c>
      <c r="D138" s="15">
        <f t="shared" si="52"/>
        <v>1.9389952153110047E-2</v>
      </c>
      <c r="E138" s="35">
        <f t="shared" ref="E138:Y138" si="53">E137/E136</f>
        <v>0</v>
      </c>
      <c r="F138" s="35">
        <f t="shared" si="53"/>
        <v>0</v>
      </c>
      <c r="G138" s="134">
        <f t="shared" si="53"/>
        <v>0</v>
      </c>
      <c r="H138" s="134">
        <f t="shared" si="53"/>
        <v>0</v>
      </c>
      <c r="I138" s="134">
        <f t="shared" si="53"/>
        <v>0</v>
      </c>
      <c r="J138" s="134">
        <f t="shared" si="53"/>
        <v>0</v>
      </c>
      <c r="K138" s="134">
        <f t="shared" si="53"/>
        <v>0</v>
      </c>
      <c r="L138" s="134">
        <f t="shared" si="53"/>
        <v>0</v>
      </c>
      <c r="M138" s="134">
        <f t="shared" si="53"/>
        <v>0</v>
      </c>
      <c r="N138" s="134">
        <f t="shared" si="53"/>
        <v>0</v>
      </c>
      <c r="O138" s="134">
        <f t="shared" si="53"/>
        <v>0</v>
      </c>
      <c r="P138" s="134">
        <f t="shared" si="53"/>
        <v>0</v>
      </c>
      <c r="Q138" s="134">
        <f t="shared" si="53"/>
        <v>0</v>
      </c>
      <c r="R138" s="134">
        <f t="shared" si="53"/>
        <v>0</v>
      </c>
      <c r="S138" s="134">
        <f t="shared" si="53"/>
        <v>0</v>
      </c>
      <c r="T138" s="134">
        <f t="shared" si="53"/>
        <v>0</v>
      </c>
      <c r="U138" s="134">
        <f t="shared" si="53"/>
        <v>0</v>
      </c>
      <c r="V138" s="134">
        <f t="shared" si="53"/>
        <v>0</v>
      </c>
      <c r="W138" s="134">
        <f t="shared" si="53"/>
        <v>0</v>
      </c>
      <c r="X138" s="134">
        <f t="shared" si="53"/>
        <v>2.6109660574412533E-3</v>
      </c>
      <c r="Y138" s="134" t="e">
        <f t="shared" si="53"/>
        <v>#DIV/0!</v>
      </c>
    </row>
    <row r="139" spans="1:26" s="94" customFormat="1" ht="21" hidden="1" customHeight="1" x14ac:dyDescent="0.2">
      <c r="A139" s="92" t="s">
        <v>96</v>
      </c>
      <c r="B139" s="93">
        <f>B136-B137</f>
        <v>4819</v>
      </c>
      <c r="C139" s="93">
        <f>C136-C137</f>
        <v>5699</v>
      </c>
      <c r="D139" s="93"/>
      <c r="E139" s="93">
        <f t="shared" ref="E139:Y139" si="54">E136-E137</f>
        <v>157</v>
      </c>
      <c r="F139" s="93">
        <f t="shared" si="54"/>
        <v>162</v>
      </c>
      <c r="G139" s="134">
        <f t="shared" si="54"/>
        <v>803</v>
      </c>
      <c r="H139" s="134">
        <f t="shared" si="54"/>
        <v>367</v>
      </c>
      <c r="I139" s="134">
        <f t="shared" si="54"/>
        <v>10</v>
      </c>
      <c r="J139" s="134">
        <f t="shared" si="54"/>
        <v>144</v>
      </c>
      <c r="K139" s="134">
        <f t="shared" si="54"/>
        <v>608</v>
      </c>
      <c r="L139" s="134">
        <f t="shared" si="54"/>
        <v>739</v>
      </c>
      <c r="M139" s="134">
        <f t="shared" si="54"/>
        <v>243</v>
      </c>
      <c r="N139" s="134">
        <f t="shared" si="54"/>
        <v>30</v>
      </c>
      <c r="O139" s="134">
        <f t="shared" si="54"/>
        <v>280</v>
      </c>
      <c r="P139" s="134">
        <f t="shared" si="54"/>
        <v>339</v>
      </c>
      <c r="Q139" s="134">
        <f t="shared" si="54"/>
        <v>12</v>
      </c>
      <c r="R139" s="134">
        <f t="shared" si="54"/>
        <v>679</v>
      </c>
      <c r="S139" s="134">
        <f t="shared" si="54"/>
        <v>189</v>
      </c>
      <c r="T139" s="134">
        <f t="shared" si="54"/>
        <v>59</v>
      </c>
      <c r="U139" s="134">
        <f t="shared" si="54"/>
        <v>115</v>
      </c>
      <c r="V139" s="134">
        <f t="shared" si="54"/>
        <v>30</v>
      </c>
      <c r="W139" s="134">
        <f t="shared" si="54"/>
        <v>351</v>
      </c>
      <c r="X139" s="134">
        <f t="shared" si="54"/>
        <v>382</v>
      </c>
      <c r="Y139" s="134">
        <f t="shared" si="54"/>
        <v>0</v>
      </c>
    </row>
    <row r="140" spans="1:26" s="12" customFormat="1" ht="22.9" hidden="1" customHeight="1" x14ac:dyDescent="0.2">
      <c r="A140" s="13" t="s">
        <v>189</v>
      </c>
      <c r="B140" s="39"/>
      <c r="C140" s="26"/>
      <c r="D140" s="16" t="e">
        <f t="shared" si="52"/>
        <v>#DIV/0!</v>
      </c>
      <c r="E140" s="39"/>
      <c r="F140" s="39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</row>
    <row r="141" spans="1:26" s="12" customFormat="1" ht="30" customHeight="1" x14ac:dyDescent="0.2">
      <c r="A141" s="32" t="s">
        <v>106</v>
      </c>
      <c r="B141" s="23">
        <v>990</v>
      </c>
      <c r="C141" s="27">
        <f>SUM(E141:Y141)</f>
        <v>30</v>
      </c>
      <c r="D141" s="15">
        <f t="shared" si="52"/>
        <v>3.0303030303030304E-2</v>
      </c>
      <c r="E141" s="39"/>
      <c r="F141" s="39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>
        <v>30</v>
      </c>
      <c r="Y141" s="134"/>
    </row>
    <row r="142" spans="1:26" s="12" customFormat="1" ht="31.15" hidden="1" customHeight="1" x14ac:dyDescent="0.2">
      <c r="A142" s="13" t="s">
        <v>52</v>
      </c>
      <c r="B142" s="15" t="e">
        <f>B141/B140</f>
        <v>#DIV/0!</v>
      </c>
      <c r="C142" s="9" t="e">
        <f>C141/C140</f>
        <v>#DIV/0!</v>
      </c>
      <c r="D142" s="15"/>
      <c r="E142" s="29" t="e">
        <f t="shared" ref="E142:Y142" si="55">E141/E140</f>
        <v>#DIV/0!</v>
      </c>
      <c r="F142" s="29" t="e">
        <f t="shared" si="55"/>
        <v>#DIV/0!</v>
      </c>
      <c r="G142" s="134" t="e">
        <f t="shared" si="55"/>
        <v>#DIV/0!</v>
      </c>
      <c r="H142" s="134" t="e">
        <f t="shared" si="55"/>
        <v>#DIV/0!</v>
      </c>
      <c r="I142" s="134" t="e">
        <f t="shared" si="55"/>
        <v>#DIV/0!</v>
      </c>
      <c r="J142" s="134" t="e">
        <f t="shared" si="55"/>
        <v>#DIV/0!</v>
      </c>
      <c r="K142" s="134" t="e">
        <f t="shared" si="55"/>
        <v>#DIV/0!</v>
      </c>
      <c r="L142" s="134" t="e">
        <f t="shared" si="55"/>
        <v>#DIV/0!</v>
      </c>
      <c r="M142" s="134" t="e">
        <f t="shared" si="55"/>
        <v>#DIV/0!</v>
      </c>
      <c r="N142" s="134" t="e">
        <f t="shared" si="55"/>
        <v>#DIV/0!</v>
      </c>
      <c r="O142" s="134" t="e">
        <f t="shared" si="55"/>
        <v>#DIV/0!</v>
      </c>
      <c r="P142" s="134" t="e">
        <f t="shared" si="55"/>
        <v>#DIV/0!</v>
      </c>
      <c r="Q142" s="134" t="e">
        <f t="shared" si="55"/>
        <v>#DIV/0!</v>
      </c>
      <c r="R142" s="134" t="e">
        <f t="shared" si="55"/>
        <v>#DIV/0!</v>
      </c>
      <c r="S142" s="134" t="e">
        <f t="shared" si="55"/>
        <v>#DIV/0!</v>
      </c>
      <c r="T142" s="134" t="e">
        <f t="shared" si="55"/>
        <v>#DIV/0!</v>
      </c>
      <c r="U142" s="134" t="e">
        <f t="shared" si="55"/>
        <v>#DIV/0!</v>
      </c>
      <c r="V142" s="134" t="e">
        <f t="shared" si="55"/>
        <v>#DIV/0!</v>
      </c>
      <c r="W142" s="134" t="e">
        <f t="shared" si="55"/>
        <v>#DIV/0!</v>
      </c>
      <c r="X142" s="134" t="e">
        <f t="shared" si="55"/>
        <v>#DIV/0!</v>
      </c>
      <c r="Y142" s="134" t="e">
        <f t="shared" si="55"/>
        <v>#DIV/0!</v>
      </c>
    </row>
    <row r="143" spans="1:26" s="12" customFormat="1" ht="30" customHeight="1" x14ac:dyDescent="0.2">
      <c r="A143" s="32" t="s">
        <v>98</v>
      </c>
      <c r="B143" s="59">
        <f>B141/B137*10</f>
        <v>225</v>
      </c>
      <c r="C143" s="59">
        <f>C141/C137*10</f>
        <v>300</v>
      </c>
      <c r="D143" s="15">
        <f t="shared" si="52"/>
        <v>1.3333333333333333</v>
      </c>
      <c r="E143" s="58"/>
      <c r="F143" s="58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>
        <f>X141/X137*10</f>
        <v>300</v>
      </c>
      <c r="Y143" s="134"/>
    </row>
    <row r="144" spans="1:26" s="12" customFormat="1" ht="30" hidden="1" customHeight="1" outlineLevel="1" x14ac:dyDescent="0.2">
      <c r="A144" s="11" t="s">
        <v>107</v>
      </c>
      <c r="B144" s="8">
        <v>875</v>
      </c>
      <c r="C144" s="27">
        <f>E144+F144+G144+H144+I144+J144+K144+L144+M144+N144+O144+P144+Q144+R144+S144+T144+U144+V144+W144+X144+Y144</f>
        <v>961.5</v>
      </c>
      <c r="D144" s="15"/>
      <c r="E144" s="51">
        <v>22</v>
      </c>
      <c r="F144" s="51">
        <v>86</v>
      </c>
      <c r="G144" s="134">
        <v>90</v>
      </c>
      <c r="H144" s="134">
        <v>0.5</v>
      </c>
      <c r="I144" s="134">
        <v>16</v>
      </c>
      <c r="J144" s="134">
        <v>10</v>
      </c>
      <c r="K144" s="134">
        <v>127</v>
      </c>
      <c r="L144" s="134">
        <v>94</v>
      </c>
      <c r="M144" s="134">
        <v>47</v>
      </c>
      <c r="N144" s="134">
        <v>24</v>
      </c>
      <c r="O144" s="134">
        <v>76</v>
      </c>
      <c r="P144" s="134">
        <v>129</v>
      </c>
      <c r="Q144" s="134"/>
      <c r="R144" s="134">
        <v>8</v>
      </c>
      <c r="S144" s="134">
        <v>36</v>
      </c>
      <c r="T144" s="134">
        <v>26</v>
      </c>
      <c r="U144" s="134"/>
      <c r="V144" s="134">
        <v>11</v>
      </c>
      <c r="W144" s="134">
        <v>95</v>
      </c>
      <c r="X144" s="134">
        <v>58</v>
      </c>
      <c r="Y144" s="134">
        <v>6</v>
      </c>
    </row>
    <row r="145" spans="1:25" s="12" customFormat="1" ht="30" hidden="1" customHeight="1" x14ac:dyDescent="0.2">
      <c r="A145" s="11" t="s">
        <v>108</v>
      </c>
      <c r="B145" s="57">
        <v>0</v>
      </c>
      <c r="C145" s="27">
        <f>SUM(E145:Y145)</f>
        <v>0</v>
      </c>
      <c r="D145" s="15"/>
      <c r="E145" s="58"/>
      <c r="F145" s="58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</row>
    <row r="146" spans="1:25" s="12" customFormat="1" ht="30" hidden="1" customHeight="1" outlineLevel="1" x14ac:dyDescent="0.2">
      <c r="A146" s="11" t="s">
        <v>109</v>
      </c>
      <c r="B146" s="56">
        <f>B144-B145</f>
        <v>875</v>
      </c>
      <c r="C146" s="56">
        <f>C144-C145</f>
        <v>961.5</v>
      </c>
      <c r="D146" s="15"/>
      <c r="E146" s="51">
        <f>E144-E145</f>
        <v>22</v>
      </c>
      <c r="F146" s="51">
        <f t="shared" ref="F146:Y146" si="56">F144-F145</f>
        <v>86</v>
      </c>
      <c r="G146" s="51">
        <f t="shared" si="56"/>
        <v>90</v>
      </c>
      <c r="H146" s="51">
        <f t="shared" si="56"/>
        <v>0.5</v>
      </c>
      <c r="I146" s="51">
        <f t="shared" si="56"/>
        <v>16</v>
      </c>
      <c r="J146" s="51">
        <f t="shared" si="56"/>
        <v>10</v>
      </c>
      <c r="K146" s="51">
        <f t="shared" si="56"/>
        <v>127</v>
      </c>
      <c r="L146" s="51">
        <f t="shared" si="56"/>
        <v>94</v>
      </c>
      <c r="M146" s="51">
        <f t="shared" si="56"/>
        <v>47</v>
      </c>
      <c r="N146" s="51">
        <f t="shared" si="56"/>
        <v>24</v>
      </c>
      <c r="O146" s="51">
        <f t="shared" si="56"/>
        <v>76</v>
      </c>
      <c r="P146" s="51">
        <f t="shared" si="56"/>
        <v>129</v>
      </c>
      <c r="Q146" s="51">
        <f t="shared" si="56"/>
        <v>0</v>
      </c>
      <c r="R146" s="51">
        <f t="shared" si="56"/>
        <v>8</v>
      </c>
      <c r="S146" s="51">
        <f t="shared" si="56"/>
        <v>36</v>
      </c>
      <c r="T146" s="51">
        <f t="shared" si="56"/>
        <v>26</v>
      </c>
      <c r="U146" s="51">
        <f t="shared" si="56"/>
        <v>0</v>
      </c>
      <c r="V146" s="51">
        <f t="shared" si="56"/>
        <v>11</v>
      </c>
      <c r="W146" s="51">
        <f t="shared" si="56"/>
        <v>95</v>
      </c>
      <c r="X146" s="51">
        <f t="shared" si="56"/>
        <v>58</v>
      </c>
      <c r="Y146" s="51">
        <f t="shared" si="56"/>
        <v>6</v>
      </c>
    </row>
    <row r="147" spans="1:25" s="12" customFormat="1" ht="30" customHeight="1" outlineLevel="1" x14ac:dyDescent="0.2">
      <c r="A147" s="55" t="s">
        <v>177</v>
      </c>
      <c r="B147" s="23">
        <v>63.4</v>
      </c>
      <c r="C147" s="27">
        <f>SUM(E147:Y147)</f>
        <v>44</v>
      </c>
      <c r="D147" s="15">
        <f t="shared" ref="D147:D178" si="57">C147/B147</f>
        <v>0.694006309148265</v>
      </c>
      <c r="E147" s="39"/>
      <c r="F147" s="39">
        <v>3</v>
      </c>
      <c r="G147" s="134">
        <v>25</v>
      </c>
      <c r="H147" s="134"/>
      <c r="I147" s="134"/>
      <c r="J147" s="134"/>
      <c r="K147" s="134">
        <v>6</v>
      </c>
      <c r="L147" s="134"/>
      <c r="M147" s="134">
        <v>9.5</v>
      </c>
      <c r="N147" s="134"/>
      <c r="O147" s="134"/>
      <c r="P147" s="134"/>
      <c r="Q147" s="134"/>
      <c r="R147" s="134"/>
      <c r="S147" s="134"/>
      <c r="T147" s="134">
        <v>0.5</v>
      </c>
      <c r="U147" s="134"/>
      <c r="V147" s="134"/>
      <c r="W147" s="134"/>
      <c r="X147" s="134"/>
      <c r="Y147" s="134"/>
    </row>
    <row r="148" spans="1:25" s="12" customFormat="1" ht="27" customHeight="1" x14ac:dyDescent="0.2">
      <c r="A148" s="13" t="s">
        <v>186</v>
      </c>
      <c r="B148" s="33">
        <f>B147/B146</f>
        <v>7.2457142857142859E-2</v>
      </c>
      <c r="C148" s="33">
        <f>C147/C146</f>
        <v>4.5761830473218926E-2</v>
      </c>
      <c r="D148" s="15">
        <f t="shared" si="57"/>
        <v>0.63157100416508771</v>
      </c>
      <c r="E148" s="29"/>
      <c r="F148" s="29">
        <f>F147/F146</f>
        <v>3.4883720930232558E-2</v>
      </c>
      <c r="G148" s="29"/>
      <c r="H148" s="29"/>
      <c r="I148" s="136"/>
      <c r="J148" s="29"/>
      <c r="K148" s="29">
        <f>K147/K146</f>
        <v>4.7244094488188976E-2</v>
      </c>
      <c r="L148" s="29"/>
      <c r="M148" s="29">
        <f t="shared" ref="M148" si="58">M147/M146</f>
        <v>0.20212765957446807</v>
      </c>
      <c r="N148" s="29"/>
      <c r="O148" s="29"/>
      <c r="P148" s="134"/>
      <c r="Q148" s="136"/>
      <c r="R148" s="29"/>
      <c r="S148" s="29"/>
      <c r="T148" s="29"/>
      <c r="U148" s="29"/>
      <c r="V148" s="29"/>
      <c r="W148" s="29"/>
      <c r="X148" s="29"/>
      <c r="Y148" s="29"/>
    </row>
    <row r="149" spans="1:25" s="12" customFormat="1" ht="31.15" hidden="1" customHeight="1" x14ac:dyDescent="0.2">
      <c r="A149" s="13" t="s">
        <v>190</v>
      </c>
      <c r="B149" s="39"/>
      <c r="C149" s="39"/>
      <c r="D149" s="15" t="e">
        <f t="shared" si="57"/>
        <v>#DIV/0!</v>
      </c>
      <c r="E149" s="39"/>
      <c r="F149" s="39"/>
      <c r="G149" s="39"/>
      <c r="H149" s="39"/>
      <c r="I149" s="134"/>
      <c r="J149" s="39"/>
      <c r="K149" s="102"/>
      <c r="L149" s="39"/>
      <c r="M149" s="39"/>
      <c r="N149" s="39"/>
      <c r="O149" s="39"/>
      <c r="P149" s="134"/>
      <c r="Q149" s="134"/>
      <c r="R149" s="39"/>
      <c r="S149" s="39"/>
      <c r="T149" s="39"/>
      <c r="U149" s="39"/>
      <c r="V149" s="39"/>
      <c r="W149" s="39"/>
      <c r="X149" s="39"/>
      <c r="Y149" s="39"/>
    </row>
    <row r="150" spans="1:25" s="12" customFormat="1" ht="30" customHeight="1" x14ac:dyDescent="0.2">
      <c r="A150" s="32" t="s">
        <v>110</v>
      </c>
      <c r="B150" s="23">
        <v>1786.6</v>
      </c>
      <c r="C150" s="27">
        <f>SUM(E150:Y150)</f>
        <v>989.5</v>
      </c>
      <c r="D150" s="15">
        <f t="shared" si="57"/>
        <v>0.55384529273480354</v>
      </c>
      <c r="E150" s="39"/>
      <c r="F150" s="39">
        <v>60</v>
      </c>
      <c r="G150" s="39">
        <v>375</v>
      </c>
      <c r="H150" s="39"/>
      <c r="I150" s="134"/>
      <c r="J150" s="39"/>
      <c r="K150" s="102">
        <v>388</v>
      </c>
      <c r="L150" s="39"/>
      <c r="M150" s="39">
        <v>150</v>
      </c>
      <c r="N150" s="39"/>
      <c r="O150" s="39"/>
      <c r="P150" s="134"/>
      <c r="Q150" s="134"/>
      <c r="R150" s="39"/>
      <c r="S150" s="39"/>
      <c r="T150" s="39">
        <v>16.5</v>
      </c>
      <c r="U150" s="39"/>
      <c r="V150" s="39"/>
      <c r="W150" s="39"/>
      <c r="X150" s="39"/>
      <c r="Y150" s="39"/>
    </row>
    <row r="151" spans="1:25" s="12" customFormat="1" ht="30" hidden="1" customHeight="1" x14ac:dyDescent="0.2">
      <c r="A151" s="13" t="s">
        <v>52</v>
      </c>
      <c r="B151" s="30" t="e">
        <f>B150/B149</f>
        <v>#DIV/0!</v>
      </c>
      <c r="C151" s="30" t="e">
        <f>C150/C149</f>
        <v>#DIV/0!</v>
      </c>
      <c r="D151" s="15" t="e">
        <f t="shared" si="57"/>
        <v>#DIV/0!</v>
      </c>
      <c r="E151" s="30"/>
      <c r="F151" s="30"/>
      <c r="G151" s="30"/>
      <c r="H151" s="30"/>
      <c r="I151" s="135"/>
      <c r="J151" s="30"/>
      <c r="K151" s="101"/>
      <c r="L151" s="30"/>
      <c r="M151" s="30" t="e">
        <f t="shared" ref="M151" si="59">M150/M149</f>
        <v>#DIV/0!</v>
      </c>
      <c r="N151" s="30"/>
      <c r="O151" s="30" t="e">
        <f>O150/O149</f>
        <v>#DIV/0!</v>
      </c>
      <c r="P151" s="134"/>
      <c r="Q151" s="135"/>
      <c r="R151" s="30" t="e">
        <f>R150/R149</f>
        <v>#DIV/0!</v>
      </c>
      <c r="S151" s="30" t="e">
        <f>S150/S149</f>
        <v>#DIV/0!</v>
      </c>
      <c r="T151" s="30" t="e">
        <f>T150/T149</f>
        <v>#DIV/0!</v>
      </c>
      <c r="U151" s="30" t="e">
        <f>U150/U149</f>
        <v>#DIV/0!</v>
      </c>
      <c r="V151" s="30"/>
      <c r="W151" s="30" t="e">
        <f>W150/W149</f>
        <v>#DIV/0!</v>
      </c>
      <c r="X151" s="30" t="e">
        <f>X150/X149</f>
        <v>#DIV/0!</v>
      </c>
      <c r="Y151" s="30" t="e">
        <f>Y150/Y149</f>
        <v>#DIV/0!</v>
      </c>
    </row>
    <row r="152" spans="1:25" s="12" customFormat="1" ht="30" customHeight="1" x14ac:dyDescent="0.2">
      <c r="A152" s="32" t="s">
        <v>98</v>
      </c>
      <c r="B152" s="59">
        <f>B150/B147*10</f>
        <v>281.79810725552051</v>
      </c>
      <c r="C152" s="59">
        <f>C150/C147*10</f>
        <v>224.88636363636363</v>
      </c>
      <c r="D152" s="15">
        <f t="shared" si="57"/>
        <v>0.798040717258785</v>
      </c>
      <c r="E152" s="58"/>
      <c r="F152" s="58">
        <f t="shared" ref="F152:J152" si="60">F150/F147*10</f>
        <v>200</v>
      </c>
      <c r="G152" s="58">
        <f t="shared" si="60"/>
        <v>150</v>
      </c>
      <c r="H152" s="58"/>
      <c r="I152" s="58"/>
      <c r="J152" s="58"/>
      <c r="K152" s="58">
        <f t="shared" ref="K152" si="61">K150/K147*10</f>
        <v>646.66666666666674</v>
      </c>
      <c r="L152" s="58"/>
      <c r="M152" s="58">
        <f>M150/M147*10</f>
        <v>157.89473684210526</v>
      </c>
      <c r="N152" s="58"/>
      <c r="O152" s="58"/>
      <c r="P152" s="58"/>
      <c r="Q152" s="58"/>
      <c r="R152" s="58"/>
      <c r="S152" s="58"/>
      <c r="T152" s="58">
        <f t="shared" ref="T152" si="62">T150/T147*10</f>
        <v>330</v>
      </c>
      <c r="U152" s="58"/>
      <c r="V152" s="58"/>
      <c r="W152" s="58"/>
      <c r="X152" s="58"/>
      <c r="Y152" s="58"/>
    </row>
    <row r="153" spans="1:25" s="12" customFormat="1" ht="30" customHeight="1" outlineLevel="1" x14ac:dyDescent="0.2">
      <c r="A153" s="55" t="s">
        <v>178</v>
      </c>
      <c r="B153" s="23">
        <v>402</v>
      </c>
      <c r="C153" s="27">
        <f>SUM(E153:Y153)</f>
        <v>531</v>
      </c>
      <c r="D153" s="15">
        <f t="shared" si="57"/>
        <v>1.3208955223880596</v>
      </c>
      <c r="E153" s="38"/>
      <c r="F153" s="37"/>
      <c r="G153" s="57">
        <v>519</v>
      </c>
      <c r="H153" s="37"/>
      <c r="I153" s="129"/>
      <c r="J153" s="37"/>
      <c r="K153" s="37"/>
      <c r="L153" s="37"/>
      <c r="M153" s="37"/>
      <c r="N153" s="37"/>
      <c r="O153" s="37"/>
      <c r="P153" s="37"/>
      <c r="Q153" s="129"/>
      <c r="R153" s="37"/>
      <c r="S153" s="60"/>
      <c r="T153" s="37"/>
      <c r="U153" s="37">
        <v>7</v>
      </c>
      <c r="V153" s="37"/>
      <c r="W153" s="37"/>
      <c r="X153" s="37"/>
      <c r="Y153" s="37">
        <v>5</v>
      </c>
    </row>
    <row r="154" spans="1:25" s="12" customFormat="1" ht="30" customHeight="1" x14ac:dyDescent="0.2">
      <c r="A154" s="32" t="s">
        <v>179</v>
      </c>
      <c r="B154" s="23">
        <v>3510</v>
      </c>
      <c r="C154" s="27">
        <f>SUM(E154:Y154)</f>
        <v>750</v>
      </c>
      <c r="D154" s="15"/>
      <c r="E154" s="38"/>
      <c r="F154" s="37"/>
      <c r="G154" s="37">
        <v>750</v>
      </c>
      <c r="H154" s="37"/>
      <c r="I154" s="129"/>
      <c r="J154" s="37"/>
      <c r="K154" s="37"/>
      <c r="L154" s="37"/>
      <c r="M154" s="37"/>
      <c r="N154" s="37"/>
      <c r="O154" s="37"/>
      <c r="P154" s="37"/>
      <c r="Q154" s="129"/>
      <c r="R154" s="37"/>
      <c r="S154" s="60"/>
      <c r="T154" s="37"/>
      <c r="U154" s="37"/>
      <c r="V154" s="37"/>
      <c r="W154" s="37"/>
      <c r="X154" s="37"/>
      <c r="Y154" s="37"/>
    </row>
    <row r="155" spans="1:25" s="12" customFormat="1" ht="30" customHeight="1" x14ac:dyDescent="0.2">
      <c r="A155" s="32" t="s">
        <v>98</v>
      </c>
      <c r="B155" s="59">
        <f>B154/B153*10</f>
        <v>87.313432835820905</v>
      </c>
      <c r="C155" s="59">
        <f>C154/C153*10</f>
        <v>14.124293785310735</v>
      </c>
      <c r="D155" s="15">
        <f t="shared" si="57"/>
        <v>0.16176541600270414</v>
      </c>
      <c r="E155" s="38"/>
      <c r="F155" s="58"/>
      <c r="G155" s="58">
        <f>G154/G153*10</f>
        <v>14.450867052023122</v>
      </c>
      <c r="H155" s="58"/>
      <c r="I155" s="143"/>
      <c r="J155" s="58"/>
      <c r="K155" s="58"/>
      <c r="L155" s="58"/>
      <c r="M155" s="58"/>
      <c r="N155" s="58"/>
      <c r="O155" s="58"/>
      <c r="P155" s="58"/>
      <c r="Q155" s="143"/>
      <c r="R155" s="58"/>
      <c r="S155" s="58"/>
      <c r="T155" s="58"/>
      <c r="U155" s="58"/>
      <c r="V155" s="38"/>
      <c r="W155" s="58"/>
      <c r="X155" s="38"/>
      <c r="Y155" s="58">
        <f>Y154/Y153*10</f>
        <v>0</v>
      </c>
    </row>
    <row r="156" spans="1:25" s="12" customFormat="1" ht="30" hidden="1" customHeight="1" outlineLevel="1" x14ac:dyDescent="0.2">
      <c r="A156" s="55" t="s">
        <v>111</v>
      </c>
      <c r="B156" s="19"/>
      <c r="C156" s="53">
        <f>SUM(E156:Y156)</f>
        <v>0</v>
      </c>
      <c r="D156" s="15" t="e">
        <f t="shared" si="57"/>
        <v>#DIV/0!</v>
      </c>
      <c r="E156" s="38"/>
      <c r="F156" s="37"/>
      <c r="G156" s="58"/>
      <c r="H156" s="37"/>
      <c r="I156" s="129"/>
      <c r="J156" s="37"/>
      <c r="K156" s="37"/>
      <c r="L156" s="37"/>
      <c r="M156" s="37"/>
      <c r="N156" s="37"/>
      <c r="O156" s="37"/>
      <c r="P156" s="109"/>
      <c r="Q156" s="129"/>
      <c r="R156" s="37"/>
      <c r="S156" s="60"/>
      <c r="T156" s="37"/>
      <c r="U156" s="37"/>
      <c r="V156" s="37"/>
      <c r="W156" s="37"/>
      <c r="X156" s="37"/>
      <c r="Y156" s="37"/>
    </row>
    <row r="157" spans="1:25" s="12" customFormat="1" ht="30" hidden="1" customHeight="1" x14ac:dyDescent="0.2">
      <c r="A157" s="32" t="s">
        <v>112</v>
      </c>
      <c r="B157" s="19"/>
      <c r="C157" s="53">
        <f>SUM(E157:Y157)</f>
        <v>0</v>
      </c>
      <c r="D157" s="15" t="e">
        <f t="shared" si="57"/>
        <v>#DIV/0!</v>
      </c>
      <c r="E157" s="38"/>
      <c r="F157" s="37"/>
      <c r="G157" s="37"/>
      <c r="H157" s="37"/>
      <c r="I157" s="129"/>
      <c r="J157" s="37"/>
      <c r="K157" s="37"/>
      <c r="L157" s="37"/>
      <c r="M157" s="37"/>
      <c r="N157" s="37"/>
      <c r="O157" s="37"/>
      <c r="P157" s="109"/>
      <c r="Q157" s="129"/>
      <c r="R157" s="37"/>
      <c r="S157" s="60"/>
      <c r="T157" s="37"/>
      <c r="U157" s="37"/>
      <c r="V157" s="37"/>
      <c r="W157" s="60"/>
      <c r="X157" s="37"/>
      <c r="Y157" s="37"/>
    </row>
    <row r="158" spans="1:25" s="12" customFormat="1" ht="30" hidden="1" customHeight="1" x14ac:dyDescent="0.2">
      <c r="A158" s="32" t="s">
        <v>98</v>
      </c>
      <c r="B158" s="59" t="e">
        <f>B157/B156*10</f>
        <v>#DIV/0!</v>
      </c>
      <c r="C158" s="59" t="e">
        <f>C157/C156*10</f>
        <v>#DIV/0!</v>
      </c>
      <c r="D158" s="15" t="e">
        <f t="shared" si="57"/>
        <v>#DIV/0!</v>
      </c>
      <c r="E158" s="38"/>
      <c r="F158" s="58"/>
      <c r="G158" s="58"/>
      <c r="H158" s="58" t="e">
        <f>H157/H156*10</f>
        <v>#DIV/0!</v>
      </c>
      <c r="I158" s="143"/>
      <c r="J158" s="58"/>
      <c r="K158" s="58"/>
      <c r="L158" s="58"/>
      <c r="M158" s="58"/>
      <c r="N158" s="58" t="e">
        <f>N157/N156*10</f>
        <v>#DIV/0!</v>
      </c>
      <c r="O158" s="58"/>
      <c r="P158" s="116"/>
      <c r="Q158" s="143"/>
      <c r="R158" s="58" t="e">
        <f>R157/R156*10</f>
        <v>#DIV/0!</v>
      </c>
      <c r="S158" s="58" t="e">
        <f>S157/S156*10</f>
        <v>#DIV/0!</v>
      </c>
      <c r="T158" s="58"/>
      <c r="U158" s="58"/>
      <c r="V158" s="58"/>
      <c r="W158" s="58" t="e">
        <f>W157/W156*10</f>
        <v>#DIV/0!</v>
      </c>
      <c r="X158" s="38"/>
      <c r="Y158" s="38"/>
    </row>
    <row r="159" spans="1:25" s="12" customFormat="1" ht="30" hidden="1" customHeight="1" x14ac:dyDescent="0.2">
      <c r="A159" s="55" t="s">
        <v>155</v>
      </c>
      <c r="B159" s="59"/>
      <c r="C159" s="53">
        <f>SUM(E159:Y159)</f>
        <v>0</v>
      </c>
      <c r="D159" s="15" t="e">
        <f t="shared" si="57"/>
        <v>#DIV/0!</v>
      </c>
      <c r="E159" s="38"/>
      <c r="F159" s="58"/>
      <c r="G159" s="58"/>
      <c r="H159" s="58"/>
      <c r="I159" s="143"/>
      <c r="J159" s="58"/>
      <c r="K159" s="58"/>
      <c r="L159" s="58"/>
      <c r="M159" s="58"/>
      <c r="N159" s="58"/>
      <c r="O159" s="58"/>
      <c r="P159" s="116"/>
      <c r="Q159" s="143"/>
      <c r="R159" s="58"/>
      <c r="S159" s="58"/>
      <c r="T159" s="58"/>
      <c r="U159" s="57"/>
      <c r="V159" s="38"/>
      <c r="W159" s="58"/>
      <c r="X159" s="38"/>
      <c r="Y159" s="38"/>
    </row>
    <row r="160" spans="1:25" s="12" customFormat="1" ht="30" hidden="1" customHeight="1" x14ac:dyDescent="0.2">
      <c r="A160" s="32" t="s">
        <v>156</v>
      </c>
      <c r="B160" s="59"/>
      <c r="C160" s="53">
        <f>SUM(E160:Y160)</f>
        <v>0</v>
      </c>
      <c r="D160" s="15" t="e">
        <f t="shared" si="57"/>
        <v>#DIV/0!</v>
      </c>
      <c r="E160" s="38"/>
      <c r="F160" s="58"/>
      <c r="G160" s="58"/>
      <c r="H160" s="58"/>
      <c r="I160" s="143"/>
      <c r="J160" s="58"/>
      <c r="K160" s="58"/>
      <c r="L160" s="58"/>
      <c r="M160" s="58"/>
      <c r="N160" s="58"/>
      <c r="O160" s="58"/>
      <c r="P160" s="116"/>
      <c r="Q160" s="143"/>
      <c r="R160" s="58"/>
      <c r="S160" s="58"/>
      <c r="T160" s="58"/>
      <c r="U160" s="57"/>
      <c r="V160" s="38"/>
      <c r="W160" s="58"/>
      <c r="X160" s="38"/>
      <c r="Y160" s="38"/>
    </row>
    <row r="161" spans="1:25" s="12" customFormat="1" ht="30" hidden="1" customHeight="1" x14ac:dyDescent="0.2">
      <c r="A161" s="32" t="s">
        <v>98</v>
      </c>
      <c r="B161" s="59" t="e">
        <f>B160/B159*10</f>
        <v>#DIV/0!</v>
      </c>
      <c r="C161" s="59" t="e">
        <f>C160/C159*10</f>
        <v>#DIV/0!</v>
      </c>
      <c r="D161" s="15" t="e">
        <f t="shared" si="57"/>
        <v>#DIV/0!</v>
      </c>
      <c r="E161" s="38"/>
      <c r="F161" s="58"/>
      <c r="G161" s="58"/>
      <c r="H161" s="58"/>
      <c r="I161" s="143"/>
      <c r="J161" s="58"/>
      <c r="K161" s="58"/>
      <c r="L161" s="58"/>
      <c r="M161" s="58" t="e">
        <f>M160/M159*10</f>
        <v>#DIV/0!</v>
      </c>
      <c r="N161" s="58"/>
      <c r="O161" s="58"/>
      <c r="P161" s="116"/>
      <c r="Q161" s="143"/>
      <c r="R161" s="58"/>
      <c r="S161" s="58"/>
      <c r="T161" s="58" t="e">
        <f>T160/T159*10</f>
        <v>#DIV/0!</v>
      </c>
      <c r="U161" s="58" t="e">
        <f>U160/U159*10</f>
        <v>#DIV/0!</v>
      </c>
      <c r="V161" s="38"/>
      <c r="W161" s="58"/>
      <c r="X161" s="38"/>
      <c r="Y161" s="38"/>
    </row>
    <row r="162" spans="1:25" s="12" customFormat="1" ht="30" hidden="1" customHeight="1" x14ac:dyDescent="0.2">
      <c r="A162" s="55" t="s">
        <v>113</v>
      </c>
      <c r="B162" s="27"/>
      <c r="C162" s="27">
        <f>SUM(E162:Y162)</f>
        <v>0</v>
      </c>
      <c r="D162" s="15" t="e">
        <f t="shared" si="57"/>
        <v>#DIV/0!</v>
      </c>
      <c r="E162" s="37"/>
      <c r="F162" s="37"/>
      <c r="G162" s="37"/>
      <c r="H162" s="37"/>
      <c r="I162" s="129"/>
      <c r="J162" s="37"/>
      <c r="K162" s="37"/>
      <c r="L162" s="37"/>
      <c r="M162" s="37"/>
      <c r="N162" s="37"/>
      <c r="O162" s="37"/>
      <c r="P162" s="109"/>
      <c r="Q162" s="129"/>
      <c r="R162" s="37"/>
      <c r="S162" s="37"/>
      <c r="T162" s="37"/>
      <c r="U162" s="37"/>
      <c r="V162" s="37"/>
      <c r="W162" s="37"/>
      <c r="X162" s="37"/>
      <c r="Y162" s="37"/>
    </row>
    <row r="163" spans="1:25" s="12" customFormat="1" ht="30" hidden="1" customHeight="1" x14ac:dyDescent="0.2">
      <c r="A163" s="32" t="s">
        <v>114</v>
      </c>
      <c r="B163" s="27"/>
      <c r="C163" s="27">
        <f>SUM(E163:Y163)</f>
        <v>0</v>
      </c>
      <c r="D163" s="15" t="e">
        <f t="shared" si="57"/>
        <v>#DIV/0!</v>
      </c>
      <c r="E163" s="37"/>
      <c r="F163" s="35"/>
      <c r="G163" s="58"/>
      <c r="H163" s="26"/>
      <c r="I163" s="103"/>
      <c r="J163" s="26"/>
      <c r="K163" s="26"/>
      <c r="L163" s="38"/>
      <c r="M163" s="38"/>
      <c r="N163" s="35"/>
      <c r="O163" s="35"/>
      <c r="P163" s="112"/>
      <c r="Q163" s="139"/>
      <c r="R163" s="38"/>
      <c r="S163" s="38"/>
      <c r="T163" s="38"/>
      <c r="U163" s="38"/>
      <c r="V163" s="38"/>
      <c r="W163" s="38"/>
      <c r="X163" s="38"/>
      <c r="Y163" s="35"/>
    </row>
    <row r="164" spans="1:25" s="12" customFormat="1" ht="30" hidden="1" customHeight="1" x14ac:dyDescent="0.2">
      <c r="A164" s="32" t="s">
        <v>98</v>
      </c>
      <c r="B164" s="53" t="e">
        <f>B163/B162*10</f>
        <v>#DIV/0!</v>
      </c>
      <c r="C164" s="53" t="e">
        <f>C163/C162*10</f>
        <v>#DIV/0!</v>
      </c>
      <c r="D164" s="15" t="e">
        <f t="shared" si="57"/>
        <v>#DIV/0!</v>
      </c>
      <c r="E164" s="54" t="e">
        <f>E163/E162*10</f>
        <v>#DIV/0!</v>
      </c>
      <c r="F164" s="54"/>
      <c r="G164" s="54"/>
      <c r="H164" s="54" t="e">
        <f t="shared" ref="H164:M164" si="63">H163/H162*10</f>
        <v>#DIV/0!</v>
      </c>
      <c r="I164" s="142" t="e">
        <f t="shared" si="63"/>
        <v>#DIV/0!</v>
      </c>
      <c r="J164" s="54" t="e">
        <f t="shared" si="63"/>
        <v>#DIV/0!</v>
      </c>
      <c r="K164" s="54" t="e">
        <f t="shared" si="63"/>
        <v>#DIV/0!</v>
      </c>
      <c r="L164" s="54" t="e">
        <f t="shared" si="63"/>
        <v>#DIV/0!</v>
      </c>
      <c r="M164" s="54" t="e">
        <f t="shared" si="63"/>
        <v>#DIV/0!</v>
      </c>
      <c r="N164" s="26"/>
      <c r="O164" s="26"/>
      <c r="P164" s="115" t="e">
        <f>P163/P162*10</f>
        <v>#DIV/0!</v>
      </c>
      <c r="Q164" s="142" t="e">
        <f>Q163/Q162*10</f>
        <v>#DIV/0!</v>
      </c>
      <c r="R164" s="54"/>
      <c r="S164" s="54" t="e">
        <f t="shared" ref="S164:X164" si="64">S163/S162*10</f>
        <v>#DIV/0!</v>
      </c>
      <c r="T164" s="54" t="e">
        <f t="shared" si="64"/>
        <v>#DIV/0!</v>
      </c>
      <c r="U164" s="54" t="e">
        <f t="shared" si="64"/>
        <v>#DIV/0!</v>
      </c>
      <c r="V164" s="54" t="e">
        <f t="shared" si="64"/>
        <v>#DIV/0!</v>
      </c>
      <c r="W164" s="54" t="e">
        <f t="shared" si="64"/>
        <v>#DIV/0!</v>
      </c>
      <c r="X164" s="54" t="e">
        <f t="shared" si="64"/>
        <v>#DIV/0!</v>
      </c>
      <c r="Y164" s="26"/>
    </row>
    <row r="165" spans="1:25" s="12" customFormat="1" ht="30" customHeight="1" x14ac:dyDescent="0.2">
      <c r="A165" s="55" t="s">
        <v>184</v>
      </c>
      <c r="B165" s="27">
        <v>1603</v>
      </c>
      <c r="C165" s="27">
        <f>SUM(E165:Y165)</f>
        <v>286</v>
      </c>
      <c r="D165" s="15">
        <f t="shared" si="57"/>
        <v>0.1784154709918902</v>
      </c>
      <c r="E165" s="37"/>
      <c r="F165" s="37"/>
      <c r="G165" s="37"/>
      <c r="H165" s="37"/>
      <c r="I165" s="129">
        <v>246</v>
      </c>
      <c r="J165" s="37"/>
      <c r="K165" s="37"/>
      <c r="L165" s="37"/>
      <c r="M165" s="37">
        <v>40</v>
      </c>
      <c r="N165" s="37"/>
      <c r="O165" s="37"/>
      <c r="P165" s="37"/>
      <c r="Q165" s="129"/>
      <c r="R165" s="37"/>
      <c r="S165" s="37"/>
      <c r="T165" s="37"/>
      <c r="U165" s="37"/>
      <c r="V165" s="37"/>
      <c r="W165" s="37"/>
      <c r="X165" s="37"/>
      <c r="Y165" s="37"/>
    </row>
    <row r="166" spans="1:25" s="12" customFormat="1" ht="30" customHeight="1" x14ac:dyDescent="0.2">
      <c r="A166" s="32" t="s">
        <v>185</v>
      </c>
      <c r="B166" s="27">
        <v>1066</v>
      </c>
      <c r="C166" s="27">
        <f>SUM(E166:Y166)</f>
        <v>256</v>
      </c>
      <c r="D166" s="15">
        <f t="shared" si="57"/>
        <v>0.24015009380863039</v>
      </c>
      <c r="E166" s="37"/>
      <c r="F166" s="35"/>
      <c r="G166" s="58"/>
      <c r="H166" s="26"/>
      <c r="I166" s="103">
        <v>208</v>
      </c>
      <c r="J166" s="26"/>
      <c r="K166" s="26"/>
      <c r="L166" s="38"/>
      <c r="M166" s="38">
        <v>48</v>
      </c>
      <c r="N166" s="26"/>
      <c r="O166" s="35"/>
      <c r="P166" s="35"/>
      <c r="Q166" s="139"/>
      <c r="R166" s="38"/>
      <c r="S166" s="38"/>
      <c r="T166" s="35"/>
      <c r="U166" s="35"/>
      <c r="V166" s="38"/>
      <c r="W166" s="35"/>
      <c r="X166" s="38"/>
      <c r="Y166" s="35"/>
    </row>
    <row r="167" spans="1:25" s="12" customFormat="1" ht="30" customHeight="1" x14ac:dyDescent="0.2">
      <c r="A167" s="32" t="s">
        <v>98</v>
      </c>
      <c r="B167" s="53">
        <f>B166/B165*10</f>
        <v>6.6500311915159074</v>
      </c>
      <c r="C167" s="53">
        <f>C166/C165*10</f>
        <v>8.9510489510489517</v>
      </c>
      <c r="D167" s="15">
        <f t="shared" si="57"/>
        <v>1.3460160852280929</v>
      </c>
      <c r="E167" s="54"/>
      <c r="F167" s="54"/>
      <c r="G167" s="54"/>
      <c r="H167" s="54"/>
      <c r="I167" s="142">
        <f>I166/I165*10</f>
        <v>8.4552845528455283</v>
      </c>
      <c r="J167" s="142"/>
      <c r="K167" s="142"/>
      <c r="L167" s="142"/>
      <c r="M167" s="142">
        <f t="shared" ref="M167" si="65">M166/M165*10</f>
        <v>12</v>
      </c>
      <c r="N167" s="54"/>
      <c r="O167" s="26"/>
      <c r="P167" s="26"/>
      <c r="Q167" s="142"/>
      <c r="R167" s="54"/>
      <c r="S167" s="54"/>
      <c r="T167" s="26"/>
      <c r="U167" s="26"/>
      <c r="V167" s="54"/>
      <c r="W167" s="54"/>
      <c r="X167" s="54"/>
      <c r="Y167" s="26"/>
    </row>
    <row r="168" spans="1:25" s="12" customFormat="1" ht="30" hidden="1" customHeight="1" x14ac:dyDescent="0.2">
      <c r="A168" s="55" t="s">
        <v>180</v>
      </c>
      <c r="B168" s="27">
        <v>75</v>
      </c>
      <c r="C168" s="27">
        <f>SUM(E168:Y168)</f>
        <v>165</v>
      </c>
      <c r="D168" s="15">
        <f t="shared" si="57"/>
        <v>2.2000000000000002</v>
      </c>
      <c r="E168" s="37"/>
      <c r="F168" s="37"/>
      <c r="G168" s="37"/>
      <c r="H168" s="37"/>
      <c r="I168" s="129"/>
      <c r="J168" s="37"/>
      <c r="K168" s="37"/>
      <c r="L168" s="37"/>
      <c r="M168" s="37"/>
      <c r="N168" s="37"/>
      <c r="O168" s="37"/>
      <c r="P168" s="109"/>
      <c r="Q168" s="129">
        <v>50</v>
      </c>
      <c r="R168" s="37"/>
      <c r="S168" s="37"/>
      <c r="T168" s="37">
        <v>115</v>
      </c>
      <c r="U168" s="37"/>
      <c r="V168" s="37"/>
      <c r="W168" s="37"/>
      <c r="X168" s="37"/>
      <c r="Y168" s="37"/>
    </row>
    <row r="169" spans="1:25" s="12" customFormat="1" ht="30" hidden="1" customHeight="1" x14ac:dyDescent="0.2">
      <c r="A169" s="32" t="s">
        <v>181</v>
      </c>
      <c r="B169" s="27">
        <v>83</v>
      </c>
      <c r="C169" s="27">
        <f>SUM(E169:Y169)</f>
        <v>104</v>
      </c>
      <c r="D169" s="15">
        <f t="shared" si="57"/>
        <v>1.2530120481927711</v>
      </c>
      <c r="E169" s="37"/>
      <c r="F169" s="35"/>
      <c r="G169" s="58"/>
      <c r="H169" s="35"/>
      <c r="I169" s="137"/>
      <c r="J169" s="35"/>
      <c r="K169" s="38"/>
      <c r="L169" s="38"/>
      <c r="M169" s="38"/>
      <c r="N169" s="35"/>
      <c r="O169" s="35"/>
      <c r="P169" s="110"/>
      <c r="Q169" s="139">
        <v>20</v>
      </c>
      <c r="R169" s="38"/>
      <c r="S169" s="38"/>
      <c r="T169" s="38">
        <v>84</v>
      </c>
      <c r="U169" s="35"/>
      <c r="V169" s="38"/>
      <c r="W169" s="35"/>
      <c r="X169" s="38"/>
      <c r="Y169" s="35"/>
    </row>
    <row r="170" spans="1:25" s="12" customFormat="1" ht="30" hidden="1" customHeight="1" x14ac:dyDescent="0.2">
      <c r="A170" s="32" t="s">
        <v>98</v>
      </c>
      <c r="B170" s="53">
        <f>B169/B168*10</f>
        <v>11.066666666666666</v>
      </c>
      <c r="C170" s="53">
        <f>C169/C168*10</f>
        <v>6.3030303030303028</v>
      </c>
      <c r="D170" s="15">
        <f t="shared" si="57"/>
        <v>0.56955093099671417</v>
      </c>
      <c r="E170" s="54"/>
      <c r="F170" s="54"/>
      <c r="G170" s="54"/>
      <c r="H170" s="26"/>
      <c r="I170" s="103"/>
      <c r="J170" s="26"/>
      <c r="K170" s="54"/>
      <c r="L170" s="54"/>
      <c r="M170" s="54"/>
      <c r="N170" s="26"/>
      <c r="O170" s="26"/>
      <c r="P170" s="108"/>
      <c r="Q170" s="142">
        <f>Q169/Q168*10</f>
        <v>4</v>
      </c>
      <c r="R170" s="54"/>
      <c r="S170" s="54"/>
      <c r="T170" s="54">
        <f>T169/T168*10</f>
        <v>7.304347826086957</v>
      </c>
      <c r="U170" s="26"/>
      <c r="V170" s="54"/>
      <c r="W170" s="54"/>
      <c r="X170" s="54"/>
      <c r="Y170" s="26"/>
    </row>
    <row r="171" spans="1:25" s="12" customFormat="1" ht="30" hidden="1" customHeight="1" outlineLevel="1" x14ac:dyDescent="0.2">
      <c r="A171" s="55" t="s">
        <v>115</v>
      </c>
      <c r="B171" s="27"/>
      <c r="C171" s="27">
        <f>SUM(E171:Y171)</f>
        <v>0</v>
      </c>
      <c r="D171" s="15" t="e">
        <f t="shared" si="57"/>
        <v>#DIV/0!</v>
      </c>
      <c r="E171" s="37"/>
      <c r="F171" s="37"/>
      <c r="G171" s="37"/>
      <c r="H171" s="37"/>
      <c r="I171" s="129"/>
      <c r="J171" s="37"/>
      <c r="K171" s="37"/>
      <c r="L171" s="37"/>
      <c r="M171" s="37"/>
      <c r="N171" s="37"/>
      <c r="O171" s="37"/>
      <c r="P171" s="109"/>
      <c r="Q171" s="129"/>
      <c r="R171" s="37"/>
      <c r="S171" s="37"/>
      <c r="T171" s="37"/>
      <c r="U171" s="37"/>
      <c r="V171" s="37"/>
      <c r="W171" s="37"/>
      <c r="X171" s="37"/>
      <c r="Y171" s="37"/>
    </row>
    <row r="172" spans="1:25" s="12" customFormat="1" ht="30" hidden="1" customHeight="1" outlineLevel="1" x14ac:dyDescent="0.2">
      <c r="A172" s="32" t="s">
        <v>116</v>
      </c>
      <c r="B172" s="27"/>
      <c r="C172" s="27">
        <f>SUM(E172:Y172)</f>
        <v>0</v>
      </c>
      <c r="D172" s="15" t="e">
        <f t="shared" si="57"/>
        <v>#DIV/0!</v>
      </c>
      <c r="E172" s="37"/>
      <c r="F172" s="37"/>
      <c r="G172" s="37"/>
      <c r="H172" s="37"/>
      <c r="I172" s="129"/>
      <c r="J172" s="37"/>
      <c r="K172" s="37"/>
      <c r="L172" s="37"/>
      <c r="M172" s="37"/>
      <c r="N172" s="37"/>
      <c r="O172" s="37"/>
      <c r="P172" s="109"/>
      <c r="Q172" s="129"/>
      <c r="R172" s="37"/>
      <c r="S172" s="37"/>
      <c r="T172" s="37"/>
      <c r="U172" s="37"/>
      <c r="V172" s="37"/>
      <c r="W172" s="37"/>
      <c r="X172" s="37"/>
      <c r="Y172" s="37"/>
    </row>
    <row r="173" spans="1:25" s="12" customFormat="1" ht="30" hidden="1" customHeight="1" x14ac:dyDescent="0.2">
      <c r="A173" s="32" t="s">
        <v>98</v>
      </c>
      <c r="B173" s="59" t="e">
        <f>B172/B171*10</f>
        <v>#DIV/0!</v>
      </c>
      <c r="C173" s="59" t="e">
        <f>C172/C171*10</f>
        <v>#DIV/0!</v>
      </c>
      <c r="D173" s="15" t="e">
        <f t="shared" si="57"/>
        <v>#DIV/0!</v>
      </c>
      <c r="E173" s="58"/>
      <c r="F173" s="58"/>
      <c r="G173" s="58" t="e">
        <f>G172/G171*10</f>
        <v>#DIV/0!</v>
      </c>
      <c r="H173" s="58"/>
      <c r="I173" s="143"/>
      <c r="J173" s="58"/>
      <c r="K173" s="58"/>
      <c r="L173" s="58" t="e">
        <f>L172/L171*10</f>
        <v>#DIV/0!</v>
      </c>
      <c r="M173" s="58"/>
      <c r="N173" s="58"/>
      <c r="O173" s="58"/>
      <c r="P173" s="116"/>
      <c r="Q173" s="143"/>
      <c r="R173" s="58"/>
      <c r="S173" s="58"/>
      <c r="T173" s="58"/>
      <c r="U173" s="58" t="e">
        <f>U172/U171*10</f>
        <v>#DIV/0!</v>
      </c>
      <c r="V173" s="58"/>
      <c r="W173" s="58"/>
      <c r="X173" s="58"/>
      <c r="Y173" s="58"/>
    </row>
    <row r="174" spans="1:25" s="12" customFormat="1" ht="30" hidden="1" customHeight="1" outlineLevel="1" x14ac:dyDescent="0.2">
      <c r="A174" s="55" t="s">
        <v>117</v>
      </c>
      <c r="B174" s="27"/>
      <c r="C174" s="27">
        <f>SUM(E174:Y174)</f>
        <v>0</v>
      </c>
      <c r="D174" s="15" t="e">
        <f t="shared" si="57"/>
        <v>#DIV/0!</v>
      </c>
      <c r="E174" s="37"/>
      <c r="F174" s="37"/>
      <c r="G174" s="37"/>
      <c r="H174" s="37"/>
      <c r="I174" s="129"/>
      <c r="J174" s="37"/>
      <c r="K174" s="37"/>
      <c r="L174" s="37"/>
      <c r="M174" s="37"/>
      <c r="N174" s="37"/>
      <c r="O174" s="37"/>
      <c r="P174" s="109"/>
      <c r="Q174" s="129"/>
      <c r="R174" s="37"/>
      <c r="S174" s="37"/>
      <c r="T174" s="37"/>
      <c r="U174" s="37"/>
      <c r="V174" s="37"/>
      <c r="W174" s="37"/>
      <c r="X174" s="37"/>
      <c r="Y174" s="37"/>
    </row>
    <row r="175" spans="1:25" s="12" customFormat="1" ht="30" hidden="1" customHeight="1" outlineLevel="1" x14ac:dyDescent="0.2">
      <c r="A175" s="32" t="s">
        <v>118</v>
      </c>
      <c r="B175" s="27"/>
      <c r="C175" s="27">
        <f>SUM(E175:Y175)</f>
        <v>0</v>
      </c>
      <c r="D175" s="15" t="e">
        <f t="shared" si="57"/>
        <v>#DIV/0!</v>
      </c>
      <c r="E175" s="37"/>
      <c r="F175" s="37"/>
      <c r="G175" s="37"/>
      <c r="H175" s="37"/>
      <c r="I175" s="129"/>
      <c r="J175" s="37"/>
      <c r="K175" s="37"/>
      <c r="L175" s="37"/>
      <c r="M175" s="37"/>
      <c r="N175" s="37"/>
      <c r="O175" s="37"/>
      <c r="P175" s="109"/>
      <c r="Q175" s="129"/>
      <c r="R175" s="37"/>
      <c r="S175" s="37"/>
      <c r="T175" s="37"/>
      <c r="U175" s="37"/>
      <c r="V175" s="37"/>
      <c r="W175" s="37"/>
      <c r="X175" s="37"/>
      <c r="Y175" s="37"/>
    </row>
    <row r="176" spans="1:25" s="12" customFormat="1" ht="30" hidden="1" customHeight="1" x14ac:dyDescent="0.2">
      <c r="A176" s="32" t="s">
        <v>98</v>
      </c>
      <c r="B176" s="59" t="e">
        <f>B175/B174*10</f>
        <v>#DIV/0!</v>
      </c>
      <c r="C176" s="59" t="e">
        <f>C175/C174*10</f>
        <v>#DIV/0!</v>
      </c>
      <c r="D176" s="15" t="e">
        <f t="shared" si="57"/>
        <v>#DIV/0!</v>
      </c>
      <c r="E176" s="59"/>
      <c r="F176" s="59"/>
      <c r="G176" s="58" t="e">
        <f>G175/G174*10</f>
        <v>#DIV/0!</v>
      </c>
      <c r="H176" s="59"/>
      <c r="I176" s="144"/>
      <c r="J176" s="58" t="e">
        <f>J175/J174*10</f>
        <v>#DIV/0!</v>
      </c>
      <c r="K176" s="58" t="e">
        <f>K175/K174*10</f>
        <v>#DIV/0!</v>
      </c>
      <c r="L176" s="58" t="e">
        <f>L175/L174*10</f>
        <v>#DIV/0!</v>
      </c>
      <c r="M176" s="58"/>
      <c r="N176" s="58"/>
      <c r="O176" s="58"/>
      <c r="P176" s="116"/>
      <c r="Q176" s="143"/>
      <c r="R176" s="58" t="e">
        <f>R175/R174*10</f>
        <v>#DIV/0!</v>
      </c>
      <c r="S176" s="58"/>
      <c r="T176" s="58"/>
      <c r="U176" s="58" t="e">
        <f>U175/U174*10</f>
        <v>#DIV/0!</v>
      </c>
      <c r="V176" s="58"/>
      <c r="W176" s="58"/>
      <c r="X176" s="58" t="e">
        <f>X175/X174*10</f>
        <v>#DIV/0!</v>
      </c>
      <c r="Y176" s="58"/>
    </row>
    <row r="177" spans="1:25" s="12" customFormat="1" ht="30" hidden="1" customHeight="1" x14ac:dyDescent="0.2">
      <c r="A177" s="55" t="s">
        <v>119</v>
      </c>
      <c r="B177" s="23"/>
      <c r="C177" s="27">
        <f>SUM(E177:Y177)</f>
        <v>0</v>
      </c>
      <c r="D177" s="15" t="e">
        <f t="shared" si="57"/>
        <v>#DIV/0!</v>
      </c>
      <c r="E177" s="37"/>
      <c r="F177" s="37"/>
      <c r="G177" s="37"/>
      <c r="H177" s="37"/>
      <c r="I177" s="129"/>
      <c r="J177" s="37"/>
      <c r="K177" s="37"/>
      <c r="L177" s="37"/>
      <c r="M177" s="37"/>
      <c r="N177" s="37"/>
      <c r="O177" s="37"/>
      <c r="P177" s="117"/>
      <c r="Q177" s="129"/>
      <c r="R177" s="37"/>
      <c r="S177" s="37"/>
      <c r="T177" s="37"/>
      <c r="U177" s="37"/>
      <c r="V177" s="37"/>
      <c r="W177" s="37"/>
      <c r="X177" s="37"/>
      <c r="Y177" s="37"/>
    </row>
    <row r="178" spans="1:25" s="12" customFormat="1" ht="30" hidden="1" customHeight="1" x14ac:dyDescent="0.2">
      <c r="A178" s="55" t="s">
        <v>120</v>
      </c>
      <c r="B178" s="23"/>
      <c r="C178" s="27"/>
      <c r="D178" s="15" t="e">
        <f t="shared" si="57"/>
        <v>#DIV/0!</v>
      </c>
      <c r="E178" s="37"/>
      <c r="F178" s="37"/>
      <c r="G178" s="37"/>
      <c r="H178" s="37"/>
      <c r="I178" s="129"/>
      <c r="J178" s="37"/>
      <c r="K178" s="37"/>
      <c r="L178" s="37"/>
      <c r="M178" s="37"/>
      <c r="N178" s="37"/>
      <c r="O178" s="37"/>
      <c r="P178" s="109"/>
      <c r="Q178" s="129"/>
      <c r="R178" s="37"/>
      <c r="S178" s="37"/>
      <c r="T178" s="37"/>
      <c r="U178" s="37"/>
      <c r="V178" s="37"/>
      <c r="W178" s="37"/>
      <c r="X178" s="37"/>
      <c r="Y178" s="37"/>
    </row>
    <row r="179" spans="1:25" s="12" customFormat="1" ht="30" customHeight="1" x14ac:dyDescent="0.2">
      <c r="A179" s="55" t="s">
        <v>203</v>
      </c>
      <c r="B179" s="23"/>
      <c r="C179" s="27">
        <f>SUM(E179:Y179)</f>
        <v>36.299999999999997</v>
      </c>
      <c r="D179" s="15"/>
      <c r="E179" s="27"/>
      <c r="F179" s="27"/>
      <c r="G179" s="27">
        <v>17</v>
      </c>
      <c r="H179" s="27"/>
      <c r="I179" s="129"/>
      <c r="J179" s="37"/>
      <c r="K179" s="37"/>
      <c r="L179" s="37">
        <f t="shared" ref="L179" si="66">L180</f>
        <v>2</v>
      </c>
      <c r="M179" s="37"/>
      <c r="N179" s="37"/>
      <c r="O179" s="37"/>
      <c r="P179" s="37">
        <v>14</v>
      </c>
      <c r="Q179" s="37"/>
      <c r="R179" s="37"/>
      <c r="S179" s="37">
        <f>S180</f>
        <v>0.3</v>
      </c>
      <c r="T179" s="37">
        <v>3</v>
      </c>
      <c r="U179" s="37"/>
      <c r="V179" s="37"/>
      <c r="W179" s="37"/>
      <c r="X179" s="37"/>
      <c r="Y179" s="37"/>
    </row>
    <row r="180" spans="1:25" s="12" customFormat="1" ht="30" customHeight="1" x14ac:dyDescent="0.2">
      <c r="A180" s="55" t="s">
        <v>205</v>
      </c>
      <c r="B180" s="23"/>
      <c r="C180" s="27">
        <v>14</v>
      </c>
      <c r="D180" s="15"/>
      <c r="E180" s="27"/>
      <c r="F180" s="27"/>
      <c r="G180" s="27">
        <v>2</v>
      </c>
      <c r="H180" s="27"/>
      <c r="I180" s="129"/>
      <c r="J180" s="37"/>
      <c r="K180" s="37"/>
      <c r="L180" s="37">
        <v>2</v>
      </c>
      <c r="M180" s="37"/>
      <c r="N180" s="37"/>
      <c r="O180" s="37"/>
      <c r="P180" s="37">
        <v>14</v>
      </c>
      <c r="Q180" s="129"/>
      <c r="R180" s="37"/>
      <c r="S180" s="37">
        <v>0.3</v>
      </c>
      <c r="T180" s="37">
        <v>3</v>
      </c>
      <c r="U180" s="37"/>
      <c r="V180" s="37"/>
      <c r="W180" s="37"/>
      <c r="X180" s="37"/>
      <c r="Y180" s="37"/>
    </row>
    <row r="181" spans="1:25" s="12" customFormat="1" ht="30" customHeight="1" x14ac:dyDescent="0.2">
      <c r="A181" s="32" t="s">
        <v>204</v>
      </c>
      <c r="B181" s="23"/>
      <c r="C181" s="27">
        <f>SUM(E181:Y181)</f>
        <v>49.95</v>
      </c>
      <c r="D181" s="15"/>
      <c r="E181" s="27"/>
      <c r="F181" s="27"/>
      <c r="G181" s="27">
        <v>22</v>
      </c>
      <c r="H181" s="27"/>
      <c r="I181" s="129"/>
      <c r="J181" s="37"/>
      <c r="K181" s="37"/>
      <c r="L181" s="37">
        <f t="shared" ref="L181" si="67">L182</f>
        <v>0.5</v>
      </c>
      <c r="M181" s="37"/>
      <c r="N181" s="37"/>
      <c r="O181" s="37"/>
      <c r="P181" s="37">
        <v>18</v>
      </c>
      <c r="Q181" s="37"/>
      <c r="R181" s="37"/>
      <c r="S181" s="37">
        <v>0.65</v>
      </c>
      <c r="T181" s="37">
        <v>8.8000000000000007</v>
      </c>
      <c r="U181" s="37"/>
      <c r="V181" s="37"/>
      <c r="W181" s="37"/>
      <c r="X181" s="37"/>
      <c r="Y181" s="37"/>
    </row>
    <row r="182" spans="1:25" s="12" customFormat="1" ht="30" customHeight="1" x14ac:dyDescent="0.2">
      <c r="A182" s="32" t="s">
        <v>207</v>
      </c>
      <c r="B182" s="23"/>
      <c r="C182" s="27">
        <v>18</v>
      </c>
      <c r="D182" s="15"/>
      <c r="E182" s="27"/>
      <c r="F182" s="27"/>
      <c r="G182" s="27">
        <v>1.67</v>
      </c>
      <c r="H182" s="27"/>
      <c r="I182" s="129"/>
      <c r="J182" s="37"/>
      <c r="K182" s="37"/>
      <c r="L182" s="37">
        <v>0.5</v>
      </c>
      <c r="M182" s="37"/>
      <c r="N182" s="37"/>
      <c r="O182" s="37"/>
      <c r="P182" s="37">
        <v>18</v>
      </c>
      <c r="Q182" s="129"/>
      <c r="R182" s="37"/>
      <c r="S182" s="37">
        <v>0.65</v>
      </c>
      <c r="T182" s="37">
        <v>8.8000000000000007</v>
      </c>
      <c r="U182" s="37"/>
      <c r="V182" s="37"/>
      <c r="W182" s="37"/>
      <c r="X182" s="37"/>
      <c r="Y182" s="37"/>
    </row>
    <row r="183" spans="1:25" s="12" customFormat="1" ht="30" customHeight="1" x14ac:dyDescent="0.2">
      <c r="A183" s="55" t="s">
        <v>98</v>
      </c>
      <c r="B183" s="23"/>
      <c r="C183" s="27">
        <f>(C181/C179)*10</f>
        <v>13.760330578512399</v>
      </c>
      <c r="D183" s="15"/>
      <c r="E183" s="37"/>
      <c r="F183" s="37"/>
      <c r="G183" s="60">
        <f>G181/G179*10</f>
        <v>12.941176470588236</v>
      </c>
      <c r="H183" s="60"/>
      <c r="I183" s="60"/>
      <c r="J183" s="60"/>
      <c r="K183" s="60"/>
      <c r="L183" s="60">
        <f t="shared" ref="L183" si="68">L184</f>
        <v>2.5</v>
      </c>
      <c r="M183" s="60"/>
      <c r="N183" s="60"/>
      <c r="O183" s="60"/>
      <c r="P183" s="60">
        <f t="shared" ref="P183:R183" si="69">P184</f>
        <v>12.857142857142858</v>
      </c>
      <c r="Q183" s="60"/>
      <c r="R183" s="60"/>
      <c r="S183" s="60">
        <f>S184</f>
        <v>21.666666666666671</v>
      </c>
      <c r="T183" s="60">
        <f>T184</f>
        <v>29.333333333333336</v>
      </c>
      <c r="U183" s="37"/>
      <c r="V183" s="37"/>
      <c r="W183" s="37"/>
      <c r="X183" s="37"/>
      <c r="Y183" s="37"/>
    </row>
    <row r="184" spans="1:25" s="12" customFormat="1" ht="30" customHeight="1" x14ac:dyDescent="0.2">
      <c r="A184" s="55" t="s">
        <v>206</v>
      </c>
      <c r="B184" s="23"/>
      <c r="C184" s="27">
        <f>(C182/C180)*10</f>
        <v>12.857142857142858</v>
      </c>
      <c r="D184" s="15"/>
      <c r="E184" s="160"/>
      <c r="F184" s="160"/>
      <c r="G184" s="163">
        <f>G182/G180*10</f>
        <v>8.35</v>
      </c>
      <c r="H184" s="160"/>
      <c r="I184" s="161"/>
      <c r="J184" s="160"/>
      <c r="K184" s="160"/>
      <c r="L184" s="163">
        <f t="shared" ref="L184" si="70">L182/L180*10</f>
        <v>2.5</v>
      </c>
      <c r="M184" s="163"/>
      <c r="N184" s="163"/>
      <c r="O184" s="163"/>
      <c r="P184" s="163">
        <f t="shared" ref="P184:R184" si="71">P182/P180*10</f>
        <v>12.857142857142858</v>
      </c>
      <c r="Q184" s="163"/>
      <c r="R184" s="163"/>
      <c r="S184" s="163">
        <f>S182/S180*10</f>
        <v>21.666666666666671</v>
      </c>
      <c r="T184" s="163">
        <f>T182/T180*10</f>
        <v>29.333333333333336</v>
      </c>
      <c r="U184" s="160"/>
      <c r="V184" s="160"/>
      <c r="W184" s="160"/>
      <c r="X184" s="160"/>
      <c r="Y184" s="160"/>
    </row>
    <row r="185" spans="1:25" s="50" customFormat="1" ht="30" customHeight="1" x14ac:dyDescent="0.2">
      <c r="A185" s="32" t="s">
        <v>121</v>
      </c>
      <c r="B185" s="23">
        <v>72801</v>
      </c>
      <c r="C185" s="27">
        <f>SUM(E185:Y185)</f>
        <v>65579</v>
      </c>
      <c r="D185" s="15">
        <f>C185/B185</f>
        <v>0.90079806596063239</v>
      </c>
      <c r="E185" s="39">
        <v>9500</v>
      </c>
      <c r="F185" s="39">
        <v>1960</v>
      </c>
      <c r="G185" s="39">
        <v>3500</v>
      </c>
      <c r="H185" s="39">
        <v>1530</v>
      </c>
      <c r="I185" s="134">
        <v>1304</v>
      </c>
      <c r="J185" s="39">
        <v>6200</v>
      </c>
      <c r="K185" s="102">
        <v>3048</v>
      </c>
      <c r="L185" s="39">
        <v>577</v>
      </c>
      <c r="M185" s="39">
        <v>1620</v>
      </c>
      <c r="N185" s="39">
        <v>1880</v>
      </c>
      <c r="O185" s="39">
        <v>1710</v>
      </c>
      <c r="P185" s="134">
        <v>4108</v>
      </c>
      <c r="Q185" s="134">
        <v>5240</v>
      </c>
      <c r="R185" s="39">
        <v>2500</v>
      </c>
      <c r="S185" s="39">
        <v>5220</v>
      </c>
      <c r="T185" s="39">
        <v>2354</v>
      </c>
      <c r="U185" s="39">
        <v>1002</v>
      </c>
      <c r="V185" s="39">
        <v>950</v>
      </c>
      <c r="W185" s="39">
        <v>5793</v>
      </c>
      <c r="X185" s="39">
        <v>3773</v>
      </c>
      <c r="Y185" s="39">
        <v>1810</v>
      </c>
    </row>
    <row r="186" spans="1:25" s="50" customFormat="1" ht="30" customHeight="1" x14ac:dyDescent="0.2">
      <c r="A186" s="13" t="s">
        <v>122</v>
      </c>
      <c r="B186" s="89">
        <f>B185/B188</f>
        <v>0.69334285714285715</v>
      </c>
      <c r="C186" s="89">
        <f>C185/C188</f>
        <v>0.62456190476190476</v>
      </c>
      <c r="D186" s="15">
        <f>C186/B186</f>
        <v>0.90079806596063239</v>
      </c>
      <c r="E186" s="30">
        <f>E185/E188</f>
        <v>1.2756814824761649</v>
      </c>
      <c r="F186" s="101">
        <f t="shared" ref="F186:Y186" si="72">F185/F188</f>
        <v>0.47968673519334315</v>
      </c>
      <c r="G186" s="101">
        <f t="shared" si="72"/>
        <v>0.63694267515923564</v>
      </c>
      <c r="H186" s="101">
        <f t="shared" si="72"/>
        <v>0.22693562741026402</v>
      </c>
      <c r="I186" s="101">
        <f t="shared" si="72"/>
        <v>0.38682883417383568</v>
      </c>
      <c r="J186" s="101">
        <f t="shared" si="72"/>
        <v>1.0451786918408632</v>
      </c>
      <c r="K186" s="101">
        <f t="shared" si="72"/>
        <v>0.70900209351011867</v>
      </c>
      <c r="L186" s="101">
        <f t="shared" si="72"/>
        <v>0.11423480498911107</v>
      </c>
      <c r="M186" s="101">
        <f t="shared" si="72"/>
        <v>0.35832780358327804</v>
      </c>
      <c r="N186" s="101">
        <f t="shared" si="72"/>
        <v>0.84342754598474656</v>
      </c>
      <c r="O186" s="101">
        <f t="shared" si="72"/>
        <v>0.55179090029041622</v>
      </c>
      <c r="P186" s="101">
        <f t="shared" si="72"/>
        <v>0.58244718559478237</v>
      </c>
      <c r="Q186" s="101">
        <f t="shared" si="72"/>
        <v>0.69376406725804318</v>
      </c>
      <c r="R186" s="101">
        <f t="shared" si="72"/>
        <v>0.48933255040125267</v>
      </c>
      <c r="S186" s="101">
        <f t="shared" si="72"/>
        <v>0.68119535429988254</v>
      </c>
      <c r="T186" s="101">
        <f t="shared" si="72"/>
        <v>0.57625458996328027</v>
      </c>
      <c r="U186" s="101">
        <f t="shared" si="72"/>
        <v>0.30428180989978743</v>
      </c>
      <c r="V186" s="101">
        <f t="shared" si="72"/>
        <v>0.44642857142857145</v>
      </c>
      <c r="W186" s="101">
        <f t="shared" si="72"/>
        <v>0.95029527559055116</v>
      </c>
      <c r="X186" s="101">
        <f t="shared" si="72"/>
        <v>0.54673235762932904</v>
      </c>
      <c r="Y186" s="101">
        <f t="shared" si="72"/>
        <v>0.63575693712680015</v>
      </c>
    </row>
    <row r="187" spans="1:25" s="12" customFormat="1" ht="30" hidden="1" customHeight="1" x14ac:dyDescent="0.2">
      <c r="A187" s="32" t="s">
        <v>123</v>
      </c>
      <c r="B187" s="23"/>
      <c r="C187" s="27">
        <f>SUM(E187:Y187)</f>
        <v>0</v>
      </c>
      <c r="D187" s="15" t="e">
        <f t="shared" ref="D187:D192" si="73">C187/B187</f>
        <v>#DIV/0!</v>
      </c>
      <c r="E187" s="10"/>
      <c r="F187" s="10"/>
      <c r="G187" s="10"/>
      <c r="H187" s="10"/>
      <c r="I187" s="132"/>
      <c r="J187" s="10"/>
      <c r="K187" s="10"/>
      <c r="L187" s="10"/>
      <c r="M187" s="10"/>
      <c r="N187" s="10"/>
      <c r="O187" s="10"/>
      <c r="P187" s="10"/>
      <c r="Q187" s="132"/>
      <c r="R187" s="10"/>
      <c r="S187" s="10"/>
      <c r="T187" s="10"/>
      <c r="U187" s="10"/>
      <c r="V187" s="10"/>
      <c r="W187" s="10"/>
      <c r="X187" s="10"/>
      <c r="Y187" s="10"/>
    </row>
    <row r="188" spans="1:25" s="12" customFormat="1" ht="30" hidden="1" customHeight="1" outlineLevel="1" x14ac:dyDescent="0.2">
      <c r="A188" s="32" t="s">
        <v>124</v>
      </c>
      <c r="B188" s="23">
        <v>105000</v>
      </c>
      <c r="C188" s="27">
        <f>SUM(E188:Y188)</f>
        <v>105000</v>
      </c>
      <c r="D188" s="15">
        <f t="shared" si="73"/>
        <v>1</v>
      </c>
      <c r="E188" s="10">
        <v>7447</v>
      </c>
      <c r="F188" s="10">
        <v>4086</v>
      </c>
      <c r="G188" s="10">
        <v>5495</v>
      </c>
      <c r="H188" s="10">
        <v>6742</v>
      </c>
      <c r="I188" s="132">
        <v>3371</v>
      </c>
      <c r="J188" s="10">
        <v>5932</v>
      </c>
      <c r="K188" s="10">
        <v>4299</v>
      </c>
      <c r="L188" s="10">
        <v>5051</v>
      </c>
      <c r="M188" s="10">
        <v>4521</v>
      </c>
      <c r="N188" s="10">
        <v>2229</v>
      </c>
      <c r="O188" s="10">
        <v>3099</v>
      </c>
      <c r="P188" s="10">
        <v>7053</v>
      </c>
      <c r="Q188" s="132">
        <v>7553</v>
      </c>
      <c r="R188" s="10">
        <v>5109</v>
      </c>
      <c r="S188" s="10">
        <v>7663</v>
      </c>
      <c r="T188" s="10">
        <v>4085</v>
      </c>
      <c r="U188" s="10">
        <v>3293</v>
      </c>
      <c r="V188" s="10">
        <v>2128</v>
      </c>
      <c r="W188" s="10">
        <v>6096</v>
      </c>
      <c r="X188" s="10">
        <v>6901</v>
      </c>
      <c r="Y188" s="10">
        <v>2847</v>
      </c>
    </row>
    <row r="189" spans="1:25" s="12" customFormat="1" ht="30" customHeight="1" outlineLevel="1" x14ac:dyDescent="0.2">
      <c r="A189" s="32" t="s">
        <v>125</v>
      </c>
      <c r="B189" s="23">
        <v>371</v>
      </c>
      <c r="C189" s="27">
        <f>SUM(E189:Y189)</f>
        <v>413</v>
      </c>
      <c r="D189" s="15">
        <f t="shared" si="73"/>
        <v>1.1132075471698113</v>
      </c>
      <c r="E189" s="102"/>
      <c r="F189" s="102"/>
      <c r="G189" s="102"/>
      <c r="H189" s="102"/>
      <c r="I189" s="102"/>
      <c r="J189" s="102"/>
      <c r="K189" s="102">
        <v>120</v>
      </c>
      <c r="L189" s="102"/>
      <c r="M189" s="102"/>
      <c r="N189" s="102"/>
      <c r="O189" s="102"/>
      <c r="P189" s="102"/>
      <c r="Q189" s="102"/>
      <c r="R189" s="102"/>
      <c r="S189" s="102">
        <v>193</v>
      </c>
      <c r="T189" s="102"/>
      <c r="U189" s="102"/>
      <c r="V189" s="102"/>
      <c r="W189" s="102"/>
      <c r="X189" s="102"/>
      <c r="Y189" s="102">
        <v>100</v>
      </c>
    </row>
    <row r="190" spans="1:25" s="12" customFormat="1" ht="30" hidden="1" customHeight="1" x14ac:dyDescent="0.2">
      <c r="A190" s="13" t="s">
        <v>52</v>
      </c>
      <c r="B190" s="90">
        <f>B189/B188</f>
        <v>3.5333333333333332E-3</v>
      </c>
      <c r="C190" s="90">
        <f>C189/C188</f>
        <v>3.933333333333333E-3</v>
      </c>
      <c r="D190" s="15">
        <f t="shared" si="73"/>
        <v>1.1132075471698113</v>
      </c>
      <c r="E190" s="16">
        <f t="shared" ref="E190:Y190" si="74">E189/E188</f>
        <v>0</v>
      </c>
      <c r="F190" s="16">
        <f t="shared" si="74"/>
        <v>0</v>
      </c>
      <c r="G190" s="16">
        <f t="shared" si="74"/>
        <v>0</v>
      </c>
      <c r="H190" s="16">
        <f t="shared" si="74"/>
        <v>0</v>
      </c>
      <c r="I190" s="16">
        <f t="shared" si="74"/>
        <v>0</v>
      </c>
      <c r="J190" s="16">
        <f t="shared" si="74"/>
        <v>0</v>
      </c>
      <c r="K190" s="16">
        <f t="shared" si="74"/>
        <v>2.7913468248429867E-2</v>
      </c>
      <c r="L190" s="16">
        <f t="shared" si="74"/>
        <v>0</v>
      </c>
      <c r="M190" s="16">
        <f t="shared" si="74"/>
        <v>0</v>
      </c>
      <c r="N190" s="16">
        <f t="shared" si="74"/>
        <v>0</v>
      </c>
      <c r="O190" s="16">
        <f t="shared" si="74"/>
        <v>0</v>
      </c>
      <c r="P190" s="16">
        <f t="shared" si="74"/>
        <v>0</v>
      </c>
      <c r="Q190" s="16">
        <f t="shared" si="74"/>
        <v>0</v>
      </c>
      <c r="R190" s="16">
        <f t="shared" si="74"/>
        <v>0</v>
      </c>
      <c r="S190" s="16">
        <f t="shared" si="74"/>
        <v>2.518595850189221E-2</v>
      </c>
      <c r="T190" s="16">
        <f t="shared" si="74"/>
        <v>0</v>
      </c>
      <c r="U190" s="16">
        <f t="shared" si="74"/>
        <v>0</v>
      </c>
      <c r="V190" s="16">
        <f t="shared" si="74"/>
        <v>0</v>
      </c>
      <c r="W190" s="16">
        <f t="shared" si="74"/>
        <v>0</v>
      </c>
      <c r="X190" s="16">
        <f t="shared" si="74"/>
        <v>0</v>
      </c>
      <c r="Y190" s="16">
        <f t="shared" si="74"/>
        <v>3.5124692658939236E-2</v>
      </c>
    </row>
    <row r="191" spans="1:25" s="12" customFormat="1" ht="30" customHeight="1" x14ac:dyDescent="0.2">
      <c r="A191" s="11" t="s">
        <v>126</v>
      </c>
      <c r="B191" s="26">
        <v>80</v>
      </c>
      <c r="C191" s="26">
        <f>SUM(E191:Y191)</f>
        <v>193</v>
      </c>
      <c r="D191" s="15">
        <f t="shared" si="73"/>
        <v>2.4125000000000001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>
        <v>193</v>
      </c>
      <c r="T191" s="10"/>
      <c r="U191" s="10"/>
      <c r="V191" s="10"/>
      <c r="W191" s="10"/>
      <c r="X191" s="10"/>
      <c r="Y191" s="10"/>
    </row>
    <row r="192" spans="1:25" s="12" customFormat="1" ht="30" customHeight="1" x14ac:dyDescent="0.2">
      <c r="A192" s="11" t="s">
        <v>127</v>
      </c>
      <c r="B192" s="26">
        <v>291</v>
      </c>
      <c r="C192" s="26">
        <f>SUM(E192:Y192)</f>
        <v>220</v>
      </c>
      <c r="D192" s="15">
        <f t="shared" si="73"/>
        <v>0.75601374570446733</v>
      </c>
      <c r="E192" s="10"/>
      <c r="F192" s="10"/>
      <c r="G192" s="10"/>
      <c r="H192" s="10"/>
      <c r="I192" s="10"/>
      <c r="J192" s="10"/>
      <c r="K192" s="10">
        <v>120</v>
      </c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>
        <v>100</v>
      </c>
    </row>
    <row r="193" spans="1:35" s="12" customFormat="1" ht="30" hidden="1" customHeight="1" x14ac:dyDescent="0.2">
      <c r="A193" s="32" t="s">
        <v>150</v>
      </c>
      <c r="B193" s="23"/>
      <c r="C193" s="27">
        <f>SUM(E193:Y193)</f>
        <v>0</v>
      </c>
      <c r="D193" s="15"/>
      <c r="E193" s="61"/>
      <c r="F193" s="61"/>
      <c r="G193" s="61"/>
      <c r="H193" s="61"/>
      <c r="I193" s="145"/>
      <c r="J193" s="61"/>
      <c r="K193" s="61"/>
      <c r="L193" s="61"/>
      <c r="M193" s="61"/>
      <c r="N193" s="61"/>
      <c r="O193" s="61"/>
      <c r="P193" s="61"/>
      <c r="Q193" s="145"/>
      <c r="R193" s="61"/>
      <c r="S193" s="61"/>
      <c r="T193" s="61"/>
      <c r="U193" s="61"/>
      <c r="V193" s="61"/>
      <c r="W193" s="61"/>
      <c r="X193" s="61"/>
      <c r="Y193" s="61"/>
    </row>
    <row r="194" spans="1:35" s="50" customFormat="1" ht="45" hidden="1" outlineLevel="1" x14ac:dyDescent="0.2">
      <c r="A194" s="11" t="s">
        <v>202</v>
      </c>
      <c r="B194" s="27">
        <v>90210</v>
      </c>
      <c r="C194" s="27">
        <f>SUM(E194:Y194)</f>
        <v>85622</v>
      </c>
      <c r="D194" s="15">
        <f t="shared" ref="D194:D199" si="75">C194/B194</f>
        <v>0.94914089347079034</v>
      </c>
      <c r="E194" s="31">
        <v>525</v>
      </c>
      <c r="F194" s="31">
        <v>1935</v>
      </c>
      <c r="G194" s="31">
        <v>8650</v>
      </c>
      <c r="H194" s="31">
        <v>7161</v>
      </c>
      <c r="I194" s="31">
        <v>5166</v>
      </c>
      <c r="J194" s="31">
        <v>4954</v>
      </c>
      <c r="K194" s="31">
        <v>3099</v>
      </c>
      <c r="L194" s="31">
        <v>4544</v>
      </c>
      <c r="M194" s="31">
        <v>2352</v>
      </c>
      <c r="N194" s="31">
        <v>2851</v>
      </c>
      <c r="O194" s="37">
        <v>2583</v>
      </c>
      <c r="P194" s="37">
        <v>4265</v>
      </c>
      <c r="Q194" s="37">
        <v>4509</v>
      </c>
      <c r="R194" s="37">
        <v>2954</v>
      </c>
      <c r="S194" s="37">
        <v>3251</v>
      </c>
      <c r="T194" s="37">
        <v>4037</v>
      </c>
      <c r="U194" s="37">
        <v>911</v>
      </c>
      <c r="V194" s="37">
        <v>1606</v>
      </c>
      <c r="W194" s="37">
        <v>7753</v>
      </c>
      <c r="X194" s="37">
        <v>7601</v>
      </c>
      <c r="Y194" s="158">
        <v>4915</v>
      </c>
    </row>
    <row r="195" spans="1:35" s="62" customFormat="1" ht="30" customHeight="1" outlineLevel="1" x14ac:dyDescent="0.2">
      <c r="A195" s="32" t="s">
        <v>128</v>
      </c>
      <c r="B195" s="27">
        <v>88096</v>
      </c>
      <c r="C195" s="27">
        <f>SUM(E195:Y195)</f>
        <v>82710.899999999994</v>
      </c>
      <c r="D195" s="15">
        <f t="shared" si="75"/>
        <v>0.93887236650926253</v>
      </c>
      <c r="E195" s="37">
        <v>525</v>
      </c>
      <c r="F195" s="37">
        <v>1850</v>
      </c>
      <c r="G195" s="37">
        <v>8526</v>
      </c>
      <c r="H195" s="37">
        <v>6500</v>
      </c>
      <c r="I195" s="129">
        <v>4744</v>
      </c>
      <c r="J195" s="37">
        <v>4954</v>
      </c>
      <c r="K195" s="49">
        <v>2881</v>
      </c>
      <c r="L195" s="37">
        <v>4539</v>
      </c>
      <c r="M195" s="37">
        <v>2346.9</v>
      </c>
      <c r="N195" s="37">
        <v>2851</v>
      </c>
      <c r="O195" s="37">
        <v>2191</v>
      </c>
      <c r="P195" s="37">
        <v>3732</v>
      </c>
      <c r="Q195" s="129">
        <v>4509</v>
      </c>
      <c r="R195" s="37">
        <v>2954</v>
      </c>
      <c r="S195" s="37">
        <v>3200</v>
      </c>
      <c r="T195" s="37">
        <v>4037</v>
      </c>
      <c r="U195" s="37">
        <v>911</v>
      </c>
      <c r="V195" s="37">
        <v>1606</v>
      </c>
      <c r="W195" s="37">
        <v>7754</v>
      </c>
      <c r="X195" s="37">
        <v>7200</v>
      </c>
      <c r="Y195" s="37">
        <v>4900</v>
      </c>
    </row>
    <row r="196" spans="1:35" s="50" customFormat="1" ht="30" customHeight="1" x14ac:dyDescent="0.2">
      <c r="A196" s="11" t="s">
        <v>129</v>
      </c>
      <c r="B196" s="52">
        <f>B195/B194</f>
        <v>0.97656579093226914</v>
      </c>
      <c r="C196" s="52">
        <f>C195/C194</f>
        <v>0.96600056060358308</v>
      </c>
      <c r="D196" s="15">
        <f t="shared" si="75"/>
        <v>0.98918124060172119</v>
      </c>
      <c r="E196" s="72">
        <f t="shared" ref="E196:Y196" si="76">E195/E194</f>
        <v>1</v>
      </c>
      <c r="F196" s="72">
        <f t="shared" si="76"/>
        <v>0.95607235142118863</v>
      </c>
      <c r="G196" s="72">
        <f t="shared" si="76"/>
        <v>0.98566473988439307</v>
      </c>
      <c r="H196" s="72">
        <f t="shared" si="76"/>
        <v>0.90769445608155286</v>
      </c>
      <c r="I196" s="146">
        <f t="shared" si="76"/>
        <v>0.91831204026325974</v>
      </c>
      <c r="J196" s="72">
        <f t="shared" si="76"/>
        <v>1</v>
      </c>
      <c r="K196" s="72">
        <f t="shared" si="76"/>
        <v>0.9296547273313972</v>
      </c>
      <c r="L196" s="72">
        <f t="shared" si="76"/>
        <v>0.99889964788732399</v>
      </c>
      <c r="M196" s="72">
        <f t="shared" si="76"/>
        <v>0.9978316326530613</v>
      </c>
      <c r="N196" s="72">
        <f t="shared" si="76"/>
        <v>1</v>
      </c>
      <c r="O196" s="72">
        <f t="shared" si="76"/>
        <v>0.8482384823848238</v>
      </c>
      <c r="P196" s="146">
        <f t="shared" si="76"/>
        <v>0.87502930832356385</v>
      </c>
      <c r="Q196" s="146">
        <f t="shared" si="76"/>
        <v>1</v>
      </c>
      <c r="R196" s="72">
        <f t="shared" si="76"/>
        <v>1</v>
      </c>
      <c r="S196" s="72">
        <f t="shared" si="76"/>
        <v>0.98431251922485385</v>
      </c>
      <c r="T196" s="72">
        <f t="shared" si="76"/>
        <v>1</v>
      </c>
      <c r="U196" s="72">
        <f t="shared" si="76"/>
        <v>1</v>
      </c>
      <c r="V196" s="72">
        <f t="shared" si="76"/>
        <v>1</v>
      </c>
      <c r="W196" s="72">
        <f t="shared" si="76"/>
        <v>1.0001289823294208</v>
      </c>
      <c r="X196" s="72">
        <f t="shared" si="76"/>
        <v>0.94724378371266937</v>
      </c>
      <c r="Y196" s="72">
        <f t="shared" si="76"/>
        <v>0.99694811800610372</v>
      </c>
    </row>
    <row r="197" spans="1:35" s="50" customFormat="1" ht="30" hidden="1" customHeight="1" outlineLevel="1" x14ac:dyDescent="0.2">
      <c r="A197" s="11" t="s">
        <v>130</v>
      </c>
      <c r="B197" s="27"/>
      <c r="C197" s="27">
        <f>SUM(E197:Y197)</f>
        <v>0</v>
      </c>
      <c r="D197" s="15" t="e">
        <f t="shared" si="75"/>
        <v>#DIV/0!</v>
      </c>
      <c r="E197" s="49"/>
      <c r="F197" s="49"/>
      <c r="G197" s="49"/>
      <c r="H197" s="49"/>
      <c r="I197" s="147"/>
      <c r="J197" s="49"/>
      <c r="K197" s="49"/>
      <c r="L197" s="49"/>
      <c r="M197" s="49"/>
      <c r="N197" s="49"/>
      <c r="O197" s="49"/>
      <c r="P197" s="133"/>
      <c r="Q197" s="147"/>
      <c r="R197" s="49"/>
      <c r="S197" s="49"/>
      <c r="T197" s="49"/>
      <c r="U197" s="49"/>
      <c r="V197" s="49"/>
      <c r="W197" s="49"/>
      <c r="X197" s="49"/>
      <c r="Y197" s="49"/>
    </row>
    <row r="198" spans="1:35" s="62" customFormat="1" ht="30" customHeight="1" outlineLevel="1" x14ac:dyDescent="0.2">
      <c r="A198" s="32" t="s">
        <v>131</v>
      </c>
      <c r="B198" s="23">
        <v>10389</v>
      </c>
      <c r="C198" s="27">
        <f>SUM(E198:Y198)</f>
        <v>11539</v>
      </c>
      <c r="D198" s="15">
        <f t="shared" si="75"/>
        <v>1.1106940032726922</v>
      </c>
      <c r="E198" s="49">
        <v>42</v>
      </c>
      <c r="F198" s="37"/>
      <c r="G198" s="37">
        <v>3406</v>
      </c>
      <c r="H198" s="37">
        <v>553</v>
      </c>
      <c r="I198" s="129">
        <v>273</v>
      </c>
      <c r="J198" s="37">
        <v>1339</v>
      </c>
      <c r="K198" s="37"/>
      <c r="L198" s="37">
        <v>270</v>
      </c>
      <c r="M198" s="37"/>
      <c r="N198" s="37">
        <v>412</v>
      </c>
      <c r="O198" s="49">
        <v>280</v>
      </c>
      <c r="P198" s="133"/>
      <c r="Q198" s="129"/>
      <c r="R198" s="37"/>
      <c r="S198" s="37">
        <v>372</v>
      </c>
      <c r="T198" s="37">
        <v>300</v>
      </c>
      <c r="U198" s="37">
        <v>60</v>
      </c>
      <c r="V198" s="37"/>
      <c r="W198" s="37">
        <v>85</v>
      </c>
      <c r="X198" s="37">
        <v>3592</v>
      </c>
      <c r="Y198" s="37">
        <v>555</v>
      </c>
    </row>
    <row r="199" spans="1:35" s="50" customFormat="1" ht="30" hidden="1" customHeight="1" x14ac:dyDescent="0.2">
      <c r="A199" s="11" t="s">
        <v>132</v>
      </c>
      <c r="B199" s="15"/>
      <c r="C199" s="15"/>
      <c r="D199" s="15" t="e">
        <f t="shared" si="75"/>
        <v>#DIV/0!</v>
      </c>
      <c r="E199" s="16"/>
      <c r="F199" s="16"/>
      <c r="G199" s="16"/>
      <c r="H199" s="16"/>
      <c r="I199" s="133"/>
      <c r="J199" s="16"/>
      <c r="K199" s="16"/>
      <c r="L199" s="16"/>
      <c r="M199" s="16"/>
      <c r="N199" s="16"/>
      <c r="O199" s="16"/>
      <c r="P199" s="133"/>
      <c r="Q199" s="133"/>
      <c r="R199" s="16"/>
      <c r="S199" s="16"/>
      <c r="T199" s="16"/>
      <c r="U199" s="16"/>
      <c r="V199" s="16"/>
      <c r="W199" s="16"/>
      <c r="X199" s="16"/>
      <c r="Y199" s="16"/>
    </row>
    <row r="200" spans="1:35" s="50" customFormat="1" ht="30" customHeight="1" x14ac:dyDescent="0.2">
      <c r="A200" s="13" t="s">
        <v>133</v>
      </c>
      <c r="B200" s="23"/>
      <c r="C200" s="27"/>
      <c r="D200" s="27"/>
      <c r="E200" s="37"/>
      <c r="F200" s="37"/>
      <c r="G200" s="37"/>
      <c r="H200" s="37"/>
      <c r="I200" s="129"/>
      <c r="J200" s="37"/>
      <c r="K200" s="37"/>
      <c r="L200" s="37"/>
      <c r="M200" s="37"/>
      <c r="N200" s="37"/>
      <c r="O200" s="37"/>
      <c r="P200" s="37"/>
      <c r="Q200" s="129"/>
      <c r="R200" s="37"/>
      <c r="S200" s="37"/>
      <c r="T200" s="37"/>
      <c r="U200" s="37"/>
      <c r="V200" s="37"/>
      <c r="W200" s="37"/>
      <c r="X200" s="37"/>
      <c r="Y200" s="37"/>
    </row>
    <row r="201" spans="1:35" s="62" customFormat="1" ht="30" customHeight="1" outlineLevel="1" x14ac:dyDescent="0.2">
      <c r="A201" s="55" t="s">
        <v>134</v>
      </c>
      <c r="B201" s="23">
        <v>90513</v>
      </c>
      <c r="C201" s="27">
        <f>SUM(E201:Y201)</f>
        <v>101800</v>
      </c>
      <c r="D201" s="9">
        <f t="shared" ref="D201:D220" si="77">C201/B201</f>
        <v>1.1247003192911516</v>
      </c>
      <c r="E201" s="26">
        <v>2297</v>
      </c>
      <c r="F201" s="26">
        <v>2230</v>
      </c>
      <c r="G201" s="26">
        <v>12980</v>
      </c>
      <c r="H201" s="26">
        <v>9079</v>
      </c>
      <c r="I201" s="103">
        <v>4091</v>
      </c>
      <c r="J201" s="26">
        <v>5890</v>
      </c>
      <c r="K201" s="26">
        <v>6389</v>
      </c>
      <c r="L201" s="26">
        <v>6325</v>
      </c>
      <c r="M201" s="26">
        <v>1995</v>
      </c>
      <c r="N201" s="26">
        <v>4060</v>
      </c>
      <c r="O201" s="26">
        <v>4011</v>
      </c>
      <c r="P201" s="26">
        <v>5450</v>
      </c>
      <c r="Q201" s="103">
        <v>6501</v>
      </c>
      <c r="R201" s="26">
        <v>2800</v>
      </c>
      <c r="S201" s="26">
        <v>3038</v>
      </c>
      <c r="T201" s="26">
        <v>3010</v>
      </c>
      <c r="U201" s="26">
        <v>1410</v>
      </c>
      <c r="V201" s="26">
        <v>1514</v>
      </c>
      <c r="W201" s="26">
        <v>5983</v>
      </c>
      <c r="X201" s="26">
        <v>5727</v>
      </c>
      <c r="Y201" s="26">
        <v>7020</v>
      </c>
    </row>
    <row r="202" spans="1:35" s="50" customFormat="1" ht="30" hidden="1" customHeight="1" outlineLevel="1" x14ac:dyDescent="0.2">
      <c r="A202" s="13" t="s">
        <v>135</v>
      </c>
      <c r="B202" s="23">
        <v>99221</v>
      </c>
      <c r="C202" s="27">
        <f>SUM(E202:Y202)</f>
        <v>115218</v>
      </c>
      <c r="D202" s="9">
        <f t="shared" si="77"/>
        <v>1.1612259501516815</v>
      </c>
      <c r="E202" s="31">
        <v>2050</v>
      </c>
      <c r="F202" s="31">
        <v>2963</v>
      </c>
      <c r="G202" s="31">
        <v>12143</v>
      </c>
      <c r="H202" s="31">
        <v>16541</v>
      </c>
      <c r="I202" s="31">
        <v>6539</v>
      </c>
      <c r="J202" s="31">
        <v>4614</v>
      </c>
      <c r="K202" s="31">
        <v>4320</v>
      </c>
      <c r="L202" s="31">
        <v>7934</v>
      </c>
      <c r="M202" s="31">
        <v>4709</v>
      </c>
      <c r="N202" s="31">
        <v>3815</v>
      </c>
      <c r="O202" s="31">
        <v>3026</v>
      </c>
      <c r="P202" s="31">
        <v>5245</v>
      </c>
      <c r="Q202" s="31">
        <v>8414</v>
      </c>
      <c r="R202" s="31">
        <v>2766</v>
      </c>
      <c r="S202" s="31">
        <v>4693</v>
      </c>
      <c r="T202" s="31">
        <v>2954</v>
      </c>
      <c r="U202" s="31">
        <v>2015</v>
      </c>
      <c r="V202" s="31">
        <v>1267</v>
      </c>
      <c r="W202" s="31">
        <v>5801</v>
      </c>
      <c r="X202" s="31">
        <v>6651</v>
      </c>
      <c r="Y202" s="31">
        <v>6758</v>
      </c>
      <c r="AI202" s="50" t="s">
        <v>0</v>
      </c>
    </row>
    <row r="203" spans="1:35" s="50" customFormat="1" ht="30" hidden="1" customHeight="1" outlineLevel="1" x14ac:dyDescent="0.2">
      <c r="A203" s="13" t="s">
        <v>136</v>
      </c>
      <c r="B203" s="27">
        <f>B201*0.45</f>
        <v>40730.85</v>
      </c>
      <c r="C203" s="27">
        <f>C201*0.45</f>
        <v>45810</v>
      </c>
      <c r="D203" s="9">
        <f t="shared" si="77"/>
        <v>1.1247003192911516</v>
      </c>
      <c r="E203" s="26">
        <f>E201*0.45</f>
        <v>1033.6500000000001</v>
      </c>
      <c r="F203" s="26">
        <f t="shared" ref="F203:Y203" si="78">F201*0.45</f>
        <v>1003.5</v>
      </c>
      <c r="G203" s="26">
        <f t="shared" si="78"/>
        <v>5841</v>
      </c>
      <c r="H203" s="26">
        <f t="shared" si="78"/>
        <v>4085.55</v>
      </c>
      <c r="I203" s="26">
        <f t="shared" si="78"/>
        <v>1840.95</v>
      </c>
      <c r="J203" s="26">
        <f t="shared" si="78"/>
        <v>2650.5</v>
      </c>
      <c r="K203" s="26">
        <f t="shared" si="78"/>
        <v>2875.05</v>
      </c>
      <c r="L203" s="26">
        <f t="shared" si="78"/>
        <v>2846.25</v>
      </c>
      <c r="M203" s="26">
        <f t="shared" si="78"/>
        <v>897.75</v>
      </c>
      <c r="N203" s="26">
        <f t="shared" si="78"/>
        <v>1827</v>
      </c>
      <c r="O203" s="26">
        <f t="shared" si="78"/>
        <v>1804.95</v>
      </c>
      <c r="P203" s="26">
        <f t="shared" si="78"/>
        <v>2452.5</v>
      </c>
      <c r="Q203" s="26">
        <f t="shared" si="78"/>
        <v>2925.4500000000003</v>
      </c>
      <c r="R203" s="26">
        <f t="shared" si="78"/>
        <v>1260</v>
      </c>
      <c r="S203" s="26">
        <f t="shared" si="78"/>
        <v>1367.1000000000001</v>
      </c>
      <c r="T203" s="26">
        <f t="shared" si="78"/>
        <v>1354.5</v>
      </c>
      <c r="U203" s="26">
        <f t="shared" si="78"/>
        <v>634.5</v>
      </c>
      <c r="V203" s="26">
        <f t="shared" si="78"/>
        <v>681.30000000000007</v>
      </c>
      <c r="W203" s="26">
        <f t="shared" si="78"/>
        <v>2692.35</v>
      </c>
      <c r="X203" s="26">
        <f t="shared" si="78"/>
        <v>2577.15</v>
      </c>
      <c r="Y203" s="26">
        <f t="shared" si="78"/>
        <v>3159</v>
      </c>
      <c r="Z203" s="63"/>
    </row>
    <row r="204" spans="1:35" s="50" customFormat="1" ht="30" customHeight="1" collapsed="1" x14ac:dyDescent="0.2">
      <c r="A204" s="13" t="s">
        <v>137</v>
      </c>
      <c r="B204" s="52">
        <f>B201/B202</f>
        <v>0.91223632094012352</v>
      </c>
      <c r="C204" s="52">
        <f>C201/C202</f>
        <v>0.88354250203961182</v>
      </c>
      <c r="D204" s="9">
        <f>C204/B204</f>
        <v>0.96854562985286452</v>
      </c>
      <c r="E204" s="72">
        <f>E201/E202</f>
        <v>1.1204878048780489</v>
      </c>
      <c r="F204" s="72">
        <f t="shared" ref="F204:Y204" si="79">F201/F202</f>
        <v>0.75261559230509623</v>
      </c>
      <c r="G204" s="72">
        <f t="shared" si="79"/>
        <v>1.0689286008399901</v>
      </c>
      <c r="H204" s="72">
        <f t="shared" si="79"/>
        <v>0.54887854422344473</v>
      </c>
      <c r="I204" s="72">
        <f t="shared" si="79"/>
        <v>0.62563083040220213</v>
      </c>
      <c r="J204" s="72">
        <f t="shared" si="79"/>
        <v>1.2765496315561335</v>
      </c>
      <c r="K204" s="72">
        <f t="shared" si="79"/>
        <v>1.4789351851851851</v>
      </c>
      <c r="L204" s="72">
        <f t="shared" si="79"/>
        <v>0.79720191580539446</v>
      </c>
      <c r="M204" s="72">
        <f t="shared" si="79"/>
        <v>0.42365682735187937</v>
      </c>
      <c r="N204" s="72">
        <f t="shared" si="79"/>
        <v>1.0642201834862386</v>
      </c>
      <c r="O204" s="72">
        <f t="shared" si="79"/>
        <v>1.3255122273628552</v>
      </c>
      <c r="P204" s="72">
        <f t="shared" si="79"/>
        <v>1.0390848427073403</v>
      </c>
      <c r="Q204" s="72">
        <f t="shared" si="79"/>
        <v>0.77264083670073691</v>
      </c>
      <c r="R204" s="72">
        <f t="shared" si="79"/>
        <v>1.0122921185827911</v>
      </c>
      <c r="S204" s="72">
        <f t="shared" si="79"/>
        <v>0.64734711272107393</v>
      </c>
      <c r="T204" s="72">
        <f t="shared" si="79"/>
        <v>1.018957345971564</v>
      </c>
      <c r="U204" s="72">
        <f t="shared" si="79"/>
        <v>0.69975186104218368</v>
      </c>
      <c r="V204" s="72">
        <f t="shared" si="79"/>
        <v>1.1949486977111285</v>
      </c>
      <c r="W204" s="72">
        <f t="shared" si="79"/>
        <v>1.0313739010515428</v>
      </c>
      <c r="X204" s="72">
        <f t="shared" si="79"/>
        <v>0.86107352277852955</v>
      </c>
      <c r="Y204" s="72">
        <f t="shared" si="79"/>
        <v>1.0387688665285588</v>
      </c>
    </row>
    <row r="205" spans="1:35" s="62" customFormat="1" ht="30" customHeight="1" outlineLevel="1" x14ac:dyDescent="0.2">
      <c r="A205" s="55" t="s">
        <v>138</v>
      </c>
      <c r="B205" s="23">
        <v>238852</v>
      </c>
      <c r="C205" s="27">
        <f>SUM(E205:Y205)</f>
        <v>270509</v>
      </c>
      <c r="D205" s="9">
        <f t="shared" si="77"/>
        <v>1.1325381407733659</v>
      </c>
      <c r="E205" s="26">
        <v>300</v>
      </c>
      <c r="F205" s="26">
        <v>8400</v>
      </c>
      <c r="G205" s="26">
        <v>26357</v>
      </c>
      <c r="H205" s="26">
        <v>16473</v>
      </c>
      <c r="I205" s="103">
        <v>6948</v>
      </c>
      <c r="J205" s="26">
        <v>14410</v>
      </c>
      <c r="K205" s="26">
        <v>3170</v>
      </c>
      <c r="L205" s="26">
        <v>14071</v>
      </c>
      <c r="M205" s="26">
        <v>11630</v>
      </c>
      <c r="N205" s="26">
        <v>11800</v>
      </c>
      <c r="O205" s="26">
        <v>6550</v>
      </c>
      <c r="P205" s="26">
        <v>13370</v>
      </c>
      <c r="Q205" s="103">
        <v>3474</v>
      </c>
      <c r="R205" s="26">
        <v>7900</v>
      </c>
      <c r="S205" s="26">
        <v>14000</v>
      </c>
      <c r="T205" s="26">
        <v>39556</v>
      </c>
      <c r="U205" s="26">
        <v>2400</v>
      </c>
      <c r="V205" s="26">
        <v>850</v>
      </c>
      <c r="W205" s="26">
        <v>6876</v>
      </c>
      <c r="X205" s="26">
        <v>45094</v>
      </c>
      <c r="Y205" s="26">
        <v>16880</v>
      </c>
    </row>
    <row r="206" spans="1:35" s="50" customFormat="1" ht="28.15" hidden="1" customHeight="1" outlineLevel="1" x14ac:dyDescent="0.2">
      <c r="A206" s="13" t="s">
        <v>135</v>
      </c>
      <c r="B206" s="23">
        <v>283125</v>
      </c>
      <c r="C206" s="27">
        <f>SUM(E206:Y206)</f>
        <v>286074</v>
      </c>
      <c r="D206" s="9">
        <f t="shared" si="77"/>
        <v>1.0104158940397352</v>
      </c>
      <c r="E206" s="31">
        <v>600</v>
      </c>
      <c r="F206" s="31">
        <v>8000</v>
      </c>
      <c r="G206" s="31">
        <v>25123</v>
      </c>
      <c r="H206" s="31">
        <v>18776</v>
      </c>
      <c r="I206" s="31">
        <v>8896</v>
      </c>
      <c r="J206" s="31">
        <v>12063</v>
      </c>
      <c r="K206" s="31">
        <v>710</v>
      </c>
      <c r="L206" s="31">
        <v>19682</v>
      </c>
      <c r="M206" s="31">
        <v>12989</v>
      </c>
      <c r="N206" s="31">
        <v>13114</v>
      </c>
      <c r="O206" s="31">
        <v>7332</v>
      </c>
      <c r="P206" s="31">
        <v>15408</v>
      </c>
      <c r="Q206" s="31">
        <v>2622</v>
      </c>
      <c r="R206" s="31">
        <v>3236</v>
      </c>
      <c r="S206" s="31">
        <v>10145</v>
      </c>
      <c r="T206" s="31">
        <v>53168</v>
      </c>
      <c r="U206" s="31">
        <v>3454</v>
      </c>
      <c r="V206" s="31">
        <v>634</v>
      </c>
      <c r="W206" s="31">
        <v>7396</v>
      </c>
      <c r="X206" s="31">
        <v>43232</v>
      </c>
      <c r="Y206" s="31">
        <v>19494</v>
      </c>
    </row>
    <row r="207" spans="1:35" s="50" customFormat="1" ht="27" hidden="1" customHeight="1" outlineLevel="1" x14ac:dyDescent="0.2">
      <c r="A207" s="13" t="s">
        <v>136</v>
      </c>
      <c r="B207" s="27">
        <f>B205*0.3</f>
        <v>71655.599999999991</v>
      </c>
      <c r="C207" s="27">
        <f>C205*0.3</f>
        <v>81152.7</v>
      </c>
      <c r="D207" s="9">
        <f t="shared" si="77"/>
        <v>1.1325381407733661</v>
      </c>
      <c r="E207" s="26">
        <f>E205*0.3</f>
        <v>90</v>
      </c>
      <c r="F207" s="26">
        <f t="shared" ref="F207:Y207" si="80">F205*0.3</f>
        <v>2520</v>
      </c>
      <c r="G207" s="26">
        <f t="shared" si="80"/>
        <v>7907.0999999999995</v>
      </c>
      <c r="H207" s="26">
        <f t="shared" si="80"/>
        <v>4941.8999999999996</v>
      </c>
      <c r="I207" s="26">
        <f t="shared" si="80"/>
        <v>2084.4</v>
      </c>
      <c r="J207" s="26">
        <f t="shared" si="80"/>
        <v>4323</v>
      </c>
      <c r="K207" s="26">
        <f t="shared" si="80"/>
        <v>951</v>
      </c>
      <c r="L207" s="26">
        <f t="shared" si="80"/>
        <v>4221.3</v>
      </c>
      <c r="M207" s="26">
        <f t="shared" si="80"/>
        <v>3489</v>
      </c>
      <c r="N207" s="26">
        <f t="shared" si="80"/>
        <v>3540</v>
      </c>
      <c r="O207" s="26">
        <f t="shared" si="80"/>
        <v>1965</v>
      </c>
      <c r="P207" s="26">
        <f t="shared" si="80"/>
        <v>4011</v>
      </c>
      <c r="Q207" s="26">
        <f t="shared" si="80"/>
        <v>1042.2</v>
      </c>
      <c r="R207" s="26">
        <f t="shared" si="80"/>
        <v>2370</v>
      </c>
      <c r="S207" s="26">
        <f t="shared" si="80"/>
        <v>4200</v>
      </c>
      <c r="T207" s="26">
        <f t="shared" si="80"/>
        <v>11866.8</v>
      </c>
      <c r="U207" s="26">
        <f t="shared" si="80"/>
        <v>720</v>
      </c>
      <c r="V207" s="26">
        <f t="shared" si="80"/>
        <v>255</v>
      </c>
      <c r="W207" s="26">
        <f t="shared" si="80"/>
        <v>2062.7999999999997</v>
      </c>
      <c r="X207" s="26">
        <f t="shared" si="80"/>
        <v>13528.199999999999</v>
      </c>
      <c r="Y207" s="26">
        <f t="shared" si="80"/>
        <v>5064</v>
      </c>
    </row>
    <row r="208" spans="1:35" s="62" customFormat="1" ht="30" customHeight="1" collapsed="1" x14ac:dyDescent="0.2">
      <c r="A208" s="13" t="s">
        <v>137</v>
      </c>
      <c r="B208" s="9">
        <f>B205/B206</f>
        <v>0.84362737306843272</v>
      </c>
      <c r="C208" s="9">
        <f>C205/C206</f>
        <v>0.9455910009298294</v>
      </c>
      <c r="D208" s="9">
        <f t="shared" si="77"/>
        <v>1.1208633469188365</v>
      </c>
      <c r="E208" s="101">
        <f t="shared" ref="E208:Y208" si="81">E205/E206</f>
        <v>0.5</v>
      </c>
      <c r="F208" s="30">
        <f t="shared" si="81"/>
        <v>1.05</v>
      </c>
      <c r="G208" s="30">
        <f t="shared" si="81"/>
        <v>1.0491183377781317</v>
      </c>
      <c r="H208" s="30">
        <f t="shared" si="81"/>
        <v>0.87734341712824881</v>
      </c>
      <c r="I208" s="101">
        <f t="shared" si="81"/>
        <v>0.78102517985611508</v>
      </c>
      <c r="J208" s="101">
        <f t="shared" si="81"/>
        <v>1.1945618834452458</v>
      </c>
      <c r="K208" s="101">
        <f t="shared" si="81"/>
        <v>4.464788732394366</v>
      </c>
      <c r="L208" s="101">
        <f t="shared" si="81"/>
        <v>0.71491718321308806</v>
      </c>
      <c r="M208" s="30">
        <f t="shared" si="81"/>
        <v>0.89537300792978669</v>
      </c>
      <c r="N208" s="30">
        <f t="shared" si="81"/>
        <v>0.89980173859996948</v>
      </c>
      <c r="O208" s="30">
        <f t="shared" si="81"/>
        <v>0.89334424440807425</v>
      </c>
      <c r="P208" s="101">
        <f t="shared" si="81"/>
        <v>0.8677310488058152</v>
      </c>
      <c r="Q208" s="101">
        <f t="shared" si="81"/>
        <v>1.3249427917620138</v>
      </c>
      <c r="R208" s="30">
        <f t="shared" si="81"/>
        <v>2.4412855377008653</v>
      </c>
      <c r="S208" s="101">
        <f t="shared" si="81"/>
        <v>1.3799901429275505</v>
      </c>
      <c r="T208" s="30">
        <f t="shared" si="81"/>
        <v>0.74398134216069811</v>
      </c>
      <c r="U208" s="101">
        <f t="shared" si="81"/>
        <v>0.69484655471916623</v>
      </c>
      <c r="V208" s="101">
        <f t="shared" si="81"/>
        <v>1.3406940063091484</v>
      </c>
      <c r="W208" s="30">
        <f t="shared" si="81"/>
        <v>0.92969172525689558</v>
      </c>
      <c r="X208" s="30">
        <f t="shared" si="81"/>
        <v>1.0430699481865284</v>
      </c>
      <c r="Y208" s="30">
        <f t="shared" si="81"/>
        <v>0.86590745870524266</v>
      </c>
    </row>
    <row r="209" spans="1:25" s="62" customFormat="1" ht="30" customHeight="1" outlineLevel="1" x14ac:dyDescent="0.2">
      <c r="A209" s="55" t="s">
        <v>139</v>
      </c>
      <c r="B209" s="23">
        <v>10011</v>
      </c>
      <c r="C209" s="27">
        <f>SUM(E209:Y209)</f>
        <v>15754</v>
      </c>
      <c r="D209" s="9">
        <f t="shared" si="77"/>
        <v>1.5736689641394466</v>
      </c>
      <c r="E209" s="26"/>
      <c r="F209" s="101"/>
      <c r="G209" s="101"/>
      <c r="H209" s="159">
        <v>387</v>
      </c>
      <c r="I209" s="159">
        <v>2440</v>
      </c>
      <c r="J209" s="101"/>
      <c r="K209" s="159">
        <v>1950</v>
      </c>
      <c r="L209" s="159">
        <v>4853</v>
      </c>
      <c r="M209" s="101"/>
      <c r="N209" s="159"/>
      <c r="O209" s="159">
        <v>2500</v>
      </c>
      <c r="P209" s="147">
        <v>1429</v>
      </c>
      <c r="Q209" s="135"/>
      <c r="R209" s="101"/>
      <c r="S209" s="101"/>
      <c r="T209" s="159">
        <v>1100</v>
      </c>
      <c r="U209" s="159"/>
      <c r="V209" s="159"/>
      <c r="W209" s="159">
        <v>1095</v>
      </c>
      <c r="X209" s="101"/>
      <c r="Y209" s="26"/>
    </row>
    <row r="210" spans="1:25" s="50" customFormat="1" ht="30" hidden="1" customHeight="1" outlineLevel="1" x14ac:dyDescent="0.2">
      <c r="A210" s="13" t="s">
        <v>135</v>
      </c>
      <c r="B210" s="23">
        <v>337167</v>
      </c>
      <c r="C210" s="27">
        <f>SUM(E210:Y210)</f>
        <v>264914</v>
      </c>
      <c r="D210" s="9">
        <f t="shared" si="77"/>
        <v>0.78570559989560074</v>
      </c>
      <c r="E210" s="31"/>
      <c r="F210" s="31">
        <v>8889</v>
      </c>
      <c r="G210" s="31">
        <v>32450</v>
      </c>
      <c r="H210" s="31">
        <v>39117</v>
      </c>
      <c r="I210" s="31">
        <v>6843</v>
      </c>
      <c r="J210" s="31">
        <v>1318</v>
      </c>
      <c r="K210" s="31">
        <v>2811</v>
      </c>
      <c r="L210" s="31">
        <v>23649</v>
      </c>
      <c r="M210" s="31">
        <v>4558</v>
      </c>
      <c r="N210" s="31">
        <v>8345</v>
      </c>
      <c r="O210" s="31">
        <v>9310</v>
      </c>
      <c r="P210" s="31">
        <v>15845</v>
      </c>
      <c r="Q210" s="31">
        <v>1912</v>
      </c>
      <c r="R210" s="31">
        <v>1521</v>
      </c>
      <c r="S210" s="31">
        <v>5866</v>
      </c>
      <c r="T210" s="31">
        <v>51691</v>
      </c>
      <c r="U210" s="31">
        <v>3598</v>
      </c>
      <c r="V210" s="31"/>
      <c r="W210" s="31">
        <v>9426</v>
      </c>
      <c r="X210" s="31">
        <v>22170</v>
      </c>
      <c r="Y210" s="31">
        <v>15595</v>
      </c>
    </row>
    <row r="211" spans="1:25" s="50" customFormat="1" ht="30" hidden="1" customHeight="1" outlineLevel="1" x14ac:dyDescent="0.2">
      <c r="A211" s="13" t="s">
        <v>140</v>
      </c>
      <c r="B211" s="23">
        <v>849</v>
      </c>
      <c r="C211" s="27">
        <f>C209*0.19</f>
        <v>2993.26</v>
      </c>
      <c r="D211" s="9">
        <f t="shared" si="77"/>
        <v>3.5256301531213197</v>
      </c>
      <c r="E211" s="26"/>
      <c r="F211" s="26"/>
      <c r="G211" s="26"/>
      <c r="H211" s="26">
        <f>H209*0.19</f>
        <v>73.53</v>
      </c>
      <c r="I211" s="26">
        <f t="shared" ref="I211:T211" si="82">I209*0.19</f>
        <v>463.6</v>
      </c>
      <c r="J211" s="26"/>
      <c r="K211" s="26">
        <f t="shared" si="82"/>
        <v>370.5</v>
      </c>
      <c r="L211" s="26">
        <f t="shared" si="82"/>
        <v>922.07</v>
      </c>
      <c r="M211" s="26"/>
      <c r="N211" s="26"/>
      <c r="O211" s="26">
        <f t="shared" si="82"/>
        <v>475</v>
      </c>
      <c r="P211" s="26">
        <f t="shared" si="82"/>
        <v>271.51</v>
      </c>
      <c r="Q211" s="26"/>
      <c r="R211" s="26"/>
      <c r="S211" s="26"/>
      <c r="T211" s="26">
        <f t="shared" si="82"/>
        <v>209</v>
      </c>
      <c r="U211" s="26"/>
      <c r="V211" s="26"/>
      <c r="W211" s="26"/>
      <c r="X211" s="26"/>
      <c r="Y211" s="26"/>
    </row>
    <row r="212" spans="1:25" s="62" customFormat="1" ht="30" customHeight="1" collapsed="1" x14ac:dyDescent="0.2">
      <c r="A212" s="13" t="s">
        <v>141</v>
      </c>
      <c r="B212" s="9">
        <v>4.0000000000000001E-3</v>
      </c>
      <c r="C212" s="9">
        <f>C209/C210</f>
        <v>5.9468355768287066E-2</v>
      </c>
      <c r="D212" s="9">
        <f t="shared" si="77"/>
        <v>14.867088942071767</v>
      </c>
      <c r="E212" s="30"/>
      <c r="F212" s="30"/>
      <c r="G212" s="30"/>
      <c r="H212" s="101">
        <f>H209/H210</f>
        <v>9.8933967328782881E-3</v>
      </c>
      <c r="I212" s="101">
        <f t="shared" ref="I212" si="83">I209/I210</f>
        <v>0.35656875639339469</v>
      </c>
      <c r="J212" s="101"/>
      <c r="K212" s="101">
        <f>K209/K210</f>
        <v>0.69370330843116323</v>
      </c>
      <c r="L212" s="101">
        <f>L209/L210</f>
        <v>0.20520952260137848</v>
      </c>
      <c r="M212" s="101"/>
      <c r="N212" s="101"/>
      <c r="O212" s="101">
        <f>O209/O210</f>
        <v>0.26852846401718583</v>
      </c>
      <c r="P212" s="101">
        <f>P209/P210</f>
        <v>9.018617860523824E-2</v>
      </c>
      <c r="Q212" s="101"/>
      <c r="R212" s="101"/>
      <c r="S212" s="101"/>
      <c r="T212" s="101">
        <f>T209/T210</f>
        <v>2.1280300245690741E-2</v>
      </c>
      <c r="U212" s="101"/>
      <c r="V212" s="101"/>
      <c r="W212" s="101">
        <f t="shared" ref="W212" si="84">W209/W210</f>
        <v>0.11616804583068109</v>
      </c>
      <c r="X212" s="30"/>
      <c r="Y212" s="30"/>
    </row>
    <row r="213" spans="1:25" s="50" customFormat="1" ht="30" customHeight="1" x14ac:dyDescent="0.2">
      <c r="A213" s="55" t="s">
        <v>142</v>
      </c>
      <c r="B213" s="27">
        <v>50</v>
      </c>
      <c r="C213" s="27">
        <f>SUM(E213:Y213)</f>
        <v>120</v>
      </c>
      <c r="D213" s="9">
        <f t="shared" si="77"/>
        <v>2.4</v>
      </c>
      <c r="E213" s="37"/>
      <c r="F213" s="37"/>
      <c r="G213" s="37"/>
      <c r="H213" s="37"/>
      <c r="I213" s="129"/>
      <c r="J213" s="37"/>
      <c r="K213" s="37"/>
      <c r="L213" s="37"/>
      <c r="M213" s="37"/>
      <c r="N213" s="37"/>
      <c r="O213" s="37"/>
      <c r="P213" s="147">
        <v>120</v>
      </c>
      <c r="Q213" s="129"/>
      <c r="R213" s="37"/>
      <c r="S213" s="37"/>
      <c r="T213" s="37"/>
      <c r="U213" s="37"/>
      <c r="V213" s="37"/>
      <c r="W213" s="37"/>
      <c r="X213" s="37"/>
      <c r="Y213" s="37"/>
    </row>
    <row r="214" spans="1:25" s="50" customFormat="1" ht="30" hidden="1" customHeight="1" x14ac:dyDescent="0.2">
      <c r="A214" s="13" t="s">
        <v>140</v>
      </c>
      <c r="B214" s="27">
        <f>B213*0.7</f>
        <v>35</v>
      </c>
      <c r="C214" s="27">
        <f>C213*0.7</f>
        <v>84</v>
      </c>
      <c r="D214" s="9"/>
      <c r="E214" s="26"/>
      <c r="F214" s="26"/>
      <c r="G214" s="26"/>
      <c r="H214" s="26"/>
      <c r="I214" s="103"/>
      <c r="J214" s="26"/>
      <c r="K214" s="26"/>
      <c r="L214" s="26"/>
      <c r="M214" s="26"/>
      <c r="N214" s="26"/>
      <c r="O214" s="26"/>
      <c r="P214" s="147">
        <f>P213*0.7</f>
        <v>84</v>
      </c>
      <c r="Q214" s="103"/>
      <c r="R214" s="26"/>
      <c r="S214" s="26"/>
      <c r="T214" s="26"/>
      <c r="U214" s="26"/>
      <c r="V214" s="26"/>
      <c r="W214" s="26"/>
      <c r="X214" s="26"/>
      <c r="Y214" s="26"/>
    </row>
    <row r="215" spans="1:25" s="50" customFormat="1" ht="30" hidden="1" customHeight="1" x14ac:dyDescent="0.2">
      <c r="A215" s="32" t="s">
        <v>143</v>
      </c>
      <c r="B215" s="27"/>
      <c r="C215" s="27">
        <f>SUM(E215:Y215)</f>
        <v>0</v>
      </c>
      <c r="D215" s="9" t="e">
        <f t="shared" si="77"/>
        <v>#DIV/0!</v>
      </c>
      <c r="E215" s="49"/>
      <c r="F215" s="49"/>
      <c r="G215" s="49"/>
      <c r="H215" s="49"/>
      <c r="I215" s="147"/>
      <c r="J215" s="49"/>
      <c r="K215" s="49"/>
      <c r="L215" s="49"/>
      <c r="M215" s="49"/>
      <c r="N215" s="49"/>
      <c r="O215" s="49"/>
      <c r="P215" s="147"/>
      <c r="Q215" s="147"/>
      <c r="R215" s="49"/>
      <c r="S215" s="49"/>
      <c r="T215" s="49"/>
      <c r="U215" s="49"/>
      <c r="V215" s="49"/>
      <c r="W215" s="49"/>
      <c r="X215" s="49"/>
      <c r="Y215" s="49"/>
    </row>
    <row r="216" spans="1:25" s="50" customFormat="1" ht="30" hidden="1" customHeight="1" x14ac:dyDescent="0.2">
      <c r="A216" s="13" t="s">
        <v>140</v>
      </c>
      <c r="B216" s="27">
        <f>B215*0.2</f>
        <v>0</v>
      </c>
      <c r="C216" s="27">
        <f>C215*0.2</f>
        <v>0</v>
      </c>
      <c r="D216" s="9" t="e">
        <f t="shared" si="77"/>
        <v>#DIV/0!</v>
      </c>
      <c r="E216" s="26"/>
      <c r="F216" s="26"/>
      <c r="G216" s="26"/>
      <c r="H216" s="26"/>
      <c r="I216" s="103"/>
      <c r="J216" s="26"/>
      <c r="K216" s="26"/>
      <c r="L216" s="26"/>
      <c r="M216" s="26"/>
      <c r="N216" s="26"/>
      <c r="O216" s="26"/>
      <c r="P216" s="147"/>
      <c r="Q216" s="103"/>
      <c r="R216" s="26"/>
      <c r="S216" s="26"/>
      <c r="T216" s="26"/>
      <c r="U216" s="26"/>
      <c r="V216" s="26"/>
      <c r="W216" s="26"/>
      <c r="X216" s="26"/>
      <c r="Y216" s="26"/>
    </row>
    <row r="217" spans="1:25" s="50" customFormat="1" ht="30" hidden="1" customHeight="1" x14ac:dyDescent="0.2">
      <c r="A217" s="32" t="s">
        <v>164</v>
      </c>
      <c r="B217" s="27"/>
      <c r="C217" s="27">
        <f>SUM(E217:Y217)</f>
        <v>0</v>
      </c>
      <c r="D217" s="9"/>
      <c r="E217" s="49"/>
      <c r="F217" s="49"/>
      <c r="G217" s="49"/>
      <c r="H217" s="49"/>
      <c r="I217" s="147"/>
      <c r="J217" s="49"/>
      <c r="K217" s="49"/>
      <c r="L217" s="49"/>
      <c r="M217" s="49"/>
      <c r="N217" s="49"/>
      <c r="O217" s="49"/>
      <c r="P217" s="147"/>
      <c r="Q217" s="147"/>
      <c r="R217" s="49"/>
      <c r="S217" s="49"/>
      <c r="T217" s="49"/>
      <c r="U217" s="49"/>
      <c r="V217" s="49"/>
      <c r="W217" s="49"/>
      <c r="X217" s="49"/>
      <c r="Y217" s="49"/>
    </row>
    <row r="218" spans="1:25" s="50" customFormat="1" ht="30" hidden="1" customHeight="1" x14ac:dyDescent="0.2">
      <c r="A218" s="32" t="s">
        <v>144</v>
      </c>
      <c r="B218" s="27">
        <f>B216+B214+B211+B207+B203</f>
        <v>113270.44999999998</v>
      </c>
      <c r="C218" s="27">
        <f>C216+C214+C211+C207+C203</f>
        <v>130039.95999999999</v>
      </c>
      <c r="D218" s="9">
        <f t="shared" si="77"/>
        <v>1.1480484098014974</v>
      </c>
      <c r="E218" s="26">
        <f>E216+E214+E211+E207+E203</f>
        <v>1123.6500000000001</v>
      </c>
      <c r="F218" s="26">
        <f t="shared" ref="F218:Y218" si="85">F216+F214+F211+F207+F203</f>
        <v>3523.5</v>
      </c>
      <c r="G218" s="26">
        <f t="shared" si="85"/>
        <v>13748.099999999999</v>
      </c>
      <c r="H218" s="26">
        <f t="shared" si="85"/>
        <v>9100.98</v>
      </c>
      <c r="I218" s="103">
        <f t="shared" si="85"/>
        <v>4388.95</v>
      </c>
      <c r="J218" s="26">
        <f t="shared" si="85"/>
        <v>6973.5</v>
      </c>
      <c r="K218" s="26">
        <f t="shared" si="85"/>
        <v>4196.55</v>
      </c>
      <c r="L218" s="26">
        <f t="shared" si="85"/>
        <v>7989.62</v>
      </c>
      <c r="M218" s="26">
        <f t="shared" si="85"/>
        <v>4386.75</v>
      </c>
      <c r="N218" s="26">
        <f t="shared" si="85"/>
        <v>5367</v>
      </c>
      <c r="O218" s="26">
        <f t="shared" si="85"/>
        <v>4244.95</v>
      </c>
      <c r="P218" s="147">
        <f t="shared" si="85"/>
        <v>6819.01</v>
      </c>
      <c r="Q218" s="103">
        <f t="shared" si="85"/>
        <v>3967.6500000000005</v>
      </c>
      <c r="R218" s="26">
        <f t="shared" si="85"/>
        <v>3630</v>
      </c>
      <c r="S218" s="26">
        <f t="shared" si="85"/>
        <v>5567.1</v>
      </c>
      <c r="T218" s="26">
        <f t="shared" si="85"/>
        <v>13430.3</v>
      </c>
      <c r="U218" s="26">
        <f t="shared" si="85"/>
        <v>1354.5</v>
      </c>
      <c r="V218" s="26">
        <f t="shared" si="85"/>
        <v>936.30000000000007</v>
      </c>
      <c r="W218" s="26">
        <f t="shared" si="85"/>
        <v>4755.1499999999996</v>
      </c>
      <c r="X218" s="26">
        <f t="shared" si="85"/>
        <v>16105.349999999999</v>
      </c>
      <c r="Y218" s="26">
        <f t="shared" si="85"/>
        <v>8223</v>
      </c>
    </row>
    <row r="219" spans="1:25" s="50" customFormat="1" ht="45" hidden="1" x14ac:dyDescent="0.2">
      <c r="A219" s="13" t="s">
        <v>170</v>
      </c>
      <c r="B219" s="26"/>
      <c r="C219" s="26">
        <f>SUM(E219:Y219)</f>
        <v>70805.5</v>
      </c>
      <c r="D219" s="9"/>
      <c r="E219" s="26">
        <v>670.8</v>
      </c>
      <c r="F219" s="26">
        <v>2051.4</v>
      </c>
      <c r="G219" s="26">
        <v>6078.1</v>
      </c>
      <c r="H219" s="26">
        <v>7184.7</v>
      </c>
      <c r="I219" s="103">
        <v>2601.8000000000002</v>
      </c>
      <c r="J219" s="26">
        <v>2825.1</v>
      </c>
      <c r="K219" s="26">
        <v>951.1</v>
      </c>
      <c r="L219" s="26">
        <v>6539</v>
      </c>
      <c r="M219" s="26">
        <v>2884.5</v>
      </c>
      <c r="N219" s="26">
        <v>2751.1</v>
      </c>
      <c r="O219" s="26">
        <v>1939.6</v>
      </c>
      <c r="P219" s="147">
        <v>3782.7</v>
      </c>
      <c r="Q219" s="103">
        <v>2092.4</v>
      </c>
      <c r="R219" s="26">
        <v>1244.5</v>
      </c>
      <c r="S219" s="26">
        <v>2070.5</v>
      </c>
      <c r="T219" s="26">
        <v>8439.4</v>
      </c>
      <c r="U219" s="26">
        <v>1126.4000000000001</v>
      </c>
      <c r="V219" s="26">
        <v>330.6</v>
      </c>
      <c r="W219" s="26">
        <v>2175.1999999999998</v>
      </c>
      <c r="X219" s="26">
        <v>7981.3</v>
      </c>
      <c r="Y219" s="26">
        <v>5085.3</v>
      </c>
    </row>
    <row r="220" spans="1:25" s="50" customFormat="1" ht="22.5" x14ac:dyDescent="0.2">
      <c r="A220" s="55" t="s">
        <v>163</v>
      </c>
      <c r="B220" s="53">
        <v>16.399999999999999</v>
      </c>
      <c r="C220" s="53">
        <f>C218/C219*10</f>
        <v>18.365799267006093</v>
      </c>
      <c r="D220" s="9">
        <f t="shared" si="77"/>
        <v>1.1198658089637863</v>
      </c>
      <c r="E220" s="54">
        <f>E218/E219*10</f>
        <v>16.750894454382831</v>
      </c>
      <c r="F220" s="54">
        <f t="shared" ref="F220:Y220" si="86">F218/F219*10</f>
        <v>17.176074875694646</v>
      </c>
      <c r="G220" s="54">
        <f t="shared" si="86"/>
        <v>22.619075039897332</v>
      </c>
      <c r="H220" s="54">
        <f t="shared" si="86"/>
        <v>12.667167731429288</v>
      </c>
      <c r="I220" s="142">
        <f t="shared" si="86"/>
        <v>16.868898454915826</v>
      </c>
      <c r="J220" s="54">
        <f t="shared" si="86"/>
        <v>24.684081979398961</v>
      </c>
      <c r="K220" s="54">
        <f t="shared" si="86"/>
        <v>44.12312059720324</v>
      </c>
      <c r="L220" s="54">
        <f t="shared" si="86"/>
        <v>12.218412601315185</v>
      </c>
      <c r="M220" s="54">
        <f>M218/M219*10</f>
        <v>15.208008320332812</v>
      </c>
      <c r="N220" s="54">
        <f t="shared" si="86"/>
        <v>19.508560212278724</v>
      </c>
      <c r="O220" s="54">
        <f t="shared" si="86"/>
        <v>21.885698082078775</v>
      </c>
      <c r="P220" s="54">
        <f t="shared" si="86"/>
        <v>18.026832685647818</v>
      </c>
      <c r="Q220" s="142">
        <f t="shared" si="86"/>
        <v>18.962196520741735</v>
      </c>
      <c r="R220" s="54">
        <f t="shared" si="86"/>
        <v>29.168340699075934</v>
      </c>
      <c r="S220" s="54">
        <f t="shared" si="86"/>
        <v>26.887708283023425</v>
      </c>
      <c r="T220" s="54">
        <f t="shared" si="86"/>
        <v>15.913809038557243</v>
      </c>
      <c r="U220" s="54">
        <f t="shared" si="86"/>
        <v>12.025035511363635</v>
      </c>
      <c r="V220" s="54">
        <f t="shared" si="86"/>
        <v>28.321234119782215</v>
      </c>
      <c r="W220" s="54">
        <f t="shared" si="86"/>
        <v>21.860748436925341</v>
      </c>
      <c r="X220" s="54">
        <f t="shared" si="86"/>
        <v>20.178855574906343</v>
      </c>
      <c r="Y220" s="54">
        <f t="shared" si="86"/>
        <v>16.1701374550174</v>
      </c>
    </row>
    <row r="221" spans="1:25" ht="22.5" hidden="1" x14ac:dyDescent="0.25">
      <c r="A221" s="88"/>
      <c r="B221" s="88"/>
      <c r="C221" s="88"/>
      <c r="D221" s="88"/>
      <c r="E221" s="88"/>
      <c r="F221" s="88"/>
      <c r="G221" s="88"/>
      <c r="H221" s="88"/>
      <c r="I221" s="148"/>
      <c r="J221" s="88"/>
      <c r="K221" s="88"/>
      <c r="L221" s="88"/>
      <c r="M221" s="88"/>
      <c r="N221" s="88"/>
      <c r="O221" s="88"/>
      <c r="P221" s="118"/>
      <c r="Q221" s="148"/>
      <c r="R221" s="88"/>
      <c r="S221" s="88"/>
      <c r="T221" s="88"/>
      <c r="U221" s="88"/>
      <c r="V221" s="88"/>
      <c r="W221" s="88"/>
      <c r="X221" s="88"/>
      <c r="Y221" s="88"/>
    </row>
    <row r="222" spans="1:25" ht="27" hidden="1" customHeight="1" x14ac:dyDescent="0.25">
      <c r="A222" s="13" t="s">
        <v>183</v>
      </c>
      <c r="B222" s="83"/>
      <c r="C222" s="83">
        <f>SUM(E222:Y222)</f>
        <v>273</v>
      </c>
      <c r="D222" s="83"/>
      <c r="E222" s="83">
        <v>11</v>
      </c>
      <c r="F222" s="83">
        <v>12</v>
      </c>
      <c r="G222" s="83">
        <v>15</v>
      </c>
      <c r="H222" s="83">
        <v>20</v>
      </c>
      <c r="I222" s="149">
        <v>12</v>
      </c>
      <c r="J222" s="83">
        <v>36</v>
      </c>
      <c r="K222" s="83">
        <v>18</v>
      </c>
      <c r="L222" s="83">
        <v>20</v>
      </c>
      <c r="M222" s="83">
        <v>5</v>
      </c>
      <c r="N222" s="83">
        <v>4</v>
      </c>
      <c r="O222" s="83">
        <v>5</v>
      </c>
      <c r="P222" s="119">
        <v>16</v>
      </c>
      <c r="Q222" s="149">
        <v>16</v>
      </c>
      <c r="R222" s="83">
        <v>13</v>
      </c>
      <c r="S222" s="83">
        <v>18</v>
      </c>
      <c r="T222" s="83">
        <v>10</v>
      </c>
      <c r="U222" s="83">
        <v>3</v>
      </c>
      <c r="V222" s="83">
        <v>4</v>
      </c>
      <c r="W222" s="83">
        <v>3</v>
      </c>
      <c r="X222" s="83">
        <v>23</v>
      </c>
      <c r="Y222" s="83">
        <v>9</v>
      </c>
    </row>
    <row r="223" spans="1:25" ht="18" hidden="1" customHeight="1" x14ac:dyDescent="0.25">
      <c r="A223" s="13" t="s">
        <v>187</v>
      </c>
      <c r="B223" s="83">
        <v>108</v>
      </c>
      <c r="C223" s="83">
        <f>SUM(E223:Y223)</f>
        <v>450</v>
      </c>
      <c r="D223" s="83"/>
      <c r="E223" s="83">
        <v>20</v>
      </c>
      <c r="F223" s="83">
        <v>5</v>
      </c>
      <c r="G223" s="83">
        <v>59</v>
      </c>
      <c r="H223" s="83">
        <v>16</v>
      </c>
      <c r="I223" s="149">
        <v>21</v>
      </c>
      <c r="J223" s="83">
        <v>28</v>
      </c>
      <c r="K223" s="83">
        <v>9</v>
      </c>
      <c r="L223" s="83">
        <v>20</v>
      </c>
      <c r="M223" s="83">
        <v>22</v>
      </c>
      <c r="N223" s="83">
        <v>5</v>
      </c>
      <c r="O223" s="83">
        <v>5</v>
      </c>
      <c r="P223" s="119">
        <v>28</v>
      </c>
      <c r="Q223" s="149">
        <v>25</v>
      </c>
      <c r="R223" s="83">
        <v>57</v>
      </c>
      <c r="S223" s="83">
        <v>7</v>
      </c>
      <c r="T223" s="83">
        <v>17</v>
      </c>
      <c r="U223" s="83">
        <v>25</v>
      </c>
      <c r="V223" s="83">
        <v>11</v>
      </c>
      <c r="W223" s="83">
        <v>5</v>
      </c>
      <c r="X223" s="83">
        <v>50</v>
      </c>
      <c r="Y223" s="83">
        <v>15</v>
      </c>
    </row>
    <row r="224" spans="1:25" ht="24" hidden="1" customHeight="1" x14ac:dyDescent="0.35">
      <c r="A224" s="84" t="s">
        <v>145</v>
      </c>
      <c r="B224" s="65"/>
      <c r="C224" s="65">
        <f>SUM(E224:Y224)</f>
        <v>0</v>
      </c>
      <c r="D224" s="65"/>
      <c r="E224" s="65"/>
      <c r="F224" s="65"/>
      <c r="G224" s="65"/>
      <c r="H224" s="65"/>
      <c r="I224" s="150"/>
      <c r="J224" s="65"/>
      <c r="K224" s="65"/>
      <c r="L224" s="65"/>
      <c r="M224" s="65"/>
      <c r="N224" s="65"/>
      <c r="O224" s="65"/>
      <c r="P224" s="120"/>
      <c r="Q224" s="150"/>
      <c r="R224" s="65"/>
      <c r="S224" s="65"/>
      <c r="T224" s="65"/>
      <c r="U224" s="65"/>
      <c r="V224" s="65"/>
      <c r="W224" s="65"/>
      <c r="X224" s="65"/>
      <c r="Y224" s="65"/>
    </row>
    <row r="225" spans="1:25" s="67" customFormat="1" ht="21" hidden="1" customHeight="1" x14ac:dyDescent="0.35">
      <c r="A225" s="66" t="s">
        <v>146</v>
      </c>
      <c r="B225" s="66"/>
      <c r="C225" s="66">
        <f>SUM(E225:Y225)</f>
        <v>0</v>
      </c>
      <c r="D225" s="66"/>
      <c r="E225" s="66"/>
      <c r="F225" s="66"/>
      <c r="G225" s="66"/>
      <c r="H225" s="66"/>
      <c r="I225" s="151"/>
      <c r="J225" s="66"/>
      <c r="K225" s="66"/>
      <c r="L225" s="66"/>
      <c r="M225" s="66"/>
      <c r="N225" s="66"/>
      <c r="O225" s="66"/>
      <c r="P225" s="121"/>
      <c r="Q225" s="151"/>
      <c r="R225" s="66"/>
      <c r="S225" s="66"/>
      <c r="T225" s="66"/>
      <c r="U225" s="66"/>
      <c r="V225" s="66"/>
      <c r="W225" s="66"/>
      <c r="X225" s="66"/>
      <c r="Y225" s="66"/>
    </row>
    <row r="226" spans="1:25" s="67" customFormat="1" ht="21" hidden="1" customHeight="1" x14ac:dyDescent="0.35">
      <c r="A226" s="66" t="s">
        <v>147</v>
      </c>
      <c r="B226" s="66"/>
      <c r="C226" s="66">
        <f>SUM(E226:Y226)</f>
        <v>0</v>
      </c>
      <c r="D226" s="66"/>
      <c r="E226" s="66"/>
      <c r="F226" s="66"/>
      <c r="G226" s="66"/>
      <c r="H226" s="66"/>
      <c r="I226" s="151"/>
      <c r="J226" s="66"/>
      <c r="K226" s="66"/>
      <c r="L226" s="66"/>
      <c r="M226" s="66"/>
      <c r="N226" s="66"/>
      <c r="O226" s="66"/>
      <c r="P226" s="121"/>
      <c r="Q226" s="151"/>
      <c r="R226" s="66"/>
      <c r="S226" s="66"/>
      <c r="T226" s="66"/>
      <c r="U226" s="66"/>
      <c r="V226" s="66"/>
      <c r="W226" s="66"/>
      <c r="X226" s="66"/>
      <c r="Y226" s="66"/>
    </row>
    <row r="227" spans="1:25" s="67" customFormat="1" ht="21" hidden="1" customHeight="1" x14ac:dyDescent="0.35">
      <c r="A227" s="68"/>
      <c r="B227" s="68"/>
      <c r="C227" s="68"/>
      <c r="D227" s="68"/>
      <c r="E227" s="68"/>
      <c r="F227" s="68"/>
      <c r="G227" s="68"/>
      <c r="H227" s="68"/>
      <c r="I227" s="152"/>
      <c r="J227" s="68"/>
      <c r="K227" s="68"/>
      <c r="L227" s="68"/>
      <c r="M227" s="68"/>
      <c r="N227" s="68"/>
      <c r="O227" s="68"/>
      <c r="P227" s="122"/>
      <c r="Q227" s="152"/>
      <c r="R227" s="68"/>
      <c r="S227" s="68"/>
      <c r="T227" s="68"/>
      <c r="U227" s="68"/>
      <c r="V227" s="68"/>
      <c r="W227" s="68"/>
      <c r="X227" s="68"/>
      <c r="Y227" s="68"/>
    </row>
    <row r="228" spans="1:25" s="67" customFormat="1" ht="21" hidden="1" customHeight="1" x14ac:dyDescent="0.35">
      <c r="A228" s="68" t="s">
        <v>148</v>
      </c>
      <c r="B228" s="68"/>
      <c r="C228" s="68"/>
      <c r="D228" s="68"/>
      <c r="E228" s="68"/>
      <c r="F228" s="68"/>
      <c r="G228" s="68"/>
      <c r="H228" s="68"/>
      <c r="I228" s="152"/>
      <c r="J228" s="68"/>
      <c r="K228" s="68"/>
      <c r="L228" s="68"/>
      <c r="M228" s="68"/>
      <c r="N228" s="68"/>
      <c r="O228" s="68"/>
      <c r="P228" s="122"/>
      <c r="Q228" s="152"/>
      <c r="R228" s="68"/>
      <c r="S228" s="68"/>
      <c r="T228" s="68"/>
      <c r="U228" s="68"/>
      <c r="V228" s="68"/>
      <c r="W228" s="68"/>
      <c r="X228" s="68"/>
      <c r="Y228" s="68"/>
    </row>
    <row r="229" spans="1:25" ht="16.5" hidden="1" customHeight="1" x14ac:dyDescent="0.25">
      <c r="A229" s="85"/>
      <c r="B229" s="86"/>
      <c r="C229" s="86"/>
      <c r="D229" s="86"/>
      <c r="E229" s="4"/>
      <c r="F229" s="4"/>
      <c r="G229" s="4"/>
      <c r="H229" s="4"/>
      <c r="I229" s="153"/>
      <c r="J229" s="4"/>
      <c r="K229" s="4"/>
      <c r="L229" s="4"/>
      <c r="M229" s="4"/>
      <c r="N229" s="4"/>
      <c r="O229" s="4"/>
      <c r="P229" s="123"/>
      <c r="Q229" s="153"/>
      <c r="R229" s="4"/>
      <c r="S229" s="4"/>
      <c r="T229" s="4"/>
      <c r="U229" s="4"/>
      <c r="V229" s="4"/>
      <c r="W229" s="4"/>
      <c r="X229" s="4"/>
      <c r="Y229" s="4"/>
    </row>
    <row r="230" spans="1:25" ht="41.25" hidden="1" customHeight="1" x14ac:dyDescent="0.35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</row>
    <row r="231" spans="1:25" ht="20.25" hidden="1" customHeight="1" x14ac:dyDescent="0.25">
      <c r="A231" s="168"/>
      <c r="B231" s="169"/>
      <c r="C231" s="169"/>
      <c r="D231" s="169"/>
      <c r="E231" s="169"/>
      <c r="F231" s="169"/>
      <c r="G231" s="169"/>
      <c r="H231" s="169"/>
      <c r="I231" s="169"/>
      <c r="J231" s="169"/>
      <c r="K231" s="4"/>
      <c r="L231" s="4"/>
      <c r="M231" s="4"/>
      <c r="N231" s="4"/>
      <c r="O231" s="4"/>
      <c r="P231" s="123"/>
      <c r="Q231" s="153"/>
      <c r="R231" s="4"/>
      <c r="S231" s="4"/>
      <c r="T231" s="4"/>
      <c r="U231" s="4"/>
      <c r="V231" s="4"/>
      <c r="W231" s="4"/>
      <c r="X231" s="4"/>
      <c r="Y231" s="4"/>
    </row>
    <row r="232" spans="1:25" ht="16.5" hidden="1" customHeight="1" x14ac:dyDescent="0.25">
      <c r="A232" s="87"/>
      <c r="B232" s="6"/>
      <c r="C232" s="6"/>
      <c r="D232" s="6"/>
      <c r="E232" s="4"/>
      <c r="F232" s="4"/>
      <c r="G232" s="4"/>
      <c r="H232" s="4"/>
      <c r="I232" s="153"/>
      <c r="J232" s="4"/>
      <c r="K232" s="4"/>
      <c r="L232" s="4"/>
      <c r="M232" s="4"/>
      <c r="N232" s="4"/>
      <c r="O232" s="4"/>
      <c r="P232" s="123"/>
      <c r="Q232" s="153"/>
      <c r="R232" s="4"/>
      <c r="S232" s="4"/>
      <c r="T232" s="4"/>
      <c r="U232" s="4"/>
      <c r="V232" s="4"/>
      <c r="W232" s="4"/>
      <c r="X232" s="4"/>
      <c r="Y232" s="4"/>
    </row>
    <row r="233" spans="1:25" ht="9" hidden="1" customHeight="1" x14ac:dyDescent="0.25">
      <c r="A233" s="69"/>
      <c r="B233" s="70"/>
      <c r="C233" s="70"/>
      <c r="D233" s="70"/>
      <c r="E233" s="70"/>
      <c r="F233" s="70"/>
      <c r="G233" s="70"/>
      <c r="H233" s="70"/>
      <c r="I233" s="154"/>
      <c r="J233" s="70"/>
      <c r="K233" s="70"/>
      <c r="L233" s="70"/>
      <c r="M233" s="70"/>
      <c r="N233" s="70"/>
      <c r="O233" s="70"/>
      <c r="P233" s="124"/>
      <c r="Q233" s="154"/>
      <c r="R233" s="70"/>
      <c r="S233" s="70"/>
      <c r="T233" s="70"/>
      <c r="U233" s="70"/>
      <c r="V233" s="70"/>
      <c r="W233" s="70"/>
      <c r="X233" s="70"/>
      <c r="Y233" s="70"/>
    </row>
    <row r="234" spans="1:25" s="12" customFormat="1" ht="48.75" hidden="1" customHeight="1" x14ac:dyDescent="0.2">
      <c r="A234" s="32" t="s">
        <v>149</v>
      </c>
      <c r="B234" s="27"/>
      <c r="C234" s="27">
        <f>SUM(E234:Y234)</f>
        <v>259083</v>
      </c>
      <c r="D234" s="27"/>
      <c r="E234" s="39">
        <v>9345</v>
      </c>
      <c r="F234" s="39">
        <v>9100</v>
      </c>
      <c r="G234" s="39">
        <v>16579</v>
      </c>
      <c r="H234" s="39">
        <v>16195</v>
      </c>
      <c r="I234" s="134">
        <v>7250</v>
      </c>
      <c r="J234" s="39">
        <v>17539</v>
      </c>
      <c r="K234" s="102">
        <v>12001</v>
      </c>
      <c r="L234" s="39">
        <v>14609</v>
      </c>
      <c r="M234" s="39">
        <v>13004</v>
      </c>
      <c r="N234" s="39">
        <v>3780</v>
      </c>
      <c r="O234" s="39">
        <v>8536</v>
      </c>
      <c r="P234" s="107">
        <v>11438</v>
      </c>
      <c r="Q234" s="134">
        <v>16561</v>
      </c>
      <c r="R234" s="39">
        <v>15418</v>
      </c>
      <c r="S234" s="39">
        <v>18986</v>
      </c>
      <c r="T234" s="39">
        <v>13238</v>
      </c>
      <c r="U234" s="39">
        <v>7143</v>
      </c>
      <c r="V234" s="39">
        <v>4504</v>
      </c>
      <c r="W234" s="39">
        <v>11688</v>
      </c>
      <c r="X234" s="39">
        <v>21385</v>
      </c>
      <c r="Y234" s="39">
        <v>10784</v>
      </c>
    </row>
    <row r="235" spans="1:25" ht="21" hidden="1" customHeight="1" x14ac:dyDescent="0.25">
      <c r="A235" s="64" t="s">
        <v>151</v>
      </c>
      <c r="B235" s="71"/>
      <c r="C235" s="27">
        <f>SUM(E235:Y235)</f>
        <v>380</v>
      </c>
      <c r="D235" s="27"/>
      <c r="E235" s="64">
        <v>16</v>
      </c>
      <c r="F235" s="64">
        <v>21</v>
      </c>
      <c r="G235" s="64">
        <v>32</v>
      </c>
      <c r="H235" s="64">
        <v>25</v>
      </c>
      <c r="I235" s="155">
        <v>16</v>
      </c>
      <c r="J235" s="64">
        <v>31</v>
      </c>
      <c r="K235" s="64">
        <v>14</v>
      </c>
      <c r="L235" s="64">
        <v>29</v>
      </c>
      <c r="M235" s="64">
        <v>18</v>
      </c>
      <c r="N235" s="64">
        <v>8</v>
      </c>
      <c r="O235" s="64">
        <v>7</v>
      </c>
      <c r="P235" s="125">
        <v>15</v>
      </c>
      <c r="Q235" s="155">
        <v>25</v>
      </c>
      <c r="R235" s="64">
        <v>31</v>
      </c>
      <c r="S235" s="64">
        <v>10</v>
      </c>
      <c r="T235" s="64">
        <v>8</v>
      </c>
      <c r="U235" s="64">
        <v>8</v>
      </c>
      <c r="V235" s="64">
        <v>6</v>
      </c>
      <c r="W235" s="64">
        <v>12</v>
      </c>
      <c r="X235" s="64">
        <v>35</v>
      </c>
      <c r="Y235" s="64">
        <v>13</v>
      </c>
    </row>
    <row r="236" spans="1:25" ht="0.6" hidden="1" customHeight="1" x14ac:dyDescent="0.25">
      <c r="A236" s="64" t="s">
        <v>152</v>
      </c>
      <c r="B236" s="71"/>
      <c r="C236" s="27">
        <f>SUM(E236:Y236)</f>
        <v>208</v>
      </c>
      <c r="D236" s="27"/>
      <c r="E236" s="64">
        <v>10</v>
      </c>
      <c r="F236" s="64">
        <v>2</v>
      </c>
      <c r="G236" s="64">
        <v>42</v>
      </c>
      <c r="H236" s="64">
        <v>11</v>
      </c>
      <c r="I236" s="155">
        <v>9</v>
      </c>
      <c r="J236" s="64">
        <v>30</v>
      </c>
      <c r="K236" s="64">
        <v>9</v>
      </c>
      <c r="L236" s="64">
        <v>15</v>
      </c>
      <c r="M236" s="64">
        <v>1</v>
      </c>
      <c r="N236" s="64">
        <v>2</v>
      </c>
      <c r="O236" s="64">
        <v>5</v>
      </c>
      <c r="P236" s="125">
        <v>1</v>
      </c>
      <c r="Q236" s="155">
        <v>4</v>
      </c>
      <c r="R236" s="64">
        <v>8</v>
      </c>
      <c r="S236" s="64">
        <v>14</v>
      </c>
      <c r="T236" s="64">
        <v>2</v>
      </c>
      <c r="U236" s="64">
        <v>1</v>
      </c>
      <c r="V236" s="64">
        <v>2</v>
      </c>
      <c r="W236" s="64">
        <v>16</v>
      </c>
      <c r="X236" s="64">
        <v>16</v>
      </c>
      <c r="Y236" s="64">
        <v>8</v>
      </c>
    </row>
    <row r="237" spans="1:25" ht="2.4500000000000002" hidden="1" customHeight="1" x14ac:dyDescent="0.25">
      <c r="A237" s="64" t="s">
        <v>152</v>
      </c>
      <c r="B237" s="71"/>
      <c r="C237" s="27">
        <f>SUM(E237:Y237)</f>
        <v>194</v>
      </c>
      <c r="D237" s="27"/>
      <c r="E237" s="64">
        <v>10</v>
      </c>
      <c r="F237" s="64">
        <v>2</v>
      </c>
      <c r="G237" s="64">
        <v>42</v>
      </c>
      <c r="H237" s="64">
        <v>11</v>
      </c>
      <c r="I237" s="155">
        <v>2</v>
      </c>
      <c r="J237" s="64">
        <v>30</v>
      </c>
      <c r="K237" s="64">
        <v>9</v>
      </c>
      <c r="L237" s="64">
        <v>15</v>
      </c>
      <c r="M237" s="64">
        <v>1</v>
      </c>
      <c r="N237" s="64">
        <v>2</v>
      </c>
      <c r="O237" s="64">
        <v>5</v>
      </c>
      <c r="P237" s="125">
        <v>1</v>
      </c>
      <c r="Q237" s="155">
        <v>4</v>
      </c>
      <c r="R237" s="64">
        <v>1</v>
      </c>
      <c r="S237" s="64">
        <v>14</v>
      </c>
      <c r="T237" s="64">
        <v>2</v>
      </c>
      <c r="U237" s="64">
        <v>1</v>
      </c>
      <c r="V237" s="64">
        <v>2</v>
      </c>
      <c r="W237" s="64">
        <v>16</v>
      </c>
      <c r="X237" s="64">
        <v>16</v>
      </c>
      <c r="Y237" s="64">
        <v>8</v>
      </c>
    </row>
    <row r="238" spans="1:25" ht="24" hidden="1" customHeight="1" x14ac:dyDescent="0.25">
      <c r="A238" s="64" t="s">
        <v>78</v>
      </c>
      <c r="B238" s="27">
        <v>554</v>
      </c>
      <c r="C238" s="27">
        <f>SUM(E238:Y238)</f>
        <v>574</v>
      </c>
      <c r="D238" s="27"/>
      <c r="E238" s="81">
        <v>11</v>
      </c>
      <c r="F238" s="81">
        <v>15</v>
      </c>
      <c r="G238" s="81">
        <v>93</v>
      </c>
      <c r="H238" s="81">
        <v>30</v>
      </c>
      <c r="I238" s="156">
        <v>15</v>
      </c>
      <c r="J238" s="81">
        <v>55</v>
      </c>
      <c r="K238" s="81">
        <v>16</v>
      </c>
      <c r="L238" s="81">
        <v>18</v>
      </c>
      <c r="M238" s="81">
        <v>16</v>
      </c>
      <c r="N238" s="81">
        <v>10</v>
      </c>
      <c r="O238" s="81">
        <v>11</v>
      </c>
      <c r="P238" s="126">
        <v>40</v>
      </c>
      <c r="Q238" s="156">
        <v>22</v>
      </c>
      <c r="R238" s="81">
        <v>55</v>
      </c>
      <c r="S238" s="81">
        <v>14</v>
      </c>
      <c r="T238" s="81">
        <v>29</v>
      </c>
      <c r="U238" s="81">
        <v>22</v>
      </c>
      <c r="V238" s="81">
        <v>9</v>
      </c>
      <c r="W238" s="81">
        <v>7</v>
      </c>
      <c r="X238" s="81">
        <v>60</v>
      </c>
      <c r="Y238" s="81">
        <v>26</v>
      </c>
    </row>
    <row r="239" spans="1:25" ht="16.5" hidden="1" customHeight="1" x14ac:dyDescent="0.25"/>
    <row r="240" spans="1:25" s="64" customFormat="1" ht="16.5" hidden="1" customHeight="1" x14ac:dyDescent="0.25">
      <c r="A240" s="64" t="s">
        <v>159</v>
      </c>
      <c r="B240" s="71"/>
      <c r="C240" s="64">
        <f>SUM(E240:Y240)</f>
        <v>40</v>
      </c>
      <c r="E240" s="64">
        <v>3</v>
      </c>
      <c r="G240" s="64">
        <v>1</v>
      </c>
      <c r="H240" s="64">
        <v>6</v>
      </c>
      <c r="I240" s="155"/>
      <c r="J240" s="64">
        <v>1</v>
      </c>
      <c r="M240" s="64">
        <v>1</v>
      </c>
      <c r="O240" s="64">
        <v>2</v>
      </c>
      <c r="P240" s="125">
        <v>1</v>
      </c>
      <c r="Q240" s="155">
        <v>3</v>
      </c>
      <c r="R240" s="64">
        <v>1</v>
      </c>
      <c r="S240" s="64">
        <v>3</v>
      </c>
      <c r="T240" s="64">
        <v>7</v>
      </c>
      <c r="U240" s="64">
        <v>1</v>
      </c>
      <c r="V240" s="64">
        <v>1</v>
      </c>
      <c r="W240" s="64">
        <v>1</v>
      </c>
      <c r="X240" s="64">
        <v>4</v>
      </c>
      <c r="Y240" s="64">
        <v>4</v>
      </c>
    </row>
    <row r="241" spans="1:25" ht="16.5" hidden="1" customHeight="1" x14ac:dyDescent="0.25"/>
    <row r="242" spans="1:25" ht="21" hidden="1" customHeight="1" x14ac:dyDescent="0.25">
      <c r="A242" s="64" t="s">
        <v>162</v>
      </c>
      <c r="B242" s="27">
        <v>45</v>
      </c>
      <c r="C242" s="27">
        <f>SUM(E242:Y242)</f>
        <v>58</v>
      </c>
      <c r="D242" s="27"/>
      <c r="E242" s="81">
        <v>5</v>
      </c>
      <c r="F242" s="81">
        <v>3</v>
      </c>
      <c r="G242" s="81"/>
      <c r="H242" s="81">
        <v>5</v>
      </c>
      <c r="I242" s="156">
        <v>2</v>
      </c>
      <c r="J242" s="81"/>
      <c r="K242" s="81">
        <v>2</v>
      </c>
      <c r="L242" s="81">
        <v>0</v>
      </c>
      <c r="M242" s="81">
        <v>3</v>
      </c>
      <c r="N242" s="81">
        <v>3</v>
      </c>
      <c r="O242" s="81">
        <v>3</v>
      </c>
      <c r="P242" s="126">
        <v>2</v>
      </c>
      <c r="Q242" s="156">
        <v>2</v>
      </c>
      <c r="R242" s="81">
        <v>10</v>
      </c>
      <c r="S242" s="81">
        <v>6</v>
      </c>
      <c r="T242" s="81">
        <v>6</v>
      </c>
      <c r="U242" s="81">
        <v>1</v>
      </c>
      <c r="V242" s="81">
        <v>1</v>
      </c>
      <c r="W242" s="81">
        <v>4</v>
      </c>
      <c r="X242" s="81"/>
      <c r="Y242" s="81"/>
    </row>
    <row r="243" spans="1:25" ht="16.5" hidden="1" customHeight="1" x14ac:dyDescent="0.25"/>
    <row r="244" spans="1:25" ht="16.5" hidden="1" customHeight="1" x14ac:dyDescent="0.25"/>
    <row r="245" spans="1:25" ht="13.5" hidden="1" customHeight="1" x14ac:dyDescent="0.25"/>
    <row r="246" spans="1:25" ht="16.5" hidden="1" customHeight="1" x14ac:dyDescent="0.25">
      <c r="J246" s="1" t="s">
        <v>172</v>
      </c>
      <c r="S246" s="1" t="s">
        <v>175</v>
      </c>
      <c r="U246" s="1" t="s">
        <v>173</v>
      </c>
      <c r="X246" s="1" t="s">
        <v>174</v>
      </c>
      <c r="Y246" s="1" t="s">
        <v>171</v>
      </c>
    </row>
    <row r="247" spans="1:25" ht="16.5" hidden="1" customHeight="1" x14ac:dyDescent="0.25"/>
    <row r="248" spans="1:25" ht="22.5" hidden="1" customHeight="1" x14ac:dyDescent="0.25">
      <c r="A248" s="13" t="s">
        <v>188</v>
      </c>
      <c r="B248" s="71"/>
      <c r="C248" s="83">
        <f>SUM(E248:Y248)</f>
        <v>49</v>
      </c>
      <c r="D248" s="71"/>
      <c r="E248" s="64">
        <v>1</v>
      </c>
      <c r="F248" s="64">
        <v>2</v>
      </c>
      <c r="G248" s="64"/>
      <c r="H248" s="64">
        <v>2</v>
      </c>
      <c r="I248" s="155"/>
      <c r="J248" s="64">
        <v>3</v>
      </c>
      <c r="K248" s="64">
        <v>1</v>
      </c>
      <c r="L248" s="64">
        <v>1</v>
      </c>
      <c r="M248" s="64">
        <v>8</v>
      </c>
      <c r="N248" s="64">
        <v>6</v>
      </c>
      <c r="O248" s="64">
        <v>1</v>
      </c>
      <c r="P248" s="125">
        <v>0</v>
      </c>
      <c r="Q248" s="155">
        <v>1</v>
      </c>
      <c r="R248" s="64">
        <v>4</v>
      </c>
      <c r="S248" s="64">
        <v>3</v>
      </c>
      <c r="T248" s="64">
        <v>2</v>
      </c>
      <c r="U248" s="64">
        <v>1</v>
      </c>
      <c r="V248" s="64">
        <v>1</v>
      </c>
      <c r="W248" s="64">
        <v>7</v>
      </c>
      <c r="X248" s="64"/>
      <c r="Y248" s="64">
        <v>5</v>
      </c>
    </row>
    <row r="249" spans="1:25" x14ac:dyDescent="0.25">
      <c r="B249" s="157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31:J231"/>
    <mergeCell ref="A230:Y230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2022-08-12T09:57:14Z</cp:lastPrinted>
  <dcterms:created xsi:type="dcterms:W3CDTF">2017-06-08T05:54:08Z</dcterms:created>
  <dcterms:modified xsi:type="dcterms:W3CDTF">2022-08-12T09:58:33Z</dcterms:modified>
</cp:coreProperties>
</file>