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O125" i="1" l="1"/>
  <c r="G152" i="1" l="1"/>
  <c r="P184" i="1" l="1"/>
  <c r="P183" i="1" s="1"/>
  <c r="B152" i="1" l="1"/>
  <c r="Y131" i="1" l="1"/>
  <c r="E131" i="1"/>
  <c r="F131" i="1"/>
  <c r="G131" i="1"/>
  <c r="M167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7" i="1" l="1"/>
  <c r="H131" i="1" l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O124" i="1" l="1"/>
  <c r="C130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E146" i="1"/>
  <c r="F186" i="1" l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/>
  <c r="C101" i="1"/>
  <c r="I125" i="1" l="1"/>
  <c r="U125" i="1"/>
  <c r="X125" i="1"/>
  <c r="Y125" i="1"/>
  <c r="F152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D187" i="1" s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I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B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Y155" i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0" i="1" l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D126" i="1" s="1"/>
  <c r="C164" i="1"/>
  <c r="D164" i="1" s="1"/>
  <c r="C170" i="1"/>
  <c r="D170" i="1" s="1"/>
  <c r="C124" i="1"/>
  <c r="D124" i="1" s="1"/>
  <c r="C158" i="1"/>
  <c r="D158" i="1" s="1"/>
  <c r="C122" i="1"/>
  <c r="D122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<sst xmlns="http://schemas.openxmlformats.org/spreadsheetml/2006/main" count="260" uniqueCount="209">
  <si>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</si>
  <si>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</si>
  <si>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</si>
  <si>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</si>
  <si>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</si>
  <si>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</si>
  <si>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</si>
  <si>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</si>
  <si>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</si>
  <si>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</si>
  <si>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</si>
  <si>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</si>
  <si>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</si>
  <si>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</si>
  <si>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</si>
  <si>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</si>
  <si>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</si>
  <si>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</si>
  <si>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</si>
  <si>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</si>
  <si>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</si>
  <si>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</si>
  <si>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</si>
  <si>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</si>
  <si>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</si>
  <si>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</si>
  <si>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</si>
  <si>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</si>
  <si>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</si>
  <si>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</si>
  <si>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</si>
  <si>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</si>
  <si>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</si>
  <si>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</si>
  <si>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</si>
  <si>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</si>
  <si>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</si>
  <si>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</si>
  <si>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</si>
  <si>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</si>
  <si>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</si>
  <si>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</si>
  <si>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</si>
  <si>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</si>
  <si>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</si>
  <si>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</si>
  <si>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</si>
  <si>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</si>
  <si>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</si>
  <si>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</si>
  <si>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</si>
  <si>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</si>
  <si>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</si>
  <si>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</si>
  <si>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</si>
  <si>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</si>
  <si>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</si>
  <si>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</si>
  <si>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</si>
  <si>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</si>
  <si>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</si>
  <si>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</si>
  <si>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</si>
  <si>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</si>
  <si>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</si>
  <si>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</si>
  <si>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</si>
  <si>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</si>
  <si>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</si>
  <si>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</si>
  <si>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</si>
  <si>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</si>
  <si>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</si>
  <si>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</si>
  <si>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</si>
  <si>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</si>
  <si>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</si>
  <si>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</si>
  <si>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</si>
  <si>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</si>
  <si>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</si>
  <si>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</si>
  <si>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</si>
  <si>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</si>
  <si>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</si>
  <si>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</si>
  <si>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</si>
  <si>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</si>
  <si>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</si>
  <si>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</si>
  <si>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</si>
  <si>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</si>
  <si>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</si>
  <si>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</si>
  <si>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</si>
  <si>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</si>
  <si>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</si>
  <si>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</si>
  <si>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</si>
  <si>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</si>
  <si>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</si>
  <si>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</si>
  <si>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</si>
  <si>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</si>
  <si>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</si>
  <si>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</si>
  <si>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</si>
  <si>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</si>
  <si>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</si>
  <si>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</si>
  <si>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</si>
  <si>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</si>
  <si>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</si>
  <si>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</si>
  <si>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</si>
  <si>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</si>
  <si>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</si>
  <si>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</si>
  <si>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</si>
  <si>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</si>
  <si>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</si>
  <si>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</si>
  <si>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</si>
  <si>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</si>
  <si>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</si>
  <si>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</si>
  <si>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</si>
  <si>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</si>
  <si>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</si>
  <si>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</si>
  <si>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</si>
  <si>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</si>
  <si>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</si>
  <si>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</si>
  <si>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</si>
  <si>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</si>
  <si>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</si>
  <si>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</si>
  <si>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</si>
  <si>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</si>
  <si>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</si>
  <si>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</si>
  <si>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</si>
  <si>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</si>
  <si>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</si>
  <si>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</si>
  <si>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</si>
  <si>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</si>
  <si>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</si>
  <si>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</si>
  <si>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</si>
  <si>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</si>
  <si>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</si>
  <si>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</si>
  <si>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</si>
  <si>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</si>
  <si>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</si>
  <si>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</si>
  <si>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</si>
  <si>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</si>
  <si>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</si>
  <si>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</si>
  <si>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</si>
  <si>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</si>
  <si>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</si>
  <si>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</si>
  <si>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</si>
  <si>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</si>
  <si>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</si>
  <si>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</si>
  <si>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</si>
  <si>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</si>
  <si>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</si>
  <si>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</si>
  <si>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</si>
  <si>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</si>
  <si>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</si>
  <si>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</si>
  <si>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</si>
  <si>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</si>
  <si>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</si>
  <si>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</si>
  <si>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</si>
  <si>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</si>
  <si>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</si>
  <si>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</si>
  <si>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</si>
  <si>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</si>
  <si>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</si>
  <si>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</si>
  <si>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</si>
  <si>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</si>
  <si>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</si>
  <si>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</si>
  <si>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</si>
  <si>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</si>
  <si>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</si>
  <si>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</si>
  <si>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</si>
  <si>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</si>
  <si>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</si>
  <si>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</si>
  <si>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</si>
  <si>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</si>
  <si>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</si>
  <si>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</si>
  <si>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</si>
  <si>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</si>
  <si>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Информация о сельскохозяйственных работах по состоянию на 12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</si>
</sst>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5" sqref="E5:E6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4" t="s">
        <v>208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5" t="s">
        <v>3</v>
      </c>
      <c r="B4" s="178" t="s">
        <v>196</v>
      </c>
      <c r="C4" s="171" t="s">
        <v>197</v>
      </c>
      <c r="D4" s="171" t="s">
        <v>198</v>
      </c>
      <c r="E4" s="181" t="s">
        <v>4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Z4" s="2" t="s">
        <v>0</v>
      </c>
    </row>
    <row r="5" spans="1:26" s="2" customFormat="1" ht="87" customHeight="1" x14ac:dyDescent="0.25">
      <c r="A5" s="176"/>
      <c r="B5" s="179"/>
      <c r="C5" s="172"/>
      <c r="D5" s="172"/>
      <c r="E5" s="184" t="s">
        <v>5</v>
      </c>
      <c r="F5" s="184" t="s">
        <v>6</v>
      </c>
      <c r="G5" s="184" t="s">
        <v>7</v>
      </c>
      <c r="H5" s="184" t="s">
        <v>8</v>
      </c>
      <c r="I5" s="184" t="s">
        <v>9</v>
      </c>
      <c r="J5" s="184" t="s">
        <v>10</v>
      </c>
      <c r="K5" s="184" t="s">
        <v>11</v>
      </c>
      <c r="L5" s="184" t="s">
        <v>12</v>
      </c>
      <c r="M5" s="184" t="s">
        <v>13</v>
      </c>
      <c r="N5" s="184" t="s">
        <v>14</v>
      </c>
      <c r="O5" s="184" t="s">
        <v>15</v>
      </c>
      <c r="P5" s="184" t="s">
        <v>16</v>
      </c>
      <c r="Q5" s="184" t="s">
        <v>17</v>
      </c>
      <c r="R5" s="184" t="s">
        <v>18</v>
      </c>
      <c r="S5" s="184" t="s">
        <v>19</v>
      </c>
      <c r="T5" s="184" t="s">
        <v>20</v>
      </c>
      <c r="U5" s="184" t="s">
        <v>21</v>
      </c>
      <c r="V5" s="184" t="s">
        <v>22</v>
      </c>
      <c r="W5" s="184" t="s">
        <v>23</v>
      </c>
      <c r="X5" s="184" t="s">
        <v>24</v>
      </c>
      <c r="Y5" s="184" t="s">
        <v>25</v>
      </c>
    </row>
    <row r="6" spans="1:26" s="2" customFormat="1" ht="69.75" customHeight="1" thickBot="1" x14ac:dyDescent="0.3">
      <c r="A6" s="177"/>
      <c r="B6" s="180"/>
      <c r="C6" s="173"/>
      <c r="D6" s="173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202478</v>
      </c>
      <c r="C102" s="27">
        <f>SUM(E102:Y102)</f>
        <v>66839</v>
      </c>
      <c r="D102" s="15">
        <f>C102/B102</f>
        <v>0.33010499906162644</v>
      </c>
      <c r="E102" s="39">
        <v>4050</v>
      </c>
      <c r="F102" s="39">
        <v>2353</v>
      </c>
      <c r="G102" s="134">
        <v>4836</v>
      </c>
      <c r="H102" s="134">
        <v>3874</v>
      </c>
      <c r="I102" s="134">
        <v>1849</v>
      </c>
      <c r="J102" s="134">
        <v>5790</v>
      </c>
      <c r="K102" s="134">
        <v>2124</v>
      </c>
      <c r="L102" s="134">
        <v>2219</v>
      </c>
      <c r="M102" s="134">
        <v>3803</v>
      </c>
      <c r="N102" s="134">
        <v>1761</v>
      </c>
      <c r="O102" s="134">
        <v>1987</v>
      </c>
      <c r="P102" s="134">
        <v>3319</v>
      </c>
      <c r="Q102" s="134">
        <v>4037</v>
      </c>
      <c r="R102" s="134">
        <v>3250</v>
      </c>
      <c r="S102" s="134">
        <v>4772</v>
      </c>
      <c r="T102" s="134">
        <v>1775</v>
      </c>
      <c r="U102" s="134">
        <v>1640</v>
      </c>
      <c r="V102" s="134">
        <v>1038</v>
      </c>
      <c r="W102" s="134">
        <v>3610</v>
      </c>
      <c r="X102" s="134">
        <v>6662</v>
      </c>
      <c r="Y102" s="134">
        <v>2090</v>
      </c>
    </row>
    <row r="103" spans="1:25" s="12" customFormat="1" ht="30" customHeight="1" x14ac:dyDescent="0.2">
      <c r="A103" s="13" t="s">
        <v>182</v>
      </c>
      <c r="B103" s="29">
        <f>B102/B101</f>
        <v>0.66774396739076669</v>
      </c>
      <c r="C103" s="29">
        <f>C102/C101</f>
        <v>0.22306211057825479</v>
      </c>
      <c r="D103" s="15">
        <f t="shared" ref="D103:D131" si="28">C103/B103</f>
        <v>0.3340533519904012</v>
      </c>
      <c r="E103" s="29">
        <f>E102/E101</f>
        <v>0.25931617364579329</v>
      </c>
      <c r="F103" s="29">
        <f>F102/F101</f>
        <v>0.23813379212630301</v>
      </c>
      <c r="G103" s="133">
        <f>G102/G101</f>
        <v>0.27317403829859344</v>
      </c>
      <c r="H103" s="133">
        <f t="shared" ref="H103:Y103" si="29">H102/H101</f>
        <v>0.21101367176861485</v>
      </c>
      <c r="I103" s="133">
        <f t="shared" si="29"/>
        <v>0.1941818945599664</v>
      </c>
      <c r="J103" s="133">
        <f t="shared" si="29"/>
        <v>0.25694506079701784</v>
      </c>
      <c r="K103" s="133">
        <f t="shared" si="29"/>
        <v>0.15756676557863503</v>
      </c>
      <c r="L103" s="133">
        <f t="shared" si="29"/>
        <v>0.1643338517366511</v>
      </c>
      <c r="M103" s="133">
        <f t="shared" si="29"/>
        <v>0.2485458466766878</v>
      </c>
      <c r="N103" s="133">
        <f t="shared" si="29"/>
        <v>0.30179948586118249</v>
      </c>
      <c r="O103" s="133">
        <f t="shared" si="29"/>
        <v>0.23442661632845682</v>
      </c>
      <c r="P103" s="133">
        <f t="shared" si="29"/>
        <v>0.21914823374050843</v>
      </c>
      <c r="Q103" s="133">
        <f t="shared" si="29"/>
        <v>0.23218496577903031</v>
      </c>
      <c r="R103" s="133">
        <f t="shared" si="29"/>
        <v>0.19153701084394154</v>
      </c>
      <c r="S103" s="133">
        <f t="shared" si="29"/>
        <v>0.2564488392089424</v>
      </c>
      <c r="T103" s="133">
        <f t="shared" si="29"/>
        <v>0.13176453121520304</v>
      </c>
      <c r="U103" s="133">
        <f t="shared" si="29"/>
        <v>0.1571182218815865</v>
      </c>
      <c r="V103" s="133">
        <f t="shared" si="29"/>
        <v>0.18143681174619822</v>
      </c>
      <c r="W103" s="133">
        <f t="shared" si="29"/>
        <v>0.23651968813470484</v>
      </c>
      <c r="X103" s="133">
        <f t="shared" si="29"/>
        <v>0.28171515561569688</v>
      </c>
      <c r="Y103" s="133">
        <f t="shared" si="29"/>
        <v>0.16351118760757316</v>
      </c>
    </row>
    <row r="104" spans="1:25" s="94" customFormat="1" ht="31.9" hidden="1" customHeight="1" x14ac:dyDescent="0.2">
      <c r="A104" s="92" t="s">
        <v>96</v>
      </c>
      <c r="B104" s="95">
        <f>B101-B102</f>
        <v>100749</v>
      </c>
      <c r="C104" s="95">
        <f>C101-C102</f>
        <v>232804</v>
      </c>
      <c r="D104" s="15">
        <f t="shared" si="28"/>
        <v>2.3107326127306473</v>
      </c>
      <c r="E104" s="95">
        <f t="shared" ref="E104:Y104" si="30">E101-E102</f>
        <v>11568</v>
      </c>
      <c r="F104" s="95">
        <f t="shared" si="30"/>
        <v>7528</v>
      </c>
      <c r="G104" s="134">
        <f t="shared" si="30"/>
        <v>12867</v>
      </c>
      <c r="H104" s="134">
        <f t="shared" si="30"/>
        <v>14485</v>
      </c>
      <c r="I104" s="134">
        <f t="shared" si="30"/>
        <v>7673</v>
      </c>
      <c r="J104" s="134">
        <f t="shared" si="30"/>
        <v>16744</v>
      </c>
      <c r="K104" s="134">
        <f t="shared" si="30"/>
        <v>11356</v>
      </c>
      <c r="L104" s="134">
        <f t="shared" si="30"/>
        <v>11284</v>
      </c>
      <c r="M104" s="134">
        <f t="shared" si="30"/>
        <v>11498</v>
      </c>
      <c r="N104" s="134">
        <f t="shared" si="30"/>
        <v>4074</v>
      </c>
      <c r="O104" s="134">
        <f t="shared" si="30"/>
        <v>6489</v>
      </c>
      <c r="P104" s="134">
        <f t="shared" si="30"/>
        <v>11826</v>
      </c>
      <c r="Q104" s="134">
        <f t="shared" si="30"/>
        <v>13350</v>
      </c>
      <c r="R104" s="134">
        <f t="shared" si="30"/>
        <v>13718</v>
      </c>
      <c r="S104" s="134">
        <f t="shared" si="30"/>
        <v>13836</v>
      </c>
      <c r="T104" s="134">
        <f t="shared" si="30"/>
        <v>11696</v>
      </c>
      <c r="U104" s="134">
        <f t="shared" si="30"/>
        <v>8798</v>
      </c>
      <c r="V104" s="134">
        <f t="shared" si="30"/>
        <v>4683</v>
      </c>
      <c r="W104" s="134">
        <f t="shared" si="30"/>
        <v>11653</v>
      </c>
      <c r="X104" s="134">
        <f t="shared" si="30"/>
        <v>16986</v>
      </c>
      <c r="Y104" s="134">
        <f t="shared" si="30"/>
        <v>10692</v>
      </c>
    </row>
    <row r="105" spans="1:25" s="12" customFormat="1" ht="30" customHeight="1" x14ac:dyDescent="0.2">
      <c r="A105" s="11" t="s">
        <v>92</v>
      </c>
      <c r="B105" s="39">
        <v>112034</v>
      </c>
      <c r="C105" s="26">
        <f>SUM(E105:Y105)</f>
        <v>48772</v>
      </c>
      <c r="D105" s="15">
        <f t="shared" si="28"/>
        <v>0.43533213131727866</v>
      </c>
      <c r="E105" s="10">
        <v>3660</v>
      </c>
      <c r="F105" s="10">
        <v>1646</v>
      </c>
      <c r="G105" s="134">
        <v>2519</v>
      </c>
      <c r="H105" s="134">
        <v>3402</v>
      </c>
      <c r="I105" s="134">
        <v>1542</v>
      </c>
      <c r="J105" s="134">
        <v>4211</v>
      </c>
      <c r="K105" s="134">
        <v>1048</v>
      </c>
      <c r="L105" s="134">
        <v>1652</v>
      </c>
      <c r="M105" s="134">
        <v>3266</v>
      </c>
      <c r="N105" s="134">
        <v>1551</v>
      </c>
      <c r="O105" s="134">
        <v>1577</v>
      </c>
      <c r="P105" s="134">
        <v>2839</v>
      </c>
      <c r="Q105" s="134">
        <v>3962</v>
      </c>
      <c r="R105" s="134">
        <v>2413</v>
      </c>
      <c r="S105" s="134">
        <v>4355</v>
      </c>
      <c r="T105" s="134">
        <v>1685</v>
      </c>
      <c r="U105" s="134">
        <v>1336</v>
      </c>
      <c r="V105" s="134">
        <v>1038</v>
      </c>
      <c r="W105" s="134">
        <v>2367</v>
      </c>
      <c r="X105" s="134">
        <v>1803</v>
      </c>
      <c r="Y105" s="134">
        <v>900</v>
      </c>
    </row>
    <row r="106" spans="1:25" s="12" customFormat="1" ht="30" customHeight="1" x14ac:dyDescent="0.2">
      <c r="A106" s="11" t="s">
        <v>93</v>
      </c>
      <c r="B106" s="39">
        <v>9367</v>
      </c>
      <c r="C106" s="26">
        <f>SUM(E106:Y106)</f>
        <v>6363</v>
      </c>
      <c r="D106" s="15">
        <f t="shared" si="28"/>
        <v>0.67929966905092343</v>
      </c>
      <c r="E106" s="10">
        <v>240</v>
      </c>
      <c r="F106" s="10">
        <v>80</v>
      </c>
      <c r="G106" s="134">
        <v>50</v>
      </c>
      <c r="H106" s="134">
        <v>233</v>
      </c>
      <c r="I106" s="134"/>
      <c r="J106" s="134">
        <v>577</v>
      </c>
      <c r="K106" s="134">
        <v>916</v>
      </c>
      <c r="L106" s="134">
        <v>173</v>
      </c>
      <c r="M106" s="134">
        <v>20</v>
      </c>
      <c r="N106" s="134">
        <v>80</v>
      </c>
      <c r="O106" s="134">
        <v>380</v>
      </c>
      <c r="P106" s="134">
        <v>150</v>
      </c>
      <c r="Q106" s="134"/>
      <c r="R106" s="134">
        <v>370</v>
      </c>
      <c r="S106" s="134">
        <v>329</v>
      </c>
      <c r="T106" s="134">
        <v>50</v>
      </c>
      <c r="U106" s="134"/>
      <c r="V106" s="134"/>
      <c r="W106" s="134">
        <v>913</v>
      </c>
      <c r="X106" s="134">
        <v>1182</v>
      </c>
      <c r="Y106" s="134">
        <v>620</v>
      </c>
    </row>
    <row r="107" spans="1:25" s="12" customFormat="1" ht="30" customHeight="1" x14ac:dyDescent="0.2">
      <c r="A107" s="11" t="s">
        <v>94</v>
      </c>
      <c r="B107" s="39">
        <v>54905</v>
      </c>
      <c r="C107" s="26">
        <f>SUM(E107:Y107)</f>
        <v>7857</v>
      </c>
      <c r="D107" s="15">
        <f t="shared" si="28"/>
        <v>0.14310172115472181</v>
      </c>
      <c r="E107" s="10">
        <v>50</v>
      </c>
      <c r="F107" s="10">
        <v>210</v>
      </c>
      <c r="G107" s="134">
        <v>2032</v>
      </c>
      <c r="H107" s="134">
        <v>175</v>
      </c>
      <c r="I107" s="134">
        <v>202</v>
      </c>
      <c r="J107" s="134">
        <v>1002</v>
      </c>
      <c r="K107" s="134"/>
      <c r="L107" s="134">
        <v>223</v>
      </c>
      <c r="M107" s="134">
        <v>44</v>
      </c>
      <c r="N107" s="134">
        <v>130</v>
      </c>
      <c r="O107" s="134">
        <v>30</v>
      </c>
      <c r="P107" s="134">
        <v>94</v>
      </c>
      <c r="Q107" s="134">
        <v>40</v>
      </c>
      <c r="R107" s="134">
        <v>467</v>
      </c>
      <c r="S107" s="134">
        <v>2</v>
      </c>
      <c r="T107" s="134">
        <v>25</v>
      </c>
      <c r="U107" s="134">
        <v>304</v>
      </c>
      <c r="V107" s="134"/>
      <c r="W107" s="134"/>
      <c r="X107" s="134">
        <v>2357</v>
      </c>
      <c r="Y107" s="134">
        <v>470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202478</v>
      </c>
      <c r="C109" s="27">
        <f>SUM(E109:Y109)</f>
        <v>66041</v>
      </c>
      <c r="D109" s="15">
        <f t="shared" si="28"/>
        <v>0.3261638301445095</v>
      </c>
      <c r="E109" s="39">
        <v>4050</v>
      </c>
      <c r="F109" s="39">
        <v>2353</v>
      </c>
      <c r="G109" s="134">
        <v>4836</v>
      </c>
      <c r="H109" s="134">
        <v>3874</v>
      </c>
      <c r="I109" s="134">
        <v>1849</v>
      </c>
      <c r="J109" s="134">
        <v>5790</v>
      </c>
      <c r="K109" s="134">
        <v>2124</v>
      </c>
      <c r="L109" s="134">
        <v>2123</v>
      </c>
      <c r="M109" s="134">
        <v>3803</v>
      </c>
      <c r="N109" s="134">
        <v>1761</v>
      </c>
      <c r="O109" s="134">
        <v>1987</v>
      </c>
      <c r="P109" s="134">
        <v>3319</v>
      </c>
      <c r="Q109" s="134">
        <v>4037</v>
      </c>
      <c r="R109" s="134">
        <v>3250</v>
      </c>
      <c r="S109" s="134">
        <v>4772</v>
      </c>
      <c r="T109" s="134">
        <v>1775</v>
      </c>
      <c r="U109" s="134">
        <v>1640</v>
      </c>
      <c r="V109" s="134">
        <v>1038</v>
      </c>
      <c r="W109" s="134">
        <v>3610</v>
      </c>
      <c r="X109" s="134">
        <v>5960</v>
      </c>
      <c r="Y109" s="134">
        <v>2090</v>
      </c>
    </row>
    <row r="110" spans="1:25" s="12" customFormat="1" ht="31.15" hidden="1" customHeight="1" x14ac:dyDescent="0.2">
      <c r="A110" s="13" t="s">
        <v>182</v>
      </c>
      <c r="B110" s="29">
        <f>B109/B101</f>
        <v>0.66774396739076669</v>
      </c>
      <c r="C110" s="29">
        <f>C109/C101</f>
        <v>0.22039894140694091</v>
      </c>
      <c r="D110" s="15">
        <f t="shared" si="28"/>
        <v>0.33006504314544033</v>
      </c>
      <c r="E110" s="29">
        <f t="shared" ref="E110:Y110" si="31">E109/E101</f>
        <v>0.25931617364579329</v>
      </c>
      <c r="F110" s="29">
        <f t="shared" si="31"/>
        <v>0.23813379212630301</v>
      </c>
      <c r="G110" s="134">
        <f t="shared" si="31"/>
        <v>0.27317403829859344</v>
      </c>
      <c r="H110" s="134">
        <f t="shared" si="31"/>
        <v>0.21101367176861485</v>
      </c>
      <c r="I110" s="134">
        <f t="shared" si="31"/>
        <v>0.1941818945599664</v>
      </c>
      <c r="J110" s="134">
        <f t="shared" si="31"/>
        <v>0.25694506079701784</v>
      </c>
      <c r="K110" s="134">
        <f t="shared" si="31"/>
        <v>0.15756676557863503</v>
      </c>
      <c r="L110" s="134">
        <f t="shared" si="31"/>
        <v>0.15722432052136562</v>
      </c>
      <c r="M110" s="134">
        <f t="shared" si="31"/>
        <v>0.2485458466766878</v>
      </c>
      <c r="N110" s="134">
        <f t="shared" si="31"/>
        <v>0.30179948586118249</v>
      </c>
      <c r="O110" s="134">
        <f t="shared" si="31"/>
        <v>0.23442661632845682</v>
      </c>
      <c r="P110" s="134">
        <f t="shared" si="31"/>
        <v>0.21914823374050843</v>
      </c>
      <c r="Q110" s="134">
        <f t="shared" si="31"/>
        <v>0.23218496577903031</v>
      </c>
      <c r="R110" s="134">
        <f t="shared" si="31"/>
        <v>0.19153701084394154</v>
      </c>
      <c r="S110" s="134">
        <f t="shared" si="31"/>
        <v>0.2564488392089424</v>
      </c>
      <c r="T110" s="134">
        <f t="shared" si="31"/>
        <v>0.13176453121520304</v>
      </c>
      <c r="U110" s="134">
        <f t="shared" si="31"/>
        <v>0.1571182218815865</v>
      </c>
      <c r="V110" s="134">
        <f t="shared" si="31"/>
        <v>0.18143681174619822</v>
      </c>
      <c r="W110" s="134">
        <f t="shared" si="31"/>
        <v>0.23651968813470484</v>
      </c>
      <c r="X110" s="134">
        <f t="shared" si="31"/>
        <v>0.25202976995940463</v>
      </c>
      <c r="Y110" s="134">
        <f t="shared" si="31"/>
        <v>0.16351118760757316</v>
      </c>
    </row>
    <row r="111" spans="1:25" s="12" customFormat="1" ht="30" customHeight="1" x14ac:dyDescent="0.2">
      <c r="A111" s="11" t="s">
        <v>92</v>
      </c>
      <c r="B111" s="39">
        <v>119503</v>
      </c>
      <c r="C111" s="26">
        <f t="shared" ref="C111:C121" si="32">SUM(E111:Y111)</f>
        <v>48772</v>
      </c>
      <c r="D111" s="15">
        <f t="shared" si="28"/>
        <v>0.40812364543149543</v>
      </c>
      <c r="E111" s="10">
        <v>3660</v>
      </c>
      <c r="F111" s="10">
        <v>1646</v>
      </c>
      <c r="G111" s="134">
        <v>2519</v>
      </c>
      <c r="H111" s="134">
        <v>3402</v>
      </c>
      <c r="I111" s="134">
        <v>1542</v>
      </c>
      <c r="J111" s="134">
        <v>4211</v>
      </c>
      <c r="K111" s="134">
        <v>1048</v>
      </c>
      <c r="L111" s="134">
        <v>1652</v>
      </c>
      <c r="M111" s="134">
        <v>3266</v>
      </c>
      <c r="N111" s="134">
        <v>1551</v>
      </c>
      <c r="O111" s="134">
        <v>1577</v>
      </c>
      <c r="P111" s="134">
        <v>2839</v>
      </c>
      <c r="Q111" s="134">
        <v>3962</v>
      </c>
      <c r="R111" s="134">
        <v>2413</v>
      </c>
      <c r="S111" s="134">
        <v>4355</v>
      </c>
      <c r="T111" s="134">
        <v>1685</v>
      </c>
      <c r="U111" s="134">
        <v>1336</v>
      </c>
      <c r="V111" s="134">
        <v>1038</v>
      </c>
      <c r="W111" s="134">
        <v>2367</v>
      </c>
      <c r="X111" s="134">
        <v>1803</v>
      </c>
      <c r="Y111" s="134">
        <v>900</v>
      </c>
    </row>
    <row r="112" spans="1:25" s="12" customFormat="1" ht="30" customHeight="1" x14ac:dyDescent="0.2">
      <c r="A112" s="11" t="s">
        <v>93</v>
      </c>
      <c r="B112" s="39">
        <v>9403</v>
      </c>
      <c r="C112" s="26">
        <f t="shared" si="32"/>
        <v>6286</v>
      </c>
      <c r="D112" s="15">
        <f t="shared" si="28"/>
        <v>0.66851004998404762</v>
      </c>
      <c r="E112" s="26">
        <v>240</v>
      </c>
      <c r="F112" s="10">
        <v>80</v>
      </c>
      <c r="G112" s="134">
        <v>50</v>
      </c>
      <c r="H112" s="134">
        <v>233</v>
      </c>
      <c r="I112" s="134"/>
      <c r="J112" s="134">
        <v>577</v>
      </c>
      <c r="K112" s="134">
        <v>916</v>
      </c>
      <c r="L112" s="134">
        <v>173</v>
      </c>
      <c r="M112" s="134">
        <v>20</v>
      </c>
      <c r="N112" s="134">
        <v>80</v>
      </c>
      <c r="O112" s="134">
        <v>380</v>
      </c>
      <c r="P112" s="134">
        <v>150</v>
      </c>
      <c r="Q112" s="134"/>
      <c r="R112" s="134">
        <v>370</v>
      </c>
      <c r="S112" s="134">
        <v>329</v>
      </c>
      <c r="T112" s="134">
        <v>50</v>
      </c>
      <c r="U112" s="134"/>
      <c r="V112" s="134"/>
      <c r="W112" s="134">
        <v>913</v>
      </c>
      <c r="X112" s="134">
        <v>1105</v>
      </c>
      <c r="Y112" s="134">
        <v>620</v>
      </c>
    </row>
    <row r="113" spans="1:25" s="12" customFormat="1" ht="30" customHeight="1" x14ac:dyDescent="0.2">
      <c r="A113" s="11" t="s">
        <v>94</v>
      </c>
      <c r="B113" s="39">
        <v>58801</v>
      </c>
      <c r="C113" s="26">
        <f t="shared" si="32"/>
        <v>7607</v>
      </c>
      <c r="D113" s="15">
        <f t="shared" si="28"/>
        <v>0.12936854815394297</v>
      </c>
      <c r="E113" s="10">
        <v>50</v>
      </c>
      <c r="F113" s="10">
        <v>210</v>
      </c>
      <c r="G113" s="134">
        <v>2032</v>
      </c>
      <c r="H113" s="134">
        <v>175</v>
      </c>
      <c r="I113" s="134">
        <v>202</v>
      </c>
      <c r="J113" s="134">
        <v>1002</v>
      </c>
      <c r="K113" s="134"/>
      <c r="L113" s="134">
        <v>223</v>
      </c>
      <c r="M113" s="134">
        <v>44</v>
      </c>
      <c r="N113" s="134">
        <v>130</v>
      </c>
      <c r="O113" s="134">
        <v>30</v>
      </c>
      <c r="P113" s="134">
        <v>94</v>
      </c>
      <c r="Q113" s="134">
        <v>40</v>
      </c>
      <c r="R113" s="134">
        <v>467</v>
      </c>
      <c r="S113" s="134">
        <v>2</v>
      </c>
      <c r="T113" s="134">
        <v>25</v>
      </c>
      <c r="U113" s="134">
        <v>304</v>
      </c>
      <c r="V113" s="134"/>
      <c r="W113" s="134"/>
      <c r="X113" s="134">
        <v>2107</v>
      </c>
      <c r="Y113" s="134">
        <v>470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416352</v>
      </c>
      <c r="C116" s="27">
        <f t="shared" si="32"/>
        <v>233542</v>
      </c>
      <c r="D116" s="15">
        <f t="shared" si="28"/>
        <v>0.56092441011451843</v>
      </c>
      <c r="E116" s="39">
        <v>20520</v>
      </c>
      <c r="F116" s="39">
        <v>7059</v>
      </c>
      <c r="G116" s="134">
        <v>17318</v>
      </c>
      <c r="H116" s="134">
        <v>12483</v>
      </c>
      <c r="I116" s="134">
        <v>5864</v>
      </c>
      <c r="J116" s="134">
        <v>22221</v>
      </c>
      <c r="K116" s="134">
        <v>7015</v>
      </c>
      <c r="L116" s="134">
        <v>6906</v>
      </c>
      <c r="M116" s="134">
        <v>13504</v>
      </c>
      <c r="N116" s="134">
        <v>5508</v>
      </c>
      <c r="O116" s="134">
        <v>6050</v>
      </c>
      <c r="P116" s="134">
        <v>10798</v>
      </c>
      <c r="Q116" s="134">
        <v>12716</v>
      </c>
      <c r="R116" s="134">
        <v>12218</v>
      </c>
      <c r="S116" s="134">
        <v>21594</v>
      </c>
      <c r="T116" s="134">
        <v>5979</v>
      </c>
      <c r="U116" s="134">
        <v>4602</v>
      </c>
      <c r="V116" s="134">
        <v>2592</v>
      </c>
      <c r="W116" s="134">
        <v>11794</v>
      </c>
      <c r="X116" s="134">
        <v>20551</v>
      </c>
      <c r="Y116" s="134">
        <v>6250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0.39237567204301077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248950</v>
      </c>
      <c r="C118" s="26">
        <f t="shared" si="32"/>
        <v>178883</v>
      </c>
      <c r="D118" s="15">
        <f t="shared" si="28"/>
        <v>0.71854990962040566</v>
      </c>
      <c r="E118" s="10">
        <v>19200</v>
      </c>
      <c r="F118" s="10">
        <v>4938</v>
      </c>
      <c r="G118" s="134">
        <v>9354</v>
      </c>
      <c r="H118" s="134">
        <v>11186</v>
      </c>
      <c r="I118" s="134">
        <v>4732</v>
      </c>
      <c r="J118" s="134">
        <v>16300</v>
      </c>
      <c r="K118" s="134">
        <v>3916</v>
      </c>
      <c r="L118" s="134">
        <v>5264</v>
      </c>
      <c r="M118" s="134">
        <v>11649</v>
      </c>
      <c r="N118" s="134">
        <v>4905</v>
      </c>
      <c r="O118" s="134">
        <v>5025</v>
      </c>
      <c r="P118" s="134">
        <v>9387</v>
      </c>
      <c r="Q118" s="134">
        <v>12544</v>
      </c>
      <c r="R118" s="134">
        <v>10110</v>
      </c>
      <c r="S118" s="134">
        <v>20833</v>
      </c>
      <c r="T118" s="134">
        <v>5585</v>
      </c>
      <c r="U118" s="134">
        <v>4142</v>
      </c>
      <c r="V118" s="134">
        <v>2592</v>
      </c>
      <c r="W118" s="134">
        <v>8094</v>
      </c>
      <c r="X118" s="134">
        <v>6677</v>
      </c>
      <c r="Y118" s="134">
        <v>2450</v>
      </c>
    </row>
    <row r="119" spans="1:25" s="12" customFormat="1" ht="30" customHeight="1" x14ac:dyDescent="0.2">
      <c r="A119" s="11" t="s">
        <v>93</v>
      </c>
      <c r="B119" s="26">
        <v>17441</v>
      </c>
      <c r="C119" s="26">
        <f t="shared" si="32"/>
        <v>18309</v>
      </c>
      <c r="D119" s="15">
        <f t="shared" si="28"/>
        <v>1.0497677885442349</v>
      </c>
      <c r="E119" s="10">
        <v>750</v>
      </c>
      <c r="F119" s="10">
        <v>240</v>
      </c>
      <c r="G119" s="134">
        <v>150</v>
      </c>
      <c r="H119" s="134">
        <v>715</v>
      </c>
      <c r="I119" s="134"/>
      <c r="J119" s="134">
        <v>2013</v>
      </c>
      <c r="K119" s="134">
        <v>2459</v>
      </c>
      <c r="L119" s="134">
        <v>463</v>
      </c>
      <c r="M119" s="134">
        <v>30</v>
      </c>
      <c r="N119" s="134">
        <v>210</v>
      </c>
      <c r="O119" s="134">
        <v>950</v>
      </c>
      <c r="P119" s="134">
        <v>450</v>
      </c>
      <c r="Q119" s="134"/>
      <c r="R119" s="134">
        <v>815</v>
      </c>
      <c r="S119" s="134">
        <v>586</v>
      </c>
      <c r="T119" s="134">
        <v>280</v>
      </c>
      <c r="U119" s="134"/>
      <c r="V119" s="134"/>
      <c r="W119" s="134">
        <v>3140</v>
      </c>
      <c r="X119" s="134">
        <v>3198</v>
      </c>
      <c r="Y119" s="134">
        <v>1860</v>
      </c>
    </row>
    <row r="120" spans="1:25" s="12" customFormat="1" ht="31.15" customHeight="1" x14ac:dyDescent="0.2">
      <c r="A120" s="11" t="s">
        <v>94</v>
      </c>
      <c r="B120" s="26">
        <v>122753</v>
      </c>
      <c r="C120" s="26">
        <f t="shared" si="32"/>
        <v>26440</v>
      </c>
      <c r="D120" s="15">
        <f t="shared" si="28"/>
        <v>0.2153918845160607</v>
      </c>
      <c r="E120" s="10">
        <v>190</v>
      </c>
      <c r="F120" s="10">
        <v>651</v>
      </c>
      <c r="G120" s="134">
        <v>7118</v>
      </c>
      <c r="H120" s="134">
        <v>438</v>
      </c>
      <c r="I120" s="134">
        <v>787</v>
      </c>
      <c r="J120" s="134">
        <v>3907</v>
      </c>
      <c r="K120" s="134"/>
      <c r="L120" s="134">
        <v>679</v>
      </c>
      <c r="M120" s="134">
        <v>145</v>
      </c>
      <c r="N120" s="134">
        <v>393</v>
      </c>
      <c r="O120" s="134">
        <v>75</v>
      </c>
      <c r="P120" s="134">
        <v>311</v>
      </c>
      <c r="Q120" s="134">
        <v>112</v>
      </c>
      <c r="R120" s="134">
        <v>1293</v>
      </c>
      <c r="S120" s="134">
        <v>5</v>
      </c>
      <c r="T120" s="134">
        <v>70</v>
      </c>
      <c r="U120" s="134">
        <v>760</v>
      </c>
      <c r="V120" s="134"/>
      <c r="W120" s="134"/>
      <c r="X120" s="134">
        <v>7806</v>
      </c>
      <c r="Y120" s="134">
        <v>1700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20.562826578690032</v>
      </c>
      <c r="C122" s="53">
        <f>C116/C109*10</f>
        <v>35.363183476930999</v>
      </c>
      <c r="D122" s="15">
        <f t="shared" si="28"/>
        <v>1.7197627642096194</v>
      </c>
      <c r="E122" s="162">
        <f t="shared" ref="E122:G122" si="34">E116/E109*10</f>
        <v>50.666666666666664</v>
      </c>
      <c r="F122" s="162">
        <f t="shared" si="34"/>
        <v>30</v>
      </c>
      <c r="G122" s="162">
        <f t="shared" si="34"/>
        <v>35.810587262200166</v>
      </c>
      <c r="H122" s="162">
        <f t="shared" ref="H122:J122" si="35">H116/H109*10</f>
        <v>32.222509034589571</v>
      </c>
      <c r="I122" s="162">
        <f t="shared" si="35"/>
        <v>31.714440237966471</v>
      </c>
      <c r="J122" s="162">
        <f t="shared" si="35"/>
        <v>38.37823834196891</v>
      </c>
      <c r="K122" s="162">
        <f t="shared" ref="K122:L122" si="36">K116/K109*10</f>
        <v>33.027306967984934</v>
      </c>
      <c r="L122" s="162">
        <f t="shared" si="36"/>
        <v>32.529439472444651</v>
      </c>
      <c r="M122" s="162">
        <f t="shared" ref="M122:S122" si="37">M116/M109*10</f>
        <v>35.508808835130161</v>
      </c>
      <c r="N122" s="162">
        <f t="shared" si="37"/>
        <v>31.277683134582624</v>
      </c>
      <c r="O122" s="162">
        <f t="shared" si="37"/>
        <v>30.447911424257676</v>
      </c>
      <c r="P122" s="162">
        <f t="shared" si="37"/>
        <v>32.533895751732452</v>
      </c>
      <c r="Q122" s="162">
        <f t="shared" si="37"/>
        <v>31.498637602179834</v>
      </c>
      <c r="R122" s="162">
        <f t="shared" si="37"/>
        <v>37.593846153846158</v>
      </c>
      <c r="S122" s="162">
        <f t="shared" si="37"/>
        <v>45.251466890192795</v>
      </c>
      <c r="T122" s="162">
        <f t="shared" ref="T122" si="38">T116/T109*10</f>
        <v>33.684507042253522</v>
      </c>
      <c r="U122" s="162">
        <f t="shared" ref="U122:Y122" si="39">U116/U109*10</f>
        <v>28.060975609756099</v>
      </c>
      <c r="V122" s="162">
        <f t="shared" si="39"/>
        <v>24.971098265895954</v>
      </c>
      <c r="W122" s="162">
        <f t="shared" si="39"/>
        <v>32.670360110803323</v>
      </c>
      <c r="X122" s="162">
        <f t="shared" si="39"/>
        <v>34.481543624161077</v>
      </c>
      <c r="Y122" s="162">
        <f t="shared" si="39"/>
        <v>29.904306220095695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20.832113001347246</v>
      </c>
      <c r="C123" s="54">
        <f>C118/C111*10</f>
        <v>36.677396867054867</v>
      </c>
      <c r="D123" s="15">
        <f t="shared" si="28"/>
        <v>1.7606181794752593</v>
      </c>
      <c r="E123" s="162">
        <f t="shared" ref="E123:P124" si="41">E118/E111*10</f>
        <v>52.459016393442617</v>
      </c>
      <c r="F123" s="162">
        <f t="shared" si="41"/>
        <v>30</v>
      </c>
      <c r="G123" s="162">
        <f t="shared" ref="G123" si="42">G118/G111*10</f>
        <v>37.133783247320366</v>
      </c>
      <c r="H123" s="162">
        <f t="shared" ref="H123:J123" si="43">H118/H111*10</f>
        <v>32.880658436213992</v>
      </c>
      <c r="I123" s="162">
        <f t="shared" si="43"/>
        <v>30.687418936446175</v>
      </c>
      <c r="J123" s="162">
        <f t="shared" si="43"/>
        <v>38.708145333649966</v>
      </c>
      <c r="K123" s="162">
        <f t="shared" si="41"/>
        <v>37.36641221374046</v>
      </c>
      <c r="L123" s="162">
        <f t="shared" si="41"/>
        <v>31.864406779661017</v>
      </c>
      <c r="M123" s="162">
        <f t="shared" ref="M123:N123" si="44">M118/M111*10</f>
        <v>35.667483159828535</v>
      </c>
      <c r="N123" s="162">
        <f t="shared" si="44"/>
        <v>31.624758220502901</v>
      </c>
      <c r="O123" s="162">
        <f t="shared" si="41"/>
        <v>31.86429930247305</v>
      </c>
      <c r="P123" s="162">
        <f t="shared" si="41"/>
        <v>33.064459316660795</v>
      </c>
      <c r="Q123" s="162">
        <f>Q118/Q111*10</f>
        <v>31.660777385159008</v>
      </c>
      <c r="R123" s="162">
        <f t="shared" ref="P123:Y124" si="45">R118/R111*10</f>
        <v>41.898052217157073</v>
      </c>
      <c r="S123" s="162">
        <f t="shared" si="45"/>
        <v>47.836969001148105</v>
      </c>
      <c r="T123" s="162">
        <f t="shared" si="45"/>
        <v>33.145400593471813</v>
      </c>
      <c r="U123" s="162">
        <f t="shared" si="45"/>
        <v>31.002994011976046</v>
      </c>
      <c r="V123" s="162">
        <f t="shared" si="45"/>
        <v>24.971098265895954</v>
      </c>
      <c r="W123" s="162">
        <f t="shared" si="45"/>
        <v>34.195183776932822</v>
      </c>
      <c r="X123" s="162">
        <f t="shared" si="45"/>
        <v>37.032723239046035</v>
      </c>
      <c r="Y123" s="162">
        <f t="shared" si="45"/>
        <v>27.222222222222221</v>
      </c>
    </row>
    <row r="124" spans="1:25" s="12" customFormat="1" ht="30" customHeight="1" x14ac:dyDescent="0.2">
      <c r="A124" s="11" t="s">
        <v>93</v>
      </c>
      <c r="B124" s="54">
        <f t="shared" si="40"/>
        <v>18.548335637562481</v>
      </c>
      <c r="C124" s="54">
        <f t="shared" si="40"/>
        <v>29.126630607699649</v>
      </c>
      <c r="D124" s="15">
        <f t="shared" si="28"/>
        <v>1.5703096588739165</v>
      </c>
      <c r="E124" s="54">
        <f t="shared" si="40"/>
        <v>31.25</v>
      </c>
      <c r="F124" s="54">
        <f t="shared" ref="F124" si="46">F119/F112*10</f>
        <v>30</v>
      </c>
      <c r="G124" s="54">
        <f t="shared" si="40"/>
        <v>30</v>
      </c>
      <c r="H124" s="54">
        <f t="shared" si="40"/>
        <v>30.686695278969957</v>
      </c>
      <c r="I124" s="54"/>
      <c r="J124" s="54">
        <f t="shared" si="40"/>
        <v>34.887348353552859</v>
      </c>
      <c r="K124" s="54">
        <f t="shared" si="40"/>
        <v>26.844978165938866</v>
      </c>
      <c r="L124" s="54">
        <f t="shared" si="41"/>
        <v>26.763005780346823</v>
      </c>
      <c r="M124" s="54">
        <f t="shared" si="41"/>
        <v>15</v>
      </c>
      <c r="N124" s="54">
        <f t="shared" si="41"/>
        <v>26.25</v>
      </c>
      <c r="O124" s="54">
        <f t="shared" si="41"/>
        <v>25</v>
      </c>
      <c r="P124" s="54">
        <f t="shared" si="45"/>
        <v>30</v>
      </c>
      <c r="Q124" s="54"/>
      <c r="R124" s="54">
        <f t="shared" si="45"/>
        <v>22.027027027027025</v>
      </c>
      <c r="S124" s="54">
        <f t="shared" si="45"/>
        <v>17.811550151975684</v>
      </c>
      <c r="T124" s="54">
        <f t="shared" si="45"/>
        <v>56</v>
      </c>
      <c r="U124" s="54"/>
      <c r="V124" s="54"/>
      <c r="W124" s="54">
        <f t="shared" si="45"/>
        <v>34.392113910186197</v>
      </c>
      <c r="X124" s="54">
        <f t="shared" si="45"/>
        <v>28.941176470588236</v>
      </c>
      <c r="Y124" s="54">
        <f t="shared" si="45"/>
        <v>30</v>
      </c>
    </row>
    <row r="125" spans="1:25" s="12" customFormat="1" ht="30" customHeight="1" x14ac:dyDescent="0.2">
      <c r="A125" s="11" t="s">
        <v>94</v>
      </c>
      <c r="B125" s="54">
        <f t="shared" si="40"/>
        <v>20.876005510110375</v>
      </c>
      <c r="C125" s="54">
        <f>C120/C113*10</f>
        <v>34.757460233995005</v>
      </c>
      <c r="D125" s="15">
        <f t="shared" si="28"/>
        <v>1.6649478377059135</v>
      </c>
      <c r="E125" s="54">
        <f t="shared" ref="E125:Y125" si="47">E120/E113*10</f>
        <v>38</v>
      </c>
      <c r="F125" s="54">
        <f t="shared" ref="F125" si="48">F120/F113*10</f>
        <v>31</v>
      </c>
      <c r="G125" s="54">
        <f t="shared" si="47"/>
        <v>35.029527559055119</v>
      </c>
      <c r="H125" s="54">
        <f t="shared" si="47"/>
        <v>25.028571428571425</v>
      </c>
      <c r="I125" s="54">
        <f t="shared" si="47"/>
        <v>38.960396039603957</v>
      </c>
      <c r="J125" s="54">
        <f t="shared" si="47"/>
        <v>38.992015968063868</v>
      </c>
      <c r="K125" s="54"/>
      <c r="L125" s="54">
        <f t="shared" si="47"/>
        <v>30.448430493273545</v>
      </c>
      <c r="M125" s="54">
        <f t="shared" si="47"/>
        <v>32.954545454545453</v>
      </c>
      <c r="N125" s="54">
        <f t="shared" si="47"/>
        <v>30.23076923076923</v>
      </c>
      <c r="O125" s="54">
        <f t="shared" si="47"/>
        <v>25</v>
      </c>
      <c r="P125" s="54">
        <f t="shared" si="47"/>
        <v>33.085106382978722</v>
      </c>
      <c r="Q125" s="54">
        <f t="shared" si="47"/>
        <v>28</v>
      </c>
      <c r="R125" s="54">
        <f t="shared" si="47"/>
        <v>27.687366167023555</v>
      </c>
      <c r="S125" s="54">
        <f t="shared" si="47"/>
        <v>25</v>
      </c>
      <c r="T125" s="54">
        <f t="shared" si="47"/>
        <v>28</v>
      </c>
      <c r="U125" s="54">
        <f t="shared" si="47"/>
        <v>25</v>
      </c>
      <c r="V125" s="54"/>
      <c r="W125" s="54"/>
      <c r="X125" s="54">
        <f t="shared" si="47"/>
        <v>37.047935453251071</v>
      </c>
      <c r="Y125" s="54">
        <f t="shared" si="47"/>
        <v>36.170212765957444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55772</v>
      </c>
      <c r="D130" s="15"/>
      <c r="E130" s="107">
        <v>3100</v>
      </c>
      <c r="F130" s="107">
        <v>2086</v>
      </c>
      <c r="G130" s="107">
        <v>3986</v>
      </c>
      <c r="H130" s="107">
        <v>3270</v>
      </c>
      <c r="I130" s="107">
        <v>1729</v>
      </c>
      <c r="J130" s="107">
        <v>4698</v>
      </c>
      <c r="K130" s="107">
        <v>1871</v>
      </c>
      <c r="L130" s="107">
        <v>1999</v>
      </c>
      <c r="M130" s="107">
        <v>3405</v>
      </c>
      <c r="N130" s="107">
        <v>1450</v>
      </c>
      <c r="O130" s="107">
        <v>1737</v>
      </c>
      <c r="P130" s="107">
        <v>2802</v>
      </c>
      <c r="Q130" s="107">
        <v>3467</v>
      </c>
      <c r="R130" s="107">
        <v>2316</v>
      </c>
      <c r="S130" s="107">
        <v>4397</v>
      </c>
      <c r="T130" s="107">
        <v>1424</v>
      </c>
      <c r="U130" s="107">
        <v>1450</v>
      </c>
      <c r="V130" s="107">
        <v>685</v>
      </c>
      <c r="W130" s="107">
        <v>2917</v>
      </c>
      <c r="X130" s="107">
        <v>5213</v>
      </c>
      <c r="Y130" s="107">
        <v>1770</v>
      </c>
    </row>
    <row r="131" spans="1:26" s="12" customFormat="1" ht="30" customHeight="1" x14ac:dyDescent="0.2">
      <c r="A131" s="55" t="s">
        <v>99</v>
      </c>
      <c r="B131" s="56">
        <v>13411</v>
      </c>
      <c r="C131" s="56">
        <f>SUM(E131:Y131)</f>
        <v>10269</v>
      </c>
      <c r="D131" s="15">
        <f t="shared" si="28"/>
        <v>0.76571471180374318</v>
      </c>
      <c r="E131" s="51">
        <f t="shared" ref="E131:Y131" si="49">E109-E130</f>
        <v>950</v>
      </c>
      <c r="F131" s="51">
        <f t="shared" si="49"/>
        <v>267</v>
      </c>
      <c r="G131" s="51">
        <f t="shared" si="49"/>
        <v>850</v>
      </c>
      <c r="H131" s="51">
        <f t="shared" si="49"/>
        <v>604</v>
      </c>
      <c r="I131" s="51">
        <f t="shared" si="49"/>
        <v>120</v>
      </c>
      <c r="J131" s="51">
        <f t="shared" si="49"/>
        <v>1092</v>
      </c>
      <c r="K131" s="51">
        <f t="shared" si="49"/>
        <v>253</v>
      </c>
      <c r="L131" s="51">
        <f t="shared" si="49"/>
        <v>124</v>
      </c>
      <c r="M131" s="51">
        <f t="shared" si="49"/>
        <v>398</v>
      </c>
      <c r="N131" s="51">
        <f t="shared" si="49"/>
        <v>311</v>
      </c>
      <c r="O131" s="51">
        <f t="shared" si="49"/>
        <v>250</v>
      </c>
      <c r="P131" s="51">
        <f t="shared" si="49"/>
        <v>517</v>
      </c>
      <c r="Q131" s="51">
        <f t="shared" si="49"/>
        <v>570</v>
      </c>
      <c r="R131" s="51">
        <f t="shared" si="49"/>
        <v>934</v>
      </c>
      <c r="S131" s="51">
        <f t="shared" si="49"/>
        <v>375</v>
      </c>
      <c r="T131" s="51">
        <f t="shared" si="49"/>
        <v>351</v>
      </c>
      <c r="U131" s="51">
        <f t="shared" si="49"/>
        <v>190</v>
      </c>
      <c r="V131" s="51">
        <f t="shared" si="49"/>
        <v>353</v>
      </c>
      <c r="W131" s="51">
        <f t="shared" si="49"/>
        <v>693</v>
      </c>
      <c r="X131" s="51">
        <f t="shared" si="49"/>
        <v>747</v>
      </c>
      <c r="Y131" s="51">
        <f t="shared" si="49"/>
        <v>320</v>
      </c>
    </row>
    <row r="132" spans="1:26" s="12" customFormat="1" ht="30" customHeight="1" x14ac:dyDescent="0.2">
      <c r="A132" s="32" t="s">
        <v>100</v>
      </c>
      <c r="B132" s="27">
        <v>607</v>
      </c>
      <c r="C132" s="27">
        <f>SUM(E132:Y132)</f>
        <v>552</v>
      </c>
      <c r="D132" s="15">
        <f t="shared" si="27"/>
        <v>0.90939044481054365</v>
      </c>
      <c r="E132" s="24">
        <v>38</v>
      </c>
      <c r="F132" s="24">
        <v>23</v>
      </c>
      <c r="G132" s="134">
        <v>32</v>
      </c>
      <c r="H132" s="134">
        <v>49</v>
      </c>
      <c r="I132" s="134">
        <v>19</v>
      </c>
      <c r="J132" s="134">
        <v>52</v>
      </c>
      <c r="K132" s="134">
        <v>25</v>
      </c>
      <c r="L132" s="134">
        <v>12</v>
      </c>
      <c r="M132" s="134">
        <v>33</v>
      </c>
      <c r="N132" s="134">
        <v>17</v>
      </c>
      <c r="O132" s="134">
        <v>16</v>
      </c>
      <c r="P132" s="134">
        <v>24</v>
      </c>
      <c r="Q132" s="134">
        <v>24</v>
      </c>
      <c r="R132" s="134">
        <v>18</v>
      </c>
      <c r="S132" s="134">
        <v>24</v>
      </c>
      <c r="T132" s="134">
        <v>15</v>
      </c>
      <c r="U132" s="134">
        <v>12</v>
      </c>
      <c r="V132" s="134">
        <v>17</v>
      </c>
      <c r="W132" s="134">
        <v>18</v>
      </c>
      <c r="X132" s="134">
        <v>56</v>
      </c>
      <c r="Y132" s="134">
        <v>28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50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1">F134-F135</f>
        <v>162</v>
      </c>
      <c r="G136" s="51">
        <f t="shared" si="51"/>
        <v>803</v>
      </c>
      <c r="H136" s="51">
        <f t="shared" si="51"/>
        <v>367</v>
      </c>
      <c r="I136" s="51">
        <f t="shared" si="51"/>
        <v>10</v>
      </c>
      <c r="J136" s="51">
        <f t="shared" si="51"/>
        <v>144</v>
      </c>
      <c r="K136" s="51">
        <f t="shared" si="51"/>
        <v>608</v>
      </c>
      <c r="L136" s="51">
        <f t="shared" si="51"/>
        <v>739</v>
      </c>
      <c r="M136" s="51">
        <f t="shared" si="51"/>
        <v>243</v>
      </c>
      <c r="N136" s="51">
        <f t="shared" si="51"/>
        <v>30</v>
      </c>
      <c r="O136" s="51">
        <f t="shared" si="51"/>
        <v>280</v>
      </c>
      <c r="P136" s="51">
        <f t="shared" si="51"/>
        <v>339</v>
      </c>
      <c r="Q136" s="51">
        <f t="shared" si="51"/>
        <v>12</v>
      </c>
      <c r="R136" s="51">
        <f t="shared" si="51"/>
        <v>679</v>
      </c>
      <c r="S136" s="51">
        <f t="shared" si="51"/>
        <v>189</v>
      </c>
      <c r="T136" s="51">
        <f t="shared" si="51"/>
        <v>59</v>
      </c>
      <c r="U136" s="51">
        <f t="shared" si="51"/>
        <v>115</v>
      </c>
      <c r="V136" s="51">
        <f t="shared" si="51"/>
        <v>30</v>
      </c>
      <c r="W136" s="51">
        <f t="shared" si="51"/>
        <v>351</v>
      </c>
      <c r="X136" s="51">
        <f t="shared" si="51"/>
        <v>383</v>
      </c>
      <c r="Y136" s="51">
        <f t="shared" si="51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44</v>
      </c>
      <c r="C137" s="27">
        <f>SUM(E137:Y137)</f>
        <v>1</v>
      </c>
      <c r="D137" s="15">
        <f t="shared" ref="D137:D143" si="52">C137/B137</f>
        <v>2.2727272727272728E-2</v>
      </c>
      <c r="E137" s="39"/>
      <c r="F137" s="39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9.047912811022003E-3</v>
      </c>
      <c r="C138" s="33">
        <f>C137/C136</f>
        <v>1.7543859649122806E-4</v>
      </c>
      <c r="D138" s="15">
        <f t="shared" si="52"/>
        <v>1.9389952153110047E-2</v>
      </c>
      <c r="E138" s="35">
        <f t="shared" ref="E138:Y138" si="53">E137/E136</f>
        <v>0</v>
      </c>
      <c r="F138" s="35">
        <f t="shared" si="53"/>
        <v>0</v>
      </c>
      <c r="G138" s="134">
        <f t="shared" si="53"/>
        <v>0</v>
      </c>
      <c r="H138" s="134">
        <f t="shared" si="53"/>
        <v>0</v>
      </c>
      <c r="I138" s="134">
        <f t="shared" si="53"/>
        <v>0</v>
      </c>
      <c r="J138" s="134">
        <f t="shared" si="53"/>
        <v>0</v>
      </c>
      <c r="K138" s="134">
        <f t="shared" si="53"/>
        <v>0</v>
      </c>
      <c r="L138" s="134">
        <f t="shared" si="53"/>
        <v>0</v>
      </c>
      <c r="M138" s="134">
        <f t="shared" si="53"/>
        <v>0</v>
      </c>
      <c r="N138" s="134">
        <f t="shared" si="53"/>
        <v>0</v>
      </c>
      <c r="O138" s="134">
        <f t="shared" si="53"/>
        <v>0</v>
      </c>
      <c r="P138" s="134">
        <f t="shared" si="53"/>
        <v>0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2.6109660574412533E-3</v>
      </c>
      <c r="Y138" s="134" t="e">
        <f t="shared" si="53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4819</v>
      </c>
      <c r="C139" s="93">
        <f>C136-C137</f>
        <v>5699</v>
      </c>
      <c r="D139" s="93"/>
      <c r="E139" s="93">
        <f t="shared" ref="E139:Y139" si="54">E136-E137</f>
        <v>157</v>
      </c>
      <c r="F139" s="93">
        <f t="shared" si="54"/>
        <v>162</v>
      </c>
      <c r="G139" s="134">
        <f t="shared" si="54"/>
        <v>803</v>
      </c>
      <c r="H139" s="134">
        <f t="shared" si="54"/>
        <v>367</v>
      </c>
      <c r="I139" s="134">
        <f t="shared" si="54"/>
        <v>10</v>
      </c>
      <c r="J139" s="134">
        <f t="shared" si="54"/>
        <v>144</v>
      </c>
      <c r="K139" s="134">
        <f t="shared" si="54"/>
        <v>608</v>
      </c>
      <c r="L139" s="134">
        <f t="shared" si="54"/>
        <v>739</v>
      </c>
      <c r="M139" s="134">
        <f t="shared" si="54"/>
        <v>243</v>
      </c>
      <c r="N139" s="134">
        <f t="shared" si="54"/>
        <v>30</v>
      </c>
      <c r="O139" s="134">
        <f t="shared" si="54"/>
        <v>280</v>
      </c>
      <c r="P139" s="134">
        <f t="shared" si="54"/>
        <v>339</v>
      </c>
      <c r="Q139" s="134">
        <f t="shared" si="54"/>
        <v>12</v>
      </c>
      <c r="R139" s="134">
        <f t="shared" si="54"/>
        <v>679</v>
      </c>
      <c r="S139" s="134">
        <f t="shared" si="54"/>
        <v>189</v>
      </c>
      <c r="T139" s="134">
        <f t="shared" si="54"/>
        <v>59</v>
      </c>
      <c r="U139" s="134">
        <f t="shared" si="54"/>
        <v>115</v>
      </c>
      <c r="V139" s="134">
        <f t="shared" si="54"/>
        <v>30</v>
      </c>
      <c r="W139" s="134">
        <f t="shared" si="54"/>
        <v>351</v>
      </c>
      <c r="X139" s="134">
        <f t="shared" si="54"/>
        <v>382</v>
      </c>
      <c r="Y139" s="134">
        <f t="shared" si="54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2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990</v>
      </c>
      <c r="C141" s="27">
        <f>SUM(E141:Y141)</f>
        <v>30</v>
      </c>
      <c r="D141" s="15">
        <f t="shared" si="52"/>
        <v>3.0303030303030304E-2</v>
      </c>
      <c r="E141" s="39"/>
      <c r="F141" s="39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34" t="e">
        <f t="shared" si="55"/>
        <v>#DIV/0!</v>
      </c>
      <c r="H142" s="134" t="e">
        <f t="shared" si="55"/>
        <v>#DIV/0!</v>
      </c>
      <c r="I142" s="134" t="e">
        <f t="shared" si="55"/>
        <v>#DIV/0!</v>
      </c>
      <c r="J142" s="134" t="e">
        <f t="shared" si="55"/>
        <v>#DIV/0!</v>
      </c>
      <c r="K142" s="134" t="e">
        <f t="shared" si="55"/>
        <v>#DIV/0!</v>
      </c>
      <c r="L142" s="134" t="e">
        <f t="shared" si="55"/>
        <v>#DIV/0!</v>
      </c>
      <c r="M142" s="134" t="e">
        <f t="shared" si="55"/>
        <v>#DIV/0!</v>
      </c>
      <c r="N142" s="134" t="e">
        <f t="shared" si="55"/>
        <v>#DIV/0!</v>
      </c>
      <c r="O142" s="134" t="e">
        <f t="shared" si="55"/>
        <v>#DIV/0!</v>
      </c>
      <c r="P142" s="134" t="e">
        <f t="shared" si="55"/>
        <v>#DIV/0!</v>
      </c>
      <c r="Q142" s="134" t="e">
        <f t="shared" si="55"/>
        <v>#DIV/0!</v>
      </c>
      <c r="R142" s="134" t="e">
        <f t="shared" si="55"/>
        <v>#DIV/0!</v>
      </c>
      <c r="S142" s="134" t="e">
        <f t="shared" si="55"/>
        <v>#DIV/0!</v>
      </c>
      <c r="T142" s="134" t="e">
        <f t="shared" si="55"/>
        <v>#DIV/0!</v>
      </c>
      <c r="U142" s="134" t="e">
        <f t="shared" si="55"/>
        <v>#DIV/0!</v>
      </c>
      <c r="V142" s="134" t="e">
        <f t="shared" si="55"/>
        <v>#DIV/0!</v>
      </c>
      <c r="W142" s="134" t="e">
        <f t="shared" si="55"/>
        <v>#DIV/0!</v>
      </c>
      <c r="X142" s="134" t="e">
        <f t="shared" si="55"/>
        <v>#DIV/0!</v>
      </c>
      <c r="Y142" s="134" t="e">
        <f t="shared" si="55"/>
        <v>#DIV/0!</v>
      </c>
    </row>
    <row r="143" spans="1:26" s="12" customFormat="1" ht="30" customHeight="1" x14ac:dyDescent="0.2">
      <c r="A143" s="32" t="s">
        <v>98</v>
      </c>
      <c r="B143" s="59">
        <f>B141/B137*10</f>
        <v>225</v>
      </c>
      <c r="C143" s="59">
        <f>C141/C137*10</f>
        <v>300</v>
      </c>
      <c r="D143" s="15">
        <f t="shared" si="52"/>
        <v>1.3333333333333333</v>
      </c>
      <c r="E143" s="58"/>
      <c r="F143" s="58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6">F144-F145</f>
        <v>86</v>
      </c>
      <c r="G146" s="51">
        <f t="shared" si="56"/>
        <v>90</v>
      </c>
      <c r="H146" s="51">
        <f t="shared" si="56"/>
        <v>0.5</v>
      </c>
      <c r="I146" s="51">
        <f t="shared" si="56"/>
        <v>16</v>
      </c>
      <c r="J146" s="51">
        <f t="shared" si="56"/>
        <v>10</v>
      </c>
      <c r="K146" s="51">
        <f t="shared" si="56"/>
        <v>127</v>
      </c>
      <c r="L146" s="51">
        <f t="shared" si="56"/>
        <v>94</v>
      </c>
      <c r="M146" s="51">
        <f t="shared" si="56"/>
        <v>47</v>
      </c>
      <c r="N146" s="51">
        <f t="shared" si="56"/>
        <v>24</v>
      </c>
      <c r="O146" s="51">
        <f t="shared" si="56"/>
        <v>76</v>
      </c>
      <c r="P146" s="51">
        <f t="shared" si="56"/>
        <v>129</v>
      </c>
      <c r="Q146" s="51">
        <f t="shared" si="56"/>
        <v>0</v>
      </c>
      <c r="R146" s="51">
        <f t="shared" si="56"/>
        <v>8</v>
      </c>
      <c r="S146" s="51">
        <f t="shared" si="56"/>
        <v>36</v>
      </c>
      <c r="T146" s="51">
        <f t="shared" si="56"/>
        <v>26</v>
      </c>
      <c r="U146" s="51">
        <f t="shared" si="56"/>
        <v>0</v>
      </c>
      <c r="V146" s="51">
        <f t="shared" si="56"/>
        <v>11</v>
      </c>
      <c r="W146" s="51">
        <f t="shared" si="56"/>
        <v>95</v>
      </c>
      <c r="X146" s="51">
        <f t="shared" si="56"/>
        <v>58</v>
      </c>
      <c r="Y146" s="51">
        <f t="shared" si="56"/>
        <v>6</v>
      </c>
    </row>
    <row r="147" spans="1:25" s="12" customFormat="1" ht="30" customHeight="1" outlineLevel="1" x14ac:dyDescent="0.2">
      <c r="A147" s="55" t="s">
        <v>177</v>
      </c>
      <c r="B147" s="23">
        <v>63.4</v>
      </c>
      <c r="C147" s="27">
        <f>SUM(E147:Y147)</f>
        <v>44</v>
      </c>
      <c r="D147" s="15">
        <f t="shared" ref="D147:D178" si="57">C147/B147</f>
        <v>0.694006309148265</v>
      </c>
      <c r="E147" s="39"/>
      <c r="F147" s="39">
        <v>3</v>
      </c>
      <c r="G147" s="134">
        <v>25</v>
      </c>
      <c r="H147" s="134"/>
      <c r="I147" s="134"/>
      <c r="J147" s="134"/>
      <c r="K147" s="134">
        <v>6</v>
      </c>
      <c r="L147" s="134"/>
      <c r="M147" s="134">
        <v>9.5</v>
      </c>
      <c r="N147" s="134"/>
      <c r="O147" s="134"/>
      <c r="P147" s="134"/>
      <c r="Q147" s="134"/>
      <c r="R147" s="134"/>
      <c r="S147" s="134"/>
      <c r="T147" s="134">
        <v>0.5</v>
      </c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7.2457142857142859E-2</v>
      </c>
      <c r="C148" s="33">
        <f>C147/C146</f>
        <v>4.5761830473218926E-2</v>
      </c>
      <c r="D148" s="15">
        <f t="shared" si="57"/>
        <v>0.63157100416508771</v>
      </c>
      <c r="E148" s="29"/>
      <c r="F148" s="29">
        <f>F147/F146</f>
        <v>3.4883720930232558E-2</v>
      </c>
      <c r="G148" s="29"/>
      <c r="H148" s="29"/>
      <c r="I148" s="136"/>
      <c r="J148" s="29"/>
      <c r="K148" s="29">
        <f>K147/K146</f>
        <v>4.7244094488188976E-2</v>
      </c>
      <c r="L148" s="29"/>
      <c r="M148" s="29">
        <f t="shared" ref="M148" si="58">M147/M146</f>
        <v>0.20212765957446807</v>
      </c>
      <c r="N148" s="29"/>
      <c r="O148" s="29"/>
      <c r="P148" s="134"/>
      <c r="Q148" s="136"/>
      <c r="R148" s="29"/>
      <c r="S148" s="29"/>
      <c r="T148" s="29"/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7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1786.6</v>
      </c>
      <c r="C150" s="27">
        <f>SUM(E150:Y150)</f>
        <v>989.5</v>
      </c>
      <c r="D150" s="15">
        <f t="shared" si="57"/>
        <v>0.55384529273480354</v>
      </c>
      <c r="E150" s="39"/>
      <c r="F150" s="39">
        <v>60</v>
      </c>
      <c r="G150" s="39">
        <v>375</v>
      </c>
      <c r="H150" s="39"/>
      <c r="I150" s="134"/>
      <c r="J150" s="39"/>
      <c r="K150" s="102">
        <v>388</v>
      </c>
      <c r="L150" s="39"/>
      <c r="M150" s="39">
        <v>150</v>
      </c>
      <c r="N150" s="39"/>
      <c r="O150" s="39"/>
      <c r="P150" s="134"/>
      <c r="Q150" s="134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7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59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281.79810725552051</v>
      </c>
      <c r="C152" s="59">
        <f>C150/C147*10</f>
        <v>224.88636363636363</v>
      </c>
      <c r="D152" s="15">
        <f t="shared" si="57"/>
        <v>0.798040717258785</v>
      </c>
      <c r="E152" s="58"/>
      <c r="F152" s="58">
        <f t="shared" ref="F152:J152" si="60">F150/F147*10</f>
        <v>200</v>
      </c>
      <c r="G152" s="58">
        <f t="shared" si="60"/>
        <v>150</v>
      </c>
      <c r="H152" s="58"/>
      <c r="I152" s="58"/>
      <c r="J152" s="58"/>
      <c r="K152" s="58">
        <f t="shared" ref="K152" si="61">K150/K147*10</f>
        <v>646.66666666666674</v>
      </c>
      <c r="L152" s="58"/>
      <c r="M152" s="58">
        <f>M150/M147*10</f>
        <v>157.89473684210526</v>
      </c>
      <c r="N152" s="58"/>
      <c r="O152" s="58"/>
      <c r="P152" s="58"/>
      <c r="Q152" s="58"/>
      <c r="R152" s="58"/>
      <c r="S152" s="58"/>
      <c r="T152" s="58">
        <f t="shared" ref="T152" si="62">T150/T147*10</f>
        <v>330</v>
      </c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402</v>
      </c>
      <c r="C153" s="27">
        <f>SUM(E153:Y153)</f>
        <v>531</v>
      </c>
      <c r="D153" s="15">
        <f t="shared" si="57"/>
        <v>1.3208955223880596</v>
      </c>
      <c r="E153" s="38"/>
      <c r="F153" s="37"/>
      <c r="G153" s="57">
        <v>519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7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>
        <v>3510</v>
      </c>
      <c r="C154" s="27">
        <f>SUM(E154:Y154)</f>
        <v>750</v>
      </c>
      <c r="D154" s="15"/>
      <c r="E154" s="38"/>
      <c r="F154" s="37"/>
      <c r="G154" s="37">
        <v>750</v>
      </c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/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87.313432835820905</v>
      </c>
      <c r="C155" s="59">
        <f>C154/C153*10</f>
        <v>14.124293785310735</v>
      </c>
      <c r="D155" s="15">
        <f t="shared" si="57"/>
        <v>0.16176541600270414</v>
      </c>
      <c r="E155" s="38"/>
      <c r="F155" s="58"/>
      <c r="G155" s="58">
        <f>G154/G153*10</f>
        <v>14.450867052023122</v>
      </c>
      <c r="H155" s="58"/>
      <c r="I155" s="143"/>
      <c r="J155" s="58"/>
      <c r="K155" s="58"/>
      <c r="L155" s="58"/>
      <c r="M155" s="58"/>
      <c r="N155" s="58"/>
      <c r="O155" s="58"/>
      <c r="P155" s="58"/>
      <c r="Q155" s="143"/>
      <c r="R155" s="58"/>
      <c r="S155" s="58"/>
      <c r="T155" s="58"/>
      <c r="U155" s="58"/>
      <c r="V155" s="38"/>
      <c r="W155" s="58"/>
      <c r="X155" s="38"/>
      <c r="Y155" s="58">
        <f>Y154/Y153*10</f>
        <v>0</v>
      </c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7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7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7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7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7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7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0</v>
      </c>
      <c r="D162" s="15" t="e">
        <f t="shared" si="57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/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7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 t="e">
        <f>B163/B162*10</f>
        <v>#DIV/0!</v>
      </c>
      <c r="C164" s="53" t="e">
        <f>C163/C162*10</f>
        <v>#DIV/0!</v>
      </c>
      <c r="D164" s="15" t="e">
        <f t="shared" si="57"/>
        <v>#DIV/0!</v>
      </c>
      <c r="E164" s="54" t="e">
        <f>E163/E162*10</f>
        <v>#DIV/0!</v>
      </c>
      <c r="F164" s="54"/>
      <c r="G164" s="54"/>
      <c r="H164" s="54" t="e">
        <f t="shared" ref="H164:M164" si="63">H163/H162*10</f>
        <v>#DIV/0!</v>
      </c>
      <c r="I164" s="142" t="e">
        <f t="shared" si="63"/>
        <v>#DIV/0!</v>
      </c>
      <c r="J164" s="54" t="e">
        <f t="shared" si="63"/>
        <v>#DIV/0!</v>
      </c>
      <c r="K164" s="54" t="e">
        <f t="shared" si="63"/>
        <v>#DIV/0!</v>
      </c>
      <c r="L164" s="54" t="e">
        <f t="shared" si="63"/>
        <v>#DIV/0!</v>
      </c>
      <c r="M164" s="54" t="e">
        <f t="shared" si="63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4">S163/S162*10</f>
        <v>#DIV/0!</v>
      </c>
      <c r="T164" s="54" t="e">
        <f t="shared" si="64"/>
        <v>#DIV/0!</v>
      </c>
      <c r="U164" s="54" t="e">
        <f t="shared" si="64"/>
        <v>#DIV/0!</v>
      </c>
      <c r="V164" s="54" t="e">
        <f t="shared" si="64"/>
        <v>#DIV/0!</v>
      </c>
      <c r="W164" s="54" t="e">
        <f t="shared" si="64"/>
        <v>#DIV/0!</v>
      </c>
      <c r="X164" s="54" t="e">
        <f t="shared" si="64"/>
        <v>#DIV/0!</v>
      </c>
      <c r="Y164" s="26"/>
    </row>
    <row r="165" spans="1:25" s="12" customFormat="1" ht="30" customHeight="1" x14ac:dyDescent="0.2">
      <c r="A165" s="55" t="s">
        <v>184</v>
      </c>
      <c r="B165" s="27">
        <v>1603</v>
      </c>
      <c r="C165" s="27">
        <f>SUM(E165:Y165)</f>
        <v>286</v>
      </c>
      <c r="D165" s="15">
        <f t="shared" si="57"/>
        <v>0.1784154709918902</v>
      </c>
      <c r="E165" s="37"/>
      <c r="F165" s="37"/>
      <c r="G165" s="37"/>
      <c r="H165" s="37"/>
      <c r="I165" s="129">
        <v>246</v>
      </c>
      <c r="J165" s="37"/>
      <c r="K165" s="37"/>
      <c r="L165" s="37"/>
      <c r="M165" s="37">
        <v>40</v>
      </c>
      <c r="N165" s="37"/>
      <c r="O165" s="37"/>
      <c r="P165" s="37"/>
      <c r="Q165" s="129"/>
      <c r="R165" s="37"/>
      <c r="S165" s="37"/>
      <c r="T165" s="37"/>
      <c r="U165" s="37"/>
      <c r="V165" s="37"/>
      <c r="W165" s="37"/>
      <c r="X165" s="37"/>
      <c r="Y165" s="37"/>
    </row>
    <row r="166" spans="1:25" s="12" customFormat="1" ht="30" customHeight="1" x14ac:dyDescent="0.2">
      <c r="A166" s="32" t="s">
        <v>185</v>
      </c>
      <c r="B166" s="27">
        <v>1066</v>
      </c>
      <c r="C166" s="27">
        <f>SUM(E166:Y166)</f>
        <v>256</v>
      </c>
      <c r="D166" s="15">
        <f t="shared" si="57"/>
        <v>0.24015009380863039</v>
      </c>
      <c r="E166" s="37"/>
      <c r="F166" s="35"/>
      <c r="G166" s="58"/>
      <c r="H166" s="26"/>
      <c r="I166" s="103">
        <v>208</v>
      </c>
      <c r="J166" s="26"/>
      <c r="K166" s="26"/>
      <c r="L166" s="38"/>
      <c r="M166" s="38">
        <v>48</v>
      </c>
      <c r="N166" s="26"/>
      <c r="O166" s="35"/>
      <c r="P166" s="35"/>
      <c r="Q166" s="139"/>
      <c r="R166" s="38"/>
      <c r="S166" s="38"/>
      <c r="T166" s="35"/>
      <c r="U166" s="35"/>
      <c r="V166" s="38"/>
      <c r="W166" s="35"/>
      <c r="X166" s="38"/>
      <c r="Y166" s="35"/>
    </row>
    <row r="167" spans="1:25" s="12" customFormat="1" ht="30" customHeight="1" x14ac:dyDescent="0.2">
      <c r="A167" s="32" t="s">
        <v>98</v>
      </c>
      <c r="B167" s="53">
        <f>B166/B165*10</f>
        <v>6.6500311915159074</v>
      </c>
      <c r="C167" s="53">
        <f>C166/C165*10</f>
        <v>8.9510489510489517</v>
      </c>
      <c r="D167" s="15">
        <f t="shared" si="57"/>
        <v>1.3460160852280929</v>
      </c>
      <c r="E167" s="54"/>
      <c r="F167" s="54"/>
      <c r="G167" s="54"/>
      <c r="H167" s="54"/>
      <c r="I167" s="142">
        <f>I166/I165*10</f>
        <v>8.4552845528455283</v>
      </c>
      <c r="J167" s="142"/>
      <c r="K167" s="142"/>
      <c r="L167" s="142"/>
      <c r="M167" s="142">
        <f t="shared" ref="M167" si="65">M166/M165*10</f>
        <v>12</v>
      </c>
      <c r="N167" s="54"/>
      <c r="O167" s="26"/>
      <c r="P167" s="26"/>
      <c r="Q167" s="142"/>
      <c r="R167" s="54"/>
      <c r="S167" s="54"/>
      <c r="T167" s="26"/>
      <c r="U167" s="26"/>
      <c r="V167" s="54"/>
      <c r="W167" s="54"/>
      <c r="X167" s="54"/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7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7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7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7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7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7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7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7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7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7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7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36.299999999999997</v>
      </c>
      <c r="D179" s="15"/>
      <c r="E179" s="27"/>
      <c r="F179" s="27"/>
      <c r="G179" s="27">
        <v>17</v>
      </c>
      <c r="H179" s="27"/>
      <c r="I179" s="129"/>
      <c r="J179" s="37"/>
      <c r="K179" s="37"/>
      <c r="L179" s="37">
        <f t="shared" ref="L179" si="66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27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>
        <v>14</v>
      </c>
      <c r="Q180" s="129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49.95</v>
      </c>
      <c r="D181" s="15"/>
      <c r="E181" s="27"/>
      <c r="F181" s="27"/>
      <c r="G181" s="27">
        <v>22</v>
      </c>
      <c r="H181" s="27"/>
      <c r="I181" s="129"/>
      <c r="J181" s="37"/>
      <c r="K181" s="37"/>
      <c r="L181" s="37">
        <f t="shared" ref="L181" si="67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27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>
        <v>18</v>
      </c>
      <c r="Q182" s="129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13.760330578512399</v>
      </c>
      <c r="D183" s="15"/>
      <c r="E183" s="37"/>
      <c r="F183" s="37"/>
      <c r="G183" s="60">
        <f>G181/G179*10</f>
        <v>12.941176470588236</v>
      </c>
      <c r="H183" s="60"/>
      <c r="I183" s="60"/>
      <c r="J183" s="60"/>
      <c r="K183" s="60"/>
      <c r="L183" s="60">
        <f t="shared" ref="L183" si="68">L184</f>
        <v>2.5</v>
      </c>
      <c r="M183" s="60"/>
      <c r="N183" s="60"/>
      <c r="O183" s="60"/>
      <c r="P183" s="60">
        <f t="shared" ref="P183:R183" si="69">P184</f>
        <v>12.857142857142858</v>
      </c>
      <c r="Q183" s="60"/>
      <c r="R183" s="60"/>
      <c r="S183" s="60">
        <f>S184</f>
        <v>21.666666666666671</v>
      </c>
      <c r="T183" s="60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70">L182/L180*10</f>
        <v>2.5</v>
      </c>
      <c r="M184" s="163"/>
      <c r="N184" s="163"/>
      <c r="O184" s="163"/>
      <c r="P184" s="163">
        <f t="shared" ref="P184:R184" si="71">P182/P180*10</f>
        <v>12.857142857142858</v>
      </c>
      <c r="Q184" s="163"/>
      <c r="R184" s="163"/>
      <c r="S184" s="163">
        <f>S182/S180*10</f>
        <v>21.666666666666671</v>
      </c>
      <c r="T184" s="163">
        <f>T182/T180*10</f>
        <v>29.333333333333336</v>
      </c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72801</v>
      </c>
      <c r="C185" s="27">
        <f>SUM(E185:Y185)</f>
        <v>65579</v>
      </c>
      <c r="D185" s="15">
        <f>C185/B185</f>
        <v>0.90079806596063239</v>
      </c>
      <c r="E185" s="39">
        <v>9500</v>
      </c>
      <c r="F185" s="39">
        <v>1960</v>
      </c>
      <c r="G185" s="39">
        <v>3500</v>
      </c>
      <c r="H185" s="39">
        <v>1530</v>
      </c>
      <c r="I185" s="134">
        <v>1304</v>
      </c>
      <c r="J185" s="39">
        <v>6200</v>
      </c>
      <c r="K185" s="102">
        <v>3048</v>
      </c>
      <c r="L185" s="39">
        <v>577</v>
      </c>
      <c r="M185" s="39">
        <v>1620</v>
      </c>
      <c r="N185" s="39">
        <v>1880</v>
      </c>
      <c r="O185" s="39">
        <v>1710</v>
      </c>
      <c r="P185" s="134">
        <v>4108</v>
      </c>
      <c r="Q185" s="134">
        <v>5240</v>
      </c>
      <c r="R185" s="39">
        <v>2500</v>
      </c>
      <c r="S185" s="39">
        <v>5220</v>
      </c>
      <c r="T185" s="39">
        <v>2354</v>
      </c>
      <c r="U185" s="39">
        <v>1002</v>
      </c>
      <c r="V185" s="39">
        <v>950</v>
      </c>
      <c r="W185" s="39">
        <v>5793</v>
      </c>
      <c r="X185" s="39">
        <v>3773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0.69334285714285715</v>
      </c>
      <c r="C186" s="89">
        <f>C185/C188</f>
        <v>0.62456190476190476</v>
      </c>
      <c r="D186" s="15">
        <f>C186/B186</f>
        <v>0.90079806596063239</v>
      </c>
      <c r="E186" s="30">
        <f>E185/E188</f>
        <v>1.2756814824761649</v>
      </c>
      <c r="F186" s="101">
        <f t="shared" ref="F186:Y186" si="72">F185/F188</f>
        <v>0.47968673519334315</v>
      </c>
      <c r="G186" s="101">
        <f t="shared" si="72"/>
        <v>0.63694267515923564</v>
      </c>
      <c r="H186" s="101">
        <f t="shared" si="72"/>
        <v>0.22693562741026402</v>
      </c>
      <c r="I186" s="101">
        <f t="shared" si="72"/>
        <v>0.38682883417383568</v>
      </c>
      <c r="J186" s="101">
        <f t="shared" si="72"/>
        <v>1.0451786918408632</v>
      </c>
      <c r="K186" s="101">
        <f t="shared" si="72"/>
        <v>0.70900209351011867</v>
      </c>
      <c r="L186" s="101">
        <f t="shared" si="72"/>
        <v>0.11423480498911107</v>
      </c>
      <c r="M186" s="101">
        <f t="shared" si="72"/>
        <v>0.35832780358327804</v>
      </c>
      <c r="N186" s="101">
        <f t="shared" si="72"/>
        <v>0.84342754598474656</v>
      </c>
      <c r="O186" s="101">
        <f t="shared" si="72"/>
        <v>0.55179090029041622</v>
      </c>
      <c r="P186" s="101">
        <f t="shared" si="72"/>
        <v>0.58244718559478237</v>
      </c>
      <c r="Q186" s="101">
        <f t="shared" si="72"/>
        <v>0.69376406725804318</v>
      </c>
      <c r="R186" s="101">
        <f t="shared" si="72"/>
        <v>0.48933255040125267</v>
      </c>
      <c r="S186" s="101">
        <f t="shared" si="72"/>
        <v>0.68119535429988254</v>
      </c>
      <c r="T186" s="101">
        <f t="shared" si="72"/>
        <v>0.57625458996328027</v>
      </c>
      <c r="U186" s="101">
        <f t="shared" si="72"/>
        <v>0.30428180989978743</v>
      </c>
      <c r="V186" s="101">
        <f t="shared" si="72"/>
        <v>0.44642857142857145</v>
      </c>
      <c r="W186" s="101">
        <f t="shared" si="72"/>
        <v>0.95029527559055116</v>
      </c>
      <c r="X186" s="101">
        <f t="shared" si="72"/>
        <v>0.54673235762932904</v>
      </c>
      <c r="Y186" s="101">
        <f t="shared" si="72"/>
        <v>0.63575693712680015</v>
      </c>
    </row>
    <row r="187" spans="1:25" s="12" customFormat="1" ht="30" hidden="1" customHeight="1" x14ac:dyDescent="0.2">
      <c r="A187" s="32" t="s">
        <v>123</v>
      </c>
      <c r="B187" s="23"/>
      <c r="C187" s="27">
        <f>SUM(E187:Y187)</f>
        <v>0</v>
      </c>
      <c r="D187" s="15" t="e">
        <f t="shared" ref="D187:D192" si="73">C187/B187</f>
        <v>#DIV/0!</v>
      </c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si="73"/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371</v>
      </c>
      <c r="C189" s="27">
        <f>SUM(E189:Y189)</f>
        <v>413</v>
      </c>
      <c r="D189" s="15">
        <f t="shared" si="73"/>
        <v>1.1132075471698113</v>
      </c>
      <c r="E189" s="102"/>
      <c r="F189" s="102"/>
      <c r="G189" s="102"/>
      <c r="H189" s="102"/>
      <c r="I189" s="102"/>
      <c r="J189" s="102"/>
      <c r="K189" s="102">
        <v>120</v>
      </c>
      <c r="L189" s="102"/>
      <c r="M189" s="102"/>
      <c r="N189" s="102"/>
      <c r="O189" s="102"/>
      <c r="P189" s="102"/>
      <c r="Q189" s="102"/>
      <c r="R189" s="102"/>
      <c r="S189" s="102">
        <v>193</v>
      </c>
      <c r="T189" s="102"/>
      <c r="U189" s="102"/>
      <c r="V189" s="102"/>
      <c r="W189" s="102"/>
      <c r="X189" s="102"/>
      <c r="Y189" s="102">
        <v>100</v>
      </c>
    </row>
    <row r="190" spans="1:25" s="12" customFormat="1" ht="30" hidden="1" customHeight="1" x14ac:dyDescent="0.2">
      <c r="A190" s="13" t="s">
        <v>52</v>
      </c>
      <c r="B190" s="90">
        <f>B189/B188</f>
        <v>3.5333333333333332E-3</v>
      </c>
      <c r="C190" s="90">
        <f>C189/C188</f>
        <v>3.933333333333333E-3</v>
      </c>
      <c r="D190" s="15">
        <f t="shared" si="73"/>
        <v>1.1132075471698113</v>
      </c>
      <c r="E190" s="16">
        <f t="shared" ref="E190:Y190" si="74">E189/E188</f>
        <v>0</v>
      </c>
      <c r="F190" s="16">
        <f t="shared" si="74"/>
        <v>0</v>
      </c>
      <c r="G190" s="16">
        <f t="shared" si="74"/>
        <v>0</v>
      </c>
      <c r="H190" s="16">
        <f t="shared" si="74"/>
        <v>0</v>
      </c>
      <c r="I190" s="16">
        <f t="shared" si="74"/>
        <v>0</v>
      </c>
      <c r="J190" s="16">
        <f t="shared" si="74"/>
        <v>0</v>
      </c>
      <c r="K190" s="16">
        <f t="shared" si="74"/>
        <v>2.7913468248429867E-2</v>
      </c>
      <c r="L190" s="16">
        <f t="shared" si="74"/>
        <v>0</v>
      </c>
      <c r="M190" s="16">
        <f t="shared" si="74"/>
        <v>0</v>
      </c>
      <c r="N190" s="16">
        <f t="shared" si="74"/>
        <v>0</v>
      </c>
      <c r="O190" s="16">
        <f t="shared" si="74"/>
        <v>0</v>
      </c>
      <c r="P190" s="16">
        <f t="shared" si="74"/>
        <v>0</v>
      </c>
      <c r="Q190" s="16">
        <f t="shared" si="74"/>
        <v>0</v>
      </c>
      <c r="R190" s="16">
        <f t="shared" si="74"/>
        <v>0</v>
      </c>
      <c r="S190" s="16">
        <f t="shared" si="74"/>
        <v>2.518595850189221E-2</v>
      </c>
      <c r="T190" s="16">
        <f t="shared" si="74"/>
        <v>0</v>
      </c>
      <c r="U190" s="16">
        <f t="shared" si="74"/>
        <v>0</v>
      </c>
      <c r="V190" s="16">
        <f t="shared" si="74"/>
        <v>0</v>
      </c>
      <c r="W190" s="16">
        <f t="shared" si="74"/>
        <v>0</v>
      </c>
      <c r="X190" s="16">
        <f t="shared" si="74"/>
        <v>0</v>
      </c>
      <c r="Y190" s="16">
        <f t="shared" si="74"/>
        <v>3.5124692658939236E-2</v>
      </c>
    </row>
    <row r="191" spans="1:25" s="12" customFormat="1" ht="30" customHeight="1" x14ac:dyDescent="0.2">
      <c r="A191" s="11" t="s">
        <v>126</v>
      </c>
      <c r="B191" s="26">
        <v>80</v>
      </c>
      <c r="C191" s="26">
        <f>SUM(E191:Y191)</f>
        <v>193</v>
      </c>
      <c r="D191" s="15">
        <f t="shared" si="73"/>
        <v>2.4125000000000001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193</v>
      </c>
      <c r="T191" s="10"/>
      <c r="U191" s="10"/>
      <c r="V191" s="10"/>
      <c r="W191" s="10"/>
      <c r="X191" s="10"/>
      <c r="Y191" s="10"/>
    </row>
    <row r="192" spans="1:25" s="12" customFormat="1" ht="30" customHeight="1" x14ac:dyDescent="0.2">
      <c r="A192" s="11" t="s">
        <v>127</v>
      </c>
      <c r="B192" s="26">
        <v>291</v>
      </c>
      <c r="C192" s="26">
        <f>SUM(E192:Y192)</f>
        <v>220</v>
      </c>
      <c r="D192" s="15">
        <f t="shared" si="73"/>
        <v>0.75601374570446733</v>
      </c>
      <c r="E192" s="10"/>
      <c r="F192" s="10"/>
      <c r="G192" s="10"/>
      <c r="H192" s="10"/>
      <c r="I192" s="10"/>
      <c r="J192" s="10"/>
      <c r="K192" s="10">
        <v>120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>
        <v>100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5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customHeight="1" outlineLevel="1" x14ac:dyDescent="0.2">
      <c r="A195" s="32" t="s">
        <v>128</v>
      </c>
      <c r="B195" s="27">
        <v>88096</v>
      </c>
      <c r="C195" s="27">
        <f>SUM(E195:Y195)</f>
        <v>82710.899999999994</v>
      </c>
      <c r="D195" s="15">
        <f t="shared" si="75"/>
        <v>0.93887236650926253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4539</v>
      </c>
      <c r="M195" s="37">
        <v>2346.9</v>
      </c>
      <c r="N195" s="37">
        <v>2851</v>
      </c>
      <c r="O195" s="37">
        <v>2191</v>
      </c>
      <c r="P195" s="37">
        <v>3732</v>
      </c>
      <c r="Q195" s="129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customHeight="1" x14ac:dyDescent="0.2">
      <c r="A196" s="11" t="s">
        <v>129</v>
      </c>
      <c r="B196" s="52">
        <f>B195/B194</f>
        <v>0.97656579093226914</v>
      </c>
      <c r="C196" s="52">
        <f>C195/C194</f>
        <v>0.96600056060358308</v>
      </c>
      <c r="D196" s="15">
        <f t="shared" si="75"/>
        <v>0.98918124060172119</v>
      </c>
      <c r="E196" s="72">
        <f t="shared" ref="E196:Y196" si="76">E195/E194</f>
        <v>1</v>
      </c>
      <c r="F196" s="72">
        <f t="shared" si="76"/>
        <v>0.95607235142118863</v>
      </c>
      <c r="G196" s="72">
        <f t="shared" si="76"/>
        <v>0.98566473988439307</v>
      </c>
      <c r="H196" s="72">
        <f t="shared" si="76"/>
        <v>0.90769445608155286</v>
      </c>
      <c r="I196" s="146">
        <f t="shared" si="76"/>
        <v>0.91831204026325974</v>
      </c>
      <c r="J196" s="72">
        <f t="shared" si="76"/>
        <v>1</v>
      </c>
      <c r="K196" s="72">
        <f t="shared" si="76"/>
        <v>0.9296547273313972</v>
      </c>
      <c r="L196" s="72">
        <f t="shared" si="76"/>
        <v>0.99889964788732399</v>
      </c>
      <c r="M196" s="72">
        <f t="shared" si="76"/>
        <v>0.9978316326530613</v>
      </c>
      <c r="N196" s="72">
        <f t="shared" si="76"/>
        <v>1</v>
      </c>
      <c r="O196" s="72">
        <f t="shared" si="76"/>
        <v>0.8482384823848238</v>
      </c>
      <c r="P196" s="146">
        <f t="shared" si="76"/>
        <v>0.87502930832356385</v>
      </c>
      <c r="Q196" s="146">
        <f t="shared" si="76"/>
        <v>1</v>
      </c>
      <c r="R196" s="72">
        <f t="shared" si="76"/>
        <v>1</v>
      </c>
      <c r="S196" s="72">
        <f t="shared" si="76"/>
        <v>0.98431251922485385</v>
      </c>
      <c r="T196" s="72">
        <f t="shared" si="76"/>
        <v>1</v>
      </c>
      <c r="U196" s="72">
        <f t="shared" si="76"/>
        <v>1</v>
      </c>
      <c r="V196" s="72">
        <f t="shared" si="76"/>
        <v>1</v>
      </c>
      <c r="W196" s="72">
        <f t="shared" si="76"/>
        <v>1.0001289823294208</v>
      </c>
      <c r="X196" s="72">
        <f t="shared" si="76"/>
        <v>0.94724378371266937</v>
      </c>
      <c r="Y196" s="72">
        <f t="shared" si="76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5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customHeight="1" outlineLevel="1" x14ac:dyDescent="0.2">
      <c r="A198" s="32" t="s">
        <v>131</v>
      </c>
      <c r="B198" s="23">
        <v>10389</v>
      </c>
      <c r="C198" s="27">
        <f>SUM(E198:Y198)</f>
        <v>11539</v>
      </c>
      <c r="D198" s="15">
        <f t="shared" si="75"/>
        <v>1.1106940032726922</v>
      </c>
      <c r="E198" s="49">
        <v>42</v>
      </c>
      <c r="F198" s="37"/>
      <c r="G198" s="37">
        <v>3406</v>
      </c>
      <c r="H198" s="37">
        <v>553</v>
      </c>
      <c r="I198" s="129">
        <v>273</v>
      </c>
      <c r="J198" s="37">
        <v>1339</v>
      </c>
      <c r="K198" s="37"/>
      <c r="L198" s="37">
        <v>270</v>
      </c>
      <c r="M198" s="37"/>
      <c r="N198" s="37">
        <v>412</v>
      </c>
      <c r="O198" s="49">
        <v>280</v>
      </c>
      <c r="P198" s="133"/>
      <c r="Q198" s="129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5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90513</v>
      </c>
      <c r="C201" s="27">
        <f>SUM(E201:Y201)</f>
        <v>101800</v>
      </c>
      <c r="D201" s="9">
        <f t="shared" ref="D201:D220" si="77">C201/B201</f>
        <v>1.1247003192911516</v>
      </c>
      <c r="E201" s="26">
        <v>2297</v>
      </c>
      <c r="F201" s="26">
        <v>2230</v>
      </c>
      <c r="G201" s="26">
        <v>12980</v>
      </c>
      <c r="H201" s="26">
        <v>9079</v>
      </c>
      <c r="I201" s="103">
        <v>4091</v>
      </c>
      <c r="J201" s="26">
        <v>5890</v>
      </c>
      <c r="K201" s="26">
        <v>6389</v>
      </c>
      <c r="L201" s="26">
        <v>6325</v>
      </c>
      <c r="M201" s="26">
        <v>1995</v>
      </c>
      <c r="N201" s="26">
        <v>4060</v>
      </c>
      <c r="O201" s="26">
        <v>4011</v>
      </c>
      <c r="P201" s="26">
        <v>5450</v>
      </c>
      <c r="Q201" s="103">
        <v>6501</v>
      </c>
      <c r="R201" s="26">
        <v>2800</v>
      </c>
      <c r="S201" s="26">
        <v>3038</v>
      </c>
      <c r="T201" s="26">
        <v>3010</v>
      </c>
      <c r="U201" s="26">
        <v>1410</v>
      </c>
      <c r="V201" s="26">
        <v>1514</v>
      </c>
      <c r="W201" s="26">
        <v>5983</v>
      </c>
      <c r="X201" s="26">
        <v>5727</v>
      </c>
      <c r="Y201" s="26">
        <v>7020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7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40730.85</v>
      </c>
      <c r="C203" s="27">
        <f>C201*0.45</f>
        <v>45810</v>
      </c>
      <c r="D203" s="9">
        <f t="shared" si="77"/>
        <v>1.1247003192911516</v>
      </c>
      <c r="E203" s="26">
        <f>E201*0.45</f>
        <v>1033.6500000000001</v>
      </c>
      <c r="F203" s="26">
        <f t="shared" ref="F203:Y203" si="78">F201*0.45</f>
        <v>1003.5</v>
      </c>
      <c r="G203" s="26">
        <f t="shared" si="78"/>
        <v>5841</v>
      </c>
      <c r="H203" s="26">
        <f t="shared" si="78"/>
        <v>4085.55</v>
      </c>
      <c r="I203" s="26">
        <f t="shared" si="78"/>
        <v>1840.95</v>
      </c>
      <c r="J203" s="26">
        <f t="shared" si="78"/>
        <v>2650.5</v>
      </c>
      <c r="K203" s="26">
        <f t="shared" si="78"/>
        <v>2875.05</v>
      </c>
      <c r="L203" s="26">
        <f t="shared" si="78"/>
        <v>2846.25</v>
      </c>
      <c r="M203" s="26">
        <f t="shared" si="78"/>
        <v>897.75</v>
      </c>
      <c r="N203" s="26">
        <f t="shared" si="78"/>
        <v>1827</v>
      </c>
      <c r="O203" s="26">
        <f t="shared" si="78"/>
        <v>1804.95</v>
      </c>
      <c r="P203" s="26">
        <f t="shared" si="78"/>
        <v>2452.5</v>
      </c>
      <c r="Q203" s="26">
        <f t="shared" si="78"/>
        <v>2925.4500000000003</v>
      </c>
      <c r="R203" s="26">
        <f t="shared" si="78"/>
        <v>1260</v>
      </c>
      <c r="S203" s="26">
        <f t="shared" si="78"/>
        <v>1367.1000000000001</v>
      </c>
      <c r="T203" s="26">
        <f t="shared" si="78"/>
        <v>1354.5</v>
      </c>
      <c r="U203" s="26">
        <f t="shared" si="78"/>
        <v>634.5</v>
      </c>
      <c r="V203" s="26">
        <f t="shared" si="78"/>
        <v>681.30000000000007</v>
      </c>
      <c r="W203" s="26">
        <f t="shared" si="78"/>
        <v>2692.35</v>
      </c>
      <c r="X203" s="26">
        <f t="shared" si="78"/>
        <v>2577.15</v>
      </c>
      <c r="Y203" s="26">
        <f t="shared" si="78"/>
        <v>3159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0.91223632094012352</v>
      </c>
      <c r="C204" s="52">
        <f>C201/C202</f>
        <v>0.88354250203961182</v>
      </c>
      <c r="D204" s="9">
        <f>C204/B204</f>
        <v>0.96854562985286452</v>
      </c>
      <c r="E204" s="72">
        <f>E201/E202</f>
        <v>1.1204878048780489</v>
      </c>
      <c r="F204" s="72">
        <f t="shared" ref="F204:Y204" si="79">F201/F202</f>
        <v>0.75261559230509623</v>
      </c>
      <c r="G204" s="72">
        <f t="shared" si="79"/>
        <v>1.0689286008399901</v>
      </c>
      <c r="H204" s="72">
        <f t="shared" si="79"/>
        <v>0.54887854422344473</v>
      </c>
      <c r="I204" s="72">
        <f t="shared" si="79"/>
        <v>0.62563083040220213</v>
      </c>
      <c r="J204" s="72">
        <f t="shared" si="79"/>
        <v>1.2765496315561335</v>
      </c>
      <c r="K204" s="72">
        <f t="shared" si="79"/>
        <v>1.4789351851851851</v>
      </c>
      <c r="L204" s="72">
        <f t="shared" si="79"/>
        <v>0.79720191580539446</v>
      </c>
      <c r="M204" s="72">
        <f t="shared" si="79"/>
        <v>0.42365682735187937</v>
      </c>
      <c r="N204" s="72">
        <f t="shared" si="79"/>
        <v>1.0642201834862386</v>
      </c>
      <c r="O204" s="72">
        <f t="shared" si="79"/>
        <v>1.3255122273628552</v>
      </c>
      <c r="P204" s="72">
        <f t="shared" si="79"/>
        <v>1.0390848427073403</v>
      </c>
      <c r="Q204" s="72">
        <f t="shared" si="79"/>
        <v>0.77264083670073691</v>
      </c>
      <c r="R204" s="72">
        <f t="shared" si="79"/>
        <v>1.0122921185827911</v>
      </c>
      <c r="S204" s="72">
        <f t="shared" si="79"/>
        <v>0.64734711272107393</v>
      </c>
      <c r="T204" s="72">
        <f t="shared" si="79"/>
        <v>1.018957345971564</v>
      </c>
      <c r="U204" s="72">
        <f t="shared" si="79"/>
        <v>0.69975186104218368</v>
      </c>
      <c r="V204" s="72">
        <f t="shared" si="79"/>
        <v>1.1949486977111285</v>
      </c>
      <c r="W204" s="72">
        <f t="shared" si="79"/>
        <v>1.0313739010515428</v>
      </c>
      <c r="X204" s="72">
        <f t="shared" si="79"/>
        <v>0.86107352277852955</v>
      </c>
      <c r="Y204" s="72">
        <f t="shared" si="79"/>
        <v>1.0387688665285588</v>
      </c>
    </row>
    <row r="205" spans="1:35" s="62" customFormat="1" ht="30" customHeight="1" outlineLevel="1" x14ac:dyDescent="0.2">
      <c r="A205" s="55" t="s">
        <v>138</v>
      </c>
      <c r="B205" s="23">
        <v>238852</v>
      </c>
      <c r="C205" s="27">
        <f>SUM(E205:Y205)</f>
        <v>270509</v>
      </c>
      <c r="D205" s="9">
        <f t="shared" si="77"/>
        <v>1.1325381407733659</v>
      </c>
      <c r="E205" s="26">
        <v>300</v>
      </c>
      <c r="F205" s="26">
        <v>8400</v>
      </c>
      <c r="G205" s="26">
        <v>26357</v>
      </c>
      <c r="H205" s="26">
        <v>16473</v>
      </c>
      <c r="I205" s="103">
        <v>6948</v>
      </c>
      <c r="J205" s="26">
        <v>14410</v>
      </c>
      <c r="K205" s="26">
        <v>3170</v>
      </c>
      <c r="L205" s="26">
        <v>14071</v>
      </c>
      <c r="M205" s="26">
        <v>11630</v>
      </c>
      <c r="N205" s="26">
        <v>11800</v>
      </c>
      <c r="O205" s="26">
        <v>6550</v>
      </c>
      <c r="P205" s="26">
        <v>13370</v>
      </c>
      <c r="Q205" s="103">
        <v>3474</v>
      </c>
      <c r="R205" s="26">
        <v>7900</v>
      </c>
      <c r="S205" s="26">
        <v>14000</v>
      </c>
      <c r="T205" s="26">
        <v>39556</v>
      </c>
      <c r="U205" s="26">
        <v>2400</v>
      </c>
      <c r="V205" s="26">
        <v>850</v>
      </c>
      <c r="W205" s="26">
        <v>6876</v>
      </c>
      <c r="X205" s="26">
        <v>45094</v>
      </c>
      <c r="Y205" s="26">
        <v>16880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7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71655.599999999991</v>
      </c>
      <c r="C207" s="27">
        <f>C205*0.3</f>
        <v>81152.7</v>
      </c>
      <c r="D207" s="9">
        <f t="shared" si="77"/>
        <v>1.1325381407733661</v>
      </c>
      <c r="E207" s="26">
        <f>E205*0.3</f>
        <v>90</v>
      </c>
      <c r="F207" s="26">
        <f t="shared" ref="F207:Y207" si="80">F205*0.3</f>
        <v>2520</v>
      </c>
      <c r="G207" s="26">
        <f t="shared" si="80"/>
        <v>7907.0999999999995</v>
      </c>
      <c r="H207" s="26">
        <f t="shared" si="80"/>
        <v>4941.8999999999996</v>
      </c>
      <c r="I207" s="26">
        <f t="shared" si="80"/>
        <v>2084.4</v>
      </c>
      <c r="J207" s="26">
        <f t="shared" si="80"/>
        <v>4323</v>
      </c>
      <c r="K207" s="26">
        <f t="shared" si="80"/>
        <v>951</v>
      </c>
      <c r="L207" s="26">
        <f t="shared" si="80"/>
        <v>4221.3</v>
      </c>
      <c r="M207" s="26">
        <f t="shared" si="80"/>
        <v>3489</v>
      </c>
      <c r="N207" s="26">
        <f t="shared" si="80"/>
        <v>3540</v>
      </c>
      <c r="O207" s="26">
        <f t="shared" si="80"/>
        <v>1965</v>
      </c>
      <c r="P207" s="26">
        <f t="shared" si="80"/>
        <v>4011</v>
      </c>
      <c r="Q207" s="26">
        <f t="shared" si="80"/>
        <v>1042.2</v>
      </c>
      <c r="R207" s="26">
        <f t="shared" si="80"/>
        <v>2370</v>
      </c>
      <c r="S207" s="26">
        <f t="shared" si="80"/>
        <v>4200</v>
      </c>
      <c r="T207" s="26">
        <f t="shared" si="80"/>
        <v>11866.8</v>
      </c>
      <c r="U207" s="26">
        <f t="shared" si="80"/>
        <v>720</v>
      </c>
      <c r="V207" s="26">
        <f t="shared" si="80"/>
        <v>255</v>
      </c>
      <c r="W207" s="26">
        <f t="shared" si="80"/>
        <v>2062.7999999999997</v>
      </c>
      <c r="X207" s="26">
        <f t="shared" si="80"/>
        <v>13528.199999999999</v>
      </c>
      <c r="Y207" s="26">
        <f t="shared" si="80"/>
        <v>5064</v>
      </c>
    </row>
    <row r="208" spans="1:35" s="62" customFormat="1" ht="30" customHeight="1" collapsed="1" x14ac:dyDescent="0.2">
      <c r="A208" s="13" t="s">
        <v>137</v>
      </c>
      <c r="B208" s="9">
        <f>B205/B206</f>
        <v>0.84362737306843272</v>
      </c>
      <c r="C208" s="9">
        <f>C205/C206</f>
        <v>0.9455910009298294</v>
      </c>
      <c r="D208" s="9">
        <f t="shared" si="77"/>
        <v>1.1208633469188365</v>
      </c>
      <c r="E208" s="101">
        <f t="shared" ref="E208:Y208" si="81">E205/E206</f>
        <v>0.5</v>
      </c>
      <c r="F208" s="30">
        <f t="shared" si="81"/>
        <v>1.05</v>
      </c>
      <c r="G208" s="30">
        <f t="shared" si="81"/>
        <v>1.0491183377781317</v>
      </c>
      <c r="H208" s="30">
        <f t="shared" si="81"/>
        <v>0.87734341712824881</v>
      </c>
      <c r="I208" s="101">
        <f t="shared" si="81"/>
        <v>0.78102517985611508</v>
      </c>
      <c r="J208" s="101">
        <f t="shared" si="81"/>
        <v>1.1945618834452458</v>
      </c>
      <c r="K208" s="101">
        <f t="shared" si="81"/>
        <v>4.464788732394366</v>
      </c>
      <c r="L208" s="101">
        <f t="shared" si="81"/>
        <v>0.71491718321308806</v>
      </c>
      <c r="M208" s="30">
        <f t="shared" si="81"/>
        <v>0.89537300792978669</v>
      </c>
      <c r="N208" s="30">
        <f t="shared" si="81"/>
        <v>0.89980173859996948</v>
      </c>
      <c r="O208" s="30">
        <f t="shared" si="81"/>
        <v>0.89334424440807425</v>
      </c>
      <c r="P208" s="101">
        <f t="shared" si="81"/>
        <v>0.8677310488058152</v>
      </c>
      <c r="Q208" s="101">
        <f t="shared" si="81"/>
        <v>1.3249427917620138</v>
      </c>
      <c r="R208" s="30">
        <f t="shared" si="81"/>
        <v>2.4412855377008653</v>
      </c>
      <c r="S208" s="101">
        <f t="shared" si="81"/>
        <v>1.3799901429275505</v>
      </c>
      <c r="T208" s="30">
        <f t="shared" si="81"/>
        <v>0.74398134216069811</v>
      </c>
      <c r="U208" s="101">
        <f t="shared" si="81"/>
        <v>0.69484655471916623</v>
      </c>
      <c r="V208" s="101">
        <f t="shared" si="81"/>
        <v>1.3406940063091484</v>
      </c>
      <c r="W208" s="30">
        <f t="shared" si="81"/>
        <v>0.92969172525689558</v>
      </c>
      <c r="X208" s="30">
        <f t="shared" si="81"/>
        <v>1.0430699481865284</v>
      </c>
      <c r="Y208" s="30">
        <f t="shared" si="81"/>
        <v>0.86590745870524266</v>
      </c>
    </row>
    <row r="209" spans="1:25" s="62" customFormat="1" ht="30" customHeight="1" outlineLevel="1" x14ac:dyDescent="0.2">
      <c r="A209" s="55" t="s">
        <v>139</v>
      </c>
      <c r="B209" s="23">
        <v>10011</v>
      </c>
      <c r="C209" s="27">
        <f>SUM(E209:Y209)</f>
        <v>15754</v>
      </c>
      <c r="D209" s="9">
        <f t="shared" si="77"/>
        <v>1.5736689641394466</v>
      </c>
      <c r="E209" s="26"/>
      <c r="F209" s="101"/>
      <c r="G209" s="101"/>
      <c r="H209" s="159">
        <v>387</v>
      </c>
      <c r="I209" s="159">
        <v>2440</v>
      </c>
      <c r="J209" s="101"/>
      <c r="K209" s="159">
        <v>1950</v>
      </c>
      <c r="L209" s="159">
        <v>4853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59"/>
      <c r="V209" s="159"/>
      <c r="W209" s="159">
        <v>1095</v>
      </c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7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2993.26</v>
      </c>
      <c r="D211" s="9">
        <f t="shared" si="77"/>
        <v>3.5256301531213197</v>
      </c>
      <c r="E211" s="26"/>
      <c r="F211" s="26"/>
      <c r="G211" s="26"/>
      <c r="H211" s="26">
        <f>H209*0.19</f>
        <v>73.53</v>
      </c>
      <c r="I211" s="26">
        <f t="shared" ref="I211:T211" si="82">I209*0.19</f>
        <v>463.6</v>
      </c>
      <c r="J211" s="26"/>
      <c r="K211" s="26">
        <f t="shared" si="82"/>
        <v>370.5</v>
      </c>
      <c r="L211" s="26">
        <f t="shared" si="82"/>
        <v>922.07</v>
      </c>
      <c r="M211" s="26"/>
      <c r="N211" s="26"/>
      <c r="O211" s="26">
        <f t="shared" si="82"/>
        <v>475</v>
      </c>
      <c r="P211" s="26">
        <f t="shared" si="82"/>
        <v>271.51</v>
      </c>
      <c r="Q211" s="26"/>
      <c r="R211" s="26"/>
      <c r="S211" s="26"/>
      <c r="T211" s="26">
        <f t="shared" si="82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5.9468355768287066E-2</v>
      </c>
      <c r="D212" s="9">
        <f t="shared" si="77"/>
        <v>14.867088942071767</v>
      </c>
      <c r="E212" s="30"/>
      <c r="F212" s="30"/>
      <c r="G212" s="30"/>
      <c r="H212" s="101">
        <f>H209/H210</f>
        <v>9.8933967328782881E-3</v>
      </c>
      <c r="I212" s="101">
        <f t="shared" ref="I212" si="83">I209/I210</f>
        <v>0.35656875639339469</v>
      </c>
      <c r="J212" s="101"/>
      <c r="K212" s="101">
        <f>K209/K210</f>
        <v>0.69370330843116323</v>
      </c>
      <c r="L212" s="101">
        <f>L209/L210</f>
        <v>0.20520952260137848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101"/>
      <c r="V212" s="101"/>
      <c r="W212" s="101">
        <f t="shared" ref="W212" si="84">W209/W210</f>
        <v>0.11616804583068109</v>
      </c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7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7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7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113270.44999999998</v>
      </c>
      <c r="C218" s="27">
        <f>C216+C214+C211+C207+C203</f>
        <v>130039.95999999999</v>
      </c>
      <c r="D218" s="9">
        <f t="shared" si="77"/>
        <v>1.1480484098014974</v>
      </c>
      <c r="E218" s="26">
        <f>E216+E214+E211+E207+E203</f>
        <v>1123.6500000000001</v>
      </c>
      <c r="F218" s="26">
        <f t="shared" ref="F218:Y218" si="85">F216+F214+F211+F207+F203</f>
        <v>3523.5</v>
      </c>
      <c r="G218" s="26">
        <f t="shared" si="85"/>
        <v>13748.099999999999</v>
      </c>
      <c r="H218" s="26">
        <f t="shared" si="85"/>
        <v>9100.98</v>
      </c>
      <c r="I218" s="103">
        <f t="shared" si="85"/>
        <v>4388.95</v>
      </c>
      <c r="J218" s="26">
        <f t="shared" si="85"/>
        <v>6973.5</v>
      </c>
      <c r="K218" s="26">
        <f t="shared" si="85"/>
        <v>4196.55</v>
      </c>
      <c r="L218" s="26">
        <f t="shared" si="85"/>
        <v>7989.62</v>
      </c>
      <c r="M218" s="26">
        <f t="shared" si="85"/>
        <v>4386.75</v>
      </c>
      <c r="N218" s="26">
        <f t="shared" si="85"/>
        <v>5367</v>
      </c>
      <c r="O218" s="26">
        <f t="shared" si="85"/>
        <v>4244.95</v>
      </c>
      <c r="P218" s="147">
        <f t="shared" si="85"/>
        <v>6819.01</v>
      </c>
      <c r="Q218" s="103">
        <f t="shared" si="85"/>
        <v>3967.6500000000005</v>
      </c>
      <c r="R218" s="26">
        <f t="shared" si="85"/>
        <v>3630</v>
      </c>
      <c r="S218" s="26">
        <f t="shared" si="85"/>
        <v>5567.1</v>
      </c>
      <c r="T218" s="26">
        <f t="shared" si="85"/>
        <v>13430.3</v>
      </c>
      <c r="U218" s="26">
        <f t="shared" si="85"/>
        <v>1354.5</v>
      </c>
      <c r="V218" s="26">
        <f t="shared" si="85"/>
        <v>936.30000000000007</v>
      </c>
      <c r="W218" s="26">
        <f t="shared" si="85"/>
        <v>4755.1499999999996</v>
      </c>
      <c r="X218" s="26">
        <f t="shared" si="85"/>
        <v>16105.349999999999</v>
      </c>
      <c r="Y218" s="26">
        <f t="shared" si="85"/>
        <v>8223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16.399999999999999</v>
      </c>
      <c r="C220" s="53">
        <f>C218/C219*10</f>
        <v>18.365799267006093</v>
      </c>
      <c r="D220" s="9">
        <f t="shared" si="77"/>
        <v>1.1198658089637863</v>
      </c>
      <c r="E220" s="54">
        <f>E218/E219*10</f>
        <v>16.750894454382831</v>
      </c>
      <c r="F220" s="54">
        <f t="shared" ref="F220:Y220" si="86">F218/F219*10</f>
        <v>17.176074875694646</v>
      </c>
      <c r="G220" s="54">
        <f t="shared" si="86"/>
        <v>22.619075039897332</v>
      </c>
      <c r="H220" s="54">
        <f t="shared" si="86"/>
        <v>12.667167731429288</v>
      </c>
      <c r="I220" s="142">
        <f t="shared" si="86"/>
        <v>16.868898454915826</v>
      </c>
      <c r="J220" s="54">
        <f t="shared" si="86"/>
        <v>24.684081979398961</v>
      </c>
      <c r="K220" s="54">
        <f t="shared" si="86"/>
        <v>44.12312059720324</v>
      </c>
      <c r="L220" s="54">
        <f t="shared" si="86"/>
        <v>12.218412601315185</v>
      </c>
      <c r="M220" s="54">
        <f>M218/M219*10</f>
        <v>15.208008320332812</v>
      </c>
      <c r="N220" s="54">
        <f t="shared" si="86"/>
        <v>19.508560212278724</v>
      </c>
      <c r="O220" s="54">
        <f t="shared" si="86"/>
        <v>21.885698082078775</v>
      </c>
      <c r="P220" s="54">
        <f t="shared" si="86"/>
        <v>18.026832685647818</v>
      </c>
      <c r="Q220" s="142">
        <f t="shared" si="86"/>
        <v>18.962196520741735</v>
      </c>
      <c r="R220" s="54">
        <f t="shared" si="86"/>
        <v>29.168340699075934</v>
      </c>
      <c r="S220" s="54">
        <f t="shared" si="86"/>
        <v>26.887708283023425</v>
      </c>
      <c r="T220" s="54">
        <f t="shared" si="86"/>
        <v>15.913809038557243</v>
      </c>
      <c r="U220" s="54">
        <f t="shared" si="86"/>
        <v>12.025035511363635</v>
      </c>
      <c r="V220" s="54">
        <f t="shared" si="86"/>
        <v>28.321234119782215</v>
      </c>
      <c r="W220" s="54">
        <f t="shared" si="86"/>
        <v>21.860748436925341</v>
      </c>
      <c r="X220" s="54">
        <f t="shared" si="86"/>
        <v>20.178855574906343</v>
      </c>
      <c r="Y220" s="54">
        <f t="shared" si="86"/>
        <v>16.1701374550174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</row>
    <row r="231" spans="1:25" ht="20.25" hidden="1" customHeight="1" x14ac:dyDescent="0.25">
      <c r="A231" s="168"/>
      <c r="B231" s="169"/>
      <c r="C231" s="169"/>
      <c r="D231" s="169"/>
      <c r="E231" s="169"/>
      <c r="F231" s="169"/>
      <c r="G231" s="169"/>
      <c r="H231" s="169"/>
      <c r="I231" s="169"/>
      <c r="J231" s="169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2022-08-12T09:57:14Z</cp:lastPrinted>
  <dcterms:created xsi:type="dcterms:W3CDTF">2017-06-08T05:54:08Z</dcterms:created>
  <dcterms:modified xsi:type="dcterms:W3CDTF">2022-08-12T09:58:33Z</dcterms:modified>
</cp:coreProperties>
</file>