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K143" i="1" l="1"/>
  <c r="R167" i="1" l="1"/>
  <c r="F131" i="1" l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1" i="1"/>
  <c r="H167" i="1" l="1"/>
  <c r="T148" i="1"/>
  <c r="G148" i="1"/>
  <c r="V103" i="1" l="1"/>
  <c r="O125" i="1" l="1"/>
  <c r="G152" i="1" l="1"/>
  <c r="P184" i="1" l="1"/>
  <c r="P183" i="1" s="1"/>
  <c r="B152" i="1" l="1"/>
  <c r="M167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7" i="1" l="1"/>
  <c r="O124" i="1" l="1"/>
  <c r="C130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E146" i="1"/>
  <c r="F186" i="1" l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F152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I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0" i="1" l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D126" i="1" s="1"/>
  <c r="C164" i="1"/>
  <c r="D164" i="1" s="1"/>
  <c r="C170" i="1"/>
  <c r="D170" i="1" s="1"/>
  <c r="C124" i="1"/>
  <c r="D124" i="1" s="1"/>
  <c r="C158" i="1"/>
  <c r="D158" i="1" s="1"/>
  <c r="C122" i="1"/>
  <c r="D122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<sst xmlns="http://schemas.openxmlformats.org/spreadsheetml/2006/main" count="260" uniqueCount="210">
  <si>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</si>
  <si>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</si>
  <si>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</si>
  <si>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</si>
  <si>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</si>
  <si>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</si>
  <si>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</si>
  <si>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</si>
  <si>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</si>
  <si>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</si>
  <si>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</si>
  <si>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</si>
  <si>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</si>
  <si>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</si>
  <si>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</si>
  <si>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</si>
  <si>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</si>
  <si>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</si>
  <si>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</si>
  <si>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</si>
  <si>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</si>
  <si>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</si>
  <si>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</si>
  <si>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</si>
  <si>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</si>
  <si>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</si>
  <si>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</si>
  <si>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</si>
  <si>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</si>
  <si>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</si>
  <si>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</si>
  <si>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</si>
  <si>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</si>
  <si>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</si>
  <si>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</si>
  <si>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</si>
  <si>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</si>
  <si>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</si>
  <si>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</si>
  <si>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</si>
  <si>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</si>
  <si>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</si>
  <si>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</si>
  <si>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</si>
  <si>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</si>
  <si>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</si>
  <si>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</si>
  <si>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</si>
  <si>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</si>
  <si>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</si>
  <si>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</si>
  <si>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</si>
  <si>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</si>
  <si>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</si>
  <si>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</si>
  <si>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</si>
  <si>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</si>
  <si>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</si>
  <si>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</si>
  <si>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</si>
  <si>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</si>
  <si>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</si>
  <si>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</si>
  <si>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</si>
  <si>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</si>
  <si>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</si>
  <si>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</si>
  <si>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</si>
  <si>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</si>
  <si>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</si>
  <si>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</si>
  <si>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</si>
  <si>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</si>
  <si>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</si>
  <si>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</si>
  <si>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</si>
  <si>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</si>
  <si>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</si>
  <si>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</si>
  <si>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</si>
  <si>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</si>
  <si>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</si>
  <si>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</si>
  <si>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</si>
  <si>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</si>
  <si>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</si>
  <si>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</si>
  <si>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</si>
  <si>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</si>
  <si>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</si>
  <si>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</si>
  <si>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</si>
  <si>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</si>
  <si>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</si>
  <si>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</si>
  <si>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</si>
  <si>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</si>
  <si>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</si>
  <si>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</si>
  <si>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</si>
  <si>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</si>
  <si>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</si>
  <si>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</si>
  <si>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</si>
  <si>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</si>
  <si>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</si>
  <si>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</si>
  <si>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</si>
  <si>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</si>
  <si>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</si>
  <si>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</si>
  <si>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</si>
  <si>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</si>
  <si>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</si>
  <si>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</si>
  <si>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</si>
  <si>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</si>
  <si>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</si>
  <si>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</si>
  <si>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</si>
  <si>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</si>
  <si>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</si>
  <si>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</si>
  <si>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</si>
  <si>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</si>
  <si>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</si>
  <si>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</si>
  <si>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</si>
  <si>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</si>
  <si>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</si>
  <si>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</si>
  <si>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</si>
  <si>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</si>
  <si>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</si>
  <si>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</si>
  <si>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</si>
  <si>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</si>
  <si>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</si>
  <si>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</si>
  <si>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</si>
  <si>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</si>
  <si>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</si>
  <si>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</si>
  <si>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</si>
  <si>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</si>
  <si>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</si>
  <si>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</si>
  <si>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</si>
  <si>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</si>
  <si>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</si>
  <si>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</si>
  <si>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</si>
  <si>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</si>
  <si>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</si>
  <si>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</si>
  <si>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</si>
  <si>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</si>
  <si>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</si>
  <si>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</si>
  <si>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</si>
  <si>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</si>
  <si>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</si>
  <si>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</si>
  <si>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</si>
  <si>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</si>
  <si>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</si>
  <si>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</si>
  <si>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</si>
  <si>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</si>
  <si>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</si>
  <si>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</si>
  <si>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</si>
  <si>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</si>
  <si>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</si>
  <si>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</si>
  <si>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</si>
  <si>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</si>
  <si>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</si>
  <si>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</si>
  <si>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</si>
  <si>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</si>
  <si>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</si>
  <si>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</si>
  <si>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</si>
  <si>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</si>
  <si>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</si>
  <si>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</si>
  <si>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</si>
  <si>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</si>
  <si>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</si>
  <si>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</si>
  <si>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</si>
  <si>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</si>
  <si>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</si>
  <si>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</si>
  <si>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</si>
  <si>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</si>
  <si>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</si>
  <si>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</si>
  <si>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</si>
  <si>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</si>
  <si>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</si>
  <si>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</si>
  <si>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</si>
  <si>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</si>
  <si>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</si>
  <si>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</si>
  <si>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</si>
  <si>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</si>
  <si>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Информация о сельскохозяйственных работах по состоянию на 16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</si>
</sst>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B116" sqref="B116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178" customFormat="1" ht="17.25" customHeight="1" thickBot="1" x14ac:dyDescent="0.35">
      <c r="A4" s="172" t="s">
        <v>3</v>
      </c>
      <c r="B4" s="173" t="s">
        <v>196</v>
      </c>
      <c r="C4" s="174" t="s">
        <v>197</v>
      </c>
      <c r="D4" s="174" t="s">
        <v>198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178" t="s">
        <v>0</v>
      </c>
    </row>
    <row r="5" spans="1:26" s="178" customFormat="1" ht="87" customHeight="1" x14ac:dyDescent="0.25">
      <c r="A5" s="179"/>
      <c r="B5" s="180"/>
      <c r="C5" s="181"/>
      <c r="D5" s="181"/>
      <c r="E5" s="182" t="s">
        <v>5</v>
      </c>
      <c r="F5" s="182" t="s">
        <v>6</v>
      </c>
      <c r="G5" s="182" t="s">
        <v>7</v>
      </c>
      <c r="H5" s="182" t="s">
        <v>8</v>
      </c>
      <c r="I5" s="182" t="s">
        <v>9</v>
      </c>
      <c r="J5" s="182" t="s">
        <v>10</v>
      </c>
      <c r="K5" s="182" t="s">
        <v>11</v>
      </c>
      <c r="L5" s="182" t="s">
        <v>12</v>
      </c>
      <c r="M5" s="182" t="s">
        <v>13</v>
      </c>
      <c r="N5" s="182" t="s">
        <v>14</v>
      </c>
      <c r="O5" s="182" t="s">
        <v>15</v>
      </c>
      <c r="P5" s="182" t="s">
        <v>16</v>
      </c>
      <c r="Q5" s="182" t="s">
        <v>17</v>
      </c>
      <c r="R5" s="182" t="s">
        <v>18</v>
      </c>
      <c r="S5" s="182" t="s">
        <v>19</v>
      </c>
      <c r="T5" s="182" t="s">
        <v>20</v>
      </c>
      <c r="U5" s="182" t="s">
        <v>21</v>
      </c>
      <c r="V5" s="182" t="s">
        <v>22</v>
      </c>
      <c r="W5" s="182" t="s">
        <v>23</v>
      </c>
      <c r="X5" s="182" t="s">
        <v>24</v>
      </c>
      <c r="Y5" s="182" t="s">
        <v>25</v>
      </c>
    </row>
    <row r="6" spans="1:26" s="178" customFormat="1" ht="69.75" customHeight="1" thickBot="1" x14ac:dyDescent="0.3">
      <c r="A6" s="183"/>
      <c r="B6" s="184"/>
      <c r="C6" s="185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227145</v>
      </c>
      <c r="C102" s="27">
        <f>SUM(E102:Y102)</f>
        <v>103494</v>
      </c>
      <c r="D102" s="15">
        <f>C102/B102</f>
        <v>0.45562966387109555</v>
      </c>
      <c r="E102" s="39">
        <v>7190</v>
      </c>
      <c r="F102" s="39">
        <v>4014</v>
      </c>
      <c r="G102" s="134">
        <v>9029</v>
      </c>
      <c r="H102" s="134">
        <v>6345</v>
      </c>
      <c r="I102" s="134">
        <v>2905</v>
      </c>
      <c r="J102" s="134">
        <v>8974</v>
      </c>
      <c r="K102" s="134">
        <v>3444</v>
      </c>
      <c r="L102" s="134">
        <v>3693</v>
      </c>
      <c r="M102" s="134">
        <v>4689</v>
      </c>
      <c r="N102" s="134">
        <v>2289</v>
      </c>
      <c r="O102" s="134">
        <v>2912</v>
      </c>
      <c r="P102" s="134">
        <v>5116</v>
      </c>
      <c r="Q102" s="134">
        <v>5699</v>
      </c>
      <c r="R102" s="134">
        <v>5371</v>
      </c>
      <c r="S102" s="134">
        <v>6087</v>
      </c>
      <c r="T102" s="134">
        <v>3217</v>
      </c>
      <c r="U102" s="134">
        <v>2212</v>
      </c>
      <c r="V102" s="134">
        <v>1500</v>
      </c>
      <c r="W102" s="134">
        <v>5870</v>
      </c>
      <c r="X102" s="134">
        <v>9428</v>
      </c>
      <c r="Y102" s="134">
        <v>3510</v>
      </c>
    </row>
    <row r="103" spans="1:25" s="12" customFormat="1" ht="30" customHeight="1" x14ac:dyDescent="0.2">
      <c r="A103" s="13" t="s">
        <v>182</v>
      </c>
      <c r="B103" s="29">
        <f>B102/B101</f>
        <v>0.74909226421130048</v>
      </c>
      <c r="C103" s="29">
        <f>C102/C101</f>
        <v>0.34539101530821675</v>
      </c>
      <c r="D103" s="15">
        <f t="shared" ref="D103:D131" si="28">C103/B103</f>
        <v>0.46107940478049103</v>
      </c>
      <c r="E103" s="29">
        <f>E102/E101</f>
        <v>0.46036624407734666</v>
      </c>
      <c r="F103" s="29">
        <f>F102/F101</f>
        <v>0.40623418682319601</v>
      </c>
      <c r="G103" s="133">
        <f>G102/G101</f>
        <v>0.5100265491724566</v>
      </c>
      <c r="H103" s="133">
        <f t="shared" ref="H103:Y103" si="29">H102/H101</f>
        <v>0.34560705920801787</v>
      </c>
      <c r="I103" s="133">
        <f t="shared" si="29"/>
        <v>0.30508296576349508</v>
      </c>
      <c r="J103" s="133">
        <f t="shared" si="29"/>
        <v>0.39824265554273541</v>
      </c>
      <c r="K103" s="133">
        <f t="shared" si="29"/>
        <v>0.25548961424332345</v>
      </c>
      <c r="L103" s="133">
        <f t="shared" si="29"/>
        <v>0.27349477893801377</v>
      </c>
      <c r="M103" s="133">
        <f t="shared" si="29"/>
        <v>0.30645055878700739</v>
      </c>
      <c r="N103" s="133">
        <f t="shared" si="29"/>
        <v>0.3922879177377892</v>
      </c>
      <c r="O103" s="133">
        <f t="shared" si="29"/>
        <v>0.34355828220858897</v>
      </c>
      <c r="P103" s="133">
        <f t="shared" si="29"/>
        <v>0.33780125453945198</v>
      </c>
      <c r="Q103" s="133">
        <f t="shared" si="29"/>
        <v>0.32777362397193305</v>
      </c>
      <c r="R103" s="133">
        <f t="shared" si="29"/>
        <v>0.31653701084394154</v>
      </c>
      <c r="S103" s="133">
        <f t="shared" si="29"/>
        <v>0.32711736887360277</v>
      </c>
      <c r="T103" s="133">
        <f t="shared" si="29"/>
        <v>0.23880929403904685</v>
      </c>
      <c r="U103" s="133">
        <f t="shared" si="29"/>
        <v>0.21191799195248132</v>
      </c>
      <c r="V103" s="133">
        <f t="shared" si="29"/>
        <v>0.26219192448872575</v>
      </c>
      <c r="W103" s="133">
        <f t="shared" si="29"/>
        <v>0.38459018541571122</v>
      </c>
      <c r="X103" s="133">
        <f t="shared" si="29"/>
        <v>0.39868064952638699</v>
      </c>
      <c r="Y103" s="133">
        <f t="shared" si="29"/>
        <v>0.27460491315913005</v>
      </c>
    </row>
    <row r="104" spans="1:25" s="94" customFormat="1" ht="31.9" hidden="1" customHeight="1" x14ac:dyDescent="0.2">
      <c r="A104" s="92" t="s">
        <v>96</v>
      </c>
      <c r="B104" s="95">
        <f>B101-B102</f>
        <v>76082</v>
      </c>
      <c r="C104" s="95">
        <f>C101-C102</f>
        <v>196149</v>
      </c>
      <c r="D104" s="15">
        <f t="shared" si="28"/>
        <v>2.5781262322231275</v>
      </c>
      <c r="E104" s="95">
        <f t="shared" ref="E104:Y104" si="30">E101-E102</f>
        <v>8428</v>
      </c>
      <c r="F104" s="95">
        <f t="shared" si="30"/>
        <v>5867</v>
      </c>
      <c r="G104" s="134">
        <f t="shared" si="30"/>
        <v>8674</v>
      </c>
      <c r="H104" s="134">
        <f t="shared" si="30"/>
        <v>12014</v>
      </c>
      <c r="I104" s="134">
        <f t="shared" si="30"/>
        <v>6617</v>
      </c>
      <c r="J104" s="134">
        <f t="shared" si="30"/>
        <v>13560</v>
      </c>
      <c r="K104" s="134">
        <f t="shared" si="30"/>
        <v>10036</v>
      </c>
      <c r="L104" s="134">
        <f t="shared" si="30"/>
        <v>9810</v>
      </c>
      <c r="M104" s="134">
        <f t="shared" si="30"/>
        <v>10612</v>
      </c>
      <c r="N104" s="134">
        <f t="shared" si="30"/>
        <v>3546</v>
      </c>
      <c r="O104" s="134">
        <f t="shared" si="30"/>
        <v>5564</v>
      </c>
      <c r="P104" s="134">
        <f t="shared" si="30"/>
        <v>10029</v>
      </c>
      <c r="Q104" s="134">
        <f t="shared" si="30"/>
        <v>11688</v>
      </c>
      <c r="R104" s="134">
        <f t="shared" si="30"/>
        <v>11597</v>
      </c>
      <c r="S104" s="134">
        <f t="shared" si="30"/>
        <v>12521</v>
      </c>
      <c r="T104" s="134">
        <f t="shared" si="30"/>
        <v>10254</v>
      </c>
      <c r="U104" s="134">
        <f t="shared" si="30"/>
        <v>8226</v>
      </c>
      <c r="V104" s="134">
        <f t="shared" si="30"/>
        <v>4221</v>
      </c>
      <c r="W104" s="134">
        <f t="shared" si="30"/>
        <v>9393</v>
      </c>
      <c r="X104" s="134">
        <f t="shared" si="30"/>
        <v>14220</v>
      </c>
      <c r="Y104" s="134">
        <f t="shared" si="30"/>
        <v>9272</v>
      </c>
    </row>
    <row r="105" spans="1:25" s="12" customFormat="1" ht="30" customHeight="1" x14ac:dyDescent="0.2">
      <c r="A105" s="11" t="s">
        <v>92</v>
      </c>
      <c r="B105" s="39">
        <v>133617</v>
      </c>
      <c r="C105" s="26">
        <f>SUM(E105:Y105)</f>
        <v>66017</v>
      </c>
      <c r="D105" s="15">
        <f t="shared" si="28"/>
        <v>0.49407635255992877</v>
      </c>
      <c r="E105" s="10">
        <v>6300</v>
      </c>
      <c r="F105" s="10">
        <v>2100</v>
      </c>
      <c r="G105" s="134">
        <v>3797</v>
      </c>
      <c r="H105" s="134">
        <v>5173</v>
      </c>
      <c r="I105" s="134">
        <v>2130</v>
      </c>
      <c r="J105" s="134">
        <v>5423</v>
      </c>
      <c r="K105" s="134">
        <v>1700</v>
      </c>
      <c r="L105" s="134">
        <v>2162</v>
      </c>
      <c r="M105" s="134">
        <v>3764</v>
      </c>
      <c r="N105" s="134">
        <v>1639</v>
      </c>
      <c r="O105" s="134">
        <v>2080</v>
      </c>
      <c r="P105" s="134">
        <v>4263</v>
      </c>
      <c r="Q105" s="134">
        <v>4793</v>
      </c>
      <c r="R105" s="134">
        <v>3218</v>
      </c>
      <c r="S105" s="134">
        <v>4854</v>
      </c>
      <c r="T105" s="134">
        <v>2445</v>
      </c>
      <c r="U105" s="134">
        <v>1336</v>
      </c>
      <c r="V105" s="134">
        <v>1370</v>
      </c>
      <c r="W105" s="134">
        <v>4267</v>
      </c>
      <c r="X105" s="134">
        <v>2163</v>
      </c>
      <c r="Y105" s="134">
        <v>1040</v>
      </c>
    </row>
    <row r="106" spans="1:25" s="12" customFormat="1" ht="30" customHeight="1" x14ac:dyDescent="0.2">
      <c r="A106" s="11" t="s">
        <v>93</v>
      </c>
      <c r="B106" s="39">
        <v>9423</v>
      </c>
      <c r="C106" s="26">
        <f>SUM(E106:Y106)</f>
        <v>8483</v>
      </c>
      <c r="D106" s="15">
        <f t="shared" si="28"/>
        <v>0.9002440836251725</v>
      </c>
      <c r="E106" s="10">
        <v>240</v>
      </c>
      <c r="F106" s="10">
        <v>175</v>
      </c>
      <c r="G106" s="134">
        <v>50</v>
      </c>
      <c r="H106" s="134">
        <v>336</v>
      </c>
      <c r="I106" s="134">
        <v>128</v>
      </c>
      <c r="J106" s="134">
        <v>1120</v>
      </c>
      <c r="K106" s="134">
        <v>896</v>
      </c>
      <c r="L106" s="134">
        <v>478</v>
      </c>
      <c r="M106" s="134">
        <v>20</v>
      </c>
      <c r="N106" s="134">
        <v>80</v>
      </c>
      <c r="O106" s="134">
        <v>572</v>
      </c>
      <c r="P106" s="134">
        <v>258</v>
      </c>
      <c r="Q106" s="134">
        <v>90</v>
      </c>
      <c r="R106" s="134">
        <v>370</v>
      </c>
      <c r="S106" s="134">
        <v>423</v>
      </c>
      <c r="T106" s="134">
        <v>50</v>
      </c>
      <c r="U106" s="134"/>
      <c r="V106" s="134">
        <v>130</v>
      </c>
      <c r="W106" s="134">
        <v>970</v>
      </c>
      <c r="X106" s="134">
        <v>1197</v>
      </c>
      <c r="Y106" s="134">
        <v>900</v>
      </c>
    </row>
    <row r="107" spans="1:25" s="12" customFormat="1" ht="30" customHeight="1" x14ac:dyDescent="0.2">
      <c r="A107" s="11" t="s">
        <v>94</v>
      </c>
      <c r="B107" s="39">
        <v>73952</v>
      </c>
      <c r="C107" s="26">
        <f>SUM(E107:Y107)</f>
        <v>21985</v>
      </c>
      <c r="D107" s="15">
        <f t="shared" si="28"/>
        <v>0.29728742968411942</v>
      </c>
      <c r="E107" s="10">
        <v>535</v>
      </c>
      <c r="F107" s="10">
        <v>1035</v>
      </c>
      <c r="G107" s="134">
        <v>4377</v>
      </c>
      <c r="H107" s="134">
        <v>744</v>
      </c>
      <c r="I107" s="134">
        <v>506</v>
      </c>
      <c r="J107" s="134">
        <v>2431</v>
      </c>
      <c r="K107" s="134">
        <v>506</v>
      </c>
      <c r="L107" s="134">
        <v>716</v>
      </c>
      <c r="M107" s="134">
        <v>244</v>
      </c>
      <c r="N107" s="134">
        <v>570</v>
      </c>
      <c r="O107" s="134">
        <v>180</v>
      </c>
      <c r="P107" s="134">
        <v>274</v>
      </c>
      <c r="Q107" s="134">
        <v>535</v>
      </c>
      <c r="R107" s="134">
        <v>1783</v>
      </c>
      <c r="S107" s="134">
        <v>564</v>
      </c>
      <c r="T107" s="134">
        <v>306</v>
      </c>
      <c r="U107" s="134">
        <v>876</v>
      </c>
      <c r="V107" s="134"/>
      <c r="W107" s="134">
        <v>53</v>
      </c>
      <c r="X107" s="134">
        <v>4410</v>
      </c>
      <c r="Y107" s="134">
        <v>1340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227145</v>
      </c>
      <c r="C109" s="27">
        <f>SUM(E109:Y109)</f>
        <v>102334</v>
      </c>
      <c r="D109" s="15">
        <f t="shared" si="28"/>
        <v>0.45052279381012128</v>
      </c>
      <c r="E109" s="39">
        <v>7190</v>
      </c>
      <c r="F109" s="39">
        <v>4014</v>
      </c>
      <c r="G109" s="134">
        <v>9029</v>
      </c>
      <c r="H109" s="134">
        <v>6345</v>
      </c>
      <c r="I109" s="134">
        <v>2905</v>
      </c>
      <c r="J109" s="134">
        <v>8974</v>
      </c>
      <c r="K109" s="134">
        <v>3444</v>
      </c>
      <c r="L109" s="134">
        <v>3602</v>
      </c>
      <c r="M109" s="134">
        <v>4689</v>
      </c>
      <c r="N109" s="134">
        <v>2289</v>
      </c>
      <c r="O109" s="134">
        <v>2912</v>
      </c>
      <c r="P109" s="134">
        <v>5116</v>
      </c>
      <c r="Q109" s="134">
        <v>5699</v>
      </c>
      <c r="R109" s="134">
        <v>5371</v>
      </c>
      <c r="S109" s="134">
        <v>6087</v>
      </c>
      <c r="T109" s="134">
        <v>3217</v>
      </c>
      <c r="U109" s="134">
        <v>2212</v>
      </c>
      <c r="V109" s="134">
        <v>1500</v>
      </c>
      <c r="W109" s="134">
        <v>5870</v>
      </c>
      <c r="X109" s="134">
        <v>8359</v>
      </c>
      <c r="Y109" s="134">
        <v>3510</v>
      </c>
    </row>
    <row r="110" spans="1:25" s="12" customFormat="1" ht="31.15" hidden="1" customHeight="1" x14ac:dyDescent="0.2">
      <c r="A110" s="13" t="s">
        <v>182</v>
      </c>
      <c r="B110" s="29">
        <f>B109/B101</f>
        <v>0.74909226421130048</v>
      </c>
      <c r="C110" s="29">
        <f>C109/C101</f>
        <v>0.34151974182610639</v>
      </c>
      <c r="D110" s="15">
        <f t="shared" si="28"/>
        <v>0.45591145195670058</v>
      </c>
      <c r="E110" s="29">
        <f t="shared" ref="E110:Y110" si="31">E109/E101</f>
        <v>0.46036624407734666</v>
      </c>
      <c r="F110" s="29">
        <f t="shared" si="31"/>
        <v>0.40623418682319601</v>
      </c>
      <c r="G110" s="134">
        <f t="shared" si="31"/>
        <v>0.5100265491724566</v>
      </c>
      <c r="H110" s="134">
        <f t="shared" si="31"/>
        <v>0.34560705920801787</v>
      </c>
      <c r="I110" s="134">
        <f t="shared" si="31"/>
        <v>0.30508296576349508</v>
      </c>
      <c r="J110" s="134">
        <f t="shared" si="31"/>
        <v>0.39824265554273541</v>
      </c>
      <c r="K110" s="134">
        <f t="shared" si="31"/>
        <v>0.25548961424332345</v>
      </c>
      <c r="L110" s="134">
        <f t="shared" si="31"/>
        <v>0.26675553580685774</v>
      </c>
      <c r="M110" s="134">
        <f t="shared" si="31"/>
        <v>0.30645055878700739</v>
      </c>
      <c r="N110" s="134">
        <f t="shared" si="31"/>
        <v>0.3922879177377892</v>
      </c>
      <c r="O110" s="134">
        <f t="shared" si="31"/>
        <v>0.34355828220858897</v>
      </c>
      <c r="P110" s="134">
        <f t="shared" si="31"/>
        <v>0.33780125453945198</v>
      </c>
      <c r="Q110" s="134">
        <f t="shared" si="31"/>
        <v>0.32777362397193305</v>
      </c>
      <c r="R110" s="134">
        <f t="shared" si="31"/>
        <v>0.31653701084394154</v>
      </c>
      <c r="S110" s="134">
        <f t="shared" si="31"/>
        <v>0.32711736887360277</v>
      </c>
      <c r="T110" s="134">
        <f t="shared" si="31"/>
        <v>0.23880929403904685</v>
      </c>
      <c r="U110" s="134">
        <f t="shared" si="31"/>
        <v>0.21191799195248132</v>
      </c>
      <c r="V110" s="134">
        <f t="shared" si="31"/>
        <v>0.26219192448872575</v>
      </c>
      <c r="W110" s="134">
        <f t="shared" si="31"/>
        <v>0.38459018541571122</v>
      </c>
      <c r="X110" s="134">
        <f t="shared" si="31"/>
        <v>0.35347598105548039</v>
      </c>
      <c r="Y110" s="134">
        <f t="shared" si="31"/>
        <v>0.27460491315913005</v>
      </c>
    </row>
    <row r="111" spans="1:25" s="12" customFormat="1" ht="30" customHeight="1" x14ac:dyDescent="0.2">
      <c r="A111" s="11" t="s">
        <v>208</v>
      </c>
      <c r="B111" s="39">
        <v>133617</v>
      </c>
      <c r="C111" s="26">
        <f t="shared" ref="C111:C121" si="32">SUM(E111:Y111)</f>
        <v>65992</v>
      </c>
      <c r="D111" s="15">
        <f t="shared" si="28"/>
        <v>0.49388925061930744</v>
      </c>
      <c r="E111" s="10">
        <v>6300</v>
      </c>
      <c r="F111" s="10">
        <v>2100</v>
      </c>
      <c r="G111" s="134">
        <v>3797</v>
      </c>
      <c r="H111" s="134">
        <v>5173</v>
      </c>
      <c r="I111" s="134">
        <v>2130</v>
      </c>
      <c r="J111" s="134">
        <v>5423</v>
      </c>
      <c r="K111" s="134">
        <v>1700</v>
      </c>
      <c r="L111" s="134">
        <v>2162</v>
      </c>
      <c r="M111" s="134">
        <v>3764</v>
      </c>
      <c r="N111" s="134">
        <v>1639</v>
      </c>
      <c r="O111" s="134">
        <v>2080</v>
      </c>
      <c r="P111" s="134">
        <v>4263</v>
      </c>
      <c r="Q111" s="134">
        <v>4793</v>
      </c>
      <c r="R111" s="134">
        <v>3218</v>
      </c>
      <c r="S111" s="134">
        <v>4854</v>
      </c>
      <c r="T111" s="134">
        <v>2445</v>
      </c>
      <c r="U111" s="134">
        <v>1336</v>
      </c>
      <c r="V111" s="134">
        <v>1370</v>
      </c>
      <c r="W111" s="134">
        <v>4267</v>
      </c>
      <c r="X111" s="134">
        <v>2138</v>
      </c>
      <c r="Y111" s="134">
        <v>1040</v>
      </c>
    </row>
    <row r="112" spans="1:25" s="12" customFormat="1" ht="30" customHeight="1" x14ac:dyDescent="0.2">
      <c r="A112" s="11" t="s">
        <v>93</v>
      </c>
      <c r="B112" s="39">
        <v>9423</v>
      </c>
      <c r="C112" s="26">
        <f t="shared" si="32"/>
        <v>8483</v>
      </c>
      <c r="D112" s="15">
        <f t="shared" si="28"/>
        <v>0.9002440836251725</v>
      </c>
      <c r="E112" s="26">
        <v>240</v>
      </c>
      <c r="F112" s="10">
        <v>175</v>
      </c>
      <c r="G112" s="134">
        <v>50</v>
      </c>
      <c r="H112" s="134">
        <v>336</v>
      </c>
      <c r="I112" s="134">
        <v>128</v>
      </c>
      <c r="J112" s="134">
        <v>1120</v>
      </c>
      <c r="K112" s="134">
        <v>896</v>
      </c>
      <c r="L112" s="134">
        <v>478</v>
      </c>
      <c r="M112" s="134">
        <v>20</v>
      </c>
      <c r="N112" s="134">
        <v>80</v>
      </c>
      <c r="O112" s="134">
        <v>572</v>
      </c>
      <c r="P112" s="134">
        <v>258</v>
      </c>
      <c r="Q112" s="134">
        <v>90</v>
      </c>
      <c r="R112" s="134">
        <v>370</v>
      </c>
      <c r="S112" s="134">
        <v>423</v>
      </c>
      <c r="T112" s="134">
        <v>50</v>
      </c>
      <c r="U112" s="134"/>
      <c r="V112" s="134">
        <v>130</v>
      </c>
      <c r="W112" s="134">
        <v>970</v>
      </c>
      <c r="X112" s="134">
        <v>1197</v>
      </c>
      <c r="Y112" s="134">
        <v>900</v>
      </c>
    </row>
    <row r="113" spans="1:25" s="12" customFormat="1" ht="30" customHeight="1" x14ac:dyDescent="0.2">
      <c r="A113" s="11" t="s">
        <v>94</v>
      </c>
      <c r="B113" s="39">
        <v>73952</v>
      </c>
      <c r="C113" s="26">
        <f t="shared" si="32"/>
        <v>21312</v>
      </c>
      <c r="D113" s="15">
        <f t="shared" si="28"/>
        <v>0.28818693206404156</v>
      </c>
      <c r="E113" s="10">
        <v>535</v>
      </c>
      <c r="F113" s="10">
        <v>1035</v>
      </c>
      <c r="G113" s="134">
        <v>4377</v>
      </c>
      <c r="H113" s="134">
        <v>744</v>
      </c>
      <c r="I113" s="134">
        <v>506</v>
      </c>
      <c r="J113" s="134">
        <v>2431</v>
      </c>
      <c r="K113" s="134">
        <v>506</v>
      </c>
      <c r="L113" s="134">
        <v>716</v>
      </c>
      <c r="M113" s="134">
        <v>244</v>
      </c>
      <c r="N113" s="134">
        <v>570</v>
      </c>
      <c r="O113" s="134">
        <v>180</v>
      </c>
      <c r="P113" s="134">
        <v>274</v>
      </c>
      <c r="Q113" s="134">
        <v>535</v>
      </c>
      <c r="R113" s="134">
        <v>1783</v>
      </c>
      <c r="S113" s="134">
        <v>564</v>
      </c>
      <c r="T113" s="134">
        <v>306</v>
      </c>
      <c r="U113" s="134">
        <v>876</v>
      </c>
      <c r="V113" s="134"/>
      <c r="W113" s="134">
        <v>53</v>
      </c>
      <c r="X113" s="134">
        <v>3737</v>
      </c>
      <c r="Y113" s="134">
        <v>1340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463670</v>
      </c>
      <c r="C116" s="27">
        <f t="shared" si="32"/>
        <v>363771</v>
      </c>
      <c r="D116" s="15">
        <f t="shared" si="28"/>
        <v>0.78454719951689778</v>
      </c>
      <c r="E116" s="39">
        <v>36022</v>
      </c>
      <c r="F116" s="39">
        <v>12042</v>
      </c>
      <c r="G116" s="134">
        <v>32109</v>
      </c>
      <c r="H116" s="134">
        <v>20870</v>
      </c>
      <c r="I116" s="134">
        <v>9413</v>
      </c>
      <c r="J116" s="134">
        <v>34013</v>
      </c>
      <c r="K116" s="134">
        <v>11664</v>
      </c>
      <c r="L116" s="134">
        <v>11292</v>
      </c>
      <c r="M116" s="134">
        <v>16771</v>
      </c>
      <c r="N116" s="134">
        <v>7075</v>
      </c>
      <c r="O116" s="134">
        <v>8853</v>
      </c>
      <c r="P116" s="134">
        <v>17109</v>
      </c>
      <c r="Q116" s="134">
        <v>18052</v>
      </c>
      <c r="R116" s="134">
        <v>21017</v>
      </c>
      <c r="S116" s="134">
        <v>26624</v>
      </c>
      <c r="T116" s="134">
        <v>10496</v>
      </c>
      <c r="U116" s="134">
        <v>6779</v>
      </c>
      <c r="V116" s="134">
        <v>4102</v>
      </c>
      <c r="W116" s="134">
        <v>19238</v>
      </c>
      <c r="X116" s="134">
        <v>29380</v>
      </c>
      <c r="Y116" s="134">
        <v>10850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0.61117439516129035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273958</v>
      </c>
      <c r="C118" s="26">
        <f t="shared" si="32"/>
        <v>243058</v>
      </c>
      <c r="D118" s="15">
        <f t="shared" si="28"/>
        <v>0.88720898823907313</v>
      </c>
      <c r="E118" s="10">
        <v>32531</v>
      </c>
      <c r="F118" s="10">
        <v>6300</v>
      </c>
      <c r="G118" s="134">
        <v>13331</v>
      </c>
      <c r="H118" s="134">
        <v>17082</v>
      </c>
      <c r="I118" s="134">
        <v>6603</v>
      </c>
      <c r="J118" s="134">
        <v>20858</v>
      </c>
      <c r="K118" s="134">
        <v>6473</v>
      </c>
      <c r="L118" s="134">
        <v>6884</v>
      </c>
      <c r="M118" s="134">
        <v>13731</v>
      </c>
      <c r="N118" s="134">
        <v>5165</v>
      </c>
      <c r="O118" s="134">
        <v>6674</v>
      </c>
      <c r="P118" s="134">
        <v>14626</v>
      </c>
      <c r="Q118" s="134">
        <v>15806</v>
      </c>
      <c r="R118" s="134">
        <v>12872</v>
      </c>
      <c r="S118" s="134">
        <v>22684</v>
      </c>
      <c r="T118" s="134">
        <v>8238</v>
      </c>
      <c r="U118" s="134">
        <v>4275</v>
      </c>
      <c r="V118" s="134">
        <v>3712</v>
      </c>
      <c r="W118" s="134">
        <v>14214</v>
      </c>
      <c r="X118" s="134">
        <v>7979</v>
      </c>
      <c r="Y118" s="134">
        <v>3020</v>
      </c>
    </row>
    <row r="119" spans="1:25" s="12" customFormat="1" ht="30" customHeight="1" x14ac:dyDescent="0.2">
      <c r="A119" s="11" t="s">
        <v>93</v>
      </c>
      <c r="B119" s="26">
        <v>17503</v>
      </c>
      <c r="C119" s="26">
        <f t="shared" si="32"/>
        <v>26216</v>
      </c>
      <c r="D119" s="15">
        <f t="shared" si="28"/>
        <v>1.4978003770782151</v>
      </c>
      <c r="E119" s="10">
        <v>730</v>
      </c>
      <c r="F119" s="10">
        <v>525</v>
      </c>
      <c r="G119" s="134">
        <v>150</v>
      </c>
      <c r="H119" s="134">
        <v>1163</v>
      </c>
      <c r="I119" s="134">
        <v>370</v>
      </c>
      <c r="J119" s="134">
        <v>3868</v>
      </c>
      <c r="K119" s="134">
        <v>2659</v>
      </c>
      <c r="L119" s="134">
        <v>1142</v>
      </c>
      <c r="M119" s="134">
        <v>30</v>
      </c>
      <c r="N119" s="134">
        <v>210</v>
      </c>
      <c r="O119" s="134">
        <v>1565</v>
      </c>
      <c r="P119" s="134">
        <v>774</v>
      </c>
      <c r="Q119" s="134">
        <v>188</v>
      </c>
      <c r="R119" s="134">
        <v>815</v>
      </c>
      <c r="S119" s="134">
        <v>782</v>
      </c>
      <c r="T119" s="134">
        <v>280</v>
      </c>
      <c r="U119" s="134"/>
      <c r="V119" s="134">
        <v>390</v>
      </c>
      <c r="W119" s="134">
        <v>3840</v>
      </c>
      <c r="X119" s="134">
        <v>3605</v>
      </c>
      <c r="Y119" s="134">
        <v>3130</v>
      </c>
    </row>
    <row r="120" spans="1:25" s="12" customFormat="1" ht="31.15" customHeight="1" x14ac:dyDescent="0.2">
      <c r="A120" s="11" t="s">
        <v>94</v>
      </c>
      <c r="B120" s="26">
        <v>140350</v>
      </c>
      <c r="C120" s="26">
        <f t="shared" si="32"/>
        <v>74316</v>
      </c>
      <c r="D120" s="15">
        <f t="shared" si="28"/>
        <v>0.52950480940505873</v>
      </c>
      <c r="E120" s="10">
        <v>2301</v>
      </c>
      <c r="F120" s="10">
        <v>3208</v>
      </c>
      <c r="G120" s="134">
        <v>15956</v>
      </c>
      <c r="H120" s="134">
        <v>2346</v>
      </c>
      <c r="I120" s="134">
        <v>1659</v>
      </c>
      <c r="J120" s="134">
        <v>9286</v>
      </c>
      <c r="K120" s="134">
        <v>1566</v>
      </c>
      <c r="L120" s="134">
        <v>2181</v>
      </c>
      <c r="M120" s="134">
        <v>640</v>
      </c>
      <c r="N120" s="134">
        <v>1700</v>
      </c>
      <c r="O120" s="134">
        <v>414</v>
      </c>
      <c r="P120" s="134">
        <v>774</v>
      </c>
      <c r="Q120" s="134">
        <v>1406</v>
      </c>
      <c r="R120" s="134">
        <v>7330</v>
      </c>
      <c r="S120" s="134">
        <v>2348</v>
      </c>
      <c r="T120" s="134">
        <v>664</v>
      </c>
      <c r="U120" s="134">
        <v>2504</v>
      </c>
      <c r="V120" s="134"/>
      <c r="W120" s="134">
        <v>183</v>
      </c>
      <c r="X120" s="134">
        <v>13820</v>
      </c>
      <c r="Y120" s="134">
        <v>4030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20.412952079068436</v>
      </c>
      <c r="C122" s="53">
        <f>C116/C109*10</f>
        <v>35.547423143823167</v>
      </c>
      <c r="D122" s="15">
        <f t="shared" si="28"/>
        <v>1.7414151077282796</v>
      </c>
      <c r="E122" s="162">
        <f t="shared" ref="E122:G122" si="34">E116/E109*10</f>
        <v>50.100139082058412</v>
      </c>
      <c r="F122" s="162">
        <f t="shared" si="34"/>
        <v>30</v>
      </c>
      <c r="G122" s="162">
        <f t="shared" si="34"/>
        <v>35.562077749473914</v>
      </c>
      <c r="H122" s="162">
        <f t="shared" ref="H122:J122" si="35">H116/H109*10</f>
        <v>32.89204097714736</v>
      </c>
      <c r="I122" s="162">
        <f t="shared" si="35"/>
        <v>32.40275387263339</v>
      </c>
      <c r="J122" s="162">
        <f t="shared" si="35"/>
        <v>37.901716068642749</v>
      </c>
      <c r="K122" s="162">
        <f t="shared" ref="K122:L122" si="36">K116/K109*10</f>
        <v>33.867595818815332</v>
      </c>
      <c r="L122" s="162">
        <f t="shared" si="36"/>
        <v>31.349250416435311</v>
      </c>
      <c r="M122" s="162">
        <f t="shared" ref="M122:S122" si="37">M116/M109*10</f>
        <v>35.766687993175516</v>
      </c>
      <c r="N122" s="162">
        <f t="shared" si="37"/>
        <v>30.90869375273045</v>
      </c>
      <c r="O122" s="162">
        <f t="shared" si="37"/>
        <v>30.401785714285715</v>
      </c>
      <c r="P122" s="162">
        <f t="shared" si="37"/>
        <v>33.442142298670838</v>
      </c>
      <c r="Q122" s="162">
        <f t="shared" si="37"/>
        <v>31.675732584663976</v>
      </c>
      <c r="R122" s="162">
        <f t="shared" si="37"/>
        <v>39.130515732638244</v>
      </c>
      <c r="S122" s="162">
        <f t="shared" si="37"/>
        <v>43.739116149170357</v>
      </c>
      <c r="T122" s="162">
        <f t="shared" ref="T122" si="38">T116/T109*10</f>
        <v>32.626670811314888</v>
      </c>
      <c r="U122" s="162">
        <f t="shared" ref="U122:Y122" si="39">U116/U109*10</f>
        <v>30.646473779385172</v>
      </c>
      <c r="V122" s="162">
        <f t="shared" si="39"/>
        <v>27.346666666666664</v>
      </c>
      <c r="W122" s="162">
        <f t="shared" si="39"/>
        <v>32.773424190800682</v>
      </c>
      <c r="X122" s="162">
        <f t="shared" si="39"/>
        <v>35.147744945567652</v>
      </c>
      <c r="Y122" s="162">
        <f t="shared" si="39"/>
        <v>30.911680911680911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20.503229379495124</v>
      </c>
      <c r="C123" s="54">
        <f>C118/C111*10</f>
        <v>36.831434113225846</v>
      </c>
      <c r="D123" s="15">
        <f t="shared" si="28"/>
        <v>1.7963723387916752</v>
      </c>
      <c r="E123" s="162">
        <f t="shared" ref="E123:P124" si="41">E118/E111*10</f>
        <v>51.63650793650794</v>
      </c>
      <c r="F123" s="162">
        <f t="shared" si="41"/>
        <v>30</v>
      </c>
      <c r="G123" s="162">
        <f t="shared" ref="G123" si="42">G118/G111*10</f>
        <v>35.109296813273637</v>
      </c>
      <c r="H123" s="162">
        <f t="shared" ref="H123:J123" si="43">H118/H111*10</f>
        <v>33.021457568142274</v>
      </c>
      <c r="I123" s="162">
        <f t="shared" si="43"/>
        <v>31</v>
      </c>
      <c r="J123" s="162">
        <f t="shared" si="43"/>
        <v>38.46210584547299</v>
      </c>
      <c r="K123" s="162">
        <f t="shared" si="41"/>
        <v>38.076470588235296</v>
      </c>
      <c r="L123" s="162">
        <f t="shared" si="41"/>
        <v>31.840888066604993</v>
      </c>
      <c r="M123" s="162">
        <f t="shared" ref="M123:N123" si="44">M118/M111*10</f>
        <v>36.479808714133895</v>
      </c>
      <c r="N123" s="162">
        <f t="shared" si="44"/>
        <v>31.513117754728491</v>
      </c>
      <c r="O123" s="162">
        <f t="shared" si="41"/>
        <v>32.08653846153846</v>
      </c>
      <c r="P123" s="162">
        <f t="shared" si="41"/>
        <v>34.309171944639928</v>
      </c>
      <c r="Q123" s="162">
        <f>Q118/Q111*10</f>
        <v>32.977258501982057</v>
      </c>
      <c r="R123" s="162">
        <f t="shared" ref="P123:Y124" si="45">R118/R111*10</f>
        <v>40</v>
      </c>
      <c r="S123" s="162">
        <f t="shared" si="45"/>
        <v>46.732591676967452</v>
      </c>
      <c r="T123" s="162">
        <f t="shared" si="45"/>
        <v>33.693251533742334</v>
      </c>
      <c r="U123" s="162">
        <f t="shared" si="45"/>
        <v>31.998502994011979</v>
      </c>
      <c r="V123" s="162">
        <f t="shared" si="45"/>
        <v>27.094890510948908</v>
      </c>
      <c r="W123" s="162">
        <f t="shared" si="45"/>
        <v>33.311460042184201</v>
      </c>
      <c r="X123" s="162">
        <f t="shared" si="45"/>
        <v>37.319925163704397</v>
      </c>
      <c r="Y123" s="162">
        <f t="shared" si="45"/>
        <v>29.038461538461537</v>
      </c>
    </row>
    <row r="124" spans="1:25" s="12" customFormat="1" ht="30" customHeight="1" x14ac:dyDescent="0.2">
      <c r="A124" s="11" t="s">
        <v>93</v>
      </c>
      <c r="B124" s="54">
        <f t="shared" si="40"/>
        <v>18.574763875623475</v>
      </c>
      <c r="C124" s="54">
        <f t="shared" si="40"/>
        <v>30.904161263703877</v>
      </c>
      <c r="D124" s="15">
        <f t="shared" si="28"/>
        <v>1.6637714196873772</v>
      </c>
      <c r="E124" s="54">
        <f t="shared" si="40"/>
        <v>30.416666666666664</v>
      </c>
      <c r="F124" s="54">
        <f t="shared" ref="F124" si="46">F119/F112*10</f>
        <v>30</v>
      </c>
      <c r="G124" s="54">
        <f t="shared" si="40"/>
        <v>30</v>
      </c>
      <c r="H124" s="54">
        <f t="shared" si="40"/>
        <v>34.613095238095241</v>
      </c>
      <c r="I124" s="54"/>
      <c r="J124" s="54">
        <f t="shared" si="40"/>
        <v>34.535714285714285</v>
      </c>
      <c r="K124" s="54">
        <f t="shared" si="40"/>
        <v>29.676339285714285</v>
      </c>
      <c r="L124" s="54">
        <f t="shared" si="41"/>
        <v>23.891213389121337</v>
      </c>
      <c r="M124" s="54">
        <f t="shared" si="41"/>
        <v>15</v>
      </c>
      <c r="N124" s="54">
        <f t="shared" si="41"/>
        <v>26.25</v>
      </c>
      <c r="O124" s="54">
        <f t="shared" si="41"/>
        <v>27.36013986013986</v>
      </c>
      <c r="P124" s="54">
        <f t="shared" si="45"/>
        <v>30</v>
      </c>
      <c r="Q124" s="54"/>
      <c r="R124" s="54">
        <f t="shared" si="45"/>
        <v>22.027027027027025</v>
      </c>
      <c r="S124" s="54">
        <f t="shared" si="45"/>
        <v>18.486997635933808</v>
      </c>
      <c r="T124" s="54">
        <f t="shared" si="45"/>
        <v>56</v>
      </c>
      <c r="U124" s="54"/>
      <c r="V124" s="54"/>
      <c r="W124" s="54">
        <f t="shared" si="45"/>
        <v>39.587628865979383</v>
      </c>
      <c r="X124" s="54">
        <f t="shared" si="45"/>
        <v>30.116959064327485</v>
      </c>
      <c r="Y124" s="54">
        <f t="shared" si="45"/>
        <v>34.777777777777779</v>
      </c>
    </row>
    <row r="125" spans="1:25" s="12" customFormat="1" ht="30" customHeight="1" x14ac:dyDescent="0.2">
      <c r="A125" s="11" t="s">
        <v>94</v>
      </c>
      <c r="B125" s="54">
        <f t="shared" si="40"/>
        <v>18.978526611856338</v>
      </c>
      <c r="C125" s="54">
        <f>C120/C113*10</f>
        <v>34.870495495495497</v>
      </c>
      <c r="D125" s="15">
        <f t="shared" si="28"/>
        <v>1.8373657875902267</v>
      </c>
      <c r="E125" s="54">
        <f t="shared" ref="E125:Y125" si="47">E120/E113*10</f>
        <v>43.009345794392516</v>
      </c>
      <c r="F125" s="54">
        <f t="shared" ref="F125" si="48">F120/F113*10</f>
        <v>30.995169082125603</v>
      </c>
      <c r="G125" s="54">
        <f t="shared" si="47"/>
        <v>36.454192369202651</v>
      </c>
      <c r="H125" s="54">
        <f t="shared" si="47"/>
        <v>31.532258064516128</v>
      </c>
      <c r="I125" s="54">
        <f t="shared" si="47"/>
        <v>32.786561264822133</v>
      </c>
      <c r="J125" s="54">
        <f t="shared" si="47"/>
        <v>38.198272315919375</v>
      </c>
      <c r="K125" s="54"/>
      <c r="L125" s="54">
        <f t="shared" si="47"/>
        <v>30.460893854748605</v>
      </c>
      <c r="M125" s="54">
        <f t="shared" si="47"/>
        <v>26.229508196721309</v>
      </c>
      <c r="N125" s="54">
        <f t="shared" si="47"/>
        <v>29.82456140350877</v>
      </c>
      <c r="O125" s="54">
        <f t="shared" si="47"/>
        <v>23</v>
      </c>
      <c r="P125" s="54">
        <f t="shared" si="47"/>
        <v>28.248175182481752</v>
      </c>
      <c r="Q125" s="54">
        <f t="shared" si="47"/>
        <v>26.280373831775702</v>
      </c>
      <c r="R125" s="54">
        <f t="shared" si="47"/>
        <v>41.110487941671337</v>
      </c>
      <c r="S125" s="54">
        <f t="shared" si="47"/>
        <v>41.63120567375887</v>
      </c>
      <c r="T125" s="54">
        <f t="shared" si="47"/>
        <v>21.699346405228756</v>
      </c>
      <c r="U125" s="54">
        <f t="shared" si="47"/>
        <v>28.584474885844749</v>
      </c>
      <c r="V125" s="54"/>
      <c r="W125" s="54"/>
      <c r="X125" s="54">
        <f t="shared" si="47"/>
        <v>36.981535991436985</v>
      </c>
      <c r="Y125" s="54">
        <f t="shared" si="47"/>
        <v>30.074626865671643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89945</v>
      </c>
      <c r="D130" s="15"/>
      <c r="E130" s="107">
        <v>6690</v>
      </c>
      <c r="F130" s="107">
        <v>2773</v>
      </c>
      <c r="G130" s="107">
        <v>7540</v>
      </c>
      <c r="H130" s="107">
        <v>5040</v>
      </c>
      <c r="I130" s="107">
        <v>2520</v>
      </c>
      <c r="J130" s="107">
        <v>8309</v>
      </c>
      <c r="K130" s="107">
        <v>2670</v>
      </c>
      <c r="L130" s="107">
        <v>2834</v>
      </c>
      <c r="M130" s="107">
        <v>4329</v>
      </c>
      <c r="N130" s="107">
        <v>2031</v>
      </c>
      <c r="O130" s="107">
        <v>2631</v>
      </c>
      <c r="P130" s="107">
        <v>4606</v>
      </c>
      <c r="Q130" s="107">
        <v>4730</v>
      </c>
      <c r="R130" s="107">
        <v>5103</v>
      </c>
      <c r="S130" s="107">
        <v>6087</v>
      </c>
      <c r="T130" s="107">
        <v>2586</v>
      </c>
      <c r="U130" s="107">
        <v>2212</v>
      </c>
      <c r="V130" s="107">
        <v>1350</v>
      </c>
      <c r="W130" s="107">
        <v>5242</v>
      </c>
      <c r="X130" s="107">
        <v>7602</v>
      </c>
      <c r="Y130" s="107">
        <v>3060</v>
      </c>
    </row>
    <row r="131" spans="1:26" s="12" customFormat="1" ht="30" customHeight="1" x14ac:dyDescent="0.2">
      <c r="A131" s="55" t="s">
        <v>99</v>
      </c>
      <c r="B131" s="56">
        <v>7419</v>
      </c>
      <c r="C131" s="56">
        <f>SUM(E131:Y131)</f>
        <v>12389</v>
      </c>
      <c r="D131" s="15">
        <f t="shared" si="28"/>
        <v>1.6699016039897561</v>
      </c>
      <c r="E131" s="51">
        <f>(E109-E130)</f>
        <v>500</v>
      </c>
      <c r="F131" s="51">
        <f t="shared" ref="F131:Y131" si="49">(F109-F130)</f>
        <v>1241</v>
      </c>
      <c r="G131" s="51">
        <f t="shared" si="49"/>
        <v>1489</v>
      </c>
      <c r="H131" s="51">
        <f t="shared" si="49"/>
        <v>1305</v>
      </c>
      <c r="I131" s="51">
        <f t="shared" si="49"/>
        <v>385</v>
      </c>
      <c r="J131" s="51">
        <f t="shared" si="49"/>
        <v>665</v>
      </c>
      <c r="K131" s="51">
        <f t="shared" si="49"/>
        <v>774</v>
      </c>
      <c r="L131" s="51">
        <f t="shared" si="49"/>
        <v>768</v>
      </c>
      <c r="M131" s="51">
        <f t="shared" si="49"/>
        <v>360</v>
      </c>
      <c r="N131" s="51">
        <f t="shared" si="49"/>
        <v>258</v>
      </c>
      <c r="O131" s="51">
        <f t="shared" si="49"/>
        <v>281</v>
      </c>
      <c r="P131" s="51">
        <f t="shared" si="49"/>
        <v>510</v>
      </c>
      <c r="Q131" s="51">
        <f t="shared" si="49"/>
        <v>969</v>
      </c>
      <c r="R131" s="51">
        <f t="shared" si="49"/>
        <v>268</v>
      </c>
      <c r="S131" s="51">
        <f t="shared" si="49"/>
        <v>0</v>
      </c>
      <c r="T131" s="51">
        <f t="shared" si="49"/>
        <v>631</v>
      </c>
      <c r="U131" s="51">
        <f t="shared" si="49"/>
        <v>0</v>
      </c>
      <c r="V131" s="51">
        <f t="shared" si="49"/>
        <v>150</v>
      </c>
      <c r="W131" s="51">
        <f t="shared" si="49"/>
        <v>628</v>
      </c>
      <c r="X131" s="51">
        <f t="shared" si="49"/>
        <v>757</v>
      </c>
      <c r="Y131" s="51">
        <f t="shared" si="49"/>
        <v>450</v>
      </c>
    </row>
    <row r="132" spans="1:26" s="12" customFormat="1" ht="30" customHeight="1" x14ac:dyDescent="0.2">
      <c r="A132" s="32" t="s">
        <v>100</v>
      </c>
      <c r="B132" s="27">
        <v>613</v>
      </c>
      <c r="C132" s="27">
        <f>SUM(E132:Y132)</f>
        <v>605</v>
      </c>
      <c r="D132" s="15">
        <f t="shared" si="27"/>
        <v>0.98694942903752036</v>
      </c>
      <c r="E132" s="24">
        <v>48</v>
      </c>
      <c r="F132" s="24">
        <v>23</v>
      </c>
      <c r="G132" s="134">
        <v>36</v>
      </c>
      <c r="H132" s="134">
        <v>49</v>
      </c>
      <c r="I132" s="134">
        <v>20</v>
      </c>
      <c r="J132" s="134">
        <v>34</v>
      </c>
      <c r="K132" s="134">
        <v>25</v>
      </c>
      <c r="L132" s="134">
        <v>22</v>
      </c>
      <c r="M132" s="134">
        <v>42</v>
      </c>
      <c r="N132" s="134">
        <v>18</v>
      </c>
      <c r="O132" s="134">
        <v>12</v>
      </c>
      <c r="P132" s="134">
        <v>25</v>
      </c>
      <c r="Q132" s="134">
        <v>19</v>
      </c>
      <c r="R132" s="134">
        <v>22</v>
      </c>
      <c r="S132" s="134">
        <v>39</v>
      </c>
      <c r="T132" s="134">
        <v>23</v>
      </c>
      <c r="U132" s="134">
        <v>18</v>
      </c>
      <c r="V132" s="134">
        <v>8</v>
      </c>
      <c r="W132" s="134">
        <v>24</v>
      </c>
      <c r="X132" s="134">
        <v>56</v>
      </c>
      <c r="Y132" s="134">
        <v>42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50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1">F134-F135</f>
        <v>162</v>
      </c>
      <c r="G136" s="51">
        <f t="shared" si="51"/>
        <v>803</v>
      </c>
      <c r="H136" s="51">
        <f t="shared" si="51"/>
        <v>367</v>
      </c>
      <c r="I136" s="51">
        <f t="shared" si="51"/>
        <v>10</v>
      </c>
      <c r="J136" s="51">
        <f t="shared" si="51"/>
        <v>144</v>
      </c>
      <c r="K136" s="51">
        <f t="shared" si="51"/>
        <v>608</v>
      </c>
      <c r="L136" s="51">
        <f t="shared" si="51"/>
        <v>739</v>
      </c>
      <c r="M136" s="51">
        <f t="shared" si="51"/>
        <v>243</v>
      </c>
      <c r="N136" s="51">
        <f t="shared" si="51"/>
        <v>30</v>
      </c>
      <c r="O136" s="51">
        <f t="shared" si="51"/>
        <v>280</v>
      </c>
      <c r="P136" s="51">
        <f t="shared" si="51"/>
        <v>339</v>
      </c>
      <c r="Q136" s="51">
        <f t="shared" si="51"/>
        <v>12</v>
      </c>
      <c r="R136" s="51">
        <f t="shared" si="51"/>
        <v>679</v>
      </c>
      <c r="S136" s="51">
        <f t="shared" si="51"/>
        <v>189</v>
      </c>
      <c r="T136" s="51">
        <f t="shared" si="51"/>
        <v>59</v>
      </c>
      <c r="U136" s="51">
        <f t="shared" si="51"/>
        <v>115</v>
      </c>
      <c r="V136" s="51">
        <f t="shared" si="51"/>
        <v>30</v>
      </c>
      <c r="W136" s="51">
        <f t="shared" si="51"/>
        <v>351</v>
      </c>
      <c r="X136" s="51">
        <f t="shared" si="51"/>
        <v>383</v>
      </c>
      <c r="Y136" s="51">
        <f t="shared" si="51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69</v>
      </c>
      <c r="C137" s="27">
        <f>SUM(E137:Y137)</f>
        <v>28</v>
      </c>
      <c r="D137" s="15">
        <f t="shared" ref="D137:D143" si="52">C137/B137</f>
        <v>0.40579710144927539</v>
      </c>
      <c r="E137" s="39"/>
      <c r="F137" s="39"/>
      <c r="G137" s="134"/>
      <c r="H137" s="134"/>
      <c r="I137" s="134"/>
      <c r="J137" s="134"/>
      <c r="K137" s="134">
        <v>27</v>
      </c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1.4188772362739049E-2</v>
      </c>
      <c r="C138" s="33">
        <f>C137/C136</f>
        <v>4.9122807017543861E-3</v>
      </c>
      <c r="D138" s="15">
        <f t="shared" si="52"/>
        <v>0.34620900076277655</v>
      </c>
      <c r="E138" s="35">
        <f t="shared" ref="E138:Y138" si="53">E137/E136</f>
        <v>0</v>
      </c>
      <c r="F138" s="35">
        <f t="shared" si="53"/>
        <v>0</v>
      </c>
      <c r="G138" s="134">
        <f t="shared" si="53"/>
        <v>0</v>
      </c>
      <c r="H138" s="134">
        <f t="shared" si="53"/>
        <v>0</v>
      </c>
      <c r="I138" s="134">
        <f t="shared" si="53"/>
        <v>0</v>
      </c>
      <c r="J138" s="134">
        <f t="shared" si="53"/>
        <v>0</v>
      </c>
      <c r="K138" s="134">
        <f t="shared" si="53"/>
        <v>4.4407894736842105E-2</v>
      </c>
      <c r="L138" s="134">
        <f t="shared" si="53"/>
        <v>0</v>
      </c>
      <c r="M138" s="134">
        <f t="shared" si="53"/>
        <v>0</v>
      </c>
      <c r="N138" s="134">
        <f t="shared" si="53"/>
        <v>0</v>
      </c>
      <c r="O138" s="134">
        <f t="shared" si="53"/>
        <v>0</v>
      </c>
      <c r="P138" s="134">
        <f t="shared" si="53"/>
        <v>0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2.6109660574412533E-3</v>
      </c>
      <c r="Y138" s="134" t="e">
        <f t="shared" si="53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4794</v>
      </c>
      <c r="C139" s="93">
        <f>C136-C137</f>
        <v>5672</v>
      </c>
      <c r="D139" s="93"/>
      <c r="E139" s="93">
        <f t="shared" ref="E139:Y139" si="54">E136-E137</f>
        <v>157</v>
      </c>
      <c r="F139" s="93">
        <f t="shared" si="54"/>
        <v>162</v>
      </c>
      <c r="G139" s="134">
        <f t="shared" si="54"/>
        <v>803</v>
      </c>
      <c r="H139" s="134">
        <f t="shared" si="54"/>
        <v>367</v>
      </c>
      <c r="I139" s="134">
        <f t="shared" si="54"/>
        <v>10</v>
      </c>
      <c r="J139" s="134">
        <f t="shared" si="54"/>
        <v>144</v>
      </c>
      <c r="K139" s="134">
        <f t="shared" si="54"/>
        <v>581</v>
      </c>
      <c r="L139" s="134">
        <f t="shared" si="54"/>
        <v>739</v>
      </c>
      <c r="M139" s="134">
        <f t="shared" si="54"/>
        <v>243</v>
      </c>
      <c r="N139" s="134">
        <f t="shared" si="54"/>
        <v>30</v>
      </c>
      <c r="O139" s="134">
        <f t="shared" si="54"/>
        <v>280</v>
      </c>
      <c r="P139" s="134">
        <f t="shared" si="54"/>
        <v>339</v>
      </c>
      <c r="Q139" s="134">
        <f t="shared" si="54"/>
        <v>12</v>
      </c>
      <c r="R139" s="134">
        <f t="shared" si="54"/>
        <v>679</v>
      </c>
      <c r="S139" s="134">
        <f t="shared" si="54"/>
        <v>189</v>
      </c>
      <c r="T139" s="134">
        <f t="shared" si="54"/>
        <v>59</v>
      </c>
      <c r="U139" s="134">
        <f t="shared" si="54"/>
        <v>115</v>
      </c>
      <c r="V139" s="134">
        <f t="shared" si="54"/>
        <v>30</v>
      </c>
      <c r="W139" s="134">
        <f t="shared" si="54"/>
        <v>351</v>
      </c>
      <c r="X139" s="134">
        <f t="shared" si="54"/>
        <v>382</v>
      </c>
      <c r="Y139" s="134">
        <f t="shared" si="54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2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1576</v>
      </c>
      <c r="C141" s="27">
        <f>SUM(E141:Y141)</f>
        <v>605</v>
      </c>
      <c r="D141" s="15">
        <f t="shared" si="52"/>
        <v>0.38388324873096447</v>
      </c>
      <c r="E141" s="39"/>
      <c r="F141" s="39"/>
      <c r="G141" s="134"/>
      <c r="H141" s="134"/>
      <c r="I141" s="134"/>
      <c r="J141" s="134"/>
      <c r="K141" s="134">
        <v>575</v>
      </c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34" t="e">
        <f t="shared" si="55"/>
        <v>#DIV/0!</v>
      </c>
      <c r="H142" s="134" t="e">
        <f t="shared" si="55"/>
        <v>#DIV/0!</v>
      </c>
      <c r="I142" s="134" t="e">
        <f t="shared" si="55"/>
        <v>#DIV/0!</v>
      </c>
      <c r="J142" s="134" t="e">
        <f t="shared" si="55"/>
        <v>#DIV/0!</v>
      </c>
      <c r="K142" s="134" t="e">
        <f t="shared" si="55"/>
        <v>#DIV/0!</v>
      </c>
      <c r="L142" s="134" t="e">
        <f t="shared" si="55"/>
        <v>#DIV/0!</v>
      </c>
      <c r="M142" s="134" t="e">
        <f t="shared" si="55"/>
        <v>#DIV/0!</v>
      </c>
      <c r="N142" s="134" t="e">
        <f t="shared" si="55"/>
        <v>#DIV/0!</v>
      </c>
      <c r="O142" s="134" t="e">
        <f t="shared" si="55"/>
        <v>#DIV/0!</v>
      </c>
      <c r="P142" s="134" t="e">
        <f t="shared" si="55"/>
        <v>#DIV/0!</v>
      </c>
      <c r="Q142" s="134" t="e">
        <f t="shared" si="55"/>
        <v>#DIV/0!</v>
      </c>
      <c r="R142" s="134" t="e">
        <f t="shared" si="55"/>
        <v>#DIV/0!</v>
      </c>
      <c r="S142" s="134" t="e">
        <f t="shared" si="55"/>
        <v>#DIV/0!</v>
      </c>
      <c r="T142" s="134" t="e">
        <f t="shared" si="55"/>
        <v>#DIV/0!</v>
      </c>
      <c r="U142" s="134" t="e">
        <f t="shared" si="55"/>
        <v>#DIV/0!</v>
      </c>
      <c r="V142" s="134" t="e">
        <f t="shared" si="55"/>
        <v>#DIV/0!</v>
      </c>
      <c r="W142" s="134" t="e">
        <f t="shared" si="55"/>
        <v>#DIV/0!</v>
      </c>
      <c r="X142" s="134" t="e">
        <f t="shared" si="55"/>
        <v>#DIV/0!</v>
      </c>
      <c r="Y142" s="134" t="e">
        <f t="shared" si="55"/>
        <v>#DIV/0!</v>
      </c>
    </row>
    <row r="143" spans="1:26" s="12" customFormat="1" ht="30" customHeight="1" x14ac:dyDescent="0.2">
      <c r="A143" s="32" t="s">
        <v>98</v>
      </c>
      <c r="B143" s="59">
        <f>B141/B137*10</f>
        <v>228.40579710144925</v>
      </c>
      <c r="C143" s="59">
        <f>C141/C137*10</f>
        <v>216.07142857142858</v>
      </c>
      <c r="D143" s="15">
        <f t="shared" si="52"/>
        <v>0.94599800580130544</v>
      </c>
      <c r="E143" s="58"/>
      <c r="F143" s="58"/>
      <c r="G143" s="134"/>
      <c r="H143" s="134"/>
      <c r="I143" s="134"/>
      <c r="J143" s="134"/>
      <c r="K143" s="134">
        <f t="shared" ref="K143" si="56">K141/K137*10</f>
        <v>212.96296296296299</v>
      </c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7">F144-F145</f>
        <v>86</v>
      </c>
      <c r="G146" s="51">
        <f t="shared" si="57"/>
        <v>90</v>
      </c>
      <c r="H146" s="51">
        <f t="shared" si="57"/>
        <v>0.5</v>
      </c>
      <c r="I146" s="51">
        <f t="shared" si="57"/>
        <v>16</v>
      </c>
      <c r="J146" s="51">
        <f t="shared" si="57"/>
        <v>10</v>
      </c>
      <c r="K146" s="51">
        <f t="shared" si="57"/>
        <v>127</v>
      </c>
      <c r="L146" s="51">
        <f t="shared" si="57"/>
        <v>94</v>
      </c>
      <c r="M146" s="51">
        <f t="shared" si="57"/>
        <v>47</v>
      </c>
      <c r="N146" s="51">
        <f t="shared" si="57"/>
        <v>24</v>
      </c>
      <c r="O146" s="51">
        <f t="shared" si="57"/>
        <v>76</v>
      </c>
      <c r="P146" s="51">
        <f t="shared" si="57"/>
        <v>129</v>
      </c>
      <c r="Q146" s="51">
        <f t="shared" si="57"/>
        <v>0</v>
      </c>
      <c r="R146" s="51">
        <f t="shared" si="57"/>
        <v>8</v>
      </c>
      <c r="S146" s="51">
        <f t="shared" si="57"/>
        <v>36</v>
      </c>
      <c r="T146" s="51">
        <f t="shared" si="57"/>
        <v>26</v>
      </c>
      <c r="U146" s="51">
        <f t="shared" si="57"/>
        <v>0</v>
      </c>
      <c r="V146" s="51">
        <f t="shared" si="57"/>
        <v>11</v>
      </c>
      <c r="W146" s="51">
        <f t="shared" si="57"/>
        <v>95</v>
      </c>
      <c r="X146" s="51">
        <f t="shared" si="57"/>
        <v>58</v>
      </c>
      <c r="Y146" s="51">
        <f t="shared" si="57"/>
        <v>6</v>
      </c>
    </row>
    <row r="147" spans="1:25" s="12" customFormat="1" ht="30" customHeight="1" outlineLevel="1" x14ac:dyDescent="0.2">
      <c r="A147" s="55" t="s">
        <v>177</v>
      </c>
      <c r="B147" s="23">
        <v>65.400000000000006</v>
      </c>
      <c r="C147" s="27">
        <f>SUM(E147:Y147)</f>
        <v>46</v>
      </c>
      <c r="D147" s="15">
        <f t="shared" ref="D147:D178" si="58">C147/B147</f>
        <v>0.70336391437308865</v>
      </c>
      <c r="E147" s="39"/>
      <c r="F147" s="39">
        <v>3</v>
      </c>
      <c r="G147" s="134">
        <v>25</v>
      </c>
      <c r="H147" s="134"/>
      <c r="I147" s="134"/>
      <c r="J147" s="134"/>
      <c r="K147" s="134">
        <v>8</v>
      </c>
      <c r="L147" s="134"/>
      <c r="M147" s="134">
        <v>9.5</v>
      </c>
      <c r="N147" s="134"/>
      <c r="O147" s="134"/>
      <c r="P147" s="134"/>
      <c r="Q147" s="134"/>
      <c r="R147" s="134"/>
      <c r="S147" s="134"/>
      <c r="T147" s="134">
        <v>0.5</v>
      </c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7.4742857142857153E-2</v>
      </c>
      <c r="C148" s="33">
        <f>C147/C146</f>
        <v>4.7841913676547061E-2</v>
      </c>
      <c r="D148" s="15">
        <f t="shared" si="58"/>
        <v>0.64008676555013266</v>
      </c>
      <c r="E148" s="29"/>
      <c r="F148" s="29">
        <f>F147/F146</f>
        <v>3.4883720930232558E-2</v>
      </c>
      <c r="G148" s="29">
        <f>G147/G146</f>
        <v>0.27777777777777779</v>
      </c>
      <c r="H148" s="29"/>
      <c r="I148" s="136"/>
      <c r="J148" s="29"/>
      <c r="K148" s="29">
        <f>K147/K146</f>
        <v>6.2992125984251968E-2</v>
      </c>
      <c r="L148" s="29"/>
      <c r="M148" s="29">
        <f t="shared" ref="M148:T148" si="59">M147/M146</f>
        <v>0.20212765957446807</v>
      </c>
      <c r="N148" s="29"/>
      <c r="O148" s="29"/>
      <c r="P148" s="29"/>
      <c r="Q148" s="29"/>
      <c r="R148" s="29"/>
      <c r="S148" s="29"/>
      <c r="T148" s="29">
        <f t="shared" si="59"/>
        <v>1.9230769230769232E-2</v>
      </c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8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1936.6</v>
      </c>
      <c r="C150" s="27">
        <f>SUM(E150:Y150)</f>
        <v>1161.5</v>
      </c>
      <c r="D150" s="15">
        <f t="shared" si="58"/>
        <v>0.5997624703087886</v>
      </c>
      <c r="E150" s="39"/>
      <c r="F150" s="39">
        <v>60</v>
      </c>
      <c r="G150" s="39">
        <v>375</v>
      </c>
      <c r="H150" s="39"/>
      <c r="I150" s="134"/>
      <c r="J150" s="39"/>
      <c r="K150" s="102">
        <v>560</v>
      </c>
      <c r="L150" s="39"/>
      <c r="M150" s="39">
        <v>150</v>
      </c>
      <c r="N150" s="39"/>
      <c r="O150" s="39"/>
      <c r="P150" s="134"/>
      <c r="Q150" s="134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8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60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296.11620795107029</v>
      </c>
      <c r="C152" s="59">
        <f>C150/C147*10</f>
        <v>252.5</v>
      </c>
      <c r="D152" s="15">
        <f t="shared" si="58"/>
        <v>0.85270577300423434</v>
      </c>
      <c r="E152" s="58"/>
      <c r="F152" s="58">
        <f t="shared" ref="F152:G152" si="61">F150/F147*10</f>
        <v>200</v>
      </c>
      <c r="G152" s="58">
        <f t="shared" si="61"/>
        <v>150</v>
      </c>
      <c r="H152" s="58"/>
      <c r="I152" s="58"/>
      <c r="J152" s="58"/>
      <c r="K152" s="58">
        <f t="shared" ref="K152" si="62">K150/K147*10</f>
        <v>700</v>
      </c>
      <c r="L152" s="58"/>
      <c r="M152" s="58">
        <f>M150/M147*10</f>
        <v>157.89473684210526</v>
      </c>
      <c r="N152" s="58"/>
      <c r="O152" s="58"/>
      <c r="P152" s="58"/>
      <c r="Q152" s="58"/>
      <c r="R152" s="58"/>
      <c r="S152" s="58"/>
      <c r="T152" s="58">
        <f t="shared" ref="T152" si="63">T150/T147*10</f>
        <v>330</v>
      </c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402</v>
      </c>
      <c r="C153" s="27">
        <f>SUM(E153:Y153)</f>
        <v>222</v>
      </c>
      <c r="D153" s="15">
        <f t="shared" si="58"/>
        <v>0.55223880597014929</v>
      </c>
      <c r="E153" s="38"/>
      <c r="F153" s="37"/>
      <c r="G153" s="57">
        <v>210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7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>
        <v>3510</v>
      </c>
      <c r="C154" s="27">
        <f>SUM(E154:Y154)</f>
        <v>2730</v>
      </c>
      <c r="D154" s="15"/>
      <c r="E154" s="38"/>
      <c r="F154" s="37"/>
      <c r="G154" s="37">
        <v>2730</v>
      </c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/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87.313432835820905</v>
      </c>
      <c r="C155" s="59">
        <f>C154/C153*10</f>
        <v>122.97297297297297</v>
      </c>
      <c r="D155" s="15">
        <f t="shared" si="58"/>
        <v>1.4084084084084083</v>
      </c>
      <c r="E155" s="38"/>
      <c r="F155" s="58"/>
      <c r="G155" s="58">
        <f>G154/G153*10</f>
        <v>130</v>
      </c>
      <c r="H155" s="58"/>
      <c r="I155" s="143"/>
      <c r="J155" s="58"/>
      <c r="K155" s="58"/>
      <c r="L155" s="58"/>
      <c r="M155" s="58"/>
      <c r="N155" s="58"/>
      <c r="O155" s="58"/>
      <c r="P155" s="58"/>
      <c r="Q155" s="143"/>
      <c r="R155" s="58"/>
      <c r="S155" s="58"/>
      <c r="T155" s="58"/>
      <c r="U155" s="58"/>
      <c r="V155" s="38"/>
      <c r="W155" s="58"/>
      <c r="X155" s="38"/>
      <c r="Y155" s="58"/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8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8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8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8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8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8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30</v>
      </c>
      <c r="D162" s="15" t="e">
        <f t="shared" si="58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>
        <v>30</v>
      </c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8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/>
      <c r="C164" s="53">
        <f>C163/C162*10</f>
        <v>0</v>
      </c>
      <c r="D164" s="15" t="e">
        <f t="shared" si="58"/>
        <v>#DIV/0!</v>
      </c>
      <c r="E164" s="54" t="e">
        <f>E163/E162*10</f>
        <v>#DIV/0!</v>
      </c>
      <c r="F164" s="54"/>
      <c r="G164" s="54"/>
      <c r="H164" s="54" t="e">
        <f t="shared" ref="H164:M164" si="64">H163/H162*10</f>
        <v>#DIV/0!</v>
      </c>
      <c r="I164" s="142" t="e">
        <f t="shared" si="64"/>
        <v>#DIV/0!</v>
      </c>
      <c r="J164" s="54" t="e">
        <f t="shared" si="64"/>
        <v>#DIV/0!</v>
      </c>
      <c r="K164" s="54" t="e">
        <f t="shared" si="64"/>
        <v>#DIV/0!</v>
      </c>
      <c r="L164" s="54" t="e">
        <f t="shared" si="64"/>
        <v>#DIV/0!</v>
      </c>
      <c r="M164" s="54" t="e">
        <f t="shared" si="64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5">S163/S162*10</f>
        <v>#DIV/0!</v>
      </c>
      <c r="T164" s="54" t="e">
        <f t="shared" si="65"/>
        <v>#DIV/0!</v>
      </c>
      <c r="U164" s="54" t="e">
        <f t="shared" si="65"/>
        <v>#DIV/0!</v>
      </c>
      <c r="V164" s="54" t="e">
        <f t="shared" si="65"/>
        <v>#DIV/0!</v>
      </c>
      <c r="W164" s="54" t="e">
        <f t="shared" si="65"/>
        <v>#DIV/0!</v>
      </c>
      <c r="X164" s="54">
        <f t="shared" si="65"/>
        <v>0</v>
      </c>
      <c r="Y164" s="26"/>
    </row>
    <row r="165" spans="1:25" s="12" customFormat="1" ht="30" customHeight="1" x14ac:dyDescent="0.2">
      <c r="A165" s="55" t="s">
        <v>184</v>
      </c>
      <c r="B165" s="27">
        <v>1658</v>
      </c>
      <c r="C165" s="27">
        <f>SUM(E165:Y165)</f>
        <v>701</v>
      </c>
      <c r="D165" s="15">
        <f t="shared" si="58"/>
        <v>0.42279855247285886</v>
      </c>
      <c r="E165" s="37"/>
      <c r="F165" s="37"/>
      <c r="G165" s="37"/>
      <c r="H165" s="37">
        <v>385</v>
      </c>
      <c r="I165" s="129">
        <v>246</v>
      </c>
      <c r="J165" s="37"/>
      <c r="K165" s="37"/>
      <c r="L165" s="37"/>
      <c r="M165" s="37">
        <v>40</v>
      </c>
      <c r="N165" s="37"/>
      <c r="O165" s="37"/>
      <c r="P165" s="37"/>
      <c r="Q165" s="129"/>
      <c r="R165" s="37">
        <v>30</v>
      </c>
      <c r="S165" s="37"/>
      <c r="T165" s="37"/>
      <c r="U165" s="37"/>
      <c r="V165" s="37"/>
      <c r="W165" s="37"/>
      <c r="X165" s="37"/>
      <c r="Y165" s="37"/>
    </row>
    <row r="166" spans="1:25" s="12" customFormat="1" ht="30" customHeight="1" x14ac:dyDescent="0.2">
      <c r="A166" s="32" t="s">
        <v>185</v>
      </c>
      <c r="B166" s="27">
        <v>1104</v>
      </c>
      <c r="C166" s="27">
        <f>SUM(E166:Y166)</f>
        <v>669</v>
      </c>
      <c r="D166" s="15">
        <f t="shared" si="58"/>
        <v>0.60597826086956519</v>
      </c>
      <c r="E166" s="37"/>
      <c r="F166" s="35"/>
      <c r="G166" s="58"/>
      <c r="H166" s="26">
        <v>398</v>
      </c>
      <c r="I166" s="103">
        <v>208</v>
      </c>
      <c r="J166" s="26"/>
      <c r="K166" s="26"/>
      <c r="L166" s="38"/>
      <c r="M166" s="38">
        <v>48</v>
      </c>
      <c r="N166" s="26"/>
      <c r="O166" s="35"/>
      <c r="P166" s="35"/>
      <c r="Q166" s="139"/>
      <c r="R166" s="38">
        <v>15</v>
      </c>
      <c r="S166" s="38"/>
      <c r="T166" s="35"/>
      <c r="U166" s="35"/>
      <c r="V166" s="38"/>
      <c r="W166" s="35"/>
      <c r="X166" s="38"/>
      <c r="Y166" s="35"/>
    </row>
    <row r="167" spans="1:25" s="12" customFormat="1" ht="30" customHeight="1" x14ac:dyDescent="0.2">
      <c r="A167" s="32" t="s">
        <v>98</v>
      </c>
      <c r="B167" s="53">
        <f>B166/B165*10</f>
        <v>6.658624849215923</v>
      </c>
      <c r="C167" s="53">
        <f>C166/C165*10</f>
        <v>9.5435092724679027</v>
      </c>
      <c r="D167" s="15">
        <f t="shared" si="58"/>
        <v>1.4332552874775164</v>
      </c>
      <c r="E167" s="54"/>
      <c r="F167" s="54"/>
      <c r="G167" s="54"/>
      <c r="H167" s="142">
        <f>H166/H165*10</f>
        <v>10.337662337662337</v>
      </c>
      <c r="I167" s="142">
        <f>I166/I165*10</f>
        <v>8.4552845528455283</v>
      </c>
      <c r="J167" s="142"/>
      <c r="K167" s="142"/>
      <c r="L167" s="142"/>
      <c r="M167" s="142">
        <f t="shared" ref="M167:R167" si="66">M166/M165*10</f>
        <v>12</v>
      </c>
      <c r="N167" s="142"/>
      <c r="O167" s="142"/>
      <c r="P167" s="142"/>
      <c r="Q167" s="142"/>
      <c r="R167" s="142">
        <f t="shared" si="66"/>
        <v>5</v>
      </c>
      <c r="S167" s="54"/>
      <c r="T167" s="26"/>
      <c r="U167" s="26"/>
      <c r="V167" s="54"/>
      <c r="W167" s="54"/>
      <c r="X167" s="54"/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8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8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8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8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8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8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8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8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8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8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8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38.299999999999997</v>
      </c>
      <c r="D179" s="15"/>
      <c r="E179" s="27"/>
      <c r="F179" s="27"/>
      <c r="G179" s="60">
        <v>19</v>
      </c>
      <c r="H179" s="27"/>
      <c r="I179" s="129"/>
      <c r="J179" s="37"/>
      <c r="K179" s="37"/>
      <c r="L179" s="37">
        <f t="shared" ref="L179" si="67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60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>
        <v>14</v>
      </c>
      <c r="Q180" s="129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52.95</v>
      </c>
      <c r="D181" s="15"/>
      <c r="E181" s="27"/>
      <c r="F181" s="27"/>
      <c r="G181" s="60">
        <v>25</v>
      </c>
      <c r="H181" s="27"/>
      <c r="I181" s="129"/>
      <c r="J181" s="37"/>
      <c r="K181" s="37"/>
      <c r="L181" s="37">
        <f t="shared" ref="L181" si="68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60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>
        <v>18</v>
      </c>
      <c r="Q182" s="129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13.825065274151438</v>
      </c>
      <c r="D183" s="15"/>
      <c r="E183" s="37"/>
      <c r="F183" s="37"/>
      <c r="G183" s="60">
        <f>G181/G179*10</f>
        <v>13.157894736842106</v>
      </c>
      <c r="H183" s="60"/>
      <c r="I183" s="60"/>
      <c r="J183" s="60"/>
      <c r="K183" s="60"/>
      <c r="L183" s="60">
        <f t="shared" ref="L183" si="69">L184</f>
        <v>2.5</v>
      </c>
      <c r="M183" s="60"/>
      <c r="N183" s="60"/>
      <c r="O183" s="60"/>
      <c r="P183" s="60">
        <f t="shared" ref="P183" si="70">P184</f>
        <v>12.857142857142858</v>
      </c>
      <c r="Q183" s="60"/>
      <c r="R183" s="60"/>
      <c r="S183" s="60">
        <f>S184</f>
        <v>21.666666666666671</v>
      </c>
      <c r="T183" s="60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71">L182/L180*10</f>
        <v>2.5</v>
      </c>
      <c r="M184" s="163"/>
      <c r="N184" s="163"/>
      <c r="O184" s="163"/>
      <c r="P184" s="163">
        <f t="shared" ref="P184" si="72">P182/P180*10</f>
        <v>12.857142857142858</v>
      </c>
      <c r="Q184" s="163"/>
      <c r="R184" s="163"/>
      <c r="S184" s="163">
        <f>S182/S180*10</f>
        <v>21.666666666666671</v>
      </c>
      <c r="T184" s="163">
        <f>T182/T180*10</f>
        <v>29.333333333333336</v>
      </c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76973</v>
      </c>
      <c r="C185" s="27">
        <f>SUM(E185:Y185)</f>
        <v>69603</v>
      </c>
      <c r="D185" s="15">
        <f>C185/B185</f>
        <v>0.90425214036090573</v>
      </c>
      <c r="E185" s="39">
        <v>9500</v>
      </c>
      <c r="F185" s="39">
        <v>2020</v>
      </c>
      <c r="G185" s="39">
        <v>4500</v>
      </c>
      <c r="H185" s="39">
        <v>2345</v>
      </c>
      <c r="I185" s="134">
        <v>1670</v>
      </c>
      <c r="J185" s="39">
        <v>6200</v>
      </c>
      <c r="K185" s="102">
        <v>3048</v>
      </c>
      <c r="L185" s="39">
        <v>1032</v>
      </c>
      <c r="M185" s="39">
        <v>1626</v>
      </c>
      <c r="N185" s="39">
        <v>1930</v>
      </c>
      <c r="O185" s="39">
        <v>1870</v>
      </c>
      <c r="P185" s="134">
        <v>4228</v>
      </c>
      <c r="Q185" s="134">
        <v>5240</v>
      </c>
      <c r="R185" s="39">
        <v>2500</v>
      </c>
      <c r="S185" s="39">
        <v>5410</v>
      </c>
      <c r="T185" s="39">
        <v>2424</v>
      </c>
      <c r="U185" s="39">
        <v>1002</v>
      </c>
      <c r="V185" s="39">
        <v>1000</v>
      </c>
      <c r="W185" s="39">
        <v>5980</v>
      </c>
      <c r="X185" s="39">
        <v>4268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0.73307619047619044</v>
      </c>
      <c r="C186" s="89">
        <f>C185/C188</f>
        <v>0.6628857142857143</v>
      </c>
      <c r="D186" s="15">
        <f>C186/B186</f>
        <v>0.90425214036090584</v>
      </c>
      <c r="E186" s="30">
        <f>E185/E188</f>
        <v>1.2756814824761649</v>
      </c>
      <c r="F186" s="101">
        <f t="shared" ref="F186:Y186" si="73">F185/F188</f>
        <v>0.49437102300538421</v>
      </c>
      <c r="G186" s="101">
        <f t="shared" si="73"/>
        <v>0.81892629663330296</v>
      </c>
      <c r="H186" s="101">
        <f t="shared" si="73"/>
        <v>0.34781963808958766</v>
      </c>
      <c r="I186" s="101">
        <f t="shared" si="73"/>
        <v>0.49540195787600116</v>
      </c>
      <c r="J186" s="101">
        <f t="shared" si="73"/>
        <v>1.0451786918408632</v>
      </c>
      <c r="K186" s="101">
        <f t="shared" si="73"/>
        <v>0.70900209351011867</v>
      </c>
      <c r="L186" s="101">
        <f t="shared" si="73"/>
        <v>0.20431597703425064</v>
      </c>
      <c r="M186" s="101">
        <f t="shared" si="73"/>
        <v>0.35965494359654943</v>
      </c>
      <c r="N186" s="101">
        <f t="shared" si="73"/>
        <v>0.86585912965455358</v>
      </c>
      <c r="O186" s="101">
        <f t="shared" si="73"/>
        <v>0.60342045821232659</v>
      </c>
      <c r="P186" s="101">
        <f t="shared" si="73"/>
        <v>0.59946122217496101</v>
      </c>
      <c r="Q186" s="101">
        <f t="shared" si="73"/>
        <v>0.69376406725804318</v>
      </c>
      <c r="R186" s="101">
        <f t="shared" si="73"/>
        <v>0.48933255040125267</v>
      </c>
      <c r="S186" s="101">
        <f t="shared" si="73"/>
        <v>0.70598982121884379</v>
      </c>
      <c r="T186" s="101">
        <f t="shared" si="73"/>
        <v>0.59339045287637704</v>
      </c>
      <c r="U186" s="101">
        <f t="shared" si="73"/>
        <v>0.30428180989978743</v>
      </c>
      <c r="V186" s="101">
        <f t="shared" si="73"/>
        <v>0.46992481203007519</v>
      </c>
      <c r="W186" s="101">
        <f t="shared" si="73"/>
        <v>0.98097112860892388</v>
      </c>
      <c r="X186" s="101">
        <f t="shared" si="73"/>
        <v>0.61846109259527604</v>
      </c>
      <c r="Y186" s="101">
        <f t="shared" si="73"/>
        <v>0.63575693712680015</v>
      </c>
    </row>
    <row r="187" spans="1:25" s="12" customFormat="1" ht="30" customHeight="1" x14ac:dyDescent="0.2">
      <c r="A187" s="32" t="s">
        <v>123</v>
      </c>
      <c r="B187" s="23"/>
      <c r="C187" s="27">
        <f>SUM(E187:Y187)</f>
        <v>3630</v>
      </c>
      <c r="D187" s="15"/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>
        <v>2446</v>
      </c>
      <c r="X187" s="10">
        <v>944</v>
      </c>
      <c r="Y187" s="10">
        <v>240</v>
      </c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ref="D188:D192" si="74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3106</v>
      </c>
      <c r="C189" s="27">
        <f>SUM(E189:Y189)</f>
        <v>1880</v>
      </c>
      <c r="D189" s="15">
        <f t="shared" si="74"/>
        <v>0.60528010302640056</v>
      </c>
      <c r="E189" s="102"/>
      <c r="F189" s="102">
        <v>30</v>
      </c>
      <c r="G189" s="102"/>
      <c r="H189" s="102">
        <v>100</v>
      </c>
      <c r="I189" s="102"/>
      <c r="J189" s="102"/>
      <c r="K189" s="102">
        <v>345</v>
      </c>
      <c r="L189" s="102"/>
      <c r="M189" s="102"/>
      <c r="N189" s="102"/>
      <c r="O189" s="102">
        <v>300</v>
      </c>
      <c r="P189" s="102">
        <v>400</v>
      </c>
      <c r="Q189" s="102">
        <v>65</v>
      </c>
      <c r="R189" s="102"/>
      <c r="S189" s="102">
        <v>420</v>
      </c>
      <c r="T189" s="102"/>
      <c r="U189" s="102"/>
      <c r="V189" s="102"/>
      <c r="W189" s="102">
        <v>120</v>
      </c>
      <c r="X189" s="102"/>
      <c r="Y189" s="102">
        <v>100</v>
      </c>
    </row>
    <row r="190" spans="1:25" s="12" customFormat="1" ht="30" hidden="1" customHeight="1" x14ac:dyDescent="0.2">
      <c r="A190" s="13" t="s">
        <v>52</v>
      </c>
      <c r="B190" s="90">
        <f>B189/B188</f>
        <v>2.9580952380952381E-2</v>
      </c>
      <c r="C190" s="90">
        <f>C189/C188</f>
        <v>1.7904761904761906E-2</v>
      </c>
      <c r="D190" s="15">
        <f t="shared" si="74"/>
        <v>0.60528010302640056</v>
      </c>
      <c r="E190" s="16">
        <f t="shared" ref="E190:Y190" si="75">E189/E188</f>
        <v>0</v>
      </c>
      <c r="F190" s="16">
        <f t="shared" si="75"/>
        <v>7.3421439060205578E-3</v>
      </c>
      <c r="G190" s="16">
        <f t="shared" si="75"/>
        <v>0</v>
      </c>
      <c r="H190" s="16">
        <f t="shared" si="75"/>
        <v>1.4832393948383269E-2</v>
      </c>
      <c r="I190" s="16">
        <f t="shared" si="75"/>
        <v>0</v>
      </c>
      <c r="J190" s="16">
        <f t="shared" si="75"/>
        <v>0</v>
      </c>
      <c r="K190" s="16">
        <f t="shared" si="75"/>
        <v>8.0251221214235863E-2</v>
      </c>
      <c r="L190" s="16">
        <f t="shared" si="75"/>
        <v>0</v>
      </c>
      <c r="M190" s="16">
        <f t="shared" si="75"/>
        <v>0</v>
      </c>
      <c r="N190" s="16">
        <f t="shared" si="75"/>
        <v>0</v>
      </c>
      <c r="O190" s="16">
        <f t="shared" si="75"/>
        <v>9.6805421103581799E-2</v>
      </c>
      <c r="P190" s="16">
        <f t="shared" si="75"/>
        <v>5.671345526726216E-2</v>
      </c>
      <c r="Q190" s="16">
        <f t="shared" si="75"/>
        <v>8.6058519793459545E-3</v>
      </c>
      <c r="R190" s="16">
        <f t="shared" si="75"/>
        <v>0</v>
      </c>
      <c r="S190" s="16">
        <f t="shared" si="75"/>
        <v>5.480882161033538E-2</v>
      </c>
      <c r="T190" s="16">
        <f t="shared" si="75"/>
        <v>0</v>
      </c>
      <c r="U190" s="16">
        <f t="shared" si="75"/>
        <v>0</v>
      </c>
      <c r="V190" s="16">
        <f t="shared" si="75"/>
        <v>0</v>
      </c>
      <c r="W190" s="16">
        <f t="shared" si="75"/>
        <v>1.968503937007874E-2</v>
      </c>
      <c r="X190" s="16">
        <f t="shared" si="75"/>
        <v>0</v>
      </c>
      <c r="Y190" s="16">
        <f t="shared" si="75"/>
        <v>3.5124692658939236E-2</v>
      </c>
    </row>
    <row r="191" spans="1:25" s="12" customFormat="1" ht="30" customHeight="1" x14ac:dyDescent="0.2">
      <c r="A191" s="11" t="s">
        <v>126</v>
      </c>
      <c r="B191" s="26">
        <v>2081</v>
      </c>
      <c r="C191" s="26">
        <f>SUM(E191:Y191)</f>
        <v>1140</v>
      </c>
      <c r="D191" s="15">
        <f t="shared" si="74"/>
        <v>0.54781355117731856</v>
      </c>
      <c r="E191" s="10"/>
      <c r="F191" s="10"/>
      <c r="G191" s="10"/>
      <c r="H191" s="10">
        <v>100</v>
      </c>
      <c r="I191" s="10"/>
      <c r="J191" s="10"/>
      <c r="K191" s="10">
        <v>100</v>
      </c>
      <c r="L191" s="10"/>
      <c r="M191" s="10"/>
      <c r="N191" s="10"/>
      <c r="O191" s="10"/>
      <c r="P191" s="10">
        <v>400</v>
      </c>
      <c r="Q191" s="10"/>
      <c r="R191" s="10"/>
      <c r="S191" s="10">
        <v>420</v>
      </c>
      <c r="T191" s="10"/>
      <c r="U191" s="10"/>
      <c r="V191" s="10"/>
      <c r="W191" s="10">
        <v>120</v>
      </c>
      <c r="X191" s="10"/>
      <c r="Y191" s="10"/>
    </row>
    <row r="192" spans="1:25" s="12" customFormat="1" ht="30" customHeight="1" x14ac:dyDescent="0.2">
      <c r="A192" s="11" t="s">
        <v>127</v>
      </c>
      <c r="B192" s="26">
        <v>990</v>
      </c>
      <c r="C192" s="26">
        <f>SUM(E192:Y192)</f>
        <v>740</v>
      </c>
      <c r="D192" s="15">
        <f t="shared" si="74"/>
        <v>0.74747474747474751</v>
      </c>
      <c r="E192" s="10"/>
      <c r="F192" s="10">
        <v>30</v>
      </c>
      <c r="G192" s="10"/>
      <c r="H192" s="10"/>
      <c r="I192" s="10"/>
      <c r="J192" s="10"/>
      <c r="K192" s="10">
        <v>245</v>
      </c>
      <c r="L192" s="10"/>
      <c r="M192" s="10"/>
      <c r="N192" s="10"/>
      <c r="O192" s="10">
        <v>300</v>
      </c>
      <c r="P192" s="10"/>
      <c r="Q192" s="10">
        <v>65</v>
      </c>
      <c r="R192" s="10"/>
      <c r="S192" s="10"/>
      <c r="T192" s="10"/>
      <c r="U192" s="10"/>
      <c r="V192" s="10"/>
      <c r="W192" s="10"/>
      <c r="X192" s="10"/>
      <c r="Y192" s="10">
        <v>100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6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hidden="1" customHeight="1" outlineLevel="1" x14ac:dyDescent="0.2">
      <c r="A195" s="32" t="s">
        <v>128</v>
      </c>
      <c r="B195" s="27">
        <v>88096</v>
      </c>
      <c r="C195" s="27">
        <f>SUM(E195:Y195)</f>
        <v>82750.899999999994</v>
      </c>
      <c r="D195" s="15">
        <f t="shared" si="76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9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hidden="1" customHeight="1" x14ac:dyDescent="0.2">
      <c r="A196" s="11" t="s">
        <v>129</v>
      </c>
      <c r="B196" s="52">
        <f>B195/B194</f>
        <v>0.97656579093226914</v>
      </c>
      <c r="C196" s="52">
        <f>C195/C194</f>
        <v>0.96646773025624244</v>
      </c>
      <c r="D196" s="15">
        <f t="shared" si="76"/>
        <v>0.9896596207139442</v>
      </c>
      <c r="E196" s="72">
        <f t="shared" ref="E196:Y196" si="77">E195/E194</f>
        <v>1</v>
      </c>
      <c r="F196" s="72">
        <f t="shared" si="77"/>
        <v>0.95607235142118863</v>
      </c>
      <c r="G196" s="72">
        <f t="shared" si="77"/>
        <v>0.98566473988439307</v>
      </c>
      <c r="H196" s="72">
        <f t="shared" si="77"/>
        <v>0.90769445608155286</v>
      </c>
      <c r="I196" s="146">
        <f t="shared" si="77"/>
        <v>0.91831204026325974</v>
      </c>
      <c r="J196" s="72">
        <f t="shared" si="77"/>
        <v>1</v>
      </c>
      <c r="K196" s="72">
        <f t="shared" si="77"/>
        <v>0.9296547273313972</v>
      </c>
      <c r="L196" s="72">
        <f t="shared" si="77"/>
        <v>0.99889964788732399</v>
      </c>
      <c r="M196" s="72">
        <f t="shared" si="77"/>
        <v>1.0148384353741497</v>
      </c>
      <c r="N196" s="72">
        <f t="shared" si="77"/>
        <v>1</v>
      </c>
      <c r="O196" s="72">
        <f t="shared" si="77"/>
        <v>0.8482384823848238</v>
      </c>
      <c r="P196" s="146">
        <f t="shared" si="77"/>
        <v>0.87502930832356385</v>
      </c>
      <c r="Q196" s="146">
        <f t="shared" si="77"/>
        <v>1</v>
      </c>
      <c r="R196" s="72">
        <f t="shared" si="77"/>
        <v>1</v>
      </c>
      <c r="S196" s="72">
        <f t="shared" si="77"/>
        <v>0.98431251922485385</v>
      </c>
      <c r="T196" s="72">
        <f t="shared" si="77"/>
        <v>1</v>
      </c>
      <c r="U196" s="72">
        <f t="shared" si="77"/>
        <v>1</v>
      </c>
      <c r="V196" s="72">
        <f t="shared" si="77"/>
        <v>1</v>
      </c>
      <c r="W196" s="72">
        <f t="shared" si="77"/>
        <v>1.0001289823294208</v>
      </c>
      <c r="X196" s="72">
        <f t="shared" si="77"/>
        <v>0.94724378371266937</v>
      </c>
      <c r="Y196" s="72">
        <f t="shared" si="77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6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hidden="1" customHeight="1" outlineLevel="1" x14ac:dyDescent="0.2">
      <c r="A198" s="32" t="s">
        <v>131</v>
      </c>
      <c r="B198" s="23">
        <v>10389</v>
      </c>
      <c r="C198" s="27">
        <f>SUM(E198:Y198)</f>
        <v>11691</v>
      </c>
      <c r="D198" s="15">
        <f t="shared" si="76"/>
        <v>1.1253248628356916</v>
      </c>
      <c r="E198" s="49">
        <v>42</v>
      </c>
      <c r="F198" s="37"/>
      <c r="G198" s="37">
        <v>3406</v>
      </c>
      <c r="H198" s="37">
        <v>553</v>
      </c>
      <c r="I198" s="129">
        <v>273</v>
      </c>
      <c r="J198" s="37">
        <v>1339</v>
      </c>
      <c r="K198" s="37"/>
      <c r="L198" s="37">
        <v>328</v>
      </c>
      <c r="M198" s="37"/>
      <c r="N198" s="37">
        <v>412</v>
      </c>
      <c r="O198" s="49">
        <v>280</v>
      </c>
      <c r="P198" s="37">
        <v>94</v>
      </c>
      <c r="Q198" s="129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6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91988</v>
      </c>
      <c r="C201" s="27">
        <f>SUM(E201:Y201)</f>
        <v>103875</v>
      </c>
      <c r="D201" s="9">
        <f t="shared" ref="D201:D220" si="78">C201/B201</f>
        <v>1.1292233769622124</v>
      </c>
      <c r="E201" s="26">
        <v>2297</v>
      </c>
      <c r="F201" s="26">
        <v>2230</v>
      </c>
      <c r="G201" s="26">
        <v>13210</v>
      </c>
      <c r="H201" s="26">
        <v>9226</v>
      </c>
      <c r="I201" s="103">
        <v>4147</v>
      </c>
      <c r="J201" s="26">
        <v>5960</v>
      </c>
      <c r="K201" s="26">
        <v>6389</v>
      </c>
      <c r="L201" s="26">
        <v>6909</v>
      </c>
      <c r="M201" s="26">
        <v>1995</v>
      </c>
      <c r="N201" s="26">
        <v>4060</v>
      </c>
      <c r="O201" s="26">
        <v>4011</v>
      </c>
      <c r="P201" s="26">
        <v>5450</v>
      </c>
      <c r="Q201" s="103">
        <v>6871</v>
      </c>
      <c r="R201" s="26">
        <v>2800</v>
      </c>
      <c r="S201" s="26">
        <v>3038</v>
      </c>
      <c r="T201" s="26">
        <v>3010</v>
      </c>
      <c r="U201" s="26">
        <v>1410</v>
      </c>
      <c r="V201" s="26">
        <v>1514</v>
      </c>
      <c r="W201" s="26">
        <v>5983</v>
      </c>
      <c r="X201" s="26">
        <v>6345</v>
      </c>
      <c r="Y201" s="26">
        <v>7020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8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41394.6</v>
      </c>
      <c r="C203" s="27">
        <f>C201*0.45</f>
        <v>46743.75</v>
      </c>
      <c r="D203" s="9">
        <f t="shared" si="78"/>
        <v>1.1292233769622124</v>
      </c>
      <c r="E203" s="26">
        <f>E201*0.45</f>
        <v>1033.6500000000001</v>
      </c>
      <c r="F203" s="26">
        <f t="shared" ref="F203:Y203" si="79">F201*0.45</f>
        <v>1003.5</v>
      </c>
      <c r="G203" s="26">
        <f t="shared" si="79"/>
        <v>5944.5</v>
      </c>
      <c r="H203" s="26">
        <f t="shared" si="79"/>
        <v>4151.7</v>
      </c>
      <c r="I203" s="26">
        <f t="shared" si="79"/>
        <v>1866.15</v>
      </c>
      <c r="J203" s="26">
        <f t="shared" si="79"/>
        <v>2682</v>
      </c>
      <c r="K203" s="26">
        <f t="shared" si="79"/>
        <v>2875.05</v>
      </c>
      <c r="L203" s="26">
        <f t="shared" si="79"/>
        <v>3109.05</v>
      </c>
      <c r="M203" s="26">
        <f t="shared" si="79"/>
        <v>897.75</v>
      </c>
      <c r="N203" s="26">
        <f t="shared" si="79"/>
        <v>1827</v>
      </c>
      <c r="O203" s="26">
        <f t="shared" si="79"/>
        <v>1804.95</v>
      </c>
      <c r="P203" s="26">
        <f t="shared" si="79"/>
        <v>2452.5</v>
      </c>
      <c r="Q203" s="26">
        <f t="shared" si="79"/>
        <v>3091.9500000000003</v>
      </c>
      <c r="R203" s="26">
        <f t="shared" si="79"/>
        <v>1260</v>
      </c>
      <c r="S203" s="26">
        <f t="shared" si="79"/>
        <v>1367.1000000000001</v>
      </c>
      <c r="T203" s="26">
        <f t="shared" si="79"/>
        <v>1354.5</v>
      </c>
      <c r="U203" s="26">
        <f t="shared" si="79"/>
        <v>634.5</v>
      </c>
      <c r="V203" s="26">
        <f t="shared" si="79"/>
        <v>681.30000000000007</v>
      </c>
      <c r="W203" s="26">
        <f t="shared" si="79"/>
        <v>2692.35</v>
      </c>
      <c r="X203" s="26">
        <f t="shared" si="79"/>
        <v>2855.25</v>
      </c>
      <c r="Y203" s="26">
        <f t="shared" si="79"/>
        <v>3159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0.92710212555809757</v>
      </c>
      <c r="C204" s="52">
        <f>C201/C202</f>
        <v>0.90155184085819928</v>
      </c>
      <c r="D204" s="9">
        <f>C204/B204</f>
        <v>0.97244070098046909</v>
      </c>
      <c r="E204" s="72">
        <f>E201/E202</f>
        <v>1.1204878048780489</v>
      </c>
      <c r="F204" s="72">
        <f t="shared" ref="F204:Y204" si="80">F201/F202</f>
        <v>0.75261559230509623</v>
      </c>
      <c r="G204" s="72">
        <f t="shared" si="80"/>
        <v>1.0878695544758297</v>
      </c>
      <c r="H204" s="72">
        <f t="shared" si="80"/>
        <v>0.5577655522640711</v>
      </c>
      <c r="I204" s="72">
        <f t="shared" si="80"/>
        <v>0.63419483101391649</v>
      </c>
      <c r="J204" s="72">
        <f t="shared" si="80"/>
        <v>1.2917208495882098</v>
      </c>
      <c r="K204" s="72">
        <f t="shared" si="80"/>
        <v>1.4789351851851851</v>
      </c>
      <c r="L204" s="72">
        <f t="shared" si="80"/>
        <v>0.8708091756995211</v>
      </c>
      <c r="M204" s="72">
        <f t="shared" si="80"/>
        <v>0.42365682735187937</v>
      </c>
      <c r="N204" s="72">
        <f t="shared" si="80"/>
        <v>1.0642201834862386</v>
      </c>
      <c r="O204" s="72">
        <f t="shared" si="80"/>
        <v>1.3255122273628552</v>
      </c>
      <c r="P204" s="72">
        <f t="shared" si="80"/>
        <v>1.0390848427073403</v>
      </c>
      <c r="Q204" s="72">
        <f t="shared" si="80"/>
        <v>0.81661516520085575</v>
      </c>
      <c r="R204" s="72">
        <f t="shared" si="80"/>
        <v>1.0122921185827911</v>
      </c>
      <c r="S204" s="72">
        <f t="shared" si="80"/>
        <v>0.64734711272107393</v>
      </c>
      <c r="T204" s="72">
        <f t="shared" si="80"/>
        <v>1.018957345971564</v>
      </c>
      <c r="U204" s="72">
        <f t="shared" si="80"/>
        <v>0.69975186104218368</v>
      </c>
      <c r="V204" s="72">
        <f t="shared" si="80"/>
        <v>1.1949486977111285</v>
      </c>
      <c r="W204" s="72">
        <f t="shared" si="80"/>
        <v>1.0313739010515428</v>
      </c>
      <c r="X204" s="72">
        <f t="shared" si="80"/>
        <v>0.95399188092016241</v>
      </c>
      <c r="Y204" s="72">
        <f t="shared" si="80"/>
        <v>1.0387688665285588</v>
      </c>
    </row>
    <row r="205" spans="1:35" s="62" customFormat="1" ht="30" customHeight="1" outlineLevel="1" x14ac:dyDescent="0.2">
      <c r="A205" s="55" t="s">
        <v>138</v>
      </c>
      <c r="B205" s="23">
        <v>239517</v>
      </c>
      <c r="C205" s="27">
        <f>SUM(E205:Y205)</f>
        <v>274667</v>
      </c>
      <c r="D205" s="9">
        <f t="shared" si="78"/>
        <v>1.1467536751044811</v>
      </c>
      <c r="E205" s="26">
        <v>300</v>
      </c>
      <c r="F205" s="26">
        <v>8400</v>
      </c>
      <c r="G205" s="26">
        <v>26557</v>
      </c>
      <c r="H205" s="26">
        <v>16653</v>
      </c>
      <c r="I205" s="103">
        <v>6948</v>
      </c>
      <c r="J205" s="26">
        <v>14410</v>
      </c>
      <c r="K205" s="26">
        <v>3170</v>
      </c>
      <c r="L205" s="26">
        <v>15454</v>
      </c>
      <c r="M205" s="26">
        <v>11630</v>
      </c>
      <c r="N205" s="26">
        <v>11800</v>
      </c>
      <c r="O205" s="26">
        <v>6550</v>
      </c>
      <c r="P205" s="26">
        <v>14255</v>
      </c>
      <c r="Q205" s="103">
        <v>3474</v>
      </c>
      <c r="R205" s="26">
        <v>7900</v>
      </c>
      <c r="S205" s="26">
        <v>14000</v>
      </c>
      <c r="T205" s="26">
        <v>40366</v>
      </c>
      <c r="U205" s="26">
        <v>2400</v>
      </c>
      <c r="V205" s="26">
        <v>850</v>
      </c>
      <c r="W205" s="26">
        <v>6876</v>
      </c>
      <c r="X205" s="26">
        <v>45094</v>
      </c>
      <c r="Y205" s="26">
        <v>17580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8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71855.099999999991</v>
      </c>
      <c r="C207" s="27">
        <f>C205*0.3</f>
        <v>82400.099999999991</v>
      </c>
      <c r="D207" s="9">
        <f t="shared" si="78"/>
        <v>1.1467536751044811</v>
      </c>
      <c r="E207" s="26">
        <f>E205*0.3</f>
        <v>90</v>
      </c>
      <c r="F207" s="26">
        <f t="shared" ref="F207:Y207" si="81">F205*0.3</f>
        <v>2520</v>
      </c>
      <c r="G207" s="26">
        <f t="shared" si="81"/>
        <v>7967.0999999999995</v>
      </c>
      <c r="H207" s="26">
        <f t="shared" si="81"/>
        <v>4995.8999999999996</v>
      </c>
      <c r="I207" s="26">
        <f t="shared" si="81"/>
        <v>2084.4</v>
      </c>
      <c r="J207" s="26">
        <f t="shared" si="81"/>
        <v>4323</v>
      </c>
      <c r="K207" s="26">
        <f t="shared" si="81"/>
        <v>951</v>
      </c>
      <c r="L207" s="26">
        <f t="shared" si="81"/>
        <v>4636.2</v>
      </c>
      <c r="M207" s="26">
        <f t="shared" si="81"/>
        <v>3489</v>
      </c>
      <c r="N207" s="26">
        <f t="shared" si="81"/>
        <v>3540</v>
      </c>
      <c r="O207" s="26">
        <f t="shared" si="81"/>
        <v>1965</v>
      </c>
      <c r="P207" s="26">
        <f t="shared" si="81"/>
        <v>4276.5</v>
      </c>
      <c r="Q207" s="26">
        <f t="shared" si="81"/>
        <v>1042.2</v>
      </c>
      <c r="R207" s="26">
        <f t="shared" si="81"/>
        <v>2370</v>
      </c>
      <c r="S207" s="26">
        <f t="shared" si="81"/>
        <v>4200</v>
      </c>
      <c r="T207" s="26">
        <f t="shared" si="81"/>
        <v>12109.8</v>
      </c>
      <c r="U207" s="26">
        <f t="shared" si="81"/>
        <v>720</v>
      </c>
      <c r="V207" s="26">
        <f t="shared" si="81"/>
        <v>255</v>
      </c>
      <c r="W207" s="26">
        <f t="shared" si="81"/>
        <v>2062.7999999999997</v>
      </c>
      <c r="X207" s="26">
        <f t="shared" si="81"/>
        <v>13528.199999999999</v>
      </c>
      <c r="Y207" s="26">
        <f t="shared" si="81"/>
        <v>5274</v>
      </c>
    </row>
    <row r="208" spans="1:35" s="62" customFormat="1" ht="30" customHeight="1" collapsed="1" x14ac:dyDescent="0.2">
      <c r="A208" s="13" t="s">
        <v>137</v>
      </c>
      <c r="B208" s="9">
        <f>B205/B206</f>
        <v>0.84597615894039735</v>
      </c>
      <c r="C208" s="9">
        <f>C205/C206</f>
        <v>0.96012570174150746</v>
      </c>
      <c r="D208" s="9">
        <f t="shared" si="78"/>
        <v>1.1349323401076512</v>
      </c>
      <c r="E208" s="101">
        <f t="shared" ref="E208:Y208" si="82">E205/E206</f>
        <v>0.5</v>
      </c>
      <c r="F208" s="30">
        <f t="shared" si="82"/>
        <v>1.05</v>
      </c>
      <c r="G208" s="30">
        <f t="shared" si="82"/>
        <v>1.0570791704812323</v>
      </c>
      <c r="H208" s="30">
        <f t="shared" si="82"/>
        <v>0.88693012356199408</v>
      </c>
      <c r="I208" s="101">
        <f t="shared" si="82"/>
        <v>0.78102517985611508</v>
      </c>
      <c r="J208" s="101">
        <f t="shared" si="82"/>
        <v>1.1945618834452458</v>
      </c>
      <c r="K208" s="101">
        <f t="shared" si="82"/>
        <v>4.464788732394366</v>
      </c>
      <c r="L208" s="101">
        <f t="shared" si="82"/>
        <v>0.78518443247637437</v>
      </c>
      <c r="M208" s="30">
        <f t="shared" si="82"/>
        <v>0.89537300792978669</v>
      </c>
      <c r="N208" s="30">
        <f t="shared" si="82"/>
        <v>0.89980173859996948</v>
      </c>
      <c r="O208" s="30">
        <f t="shared" si="82"/>
        <v>0.89334424440807425</v>
      </c>
      <c r="P208" s="101">
        <f t="shared" si="82"/>
        <v>0.925168743509865</v>
      </c>
      <c r="Q208" s="101">
        <f t="shared" si="82"/>
        <v>1.3249427917620138</v>
      </c>
      <c r="R208" s="30">
        <f t="shared" si="82"/>
        <v>2.4412855377008653</v>
      </c>
      <c r="S208" s="101">
        <f t="shared" si="82"/>
        <v>1.3799901429275505</v>
      </c>
      <c r="T208" s="30">
        <f t="shared" si="82"/>
        <v>0.75921606981643097</v>
      </c>
      <c r="U208" s="101">
        <f t="shared" si="82"/>
        <v>0.69484655471916623</v>
      </c>
      <c r="V208" s="101">
        <f t="shared" si="82"/>
        <v>1.3406940063091484</v>
      </c>
      <c r="W208" s="30">
        <f t="shared" si="82"/>
        <v>0.92969172525689558</v>
      </c>
      <c r="X208" s="30">
        <f t="shared" si="82"/>
        <v>1.0430699481865284</v>
      </c>
      <c r="Y208" s="30">
        <f t="shared" si="82"/>
        <v>0.90181594336718995</v>
      </c>
    </row>
    <row r="209" spans="1:25" s="62" customFormat="1" ht="30" customHeight="1" outlineLevel="1" x14ac:dyDescent="0.2">
      <c r="A209" s="55" t="s">
        <v>139</v>
      </c>
      <c r="B209" s="23">
        <v>10011</v>
      </c>
      <c r="C209" s="27">
        <f>SUM(E209:Y209)</f>
        <v>16242</v>
      </c>
      <c r="D209" s="9">
        <f t="shared" si="78"/>
        <v>1.6224153431225652</v>
      </c>
      <c r="E209" s="26"/>
      <c r="F209" s="101"/>
      <c r="G209" s="101"/>
      <c r="H209" s="159">
        <v>387</v>
      </c>
      <c r="I209" s="159">
        <v>2540</v>
      </c>
      <c r="J209" s="101"/>
      <c r="K209" s="159">
        <v>1950</v>
      </c>
      <c r="L209" s="159">
        <v>5241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59"/>
      <c r="V209" s="159"/>
      <c r="W209" s="159">
        <v>1095</v>
      </c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8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3085.98</v>
      </c>
      <c r="D211" s="9">
        <f t="shared" si="78"/>
        <v>3.6348409893992932</v>
      </c>
      <c r="E211" s="26"/>
      <c r="F211" s="26"/>
      <c r="G211" s="26"/>
      <c r="H211" s="26">
        <f>H209*0.19</f>
        <v>73.53</v>
      </c>
      <c r="I211" s="26">
        <f t="shared" ref="I211:T211" si="83">I209*0.19</f>
        <v>482.6</v>
      </c>
      <c r="J211" s="26"/>
      <c r="K211" s="26">
        <f t="shared" si="83"/>
        <v>370.5</v>
      </c>
      <c r="L211" s="26">
        <f t="shared" si="83"/>
        <v>995.79</v>
      </c>
      <c r="M211" s="26"/>
      <c r="N211" s="26"/>
      <c r="O211" s="26">
        <f t="shared" si="83"/>
        <v>475</v>
      </c>
      <c r="P211" s="26">
        <f t="shared" si="83"/>
        <v>271.51</v>
      </c>
      <c r="Q211" s="26"/>
      <c r="R211" s="26"/>
      <c r="S211" s="26"/>
      <c r="T211" s="26">
        <f t="shared" si="83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6.1310463018187031E-2</v>
      </c>
      <c r="D212" s="9">
        <f t="shared" si="78"/>
        <v>15.327615754546757</v>
      </c>
      <c r="E212" s="30"/>
      <c r="F212" s="30"/>
      <c r="G212" s="30"/>
      <c r="H212" s="101">
        <f>H209/H210</f>
        <v>9.8933967328782881E-3</v>
      </c>
      <c r="I212" s="101">
        <f t="shared" ref="I212" si="84">I209/I210</f>
        <v>0.37118223001607481</v>
      </c>
      <c r="J212" s="101"/>
      <c r="K212" s="101">
        <f>K209/K210</f>
        <v>0.69370330843116323</v>
      </c>
      <c r="L212" s="101">
        <f>L209/L210</f>
        <v>0.22161613598883673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101"/>
      <c r="V212" s="101"/>
      <c r="W212" s="101">
        <f t="shared" ref="W212" si="85">W209/W210</f>
        <v>0.11616804583068109</v>
      </c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8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8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8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114133.69999999998</v>
      </c>
      <c r="C218" s="27">
        <f>C216+C214+C211+C207+C203</f>
        <v>132313.82999999999</v>
      </c>
      <c r="D218" s="9">
        <f t="shared" si="78"/>
        <v>1.1592880104649197</v>
      </c>
      <c r="E218" s="26">
        <f>E216+E214+E211+E207+E203</f>
        <v>1123.6500000000001</v>
      </c>
      <c r="F218" s="26">
        <f t="shared" ref="F218:Y218" si="86">F216+F214+F211+F207+F203</f>
        <v>3523.5</v>
      </c>
      <c r="G218" s="26">
        <f t="shared" si="86"/>
        <v>13911.599999999999</v>
      </c>
      <c r="H218" s="26">
        <f t="shared" si="86"/>
        <v>9221.1299999999992</v>
      </c>
      <c r="I218" s="103">
        <f t="shared" si="86"/>
        <v>4433.1499999999996</v>
      </c>
      <c r="J218" s="26">
        <f t="shared" si="86"/>
        <v>7005</v>
      </c>
      <c r="K218" s="26">
        <f t="shared" si="86"/>
        <v>4196.55</v>
      </c>
      <c r="L218" s="26">
        <f t="shared" si="86"/>
        <v>8741.0400000000009</v>
      </c>
      <c r="M218" s="26">
        <f t="shared" si="86"/>
        <v>4386.75</v>
      </c>
      <c r="N218" s="26">
        <f t="shared" si="86"/>
        <v>5367</v>
      </c>
      <c r="O218" s="26">
        <f t="shared" si="86"/>
        <v>4244.95</v>
      </c>
      <c r="P218" s="147">
        <f t="shared" si="86"/>
        <v>7084.51</v>
      </c>
      <c r="Q218" s="103">
        <f t="shared" si="86"/>
        <v>4134.1500000000005</v>
      </c>
      <c r="R218" s="26">
        <f t="shared" si="86"/>
        <v>3630</v>
      </c>
      <c r="S218" s="26">
        <f t="shared" si="86"/>
        <v>5567.1</v>
      </c>
      <c r="T218" s="26">
        <f t="shared" si="86"/>
        <v>13673.3</v>
      </c>
      <c r="U218" s="26">
        <f t="shared" si="86"/>
        <v>1354.5</v>
      </c>
      <c r="V218" s="26">
        <f t="shared" si="86"/>
        <v>936.30000000000007</v>
      </c>
      <c r="W218" s="26">
        <f t="shared" si="86"/>
        <v>4755.1499999999996</v>
      </c>
      <c r="X218" s="26">
        <f t="shared" si="86"/>
        <v>16383.449999999999</v>
      </c>
      <c r="Y218" s="26">
        <f t="shared" si="86"/>
        <v>8433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16.5</v>
      </c>
      <c r="C220" s="53">
        <f>C218/C219*10</f>
        <v>18.686942398542485</v>
      </c>
      <c r="D220" s="9">
        <f t="shared" si="78"/>
        <v>1.1325419635480294</v>
      </c>
      <c r="E220" s="54">
        <f>E218/E219*10</f>
        <v>16.750894454382831</v>
      </c>
      <c r="F220" s="54">
        <f t="shared" ref="F220:Y220" si="87">F218/F219*10</f>
        <v>17.176074875694646</v>
      </c>
      <c r="G220" s="54">
        <f t="shared" si="87"/>
        <v>22.888073575623959</v>
      </c>
      <c r="H220" s="54">
        <f t="shared" si="87"/>
        <v>12.834398095953901</v>
      </c>
      <c r="I220" s="142">
        <f t="shared" si="87"/>
        <v>17.038780844031052</v>
      </c>
      <c r="J220" s="54">
        <f t="shared" si="87"/>
        <v>24.795582457258153</v>
      </c>
      <c r="K220" s="54">
        <f t="shared" si="87"/>
        <v>44.12312059720324</v>
      </c>
      <c r="L220" s="54">
        <f t="shared" si="87"/>
        <v>13.367548554824896</v>
      </c>
      <c r="M220" s="54">
        <f>M218/M219*10</f>
        <v>15.208008320332812</v>
      </c>
      <c r="N220" s="54">
        <f t="shared" si="87"/>
        <v>19.508560212278724</v>
      </c>
      <c r="O220" s="54">
        <f t="shared" si="87"/>
        <v>21.885698082078775</v>
      </c>
      <c r="P220" s="54">
        <f t="shared" si="87"/>
        <v>18.72871229545034</v>
      </c>
      <c r="Q220" s="142">
        <f t="shared" si="87"/>
        <v>19.757933473523227</v>
      </c>
      <c r="R220" s="54">
        <f t="shared" si="87"/>
        <v>29.168340699075934</v>
      </c>
      <c r="S220" s="54">
        <f t="shared" si="87"/>
        <v>26.887708283023425</v>
      </c>
      <c r="T220" s="54">
        <f t="shared" si="87"/>
        <v>16.201744199824631</v>
      </c>
      <c r="U220" s="54">
        <f t="shared" si="87"/>
        <v>12.025035511363635</v>
      </c>
      <c r="V220" s="54">
        <f t="shared" si="87"/>
        <v>28.321234119782215</v>
      </c>
      <c r="W220" s="54">
        <f t="shared" si="87"/>
        <v>21.860748436925341</v>
      </c>
      <c r="X220" s="54">
        <f t="shared" si="87"/>
        <v>20.527295052184478</v>
      </c>
      <c r="Y220" s="54">
        <f t="shared" si="87"/>
        <v>16.583092442923721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</row>
    <row r="231" spans="1:25" ht="20.25" hidden="1" customHeight="1" x14ac:dyDescent="0.25">
      <c r="A231" s="169"/>
      <c r="B231" s="170"/>
      <c r="C231" s="170"/>
      <c r="D231" s="170"/>
      <c r="E231" s="170"/>
      <c r="F231" s="170"/>
      <c r="G231" s="170"/>
      <c r="H231" s="170"/>
      <c r="I231" s="170"/>
      <c r="J231" s="170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2022-08-15T05:49:16Z</cp:lastPrinted>
  <dcterms:created xsi:type="dcterms:W3CDTF">2017-06-08T05:54:08Z</dcterms:created>
  <dcterms:modified xsi:type="dcterms:W3CDTF">2022-08-16T10:10:47Z</dcterms:modified>
</cp:coreProperties>
</file>