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оперативка!$A$2:$Y$220</definedName>
  </definedNames>
  <calcPr calcId="145621"/>
</workbook>
</file>

<file path=xl/calcChain.xml><?xml version="1.0" encoding="utf-8"?>
<calcChain xmlns="http://schemas.openxmlformats.org/spreadsheetml/2006/main">
  <c r="V125" i="1" l="1"/>
  <c r="W125" i="1"/>
  <c r="V124" i="1"/>
  <c r="K125" i="1"/>
  <c r="K143" i="1" l="1"/>
  <c r="R167" i="1" l="1"/>
  <c r="F131" i="1" l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E131" i="1"/>
  <c r="H167" i="1" l="1"/>
  <c r="T148" i="1"/>
  <c r="G148" i="1"/>
  <c r="V103" i="1" l="1"/>
  <c r="O125" i="1" l="1"/>
  <c r="G152" i="1" l="1"/>
  <c r="P184" i="1" l="1"/>
  <c r="P183" i="1" s="1"/>
  <c r="B152" i="1" l="1"/>
  <c r="M167" i="1" l="1"/>
  <c r="P124" i="1" l="1"/>
  <c r="R125" i="1"/>
  <c r="M125" i="1" l="1"/>
  <c r="M124" i="1"/>
  <c r="N125" i="1" l="1"/>
  <c r="P125" i="1"/>
  <c r="Q125" i="1"/>
  <c r="N124" i="1"/>
  <c r="W212" i="1" l="1"/>
  <c r="T184" i="1" l="1"/>
  <c r="T183" i="1"/>
  <c r="T152" i="1"/>
  <c r="T125" i="1"/>
  <c r="T124" i="1"/>
  <c r="B167" i="1" l="1"/>
  <c r="O124" i="1" l="1"/>
  <c r="C130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H146" i="1"/>
  <c r="I146" i="1"/>
  <c r="J146" i="1"/>
  <c r="K146" i="1"/>
  <c r="K148" i="1" s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E146" i="1"/>
  <c r="F186" i="1" l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E186" i="1"/>
  <c r="B186" i="1"/>
  <c r="C188" i="1"/>
  <c r="D188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W103" i="1"/>
  <c r="X103" i="1"/>
  <c r="Y103" i="1"/>
  <c r="G103" i="1"/>
  <c r="C101" i="1"/>
  <c r="I125" i="1" l="1"/>
  <c r="U125" i="1"/>
  <c r="X125" i="1"/>
  <c r="Y125" i="1"/>
  <c r="F152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8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S184" i="1"/>
  <c r="S183" i="1" s="1"/>
  <c r="S179" i="1"/>
  <c r="C181" i="1"/>
  <c r="C179" i="1" l="1"/>
  <c r="C183" i="1" s="1"/>
  <c r="C184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X123" i="1"/>
  <c r="Y123" i="1"/>
  <c r="R123" i="1"/>
  <c r="S123" i="1"/>
  <c r="Q123" i="1"/>
  <c r="E122" i="1" l="1"/>
  <c r="Y122" i="1"/>
  <c r="F122" i="1"/>
  <c r="X122" i="1"/>
  <c r="L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14" i="1" l="1"/>
  <c r="D149" i="1" l="1"/>
  <c r="M152" i="1" l="1"/>
  <c r="Q208" i="1" l="1"/>
  <c r="C197" i="1" l="1"/>
  <c r="D197" i="1" s="1"/>
  <c r="R59" i="1" l="1"/>
  <c r="I211" i="1" l="1"/>
  <c r="K211" i="1"/>
  <c r="L211" i="1"/>
  <c r="O211" i="1"/>
  <c r="P211" i="1"/>
  <c r="T211" i="1"/>
  <c r="H211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E207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E203" i="1"/>
  <c r="E204" i="1"/>
  <c r="E218" i="1" l="1"/>
  <c r="E220" i="1" s="1"/>
  <c r="B214" i="1"/>
  <c r="K212" i="1" l="1"/>
  <c r="I212" i="1" l="1"/>
  <c r="P212" i="1" l="1"/>
  <c r="C248" i="1" l="1"/>
  <c r="C242" i="1"/>
  <c r="C240" i="1"/>
  <c r="C238" i="1"/>
  <c r="C237" i="1"/>
  <c r="C236" i="1"/>
  <c r="C235" i="1"/>
  <c r="C234" i="1"/>
  <c r="C226" i="1"/>
  <c r="C225" i="1"/>
  <c r="C224" i="1"/>
  <c r="C223" i="1"/>
  <c r="C222" i="1"/>
  <c r="C219" i="1"/>
  <c r="Y218" i="1"/>
  <c r="Y220" i="1" s="1"/>
  <c r="X218" i="1"/>
  <c r="X220" i="1" s="1"/>
  <c r="W218" i="1"/>
  <c r="W220" i="1" s="1"/>
  <c r="V218" i="1"/>
  <c r="V220" i="1" s="1"/>
  <c r="U218" i="1"/>
  <c r="U220" i="1" s="1"/>
  <c r="T218" i="1"/>
  <c r="T220" i="1" s="1"/>
  <c r="S218" i="1"/>
  <c r="S220" i="1" s="1"/>
  <c r="R218" i="1"/>
  <c r="R220" i="1" s="1"/>
  <c r="Q218" i="1"/>
  <c r="Q220" i="1" s="1"/>
  <c r="P218" i="1"/>
  <c r="P220" i="1" s="1"/>
  <c r="O218" i="1"/>
  <c r="O220" i="1" s="1"/>
  <c r="N218" i="1"/>
  <c r="N220" i="1" s="1"/>
  <c r="M218" i="1"/>
  <c r="M220" i="1" s="1"/>
  <c r="L218" i="1"/>
  <c r="L220" i="1" s="1"/>
  <c r="K218" i="1"/>
  <c r="K220" i="1" s="1"/>
  <c r="J218" i="1"/>
  <c r="J220" i="1" s="1"/>
  <c r="I218" i="1"/>
  <c r="I220" i="1" s="1"/>
  <c r="H218" i="1"/>
  <c r="H220" i="1" s="1"/>
  <c r="G218" i="1"/>
  <c r="G220" i="1" s="1"/>
  <c r="F218" i="1"/>
  <c r="F220" i="1" s="1"/>
  <c r="C217" i="1"/>
  <c r="B216" i="1"/>
  <c r="C215" i="1"/>
  <c r="C216" i="1" s="1"/>
  <c r="C213" i="1"/>
  <c r="C214" i="1" s="1"/>
  <c r="T212" i="1"/>
  <c r="O212" i="1"/>
  <c r="L212" i="1"/>
  <c r="H212" i="1"/>
  <c r="C210" i="1"/>
  <c r="D210" i="1" s="1"/>
  <c r="C209" i="1"/>
  <c r="C211" i="1" s="1"/>
  <c r="D211" i="1" s="1"/>
  <c r="Y208" i="1"/>
  <c r="X208" i="1"/>
  <c r="W208" i="1"/>
  <c r="V208" i="1"/>
  <c r="U208" i="1"/>
  <c r="T208" i="1"/>
  <c r="S208" i="1"/>
  <c r="R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208" i="1"/>
  <c r="B207" i="1"/>
  <c r="C206" i="1"/>
  <c r="D206" i="1" s="1"/>
  <c r="C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B204" i="1"/>
  <c r="B203" i="1"/>
  <c r="C202" i="1"/>
  <c r="D202" i="1" s="1"/>
  <c r="C201" i="1"/>
  <c r="C203" i="1" s="1"/>
  <c r="C198" i="1"/>
  <c r="D198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196" i="1"/>
  <c r="C195" i="1"/>
  <c r="D195" i="1" s="1"/>
  <c r="C194" i="1"/>
  <c r="D194" i="1" s="1"/>
  <c r="C193" i="1"/>
  <c r="C192" i="1"/>
  <c r="D192" i="1" s="1"/>
  <c r="C191" i="1"/>
  <c r="D19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C187" i="1"/>
  <c r="C185" i="1"/>
  <c r="C177" i="1"/>
  <c r="D177" i="1" s="1"/>
  <c r="X176" i="1"/>
  <c r="U176" i="1"/>
  <c r="R176" i="1"/>
  <c r="L176" i="1"/>
  <c r="K176" i="1"/>
  <c r="J176" i="1"/>
  <c r="G176" i="1"/>
  <c r="B176" i="1"/>
  <c r="C175" i="1"/>
  <c r="D175" i="1" s="1"/>
  <c r="C174" i="1"/>
  <c r="D174" i="1" s="1"/>
  <c r="U173" i="1"/>
  <c r="L173" i="1"/>
  <c r="G173" i="1"/>
  <c r="B173" i="1"/>
  <c r="C172" i="1"/>
  <c r="D172" i="1" s="1"/>
  <c r="C171" i="1"/>
  <c r="D171" i="1" s="1"/>
  <c r="T170" i="1"/>
  <c r="Q170" i="1"/>
  <c r="B170" i="1"/>
  <c r="C169" i="1"/>
  <c r="D169" i="1" s="1"/>
  <c r="C168" i="1"/>
  <c r="D168" i="1" s="1"/>
  <c r="I167" i="1"/>
  <c r="C166" i="1"/>
  <c r="D166" i="1" s="1"/>
  <c r="C165" i="1"/>
  <c r="D165" i="1" s="1"/>
  <c r="X164" i="1"/>
  <c r="W164" i="1"/>
  <c r="V164" i="1"/>
  <c r="U164" i="1"/>
  <c r="T164" i="1"/>
  <c r="S164" i="1"/>
  <c r="Q164" i="1"/>
  <c r="P164" i="1"/>
  <c r="M164" i="1"/>
  <c r="L164" i="1"/>
  <c r="K164" i="1"/>
  <c r="J164" i="1"/>
  <c r="I164" i="1"/>
  <c r="H164" i="1"/>
  <c r="E164" i="1"/>
  <c r="C163" i="1"/>
  <c r="D163" i="1" s="1"/>
  <c r="C162" i="1"/>
  <c r="D162" i="1" s="1"/>
  <c r="U161" i="1"/>
  <c r="T161" i="1"/>
  <c r="M161" i="1"/>
  <c r="B161" i="1"/>
  <c r="C160" i="1"/>
  <c r="D160" i="1" s="1"/>
  <c r="C159" i="1"/>
  <c r="D159" i="1" s="1"/>
  <c r="W158" i="1"/>
  <c r="S158" i="1"/>
  <c r="R158" i="1"/>
  <c r="N158" i="1"/>
  <c r="H158" i="1"/>
  <c r="B158" i="1"/>
  <c r="C157" i="1"/>
  <c r="D157" i="1" s="1"/>
  <c r="C156" i="1"/>
  <c r="D156" i="1" s="1"/>
  <c r="G155" i="1"/>
  <c r="B155" i="1"/>
  <c r="C154" i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C131" i="1"/>
  <c r="D131" i="1" s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90" i="1" l="1"/>
  <c r="D190" i="1" s="1"/>
  <c r="D189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C152" i="1"/>
  <c r="D152" i="1" s="1"/>
  <c r="C186" i="1"/>
  <c r="D186" i="1" s="1"/>
  <c r="D185" i="1"/>
  <c r="D199" i="1"/>
  <c r="C17" i="1"/>
  <c r="C9" i="1"/>
  <c r="C24" i="1"/>
  <c r="D24" i="1" s="1"/>
  <c r="C44" i="1"/>
  <c r="D44" i="1" s="1"/>
  <c r="C22" i="1"/>
  <c r="D22" i="1" s="1"/>
  <c r="C29" i="1"/>
  <c r="D29" i="1" s="1"/>
  <c r="C167" i="1"/>
  <c r="D167" i="1" s="1"/>
  <c r="C173" i="1"/>
  <c r="D173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5" i="1"/>
  <c r="D35" i="1"/>
  <c r="C39" i="1"/>
  <c r="D39" i="1" s="1"/>
  <c r="C129" i="1"/>
  <c r="D129" i="1" s="1"/>
  <c r="C176" i="1"/>
  <c r="D176" i="1" s="1"/>
  <c r="C208" i="1"/>
  <c r="D208" i="1" s="1"/>
  <c r="D213" i="1"/>
  <c r="D216" i="1"/>
  <c r="B218" i="1"/>
  <c r="C62" i="1"/>
  <c r="D62" i="1" s="1"/>
  <c r="C139" i="1"/>
  <c r="C143" i="1"/>
  <c r="D143" i="1" s="1"/>
  <c r="C161" i="1"/>
  <c r="D161" i="1" s="1"/>
  <c r="C126" i="1"/>
  <c r="D126" i="1" s="1"/>
  <c r="C164" i="1"/>
  <c r="D164" i="1" s="1"/>
  <c r="C170" i="1"/>
  <c r="D170" i="1" s="1"/>
  <c r="C124" i="1"/>
  <c r="D124" i="1" s="1"/>
  <c r="C158" i="1"/>
  <c r="D158" i="1" s="1"/>
  <c r="C122" i="1"/>
  <c r="D122" i="1" s="1"/>
  <c r="C151" i="1"/>
  <c r="D151" i="1" s="1"/>
  <c r="C63" i="1"/>
  <c r="D63" i="1" s="1"/>
  <c r="C55" i="1"/>
  <c r="D42" i="1"/>
  <c r="C86" i="1"/>
  <c r="D209" i="1"/>
  <c r="C212" i="1"/>
  <c r="D212" i="1" s="1"/>
  <c r="C204" i="1"/>
  <c r="D204" i="1" s="1"/>
  <c r="D205" i="1"/>
  <c r="C207" i="1"/>
  <c r="D207" i="1" s="1"/>
  <c r="C196" i="1"/>
  <c r="D196" i="1" s="1"/>
  <c r="D201" i="1"/>
  <c r="D203" i="1"/>
  <c r="C92" i="1" l="1"/>
  <c r="C93" i="1" s="1"/>
  <c r="D93" i="1" s="1"/>
  <c r="C218" i="1"/>
  <c r="C220" i="1" s="1"/>
  <c r="D220" i="1" s="1"/>
  <c r="D218" i="1" l="1"/>
</calcChain>
</file>

<file path=xl/sharedStrings.xml><?xml version="1.0" encoding="utf-8"?>
<sst xmlns="http://schemas.openxmlformats.org/spreadsheetml/2006/main" count="260" uniqueCount="210">
  <si>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</si>
  <si>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</si>
  <si>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</si>
  <si>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</si>
  <si>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</si>
  <si>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</si>
  <si>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</si>
  <si>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</si>
  <si>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</si>
  <si>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</si>
  <si>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</si>
  <si>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</si>
  <si>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</si>
  <si>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</si>
  <si>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</si>
  <si>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</si>
  <si>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</si>
  <si>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</si>
  <si>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</si>
  <si>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</si>
  <si>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</si>
  <si>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</si>
  <si>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</si>
  <si>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</si>
  <si>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</si>
  <si>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</si>
  <si>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</si>
  <si>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</si>
  <si>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</si>
  <si>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</si>
  <si>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</si>
  <si>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</si>
  <si>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</si>
  <si>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</si>
  <si>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</si>
  <si>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</si>
  <si>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</si>
  <si>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</si>
  <si>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</si>
  <si>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</si>
  <si>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</si>
  <si>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</si>
  <si>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</si>
  <si>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</si>
  <si>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</si>
  <si>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</si>
  <si>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</si>
  <si>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</si>
  <si>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</si>
  <si>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</si>
  <si>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</si>
  <si>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</si>
  <si>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</si>
  <si>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</si>
  <si>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</si>
  <si>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</si>
  <si>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</si>
  <si>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</si>
  <si>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</si>
  <si>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</si>
  <si>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</si>
  <si>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</si>
  <si>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</si>
  <si>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</si>
  <si>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</si>
  <si>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</si>
  <si>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</si>
  <si>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</si>
  <si>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</si>
  <si>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</si>
  <si>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</si>
  <si>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</si>
  <si>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</si>
  <si>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</si>
  <si>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</si>
  <si>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</si>
  <si>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</si>
  <si>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</si>
  <si>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</si>
  <si>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</si>
  <si>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</si>
  <si>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</si>
  <si>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</si>
  <si>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</si>
  <si>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</si>
  <si>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</si>
  <si>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</si>
  <si>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</si>
  <si>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</si>
  <si>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</si>
  <si>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</si>
  <si>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</si>
  <si>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</si>
  <si>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</si>
  <si>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</si>
  <si>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</si>
  <si>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</si>
  <si>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</si>
  <si>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</si>
  <si>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</si>
  <si>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</si>
  <si>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</si>
  <si>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</si>
  <si>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</si>
  <si>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</si>
  <si>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</si>
  <si>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</si>
  <si>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</si>
  <si>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</si>
  <si>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</si>
  <si>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</si>
  <si>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</si>
  <si>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</si>
  <si>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</si>
  <si>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</si>
  <si>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</si>
  <si>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</si>
  <si>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</si>
  <si>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</si>
  <si>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</si>
  <si>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</si>
  <si>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</si>
  <si>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</si>
  <si>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</si>
  <si>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</si>
  <si>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</si>
  <si>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</si>
  <si>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</si>
  <si>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</si>
  <si>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</si>
  <si>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</si>
  <si>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</si>
  <si>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</si>
  <si>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</si>
  <si>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</si>
  <si>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</si>
  <si>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</si>
  <si>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</si>
  <si>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</si>
  <si>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</si>
  <si>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</si>
  <si>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</si>
  <si>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</si>
  <si>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</si>
  <si>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</si>
  <si>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</si>
  <si>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</si>
  <si>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</si>
  <si>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</si>
  <si>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</si>
  <si>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</si>
  <si>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</si>
  <si>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</si>
  <si>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</si>
  <si>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</si>
  <si>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</si>
  <si>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</si>
  <si>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</si>
  <si>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</si>
  <si>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</si>
  <si>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</si>
  <si>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</si>
  <si>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</si>
  <si>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</si>
  <si>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</si>
  <si>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</si>
  <si>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</si>
  <si>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</si>
  <si>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</si>
  <si>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</si>
  <si>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</si>
  <si>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</si>
  <si>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</si>
  <si>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</si>
  <si>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</si>
  <si>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</si>
  <si>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</si>
  <si>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</si>
  <si>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</si>
  <si>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</si>
  <si>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</si>
  <si>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</si>
  <si>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</si>
  <si>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</si>
  <si>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</si>
  <si>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</si>
  <si>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</si>
  <si>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</si>
  <si>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</si>
  <si>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</si>
  <si>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</si>
  <si>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</si>
  <si>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</si>
  <si>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</si>
  <si>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</si>
  <si>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</si>
  <si>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</si>
  <si>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</si>
  <si>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</si>
  <si>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</si>
  <si>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</si>
  <si>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</si>
  <si>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</si>
  <si>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</si>
  <si>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</si>
  <si>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</si>
  <si>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</si>
  <si>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</si>
  <si>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</si>
  <si>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Информация о сельскохозяйственных работах по состоянию на 17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</si>
</sst>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9"/>
  <sheetViews>
    <sheetView tabSelected="1" view="pageBreakPreview" topLeftCell="A2" zoomScale="60" zoomScaleNormal="70" zoomScalePageLayoutView="82" workbookViewId="0">
      <pane xSplit="3" ySplit="5" topLeftCell="J7" activePane="bottomRight" state="frozen"/>
      <selection activeCell="A2" sqref="A2"/>
      <selection pane="topRight" activeCell="F2" sqref="F2"/>
      <selection pane="bottomLeft" activeCell="A7" sqref="A7"/>
      <selection pane="bottomRight" activeCell="J131" sqref="J131"/>
    </sheetView>
  </sheetViews>
  <sheetFormatPr defaultColWidth="9.140625" defaultRowHeight="16.5" outlineLevelRow="1" x14ac:dyDescent="0.25"/>
  <cols>
    <col min="1" max="1" width="103" style="78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30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4" customWidth="1"/>
    <col min="17" max="17" width="13.5703125" style="130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9" t="s">
        <v>209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31"/>
      <c r="J3" s="5"/>
      <c r="K3" s="5"/>
      <c r="L3" s="5"/>
      <c r="M3" s="5"/>
      <c r="N3" s="5"/>
      <c r="O3" s="5"/>
      <c r="P3" s="105"/>
      <c r="Q3" s="131"/>
      <c r="R3" s="5"/>
      <c r="S3" s="5"/>
      <c r="T3" s="5"/>
      <c r="U3" s="5"/>
      <c r="V3" s="5"/>
      <c r="W3" s="5"/>
      <c r="X3" s="6" t="s">
        <v>2</v>
      </c>
      <c r="Y3" s="6"/>
    </row>
    <row r="4" spans="1:26" s="168" customFormat="1" ht="17.25" customHeight="1" thickBot="1" x14ac:dyDescent="0.35">
      <c r="A4" s="170" t="s">
        <v>3</v>
      </c>
      <c r="B4" s="173" t="s">
        <v>196</v>
      </c>
      <c r="C4" s="176" t="s">
        <v>197</v>
      </c>
      <c r="D4" s="176" t="s">
        <v>198</v>
      </c>
      <c r="E4" s="179" t="s">
        <v>4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  <c r="Z4" s="168" t="s">
        <v>0</v>
      </c>
    </row>
    <row r="5" spans="1:26" s="168" customFormat="1" ht="87" customHeight="1" x14ac:dyDescent="0.25">
      <c r="A5" s="171"/>
      <c r="B5" s="174"/>
      <c r="C5" s="177"/>
      <c r="D5" s="177"/>
      <c r="E5" s="182" t="s">
        <v>5</v>
      </c>
      <c r="F5" s="182" t="s">
        <v>6</v>
      </c>
      <c r="G5" s="182" t="s">
        <v>7</v>
      </c>
      <c r="H5" s="182" t="s">
        <v>8</v>
      </c>
      <c r="I5" s="182" t="s">
        <v>9</v>
      </c>
      <c r="J5" s="182" t="s">
        <v>10</v>
      </c>
      <c r="K5" s="182" t="s">
        <v>11</v>
      </c>
      <c r="L5" s="182" t="s">
        <v>12</v>
      </c>
      <c r="M5" s="182" t="s">
        <v>13</v>
      </c>
      <c r="N5" s="182" t="s">
        <v>14</v>
      </c>
      <c r="O5" s="182" t="s">
        <v>15</v>
      </c>
      <c r="P5" s="182" t="s">
        <v>16</v>
      </c>
      <c r="Q5" s="182" t="s">
        <v>17</v>
      </c>
      <c r="R5" s="182" t="s">
        <v>18</v>
      </c>
      <c r="S5" s="182" t="s">
        <v>19</v>
      </c>
      <c r="T5" s="182" t="s">
        <v>20</v>
      </c>
      <c r="U5" s="182" t="s">
        <v>21</v>
      </c>
      <c r="V5" s="182" t="s">
        <v>22</v>
      </c>
      <c r="W5" s="182" t="s">
        <v>23</v>
      </c>
      <c r="X5" s="182" t="s">
        <v>24</v>
      </c>
      <c r="Y5" s="182" t="s">
        <v>25</v>
      </c>
    </row>
    <row r="6" spans="1:26" s="168" customFormat="1" ht="69.75" customHeight="1" thickBot="1" x14ac:dyDescent="0.3">
      <c r="A6" s="172"/>
      <c r="B6" s="175"/>
      <c r="C6" s="178"/>
      <c r="D6" s="178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4">
        <f t="shared" si="1"/>
        <v>0.96276595744680848</v>
      </c>
      <c r="F9" s="74">
        <f t="shared" si="1"/>
        <v>0.98597475455820471</v>
      </c>
      <c r="G9" s="74">
        <f t="shared" si="1"/>
        <v>1.0688613711869526</v>
      </c>
      <c r="H9" s="74">
        <f t="shared" si="1"/>
        <v>1.0066379024228345</v>
      </c>
      <c r="I9" s="74">
        <f t="shared" si="1"/>
        <v>1.0123099203475743</v>
      </c>
      <c r="J9" s="74">
        <f t="shared" si="1"/>
        <v>0.96661514683153016</v>
      </c>
      <c r="K9" s="74">
        <f t="shared" si="1"/>
        <v>1.0523702031602709</v>
      </c>
      <c r="L9" s="74">
        <f t="shared" si="1"/>
        <v>1.0039384174722521</v>
      </c>
      <c r="M9" s="74">
        <f t="shared" si="1"/>
        <v>1.226216571679088</v>
      </c>
      <c r="N9" s="74">
        <f t="shared" si="1"/>
        <v>1.1473988439306357</v>
      </c>
      <c r="O9" s="74">
        <f t="shared" si="1"/>
        <v>0.82330588980367325</v>
      </c>
      <c r="P9" s="74">
        <f t="shared" si="1"/>
        <v>1</v>
      </c>
      <c r="Q9" s="74">
        <f t="shared" si="1"/>
        <v>1.0597281831187411</v>
      </c>
      <c r="R9" s="74">
        <f t="shared" si="1"/>
        <v>1</v>
      </c>
      <c r="S9" s="74">
        <f t="shared" si="1"/>
        <v>1.2185057830572055</v>
      </c>
      <c r="T9" s="74">
        <f t="shared" si="1"/>
        <v>0.99271636675235642</v>
      </c>
      <c r="U9" s="74">
        <f t="shared" si="1"/>
        <v>0.95692158760890611</v>
      </c>
      <c r="V9" s="74">
        <f t="shared" si="1"/>
        <v>1.051094890510949</v>
      </c>
      <c r="W9" s="74">
        <f t="shared" si="1"/>
        <v>1.0196286472148541</v>
      </c>
      <c r="X9" s="74">
        <f t="shared" si="1"/>
        <v>1.0062515628907227</v>
      </c>
      <c r="Y9" s="74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4">
        <f>E10/E8</f>
        <v>0.95479658463083883</v>
      </c>
      <c r="F11" s="74">
        <f t="shared" ref="F11:Y11" si="2">F10/F8</f>
        <v>0.9502133712660028</v>
      </c>
      <c r="G11" s="74">
        <f t="shared" si="2"/>
        <v>1</v>
      </c>
      <c r="H11" s="74">
        <f t="shared" si="2"/>
        <v>0.97065611605670954</v>
      </c>
      <c r="I11" s="74">
        <f t="shared" si="2"/>
        <v>0.94277539341917027</v>
      </c>
      <c r="J11" s="74">
        <f t="shared" si="2"/>
        <v>0.9667412855772306</v>
      </c>
      <c r="K11" s="74">
        <v>0.97</v>
      </c>
      <c r="L11" s="74">
        <f t="shared" si="2"/>
        <v>1</v>
      </c>
      <c r="M11" s="74">
        <f t="shared" si="2"/>
        <v>1</v>
      </c>
      <c r="N11" s="74">
        <f t="shared" si="2"/>
        <v>1</v>
      </c>
      <c r="O11" s="74">
        <v>0.94</v>
      </c>
      <c r="P11" s="74">
        <f t="shared" si="2"/>
        <v>1</v>
      </c>
      <c r="Q11" s="74">
        <f t="shared" si="2"/>
        <v>0.95275059061761724</v>
      </c>
      <c r="R11" s="74">
        <f t="shared" si="2"/>
        <v>1</v>
      </c>
      <c r="S11" s="74">
        <f t="shared" si="2"/>
        <v>1</v>
      </c>
      <c r="T11" s="74">
        <f t="shared" si="2"/>
        <v>0.84721622788088047</v>
      </c>
      <c r="U11" s="74">
        <f t="shared" si="2"/>
        <v>0.96762771876580678</v>
      </c>
      <c r="V11" s="74">
        <v>0.97</v>
      </c>
      <c r="W11" s="74">
        <f t="shared" si="2"/>
        <v>0.94120707596253905</v>
      </c>
      <c r="X11" s="74">
        <f t="shared" si="2"/>
        <v>0.97763419483101388</v>
      </c>
      <c r="Y11" s="74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79">
        <v>1630</v>
      </c>
      <c r="F12" s="79">
        <v>728</v>
      </c>
      <c r="G12" s="79">
        <v>2552</v>
      </c>
      <c r="H12" s="79">
        <v>1253</v>
      </c>
      <c r="I12" s="79">
        <v>680</v>
      </c>
      <c r="J12" s="79">
        <v>2600</v>
      </c>
      <c r="K12" s="79">
        <v>1201</v>
      </c>
      <c r="L12" s="79">
        <v>607</v>
      </c>
      <c r="M12" s="79">
        <v>968</v>
      </c>
      <c r="N12" s="79">
        <v>35</v>
      </c>
      <c r="O12" s="79">
        <v>517</v>
      </c>
      <c r="P12" s="79">
        <v>950</v>
      </c>
      <c r="Q12" s="79">
        <v>2963</v>
      </c>
      <c r="R12" s="79">
        <v>1650</v>
      </c>
      <c r="S12" s="79">
        <v>2878</v>
      </c>
      <c r="T12" s="79">
        <v>1772</v>
      </c>
      <c r="U12" s="79">
        <v>742</v>
      </c>
      <c r="V12" s="79">
        <v>720</v>
      </c>
      <c r="W12" s="79">
        <v>260</v>
      </c>
      <c r="X12" s="79">
        <v>3270</v>
      </c>
      <c r="Y12" s="79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2">
        <v>7450</v>
      </c>
      <c r="F20" s="102">
        <v>3312</v>
      </c>
      <c r="G20" s="102">
        <v>3845</v>
      </c>
      <c r="H20" s="102">
        <v>6912</v>
      </c>
      <c r="I20" s="102">
        <v>2567</v>
      </c>
      <c r="J20" s="102">
        <v>6276</v>
      </c>
      <c r="K20" s="102">
        <v>2486</v>
      </c>
      <c r="L20" s="102">
        <v>3533</v>
      </c>
      <c r="M20" s="102">
        <v>4751</v>
      </c>
      <c r="N20" s="102">
        <v>1784</v>
      </c>
      <c r="O20" s="102">
        <v>3117</v>
      </c>
      <c r="P20" s="102">
        <v>6485</v>
      </c>
      <c r="Q20" s="102">
        <v>6080</v>
      </c>
      <c r="R20" s="102">
        <v>3411</v>
      </c>
      <c r="S20" s="102">
        <v>7307</v>
      </c>
      <c r="T20" s="102">
        <v>4019</v>
      </c>
      <c r="U20" s="102">
        <v>1720</v>
      </c>
      <c r="V20" s="102">
        <v>2225</v>
      </c>
      <c r="W20" s="102">
        <v>6102</v>
      </c>
      <c r="X20" s="102">
        <v>3776</v>
      </c>
      <c r="Y20" s="102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1">
        <f t="shared" ref="E22:Y22" si="7">E21/E20</f>
        <v>0</v>
      </c>
      <c r="F22" s="101">
        <f t="shared" si="7"/>
        <v>0</v>
      </c>
      <c r="G22" s="101">
        <f t="shared" si="7"/>
        <v>0</v>
      </c>
      <c r="H22" s="101">
        <f t="shared" si="7"/>
        <v>0</v>
      </c>
      <c r="I22" s="101">
        <f t="shared" si="7"/>
        <v>0</v>
      </c>
      <c r="J22" s="101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1">
        <f t="shared" si="7"/>
        <v>0</v>
      </c>
      <c r="S22" s="101">
        <f t="shared" si="7"/>
        <v>0</v>
      </c>
      <c r="T22" s="101">
        <f t="shared" si="7"/>
        <v>0</v>
      </c>
      <c r="U22" s="101">
        <f t="shared" si="7"/>
        <v>0</v>
      </c>
      <c r="V22" s="101">
        <f t="shared" si="7"/>
        <v>0</v>
      </c>
      <c r="W22" s="101">
        <f t="shared" si="7"/>
        <v>0</v>
      </c>
      <c r="X22" s="101">
        <f t="shared" si="7"/>
        <v>0</v>
      </c>
      <c r="Y22" s="101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0" customFormat="1" ht="30" hidden="1" customHeight="1" x14ac:dyDescent="0.2">
      <c r="A27" s="97" t="s">
        <v>194</v>
      </c>
      <c r="B27" s="98">
        <v>10</v>
      </c>
      <c r="C27" s="23">
        <f t="shared" ref="C27:C33" si="10">SUM(E27:Y27)</f>
        <v>6</v>
      </c>
      <c r="D27" s="99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1">
        <f t="shared" si="11"/>
        <v>0.67114093959731547</v>
      </c>
      <c r="F29" s="101">
        <f t="shared" si="11"/>
        <v>0.33303140096618356</v>
      </c>
      <c r="G29" s="101">
        <f t="shared" si="11"/>
        <v>1.3003901170351105E-2</v>
      </c>
      <c r="H29" s="101">
        <f t="shared" si="11"/>
        <v>0.16203703703703703</v>
      </c>
      <c r="I29" s="101">
        <f t="shared" si="11"/>
        <v>0.47136735488897546</v>
      </c>
      <c r="J29" s="101">
        <f t="shared" si="11"/>
        <v>1</v>
      </c>
      <c r="K29" s="101">
        <f t="shared" si="11"/>
        <v>1</v>
      </c>
      <c r="L29" s="101">
        <f t="shared" si="11"/>
        <v>0.41069912255873198</v>
      </c>
      <c r="M29" s="101">
        <f t="shared" si="11"/>
        <v>2.1048200378867607E-2</v>
      </c>
      <c r="N29" s="101">
        <f t="shared" si="11"/>
        <v>1</v>
      </c>
      <c r="O29" s="101">
        <f t="shared" si="11"/>
        <v>0.65351299326275269</v>
      </c>
      <c r="P29" s="101">
        <f t="shared" si="11"/>
        <v>0.98689282960678493</v>
      </c>
      <c r="Q29" s="101">
        <f t="shared" si="11"/>
        <v>1</v>
      </c>
      <c r="R29" s="101">
        <f t="shared" si="11"/>
        <v>0.96745822339489884</v>
      </c>
      <c r="S29" s="101">
        <f t="shared" si="11"/>
        <v>0.80402353907212265</v>
      </c>
      <c r="T29" s="101">
        <f t="shared" si="11"/>
        <v>0.77730778800696687</v>
      </c>
      <c r="U29" s="101">
        <f t="shared" si="11"/>
        <v>0</v>
      </c>
      <c r="V29" s="101">
        <f t="shared" si="11"/>
        <v>0</v>
      </c>
      <c r="W29" s="101">
        <f t="shared" si="11"/>
        <v>1</v>
      </c>
      <c r="X29" s="101">
        <f t="shared" si="11"/>
        <v>0.63532838983050843</v>
      </c>
      <c r="Y29" s="101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1">
        <f>B31/B30</f>
        <v>0</v>
      </c>
      <c r="C32" s="23">
        <f t="shared" si="10"/>
        <v>0</v>
      </c>
      <c r="D32" s="15" t="e">
        <f t="shared" si="0"/>
        <v>#DIV/0!</v>
      </c>
      <c r="E32" s="101">
        <f>E31/E30</f>
        <v>0</v>
      </c>
      <c r="F32" s="101">
        <f t="shared" ref="F32:Y32" si="12">F31/F30</f>
        <v>0</v>
      </c>
      <c r="G32" s="101">
        <f t="shared" si="12"/>
        <v>0</v>
      </c>
      <c r="H32" s="101">
        <f t="shared" si="12"/>
        <v>0</v>
      </c>
      <c r="I32" s="101">
        <f t="shared" si="12"/>
        <v>0</v>
      </c>
      <c r="J32" s="101">
        <f t="shared" si="12"/>
        <v>0</v>
      </c>
      <c r="K32" s="101">
        <f t="shared" si="12"/>
        <v>0</v>
      </c>
      <c r="L32" s="101">
        <f t="shared" si="12"/>
        <v>0</v>
      </c>
      <c r="M32" s="101">
        <f t="shared" si="12"/>
        <v>0</v>
      </c>
      <c r="N32" s="101">
        <f t="shared" si="12"/>
        <v>0</v>
      </c>
      <c r="O32" s="101">
        <f t="shared" si="12"/>
        <v>0</v>
      </c>
      <c r="P32" s="101">
        <f>P31/Q30</f>
        <v>0</v>
      </c>
      <c r="Q32" s="101">
        <f>Q31/R30</f>
        <v>0</v>
      </c>
      <c r="R32" s="101">
        <f>R31/S30</f>
        <v>0</v>
      </c>
      <c r="S32" s="101">
        <f>S31/T30</f>
        <v>0</v>
      </c>
      <c r="T32" s="101">
        <f t="shared" si="12"/>
        <v>0</v>
      </c>
      <c r="U32" s="101">
        <f t="shared" si="12"/>
        <v>0</v>
      </c>
      <c r="V32" s="101">
        <f t="shared" si="12"/>
        <v>0</v>
      </c>
      <c r="W32" s="101">
        <f t="shared" si="12"/>
        <v>0</v>
      </c>
      <c r="X32" s="101">
        <f t="shared" si="12"/>
        <v>0</v>
      </c>
      <c r="Y32" s="101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1">
        <f t="shared" si="14"/>
        <v>1.1424219345011424</v>
      </c>
      <c r="F36" s="101">
        <f t="shared" si="14"/>
        <v>0.80256217030896759</v>
      </c>
      <c r="G36" s="101">
        <f t="shared" si="14"/>
        <v>0.35197013687266693</v>
      </c>
      <c r="H36" s="101">
        <f t="shared" si="14"/>
        <v>0.21991969952078746</v>
      </c>
      <c r="I36" s="101">
        <f t="shared" si="14"/>
        <v>0.30360772357723576</v>
      </c>
      <c r="J36" s="101">
        <f t="shared" si="14"/>
        <v>0.89177259887005644</v>
      </c>
      <c r="K36" s="101">
        <f t="shared" si="14"/>
        <v>0.9566353187042842</v>
      </c>
      <c r="L36" s="101">
        <f t="shared" si="14"/>
        <v>0.68450881612090675</v>
      </c>
      <c r="M36" s="101">
        <f t="shared" si="14"/>
        <v>0.26166253101736975</v>
      </c>
      <c r="N36" s="101">
        <f t="shared" si="14"/>
        <v>0.82688249400479619</v>
      </c>
      <c r="O36" s="101">
        <f t="shared" si="14"/>
        <v>0.20989606868504293</v>
      </c>
      <c r="P36" s="101">
        <f>P35/Q30</f>
        <v>0.65711462450592883</v>
      </c>
      <c r="Q36" s="101">
        <f>Q35/R30</f>
        <v>1.1415678184631253</v>
      </c>
      <c r="R36" s="101">
        <f>R35/S30</f>
        <v>0.19192256341789052</v>
      </c>
      <c r="S36" s="101">
        <f>S35/T30</f>
        <v>0.5606710158434296</v>
      </c>
      <c r="T36" s="101">
        <f t="shared" si="14"/>
        <v>0.59068033550792176</v>
      </c>
      <c r="U36" s="101">
        <f t="shared" si="14"/>
        <v>0.6130268199233716</v>
      </c>
      <c r="V36" s="101">
        <f t="shared" si="14"/>
        <v>0.14977533699450823</v>
      </c>
      <c r="W36" s="101">
        <f t="shared" si="14"/>
        <v>1.0121219253854301</v>
      </c>
      <c r="X36" s="101">
        <f t="shared" si="14"/>
        <v>0.92010062290368955</v>
      </c>
      <c r="Y36" s="101">
        <f t="shared" si="14"/>
        <v>0.70348657821659977</v>
      </c>
      <c r="Z36" s="101"/>
      <c r="AA36" s="101"/>
      <c r="AB36" s="101"/>
      <c r="AC36" s="10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1" t="e">
        <f>E38/E37</f>
        <v>#DIV/0!</v>
      </c>
      <c r="F39" s="101" t="e">
        <f t="shared" ref="F39:Y39" si="15">F38/F37</f>
        <v>#DIV/0!</v>
      </c>
      <c r="G39" s="101" t="e">
        <f t="shared" si="15"/>
        <v>#DIV/0!</v>
      </c>
      <c r="H39" s="101" t="e">
        <f t="shared" si="15"/>
        <v>#DIV/0!</v>
      </c>
      <c r="I39" s="101" t="e">
        <f t="shared" si="15"/>
        <v>#DIV/0!</v>
      </c>
      <c r="J39" s="101" t="e">
        <f t="shared" si="15"/>
        <v>#DIV/0!</v>
      </c>
      <c r="K39" s="101" t="e">
        <f t="shared" si="15"/>
        <v>#DIV/0!</v>
      </c>
      <c r="L39" s="101" t="e">
        <f t="shared" si="15"/>
        <v>#DIV/0!</v>
      </c>
      <c r="M39" s="101" t="e">
        <f t="shared" si="15"/>
        <v>#DIV/0!</v>
      </c>
      <c r="N39" s="101" t="e">
        <f t="shared" si="15"/>
        <v>#DIV/0!</v>
      </c>
      <c r="O39" s="101" t="e">
        <f t="shared" si="15"/>
        <v>#DIV/0!</v>
      </c>
      <c r="P39" s="101" t="e">
        <f t="shared" si="15"/>
        <v>#DIV/0!</v>
      </c>
      <c r="Q39" s="101" t="e">
        <f t="shared" si="15"/>
        <v>#DIV/0!</v>
      </c>
      <c r="R39" s="101" t="e">
        <f t="shared" si="15"/>
        <v>#DIV/0!</v>
      </c>
      <c r="S39" s="101" t="e">
        <f t="shared" si="15"/>
        <v>#DIV/0!</v>
      </c>
      <c r="T39" s="101" t="e">
        <f t="shared" si="15"/>
        <v>#DIV/0!</v>
      </c>
      <c r="U39" s="101" t="e">
        <f t="shared" si="15"/>
        <v>#DIV/0!</v>
      </c>
      <c r="V39" s="101" t="e">
        <f t="shared" si="15"/>
        <v>#DIV/0!</v>
      </c>
      <c r="W39" s="101" t="e">
        <f t="shared" si="15"/>
        <v>#DIV/0!</v>
      </c>
      <c r="X39" s="101" t="e">
        <f t="shared" si="15"/>
        <v>#DIV/0!</v>
      </c>
      <c r="Y39" s="101" t="e">
        <f t="shared" si="15"/>
        <v>#DIV/0!</v>
      </c>
    </row>
    <row r="40" spans="1:29" s="12" customFormat="1" ht="30" hidden="1" customHeight="1" x14ac:dyDescent="0.2">
      <c r="A40" s="80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0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0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35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35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3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3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2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2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34"/>
      <c r="J47" s="34"/>
      <c r="K47" s="34"/>
      <c r="L47" s="34"/>
      <c r="M47" s="34">
        <v>132</v>
      </c>
      <c r="N47" s="34"/>
      <c r="O47" s="34"/>
      <c r="P47" s="34">
        <v>100</v>
      </c>
      <c r="Q47" s="3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34">
        <v>240</v>
      </c>
      <c r="J48" s="34"/>
      <c r="K48" s="34"/>
      <c r="L48" s="34"/>
      <c r="M48" s="34"/>
      <c r="N48" s="34"/>
      <c r="O48" s="34"/>
      <c r="P48" s="34">
        <v>17</v>
      </c>
      <c r="Q48" s="3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2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2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3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3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3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3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3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3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3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3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3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3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2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2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1">
        <f>E58/E57</f>
        <v>1.9166666666666667</v>
      </c>
      <c r="F59" s="101">
        <f t="shared" ref="F59:Y59" si="19">F58/F57</f>
        <v>0.81904761904761902</v>
      </c>
      <c r="G59" s="101">
        <f t="shared" si="19"/>
        <v>1.125</v>
      </c>
      <c r="H59" s="101"/>
      <c r="I59" s="101">
        <f t="shared" si="19"/>
        <v>2.2571428571428571</v>
      </c>
      <c r="J59" s="101">
        <f t="shared" si="19"/>
        <v>0.66666666666666663</v>
      </c>
      <c r="K59" s="101">
        <f t="shared" si="19"/>
        <v>1.0672268907563025</v>
      </c>
      <c r="L59" s="101">
        <f t="shared" si="19"/>
        <v>1.3385714285714285</v>
      </c>
      <c r="M59" s="101">
        <f t="shared" si="19"/>
        <v>1.4242424242424243</v>
      </c>
      <c r="N59" s="101">
        <f t="shared" si="19"/>
        <v>5.6</v>
      </c>
      <c r="O59" s="101">
        <f t="shared" si="19"/>
        <v>1.9</v>
      </c>
      <c r="P59" s="101">
        <f t="shared" si="19"/>
        <v>1.1834862385321101</v>
      </c>
      <c r="Q59" s="101"/>
      <c r="R59" s="101">
        <f t="shared" si="19"/>
        <v>2.3333333333333335</v>
      </c>
      <c r="S59" s="101">
        <f t="shared" si="19"/>
        <v>1.2</v>
      </c>
      <c r="T59" s="101">
        <f t="shared" si="19"/>
        <v>0.58333333333333337</v>
      </c>
      <c r="U59" s="101"/>
      <c r="V59" s="101"/>
      <c r="W59" s="101">
        <f t="shared" si="19"/>
        <v>1</v>
      </c>
      <c r="X59" s="101">
        <f t="shared" si="19"/>
        <v>1</v>
      </c>
      <c r="Y59" s="101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26"/>
      <c r="J60" s="26"/>
      <c r="K60" s="26"/>
      <c r="L60" s="26">
        <v>3</v>
      </c>
      <c r="M60" s="54"/>
      <c r="N60" s="54"/>
      <c r="O60" s="26"/>
      <c r="P60" s="26"/>
      <c r="Q60" s="2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3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3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37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37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37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37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37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37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37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37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37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37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37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28">
        <v>82</v>
      </c>
      <c r="Q72" s="37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37">
        <v>62</v>
      </c>
      <c r="J73" s="37"/>
      <c r="K73" s="37"/>
      <c r="L73" s="37"/>
      <c r="M73" s="37"/>
      <c r="N73" s="37">
        <v>2</v>
      </c>
      <c r="O73" s="37"/>
      <c r="P73" s="127"/>
      <c r="Q73" s="127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102">
        <v>187</v>
      </c>
      <c r="I74" s="102">
        <v>238</v>
      </c>
      <c r="J74" s="37"/>
      <c r="K74" s="37"/>
      <c r="L74" s="37"/>
      <c r="M74" s="37"/>
      <c r="N74" s="37"/>
      <c r="O74" s="37"/>
      <c r="P74" s="127">
        <v>210</v>
      </c>
      <c r="Q74" s="127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37"/>
      <c r="J75" s="37"/>
      <c r="K75" s="37"/>
      <c r="L75" s="37"/>
      <c r="M75" s="37"/>
      <c r="N75" s="37"/>
      <c r="O75" s="37"/>
      <c r="P75" s="127"/>
      <c r="Q75" s="127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37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27"/>
      <c r="Q76" s="127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37"/>
      <c r="J77" s="37"/>
      <c r="K77" s="37"/>
      <c r="L77" s="37"/>
      <c r="M77" s="37"/>
      <c r="N77" s="37"/>
      <c r="O77" s="37">
        <v>4</v>
      </c>
      <c r="P77" s="127"/>
      <c r="Q77" s="127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27"/>
      <c r="Q78" s="127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37"/>
      <c r="J79" s="37"/>
      <c r="K79" s="37"/>
      <c r="L79" s="37"/>
      <c r="M79" s="37"/>
      <c r="N79" s="37"/>
      <c r="O79" s="37">
        <v>4</v>
      </c>
      <c r="P79" s="127"/>
      <c r="Q79" s="127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64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7" t="s">
        <v>79</v>
      </c>
      <c r="B83" s="40"/>
      <c r="C83" s="40">
        <f>SUM(E83:Y83)</f>
        <v>0</v>
      </c>
      <c r="D83" s="15" t="e">
        <f t="shared" si="25"/>
        <v>#DIV/0!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6">
        <f>(E42-E87)</f>
        <v>47</v>
      </c>
      <c r="F86" s="96">
        <f t="shared" ref="F86:Y86" si="26">(F42-F87)</f>
        <v>708</v>
      </c>
      <c r="G86" s="96">
        <f t="shared" si="26"/>
        <v>1119</v>
      </c>
      <c r="H86" s="96">
        <f t="shared" si="26"/>
        <v>818</v>
      </c>
      <c r="I86" s="96">
        <f t="shared" si="26"/>
        <v>632</v>
      </c>
      <c r="J86" s="96">
        <f t="shared" si="26"/>
        <v>132</v>
      </c>
      <c r="K86" s="96">
        <f t="shared" si="26"/>
        <v>287</v>
      </c>
      <c r="L86" s="96">
        <f t="shared" si="26"/>
        <v>698</v>
      </c>
      <c r="M86" s="96">
        <f t="shared" si="26"/>
        <v>148</v>
      </c>
      <c r="N86" s="96">
        <f t="shared" si="26"/>
        <v>0</v>
      </c>
      <c r="O86" s="96">
        <f t="shared" si="26"/>
        <v>-588</v>
      </c>
      <c r="P86" s="96">
        <f t="shared" si="26"/>
        <v>1435</v>
      </c>
      <c r="Q86" s="96">
        <f t="shared" si="26"/>
        <v>1207</v>
      </c>
      <c r="R86" s="96">
        <f t="shared" si="26"/>
        <v>35</v>
      </c>
      <c r="S86" s="96">
        <f t="shared" si="26"/>
        <v>-163</v>
      </c>
      <c r="T86" s="96">
        <f t="shared" si="26"/>
        <v>58</v>
      </c>
      <c r="U86" s="96">
        <f t="shared" si="26"/>
        <v>-63</v>
      </c>
      <c r="V86" s="96">
        <f t="shared" si="26"/>
        <v>22</v>
      </c>
      <c r="W86" s="96">
        <f t="shared" si="26"/>
        <v>778</v>
      </c>
      <c r="X86" s="96">
        <f t="shared" si="26"/>
        <v>116</v>
      </c>
      <c r="Y86" s="96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3"/>
      <c r="J89" s="26"/>
      <c r="K89" s="26"/>
      <c r="L89" s="26"/>
      <c r="M89" s="26"/>
      <c r="N89" s="26"/>
      <c r="O89" s="26"/>
      <c r="P89" s="108"/>
      <c r="Q89" s="103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38"/>
      <c r="J90" s="34"/>
      <c r="K90" s="34"/>
      <c r="L90" s="34"/>
      <c r="M90" s="34"/>
      <c r="N90" s="36"/>
      <c r="O90" s="34"/>
      <c r="P90" s="111"/>
      <c r="Q90" s="13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40"/>
      <c r="J91" s="46"/>
      <c r="K91" s="46"/>
      <c r="L91" s="46"/>
      <c r="M91" s="46"/>
      <c r="N91" s="46"/>
      <c r="O91" s="46"/>
      <c r="P91" s="113"/>
      <c r="Q91" s="14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40"/>
      <c r="J92" s="46"/>
      <c r="K92" s="46"/>
      <c r="L92" s="46"/>
      <c r="M92" s="46"/>
      <c r="N92" s="46"/>
      <c r="O92" s="46"/>
      <c r="P92" s="46"/>
      <c r="Q92" s="14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40"/>
      <c r="J93" s="46"/>
      <c r="K93" s="46"/>
      <c r="L93" s="46"/>
      <c r="M93" s="46"/>
      <c r="N93" s="46"/>
      <c r="O93" s="46"/>
      <c r="P93" s="113"/>
      <c r="Q93" s="14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2"/>
      <c r="C94" s="82"/>
      <c r="D94" s="47"/>
      <c r="E94" s="82"/>
      <c r="F94" s="82"/>
      <c r="G94" s="82"/>
      <c r="H94" s="82"/>
      <c r="I94" s="141"/>
      <c r="J94" s="82"/>
      <c r="K94" s="82"/>
      <c r="L94" s="82"/>
      <c r="M94" s="82"/>
      <c r="N94" s="82"/>
      <c r="O94" s="82"/>
      <c r="P94" s="114"/>
      <c r="Q94" s="141"/>
      <c r="R94" s="82"/>
      <c r="S94" s="82"/>
      <c r="T94" s="82"/>
      <c r="U94" s="82"/>
      <c r="V94" s="82"/>
      <c r="W94" s="82"/>
      <c r="X94" s="82"/>
      <c r="Y94" s="82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32"/>
      <c r="J95" s="10"/>
      <c r="K95" s="10"/>
      <c r="L95" s="10"/>
      <c r="M95" s="10"/>
      <c r="N95" s="10"/>
      <c r="O95" s="10"/>
      <c r="P95" s="106"/>
      <c r="Q95" s="132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32"/>
      <c r="J96" s="10"/>
      <c r="K96" s="10"/>
      <c r="L96" s="10"/>
      <c r="M96" s="10"/>
      <c r="N96" s="10"/>
      <c r="O96" s="10"/>
      <c r="P96" s="106"/>
      <c r="Q96" s="132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32"/>
      <c r="J97" s="10"/>
      <c r="K97" s="10"/>
      <c r="L97" s="10"/>
      <c r="M97" s="10"/>
      <c r="N97" s="10"/>
      <c r="O97" s="10"/>
      <c r="P97" s="106"/>
      <c r="Q97" s="132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32"/>
      <c r="J98" s="10"/>
      <c r="K98" s="10"/>
      <c r="L98" s="10"/>
      <c r="M98" s="10"/>
      <c r="N98" s="10"/>
      <c r="O98" s="10"/>
      <c r="P98" s="106"/>
      <c r="Q98" s="132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32"/>
      <c r="J99" s="10"/>
      <c r="K99" s="10"/>
      <c r="L99" s="10"/>
      <c r="M99" s="10"/>
      <c r="N99" s="10"/>
      <c r="O99" s="10"/>
      <c r="P99" s="106"/>
      <c r="Q99" s="132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32"/>
      <c r="J100" s="10"/>
      <c r="K100" s="10"/>
      <c r="L100" s="10"/>
      <c r="M100" s="10"/>
      <c r="N100" s="10"/>
      <c r="O100" s="10"/>
      <c r="P100" s="106"/>
      <c r="Q100" s="132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299643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3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32">
        <v>15145</v>
      </c>
      <c r="Q101" s="132">
        <v>17387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227145</v>
      </c>
      <c r="C102" s="27">
        <f>SUM(E102:Y102)</f>
        <v>112724</v>
      </c>
      <c r="D102" s="15">
        <f>C102/B102</f>
        <v>0.49626450064936495</v>
      </c>
      <c r="E102" s="39">
        <v>7190</v>
      </c>
      <c r="F102" s="39">
        <v>4014</v>
      </c>
      <c r="G102" s="134">
        <v>9029</v>
      </c>
      <c r="H102" s="134">
        <v>7246</v>
      </c>
      <c r="I102" s="134">
        <v>3126</v>
      </c>
      <c r="J102" s="134">
        <v>10171</v>
      </c>
      <c r="K102" s="134">
        <v>3754</v>
      </c>
      <c r="L102" s="134">
        <v>4080</v>
      </c>
      <c r="M102" s="134">
        <v>5810</v>
      </c>
      <c r="N102" s="134">
        <v>2490</v>
      </c>
      <c r="O102" s="134">
        <v>2992</v>
      </c>
      <c r="P102" s="134">
        <v>5555</v>
      </c>
      <c r="Q102" s="134">
        <v>6465</v>
      </c>
      <c r="R102" s="134">
        <v>5627</v>
      </c>
      <c r="S102" s="134">
        <v>7319</v>
      </c>
      <c r="T102" s="134">
        <v>3887</v>
      </c>
      <c r="U102" s="134">
        <v>2212</v>
      </c>
      <c r="V102" s="134">
        <v>1631</v>
      </c>
      <c r="W102" s="134">
        <v>6057</v>
      </c>
      <c r="X102" s="134">
        <v>10149</v>
      </c>
      <c r="Y102" s="134">
        <v>3920</v>
      </c>
    </row>
    <row r="103" spans="1:25" s="12" customFormat="1" ht="30" customHeight="1" x14ac:dyDescent="0.2">
      <c r="A103" s="13" t="s">
        <v>182</v>
      </c>
      <c r="B103" s="29">
        <f>B102/B101</f>
        <v>0.74909226421130048</v>
      </c>
      <c r="C103" s="29">
        <f>C102/C101</f>
        <v>0.37619433792880191</v>
      </c>
      <c r="D103" s="15">
        <f t="shared" ref="D103:D131" si="28">C103/B103</f>
        <v>0.50220027078358231</v>
      </c>
      <c r="E103" s="29">
        <f>E102/E101</f>
        <v>0.46036624407734666</v>
      </c>
      <c r="F103" s="29">
        <f>F102/F101</f>
        <v>0.40623418682319601</v>
      </c>
      <c r="G103" s="133">
        <f>G102/G101</f>
        <v>0.5100265491724566</v>
      </c>
      <c r="H103" s="133">
        <f t="shared" ref="H103:Y103" si="29">H102/H101</f>
        <v>0.39468380630753308</v>
      </c>
      <c r="I103" s="133">
        <f t="shared" si="29"/>
        <v>0.32829237555135476</v>
      </c>
      <c r="J103" s="133">
        <f t="shared" si="29"/>
        <v>0.4513623857282329</v>
      </c>
      <c r="K103" s="133">
        <f t="shared" si="29"/>
        <v>0.27848664688427299</v>
      </c>
      <c r="L103" s="133">
        <f t="shared" si="29"/>
        <v>0.30215507664963343</v>
      </c>
      <c r="M103" s="133">
        <f t="shared" si="29"/>
        <v>0.37971374419972553</v>
      </c>
      <c r="N103" s="133">
        <f t="shared" si="29"/>
        <v>0.42673521850899743</v>
      </c>
      <c r="O103" s="133">
        <f t="shared" si="29"/>
        <v>0.35299669655497878</v>
      </c>
      <c r="P103" s="133">
        <f t="shared" si="29"/>
        <v>0.36678771871904919</v>
      </c>
      <c r="Q103" s="133">
        <f t="shared" si="29"/>
        <v>0.3718295278081325</v>
      </c>
      <c r="R103" s="133">
        <f t="shared" si="29"/>
        <v>0.33162423385195661</v>
      </c>
      <c r="S103" s="133">
        <f t="shared" si="29"/>
        <v>0.39332545141874464</v>
      </c>
      <c r="T103" s="133">
        <f t="shared" si="29"/>
        <v>0.28854576497661644</v>
      </c>
      <c r="U103" s="133">
        <f t="shared" si="29"/>
        <v>0.21191799195248132</v>
      </c>
      <c r="V103" s="133">
        <f t="shared" si="29"/>
        <v>0.28509001922740779</v>
      </c>
      <c r="W103" s="133">
        <f t="shared" si="29"/>
        <v>0.39684203629692721</v>
      </c>
      <c r="X103" s="133">
        <f t="shared" si="29"/>
        <v>0.42916948579161029</v>
      </c>
      <c r="Y103" s="133">
        <f t="shared" si="29"/>
        <v>0.3066812705366922</v>
      </c>
    </row>
    <row r="104" spans="1:25" s="94" customFormat="1" ht="31.9" hidden="1" customHeight="1" x14ac:dyDescent="0.2">
      <c r="A104" s="92" t="s">
        <v>96</v>
      </c>
      <c r="B104" s="95">
        <f>B101-B102</f>
        <v>76082</v>
      </c>
      <c r="C104" s="95">
        <f>C101-C102</f>
        <v>186919</v>
      </c>
      <c r="D104" s="15">
        <f t="shared" si="28"/>
        <v>2.4568097578927999</v>
      </c>
      <c r="E104" s="95">
        <f t="shared" ref="E104:Y104" si="30">E101-E102</f>
        <v>8428</v>
      </c>
      <c r="F104" s="95">
        <f t="shared" si="30"/>
        <v>5867</v>
      </c>
      <c r="G104" s="134">
        <f t="shared" si="30"/>
        <v>8674</v>
      </c>
      <c r="H104" s="134">
        <f t="shared" si="30"/>
        <v>11113</v>
      </c>
      <c r="I104" s="134">
        <f t="shared" si="30"/>
        <v>6396</v>
      </c>
      <c r="J104" s="134">
        <f t="shared" si="30"/>
        <v>12363</v>
      </c>
      <c r="K104" s="134">
        <f t="shared" si="30"/>
        <v>9726</v>
      </c>
      <c r="L104" s="134">
        <f t="shared" si="30"/>
        <v>9423</v>
      </c>
      <c r="M104" s="134">
        <f t="shared" si="30"/>
        <v>9491</v>
      </c>
      <c r="N104" s="134">
        <f t="shared" si="30"/>
        <v>3345</v>
      </c>
      <c r="O104" s="134">
        <f t="shared" si="30"/>
        <v>5484</v>
      </c>
      <c r="P104" s="134">
        <f t="shared" si="30"/>
        <v>9590</v>
      </c>
      <c r="Q104" s="134">
        <f t="shared" si="30"/>
        <v>10922</v>
      </c>
      <c r="R104" s="134">
        <f t="shared" si="30"/>
        <v>11341</v>
      </c>
      <c r="S104" s="134">
        <f t="shared" si="30"/>
        <v>11289</v>
      </c>
      <c r="T104" s="134">
        <f t="shared" si="30"/>
        <v>9584</v>
      </c>
      <c r="U104" s="134">
        <f t="shared" si="30"/>
        <v>8226</v>
      </c>
      <c r="V104" s="134">
        <f t="shared" si="30"/>
        <v>4090</v>
      </c>
      <c r="W104" s="134">
        <f t="shared" si="30"/>
        <v>9206</v>
      </c>
      <c r="X104" s="134">
        <f t="shared" si="30"/>
        <v>13499</v>
      </c>
      <c r="Y104" s="134">
        <f t="shared" si="30"/>
        <v>8862</v>
      </c>
    </row>
    <row r="105" spans="1:25" s="12" customFormat="1" ht="30" customHeight="1" x14ac:dyDescent="0.2">
      <c r="A105" s="11" t="s">
        <v>92</v>
      </c>
      <c r="B105" s="39">
        <v>133617</v>
      </c>
      <c r="C105" s="26">
        <f>SUM(E105:Y105)</f>
        <v>69756</v>
      </c>
      <c r="D105" s="15">
        <f t="shared" si="28"/>
        <v>0.5220593187992546</v>
      </c>
      <c r="E105" s="10">
        <v>6300</v>
      </c>
      <c r="F105" s="10">
        <v>2100</v>
      </c>
      <c r="G105" s="134">
        <v>3797</v>
      </c>
      <c r="H105" s="134">
        <v>5766</v>
      </c>
      <c r="I105" s="134">
        <v>2130</v>
      </c>
      <c r="J105" s="134">
        <v>5703</v>
      </c>
      <c r="K105" s="134">
        <v>1801</v>
      </c>
      <c r="L105" s="134">
        <v>2262</v>
      </c>
      <c r="M105" s="134">
        <v>4313</v>
      </c>
      <c r="N105" s="134">
        <v>1744</v>
      </c>
      <c r="O105" s="134">
        <v>2085</v>
      </c>
      <c r="P105" s="134">
        <v>4667</v>
      </c>
      <c r="Q105" s="134">
        <v>5243</v>
      </c>
      <c r="R105" s="134">
        <v>3218</v>
      </c>
      <c r="S105" s="134">
        <v>5136</v>
      </c>
      <c r="T105" s="134">
        <v>2919</v>
      </c>
      <c r="U105" s="134">
        <v>1336</v>
      </c>
      <c r="V105" s="134">
        <v>1395</v>
      </c>
      <c r="W105" s="134">
        <v>4267</v>
      </c>
      <c r="X105" s="134">
        <v>2384</v>
      </c>
      <c r="Y105" s="134">
        <v>1190</v>
      </c>
    </row>
    <row r="106" spans="1:25" s="12" customFormat="1" ht="30" customHeight="1" x14ac:dyDescent="0.2">
      <c r="A106" s="11" t="s">
        <v>93</v>
      </c>
      <c r="B106" s="39">
        <v>9423</v>
      </c>
      <c r="C106" s="26">
        <f>SUM(E106:Y106)</f>
        <v>8911</v>
      </c>
      <c r="D106" s="15">
        <f t="shared" si="28"/>
        <v>0.94566486257030669</v>
      </c>
      <c r="E106" s="10">
        <v>240</v>
      </c>
      <c r="F106" s="10">
        <v>175</v>
      </c>
      <c r="G106" s="134">
        <v>50</v>
      </c>
      <c r="H106" s="134">
        <v>336</v>
      </c>
      <c r="I106" s="134">
        <v>188</v>
      </c>
      <c r="J106" s="134">
        <v>1280</v>
      </c>
      <c r="K106" s="134">
        <v>896</v>
      </c>
      <c r="L106" s="134">
        <v>553</v>
      </c>
      <c r="M106" s="134">
        <v>20</v>
      </c>
      <c r="N106" s="134">
        <v>86</v>
      </c>
      <c r="O106" s="134">
        <v>572</v>
      </c>
      <c r="P106" s="134">
        <v>258</v>
      </c>
      <c r="Q106" s="134">
        <v>90</v>
      </c>
      <c r="R106" s="134">
        <v>370</v>
      </c>
      <c r="S106" s="134">
        <v>450</v>
      </c>
      <c r="T106" s="134">
        <v>50</v>
      </c>
      <c r="U106" s="134"/>
      <c r="V106" s="134">
        <v>210</v>
      </c>
      <c r="W106" s="134">
        <v>970</v>
      </c>
      <c r="X106" s="134">
        <v>1217</v>
      </c>
      <c r="Y106" s="134">
        <v>900</v>
      </c>
    </row>
    <row r="107" spans="1:25" s="12" customFormat="1" ht="30" customHeight="1" x14ac:dyDescent="0.2">
      <c r="A107" s="11" t="s">
        <v>94</v>
      </c>
      <c r="B107" s="39">
        <v>73952</v>
      </c>
      <c r="C107" s="26">
        <f>SUM(E107:Y107)</f>
        <v>26145</v>
      </c>
      <c r="D107" s="15">
        <f t="shared" si="28"/>
        <v>0.3535401341410645</v>
      </c>
      <c r="E107" s="10">
        <v>535</v>
      </c>
      <c r="F107" s="10">
        <v>1035</v>
      </c>
      <c r="G107" s="134">
        <v>4377</v>
      </c>
      <c r="H107" s="134">
        <v>1057</v>
      </c>
      <c r="I107" s="134">
        <v>669</v>
      </c>
      <c r="J107" s="134">
        <v>3188</v>
      </c>
      <c r="K107" s="134">
        <v>696</v>
      </c>
      <c r="L107" s="134">
        <v>898</v>
      </c>
      <c r="M107" s="134">
        <v>555</v>
      </c>
      <c r="N107" s="134">
        <v>620</v>
      </c>
      <c r="O107" s="134">
        <v>180</v>
      </c>
      <c r="P107" s="134">
        <v>274</v>
      </c>
      <c r="Q107" s="134">
        <v>803</v>
      </c>
      <c r="R107" s="134">
        <v>2039</v>
      </c>
      <c r="S107" s="134">
        <v>1431</v>
      </c>
      <c r="T107" s="134">
        <v>362</v>
      </c>
      <c r="U107" s="134">
        <v>876</v>
      </c>
      <c r="V107" s="134">
        <v>26</v>
      </c>
      <c r="W107" s="134">
        <v>240</v>
      </c>
      <c r="X107" s="134">
        <v>4704</v>
      </c>
      <c r="Y107" s="134">
        <v>1580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 s="12" customFormat="1" ht="30" customHeight="1" x14ac:dyDescent="0.2">
      <c r="A109" s="32" t="s">
        <v>97</v>
      </c>
      <c r="B109" s="27">
        <v>227145</v>
      </c>
      <c r="C109" s="27">
        <f>SUM(E109:Y109)</f>
        <v>111586</v>
      </c>
      <c r="D109" s="15">
        <f t="shared" si="28"/>
        <v>0.49125448502058155</v>
      </c>
      <c r="E109" s="39">
        <v>7190</v>
      </c>
      <c r="F109" s="39">
        <v>4014</v>
      </c>
      <c r="G109" s="134">
        <v>9029</v>
      </c>
      <c r="H109" s="134">
        <v>7246</v>
      </c>
      <c r="I109" s="134">
        <v>3126</v>
      </c>
      <c r="J109" s="134">
        <v>10171</v>
      </c>
      <c r="K109" s="134">
        <v>3754</v>
      </c>
      <c r="L109" s="134">
        <v>3989</v>
      </c>
      <c r="M109" s="134">
        <v>5810</v>
      </c>
      <c r="N109" s="134">
        <v>2490</v>
      </c>
      <c r="O109" s="134">
        <v>2992</v>
      </c>
      <c r="P109" s="134">
        <v>5555</v>
      </c>
      <c r="Q109" s="134">
        <v>6465</v>
      </c>
      <c r="R109" s="134">
        <v>5627</v>
      </c>
      <c r="S109" s="134">
        <v>7319</v>
      </c>
      <c r="T109" s="134">
        <v>3887</v>
      </c>
      <c r="U109" s="134">
        <v>2212</v>
      </c>
      <c r="V109" s="134">
        <v>1631</v>
      </c>
      <c r="W109" s="134">
        <v>6057</v>
      </c>
      <c r="X109" s="134">
        <v>9102</v>
      </c>
      <c r="Y109" s="134">
        <v>3920</v>
      </c>
    </row>
    <row r="110" spans="1:25" s="12" customFormat="1" ht="31.15" hidden="1" customHeight="1" x14ac:dyDescent="0.2">
      <c r="A110" s="13" t="s">
        <v>182</v>
      </c>
      <c r="B110" s="29">
        <f>B109/B101</f>
        <v>0.74909226421130048</v>
      </c>
      <c r="C110" s="29">
        <f>C109/C101</f>
        <v>0.37239648515066265</v>
      </c>
      <c r="D110" s="15">
        <f t="shared" si="28"/>
        <v>0.49713033085817421</v>
      </c>
      <c r="E110" s="29">
        <f t="shared" ref="E110:Y110" si="31">E109/E101</f>
        <v>0.46036624407734666</v>
      </c>
      <c r="F110" s="29">
        <f t="shared" si="31"/>
        <v>0.40623418682319601</v>
      </c>
      <c r="G110" s="134">
        <f t="shared" si="31"/>
        <v>0.5100265491724566</v>
      </c>
      <c r="H110" s="134">
        <f t="shared" si="31"/>
        <v>0.39468380630753308</v>
      </c>
      <c r="I110" s="134">
        <f t="shared" si="31"/>
        <v>0.32829237555135476</v>
      </c>
      <c r="J110" s="134">
        <f t="shared" si="31"/>
        <v>0.4513623857282329</v>
      </c>
      <c r="K110" s="134">
        <f t="shared" si="31"/>
        <v>0.27848664688427299</v>
      </c>
      <c r="L110" s="134">
        <f t="shared" si="31"/>
        <v>0.29541583351847739</v>
      </c>
      <c r="M110" s="134">
        <f t="shared" si="31"/>
        <v>0.37971374419972553</v>
      </c>
      <c r="N110" s="134">
        <f t="shared" si="31"/>
        <v>0.42673521850899743</v>
      </c>
      <c r="O110" s="134">
        <f t="shared" si="31"/>
        <v>0.35299669655497878</v>
      </c>
      <c r="P110" s="134">
        <f t="shared" si="31"/>
        <v>0.36678771871904919</v>
      </c>
      <c r="Q110" s="134">
        <f t="shared" si="31"/>
        <v>0.3718295278081325</v>
      </c>
      <c r="R110" s="134">
        <f t="shared" si="31"/>
        <v>0.33162423385195661</v>
      </c>
      <c r="S110" s="134">
        <f t="shared" si="31"/>
        <v>0.39332545141874464</v>
      </c>
      <c r="T110" s="134">
        <f t="shared" si="31"/>
        <v>0.28854576497661644</v>
      </c>
      <c r="U110" s="134">
        <f t="shared" si="31"/>
        <v>0.21191799195248132</v>
      </c>
      <c r="V110" s="134">
        <f t="shared" si="31"/>
        <v>0.28509001922740779</v>
      </c>
      <c r="W110" s="134">
        <f t="shared" si="31"/>
        <v>0.39684203629692721</v>
      </c>
      <c r="X110" s="134">
        <f t="shared" si="31"/>
        <v>0.38489512855209745</v>
      </c>
      <c r="Y110" s="134">
        <f t="shared" si="31"/>
        <v>0.3066812705366922</v>
      </c>
    </row>
    <row r="111" spans="1:25" s="12" customFormat="1" ht="30" customHeight="1" x14ac:dyDescent="0.2">
      <c r="A111" s="11" t="s">
        <v>208</v>
      </c>
      <c r="B111" s="39">
        <v>133617</v>
      </c>
      <c r="C111" s="26">
        <f t="shared" ref="C111:C121" si="32">SUM(E111:Y111)</f>
        <v>69649</v>
      </c>
      <c r="D111" s="15">
        <f t="shared" si="28"/>
        <v>0.52125852249339533</v>
      </c>
      <c r="E111" s="10">
        <v>6300</v>
      </c>
      <c r="F111" s="10">
        <v>2100</v>
      </c>
      <c r="G111" s="134">
        <v>3797</v>
      </c>
      <c r="H111" s="134">
        <v>5766</v>
      </c>
      <c r="I111" s="134">
        <v>2130</v>
      </c>
      <c r="J111" s="134">
        <v>5703</v>
      </c>
      <c r="K111" s="134">
        <v>1801</v>
      </c>
      <c r="L111" s="134">
        <v>2262</v>
      </c>
      <c r="M111" s="134">
        <v>4313</v>
      </c>
      <c r="N111" s="134">
        <v>1744</v>
      </c>
      <c r="O111" s="134">
        <v>2085</v>
      </c>
      <c r="P111" s="134">
        <v>4667</v>
      </c>
      <c r="Q111" s="134">
        <v>5243</v>
      </c>
      <c r="R111" s="134">
        <v>3218</v>
      </c>
      <c r="S111" s="134">
        <v>5136</v>
      </c>
      <c r="T111" s="134">
        <v>2919</v>
      </c>
      <c r="U111" s="134">
        <v>1336</v>
      </c>
      <c r="V111" s="134">
        <v>1395</v>
      </c>
      <c r="W111" s="134">
        <v>4267</v>
      </c>
      <c r="X111" s="134">
        <v>2277</v>
      </c>
      <c r="Y111" s="134">
        <v>1190</v>
      </c>
    </row>
    <row r="112" spans="1:25" s="12" customFormat="1" ht="30" customHeight="1" x14ac:dyDescent="0.2">
      <c r="A112" s="11" t="s">
        <v>93</v>
      </c>
      <c r="B112" s="39">
        <v>9423</v>
      </c>
      <c r="C112" s="26">
        <f t="shared" si="32"/>
        <v>8891</v>
      </c>
      <c r="D112" s="15">
        <f t="shared" si="28"/>
        <v>0.94354239626445935</v>
      </c>
      <c r="E112" s="26">
        <v>240</v>
      </c>
      <c r="F112" s="10">
        <v>175</v>
      </c>
      <c r="G112" s="134">
        <v>50</v>
      </c>
      <c r="H112" s="134">
        <v>336</v>
      </c>
      <c r="I112" s="134">
        <v>188</v>
      </c>
      <c r="J112" s="134">
        <v>1280</v>
      </c>
      <c r="K112" s="134">
        <v>896</v>
      </c>
      <c r="L112" s="134">
        <v>553</v>
      </c>
      <c r="M112" s="134">
        <v>20</v>
      </c>
      <c r="N112" s="134">
        <v>86</v>
      </c>
      <c r="O112" s="134">
        <v>572</v>
      </c>
      <c r="P112" s="134">
        <v>258</v>
      </c>
      <c r="Q112" s="134">
        <v>90</v>
      </c>
      <c r="R112" s="134">
        <v>370</v>
      </c>
      <c r="S112" s="134">
        <v>450</v>
      </c>
      <c r="T112" s="134">
        <v>50</v>
      </c>
      <c r="U112" s="134"/>
      <c r="V112" s="134">
        <v>210</v>
      </c>
      <c r="W112" s="134">
        <v>970</v>
      </c>
      <c r="X112" s="134">
        <v>1197</v>
      </c>
      <c r="Y112" s="134">
        <v>900</v>
      </c>
    </row>
    <row r="113" spans="1:25" s="12" customFormat="1" ht="30" customHeight="1" x14ac:dyDescent="0.2">
      <c r="A113" s="11" t="s">
        <v>94</v>
      </c>
      <c r="B113" s="39">
        <v>73952</v>
      </c>
      <c r="C113" s="26">
        <f t="shared" si="32"/>
        <v>25665</v>
      </c>
      <c r="D113" s="15">
        <f t="shared" si="28"/>
        <v>0.34704943747295541</v>
      </c>
      <c r="E113" s="10">
        <v>535</v>
      </c>
      <c r="F113" s="10">
        <v>1035</v>
      </c>
      <c r="G113" s="134">
        <v>4377</v>
      </c>
      <c r="H113" s="134">
        <v>1057</v>
      </c>
      <c r="I113" s="134">
        <v>669</v>
      </c>
      <c r="J113" s="134">
        <v>3188</v>
      </c>
      <c r="K113" s="134">
        <v>696</v>
      </c>
      <c r="L113" s="134">
        <v>898</v>
      </c>
      <c r="M113" s="134">
        <v>555</v>
      </c>
      <c r="N113" s="134">
        <v>620</v>
      </c>
      <c r="O113" s="134">
        <v>180</v>
      </c>
      <c r="P113" s="134">
        <v>274</v>
      </c>
      <c r="Q113" s="134">
        <v>803</v>
      </c>
      <c r="R113" s="134">
        <v>2039</v>
      </c>
      <c r="S113" s="134">
        <v>1431</v>
      </c>
      <c r="T113" s="134">
        <v>362</v>
      </c>
      <c r="U113" s="134">
        <v>876</v>
      </c>
      <c r="V113" s="134">
        <v>26</v>
      </c>
      <c r="W113" s="134">
        <v>240</v>
      </c>
      <c r="X113" s="134">
        <v>4224</v>
      </c>
      <c r="Y113" s="134">
        <v>1580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5" t="e">
        <f t="shared" si="28"/>
        <v>#DIV/0!</v>
      </c>
      <c r="E115" s="39"/>
      <c r="F115" s="39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1:25" s="12" customFormat="1" ht="30" customHeight="1" x14ac:dyDescent="0.2">
      <c r="A116" s="32" t="s">
        <v>192</v>
      </c>
      <c r="B116" s="27">
        <v>463670</v>
      </c>
      <c r="C116" s="27">
        <f t="shared" si="32"/>
        <v>393303.3</v>
      </c>
      <c r="D116" s="15">
        <f t="shared" si="28"/>
        <v>0.84823969633575602</v>
      </c>
      <c r="E116" s="39">
        <v>36022</v>
      </c>
      <c r="F116" s="39">
        <v>12042</v>
      </c>
      <c r="G116" s="134">
        <v>32109</v>
      </c>
      <c r="H116" s="134">
        <v>23644</v>
      </c>
      <c r="I116" s="134">
        <v>10083</v>
      </c>
      <c r="J116" s="134">
        <v>37755</v>
      </c>
      <c r="K116" s="134">
        <v>12680</v>
      </c>
      <c r="L116" s="134">
        <v>12748</v>
      </c>
      <c r="M116" s="134">
        <v>20668</v>
      </c>
      <c r="N116" s="134">
        <v>7755</v>
      </c>
      <c r="O116" s="134">
        <v>9007</v>
      </c>
      <c r="P116" s="134">
        <v>18511</v>
      </c>
      <c r="Q116" s="134">
        <v>20494</v>
      </c>
      <c r="R116" s="134">
        <v>21068</v>
      </c>
      <c r="S116" s="134">
        <v>31422.3</v>
      </c>
      <c r="T116" s="134">
        <v>12638</v>
      </c>
      <c r="U116" s="134">
        <v>6779</v>
      </c>
      <c r="V116" s="134">
        <v>4190</v>
      </c>
      <c r="W116" s="134">
        <v>19645</v>
      </c>
      <c r="X116" s="134">
        <v>31893</v>
      </c>
      <c r="Y116" s="134">
        <v>12150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0.66079183467741931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34" t="e">
        <f t="shared" si="33"/>
        <v>#DIV/0!</v>
      </c>
      <c r="H117" s="134" t="e">
        <f t="shared" si="33"/>
        <v>#DIV/0!</v>
      </c>
      <c r="I117" s="134" t="e">
        <f t="shared" si="33"/>
        <v>#DIV/0!</v>
      </c>
      <c r="J117" s="134" t="e">
        <f t="shared" si="33"/>
        <v>#DIV/0!</v>
      </c>
      <c r="K117" s="134" t="e">
        <f t="shared" si="33"/>
        <v>#DIV/0!</v>
      </c>
      <c r="L117" s="134" t="e">
        <f t="shared" si="33"/>
        <v>#DIV/0!</v>
      </c>
      <c r="M117" s="134" t="e">
        <f t="shared" si="33"/>
        <v>#DIV/0!</v>
      </c>
      <c r="N117" s="134" t="e">
        <f t="shared" si="33"/>
        <v>#DIV/0!</v>
      </c>
      <c r="O117" s="134" t="e">
        <f t="shared" si="33"/>
        <v>#DIV/0!</v>
      </c>
      <c r="P117" s="134" t="e">
        <f t="shared" si="33"/>
        <v>#DIV/0!</v>
      </c>
      <c r="Q117" s="134" t="e">
        <f t="shared" si="33"/>
        <v>#DIV/0!</v>
      </c>
      <c r="R117" s="134" t="e">
        <f t="shared" si="33"/>
        <v>#DIV/0!</v>
      </c>
      <c r="S117" s="134" t="e">
        <f t="shared" si="33"/>
        <v>#DIV/0!</v>
      </c>
      <c r="T117" s="134" t="e">
        <f t="shared" si="33"/>
        <v>#DIV/0!</v>
      </c>
      <c r="U117" s="134" t="e">
        <f t="shared" si="33"/>
        <v>#DIV/0!</v>
      </c>
      <c r="V117" s="134" t="e">
        <f t="shared" si="33"/>
        <v>#DIV/0!</v>
      </c>
      <c r="W117" s="134" t="e">
        <f t="shared" si="33"/>
        <v>#DIV/0!</v>
      </c>
      <c r="X117" s="134" t="e">
        <f t="shared" si="33"/>
        <v>#DIV/0!</v>
      </c>
      <c r="Y117" s="134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273958</v>
      </c>
      <c r="C118" s="26">
        <f t="shared" si="32"/>
        <v>254620</v>
      </c>
      <c r="D118" s="15">
        <f t="shared" si="28"/>
        <v>0.92941253768825882</v>
      </c>
      <c r="E118" s="10">
        <v>32531</v>
      </c>
      <c r="F118" s="10">
        <v>6300</v>
      </c>
      <c r="G118" s="134">
        <v>13331</v>
      </c>
      <c r="H118" s="134">
        <v>19061</v>
      </c>
      <c r="I118" s="134">
        <v>6603</v>
      </c>
      <c r="J118" s="134">
        <v>21264</v>
      </c>
      <c r="K118" s="134">
        <v>6773</v>
      </c>
      <c r="L118" s="134">
        <v>7427</v>
      </c>
      <c r="M118" s="134">
        <v>15716</v>
      </c>
      <c r="N118" s="134">
        <v>5525</v>
      </c>
      <c r="O118" s="134">
        <v>6711</v>
      </c>
      <c r="P118" s="134">
        <v>15955</v>
      </c>
      <c r="Q118" s="134">
        <v>17436</v>
      </c>
      <c r="R118" s="134">
        <v>12872</v>
      </c>
      <c r="S118" s="134">
        <v>23335</v>
      </c>
      <c r="T118" s="134">
        <v>9516</v>
      </c>
      <c r="U118" s="134">
        <v>4275</v>
      </c>
      <c r="V118" s="134">
        <v>3712</v>
      </c>
      <c r="W118" s="134">
        <v>14214</v>
      </c>
      <c r="X118" s="134">
        <v>8613</v>
      </c>
      <c r="Y118" s="134">
        <v>3450</v>
      </c>
    </row>
    <row r="119" spans="1:25" s="12" customFormat="1" ht="30" customHeight="1" x14ac:dyDescent="0.2">
      <c r="A119" s="11" t="s">
        <v>93</v>
      </c>
      <c r="B119" s="26">
        <v>17503</v>
      </c>
      <c r="C119" s="26">
        <f t="shared" si="32"/>
        <v>27894</v>
      </c>
      <c r="D119" s="15">
        <f t="shared" si="28"/>
        <v>1.5936696566302919</v>
      </c>
      <c r="E119" s="10">
        <v>730</v>
      </c>
      <c r="F119" s="10">
        <v>525</v>
      </c>
      <c r="G119" s="134">
        <v>150</v>
      </c>
      <c r="H119" s="134">
        <v>1163</v>
      </c>
      <c r="I119" s="134">
        <v>580</v>
      </c>
      <c r="J119" s="134">
        <v>4416</v>
      </c>
      <c r="K119" s="134">
        <v>2659</v>
      </c>
      <c r="L119" s="134">
        <v>1458</v>
      </c>
      <c r="M119" s="134">
        <v>30</v>
      </c>
      <c r="N119" s="134">
        <v>240</v>
      </c>
      <c r="O119" s="134">
        <v>1565</v>
      </c>
      <c r="P119" s="134">
        <v>774</v>
      </c>
      <c r="Q119" s="134">
        <v>215</v>
      </c>
      <c r="R119" s="134">
        <v>815</v>
      </c>
      <c r="S119" s="134">
        <v>1329</v>
      </c>
      <c r="T119" s="134">
        <v>280</v>
      </c>
      <c r="U119" s="134"/>
      <c r="V119" s="134">
        <v>390</v>
      </c>
      <c r="W119" s="134">
        <v>3840</v>
      </c>
      <c r="X119" s="134">
        <v>3605</v>
      </c>
      <c r="Y119" s="134">
        <v>3130</v>
      </c>
    </row>
    <row r="120" spans="1:25" s="12" customFormat="1" ht="31.15" customHeight="1" x14ac:dyDescent="0.2">
      <c r="A120" s="11" t="s">
        <v>94</v>
      </c>
      <c r="B120" s="26">
        <v>140350</v>
      </c>
      <c r="C120" s="26">
        <f t="shared" si="32"/>
        <v>87638</v>
      </c>
      <c r="D120" s="15">
        <f t="shared" si="28"/>
        <v>0.62442465265407909</v>
      </c>
      <c r="E120" s="10">
        <v>2301</v>
      </c>
      <c r="F120" s="10">
        <v>3208</v>
      </c>
      <c r="G120" s="134">
        <v>15956</v>
      </c>
      <c r="H120" s="134">
        <v>3229</v>
      </c>
      <c r="I120" s="134">
        <v>2184</v>
      </c>
      <c r="J120" s="134">
        <v>12075</v>
      </c>
      <c r="K120" s="134">
        <v>2155</v>
      </c>
      <c r="L120" s="134">
        <v>2763</v>
      </c>
      <c r="M120" s="134">
        <v>1552</v>
      </c>
      <c r="N120" s="134">
        <v>1910</v>
      </c>
      <c r="O120" s="134">
        <v>414</v>
      </c>
      <c r="P120" s="134">
        <v>774</v>
      </c>
      <c r="Q120" s="134">
        <v>2105</v>
      </c>
      <c r="R120" s="134">
        <v>7381</v>
      </c>
      <c r="S120" s="134">
        <v>5502</v>
      </c>
      <c r="T120" s="134">
        <v>1070</v>
      </c>
      <c r="U120" s="134">
        <v>2504</v>
      </c>
      <c r="V120" s="134">
        <v>43</v>
      </c>
      <c r="W120" s="134">
        <v>590</v>
      </c>
      <c r="X120" s="134">
        <v>15082</v>
      </c>
      <c r="Y120" s="134">
        <v>4840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1:25" s="12" customFormat="1" ht="31.15" customHeight="1" x14ac:dyDescent="0.2">
      <c r="A122" s="32" t="s">
        <v>98</v>
      </c>
      <c r="B122" s="53">
        <f>B116/B109*10</f>
        <v>20.412952079068436</v>
      </c>
      <c r="C122" s="53">
        <f>C116/C109*10</f>
        <v>35.246652805907544</v>
      </c>
      <c r="D122" s="15">
        <f t="shared" si="28"/>
        <v>1.7266808185989755</v>
      </c>
      <c r="E122" s="162">
        <f t="shared" ref="E122:G122" si="34">E116/E109*10</f>
        <v>50.100139082058412</v>
      </c>
      <c r="F122" s="162">
        <f t="shared" si="34"/>
        <v>30</v>
      </c>
      <c r="G122" s="162">
        <f t="shared" si="34"/>
        <v>35.562077749473914</v>
      </c>
      <c r="H122" s="162">
        <f t="shared" ref="H122:J122" si="35">H116/H109*10</f>
        <v>32.63041678167265</v>
      </c>
      <c r="I122" s="162">
        <f t="shared" si="35"/>
        <v>32.255278310940497</v>
      </c>
      <c r="J122" s="162">
        <f t="shared" si="35"/>
        <v>37.120243830498474</v>
      </c>
      <c r="K122" s="162">
        <f t="shared" ref="K122:L122" si="36">K116/K109*10</f>
        <v>33.777304208843901</v>
      </c>
      <c r="L122" s="162">
        <f t="shared" si="36"/>
        <v>31.957884181499125</v>
      </c>
      <c r="M122" s="162">
        <f t="shared" ref="M122:S122" si="37">M116/M109*10</f>
        <v>35.573149741824437</v>
      </c>
      <c r="N122" s="162">
        <f t="shared" si="37"/>
        <v>31.144578313253014</v>
      </c>
      <c r="O122" s="162">
        <f t="shared" si="37"/>
        <v>30.103609625668447</v>
      </c>
      <c r="P122" s="162">
        <f t="shared" si="37"/>
        <v>33.323132313231326</v>
      </c>
      <c r="Q122" s="162">
        <f t="shared" si="37"/>
        <v>31.699922660479505</v>
      </c>
      <c r="R122" s="162">
        <f t="shared" si="37"/>
        <v>37.440909898702685</v>
      </c>
      <c r="S122" s="162">
        <f t="shared" si="37"/>
        <v>42.932504440497333</v>
      </c>
      <c r="T122" s="162">
        <f t="shared" ref="T122" si="38">T116/T109*10</f>
        <v>32.513506560329304</v>
      </c>
      <c r="U122" s="162">
        <f t="shared" ref="U122:Y122" si="39">U116/U109*10</f>
        <v>30.646473779385172</v>
      </c>
      <c r="V122" s="162">
        <f t="shared" si="39"/>
        <v>25.689760882893928</v>
      </c>
      <c r="W122" s="162">
        <f t="shared" si="39"/>
        <v>32.433547961036815</v>
      </c>
      <c r="X122" s="162">
        <f t="shared" si="39"/>
        <v>35.039551746868824</v>
      </c>
      <c r="Y122" s="162">
        <f t="shared" si="39"/>
        <v>30.994897959183675</v>
      </c>
    </row>
    <row r="123" spans="1:25" s="12" customFormat="1" ht="30" customHeight="1" x14ac:dyDescent="0.2">
      <c r="A123" s="11" t="s">
        <v>92</v>
      </c>
      <c r="B123" s="54">
        <f t="shared" ref="B123:K125" si="40">B118/B111*10</f>
        <v>20.503229379495124</v>
      </c>
      <c r="C123" s="54">
        <f>C118/C111*10</f>
        <v>36.557595945383284</v>
      </c>
      <c r="D123" s="15">
        <f t="shared" si="28"/>
        <v>1.7830164833420736</v>
      </c>
      <c r="E123" s="162">
        <f t="shared" ref="E123:P124" si="41">E118/E111*10</f>
        <v>51.63650793650794</v>
      </c>
      <c r="F123" s="162">
        <f t="shared" si="41"/>
        <v>30</v>
      </c>
      <c r="G123" s="162">
        <f t="shared" ref="G123" si="42">G118/G111*10</f>
        <v>35.109296813273637</v>
      </c>
      <c r="H123" s="162">
        <f t="shared" ref="H123:J123" si="43">H118/H111*10</f>
        <v>33.057578910856748</v>
      </c>
      <c r="I123" s="162">
        <f t="shared" si="43"/>
        <v>31</v>
      </c>
      <c r="J123" s="162">
        <f t="shared" si="43"/>
        <v>37.285639137296158</v>
      </c>
      <c r="K123" s="162">
        <f t="shared" si="41"/>
        <v>37.606885063853419</v>
      </c>
      <c r="L123" s="162">
        <f t="shared" si="41"/>
        <v>32.833775419982317</v>
      </c>
      <c r="M123" s="162">
        <f t="shared" ref="M123:N123" si="44">M118/M111*10</f>
        <v>36.438673776953394</v>
      </c>
      <c r="N123" s="162">
        <f t="shared" si="44"/>
        <v>31.680045871559631</v>
      </c>
      <c r="O123" s="162">
        <f t="shared" si="41"/>
        <v>32.187050359712231</v>
      </c>
      <c r="P123" s="162">
        <f t="shared" si="41"/>
        <v>34.186843796871649</v>
      </c>
      <c r="Q123" s="162">
        <f>Q118/Q111*10</f>
        <v>33.255769597558647</v>
      </c>
      <c r="R123" s="162">
        <f t="shared" ref="P123:Y124" si="45">R118/R111*10</f>
        <v>40</v>
      </c>
      <c r="S123" s="162">
        <f t="shared" si="45"/>
        <v>45.434190031152646</v>
      </c>
      <c r="T123" s="162">
        <f t="shared" si="45"/>
        <v>32.600205549845839</v>
      </c>
      <c r="U123" s="162">
        <f t="shared" si="45"/>
        <v>31.998502994011979</v>
      </c>
      <c r="V123" s="162">
        <f t="shared" si="45"/>
        <v>26.609318996415769</v>
      </c>
      <c r="W123" s="162">
        <f t="shared" si="45"/>
        <v>33.311460042184201</v>
      </c>
      <c r="X123" s="162">
        <f t="shared" si="45"/>
        <v>37.826086956521735</v>
      </c>
      <c r="Y123" s="162">
        <f t="shared" si="45"/>
        <v>28.991596638655462</v>
      </c>
    </row>
    <row r="124" spans="1:25" s="12" customFormat="1" ht="30" customHeight="1" x14ac:dyDescent="0.2">
      <c r="A124" s="11" t="s">
        <v>93</v>
      </c>
      <c r="B124" s="54">
        <f t="shared" si="40"/>
        <v>18.574763875623475</v>
      </c>
      <c r="C124" s="54">
        <f t="shared" si="40"/>
        <v>31.373298841525138</v>
      </c>
      <c r="D124" s="15">
        <f t="shared" si="28"/>
        <v>1.6890281379403038</v>
      </c>
      <c r="E124" s="54">
        <f t="shared" si="40"/>
        <v>30.416666666666664</v>
      </c>
      <c r="F124" s="54">
        <f t="shared" ref="F124" si="46">F119/F112*10</f>
        <v>30</v>
      </c>
      <c r="G124" s="54">
        <f t="shared" si="40"/>
        <v>30</v>
      </c>
      <c r="H124" s="54">
        <f t="shared" si="40"/>
        <v>34.613095238095241</v>
      </c>
      <c r="I124" s="54"/>
      <c r="J124" s="54">
        <f t="shared" si="40"/>
        <v>34.5</v>
      </c>
      <c r="K124" s="54">
        <f t="shared" si="40"/>
        <v>29.676339285714285</v>
      </c>
      <c r="L124" s="54">
        <f t="shared" si="41"/>
        <v>26.365280289330922</v>
      </c>
      <c r="M124" s="54">
        <f t="shared" si="41"/>
        <v>15</v>
      </c>
      <c r="N124" s="54">
        <f t="shared" si="41"/>
        <v>27.906976744186046</v>
      </c>
      <c r="O124" s="54">
        <f t="shared" si="41"/>
        <v>27.36013986013986</v>
      </c>
      <c r="P124" s="54">
        <f t="shared" si="45"/>
        <v>30</v>
      </c>
      <c r="Q124" s="54"/>
      <c r="R124" s="54">
        <f t="shared" si="45"/>
        <v>22.027027027027025</v>
      </c>
      <c r="S124" s="54">
        <f t="shared" si="45"/>
        <v>29.533333333333331</v>
      </c>
      <c r="T124" s="54">
        <f t="shared" si="45"/>
        <v>56</v>
      </c>
      <c r="U124" s="54"/>
      <c r="V124" s="54">
        <f t="shared" si="45"/>
        <v>18.571428571428573</v>
      </c>
      <c r="W124" s="54">
        <f t="shared" si="45"/>
        <v>39.587628865979383</v>
      </c>
      <c r="X124" s="54">
        <f t="shared" si="45"/>
        <v>30.116959064327485</v>
      </c>
      <c r="Y124" s="54">
        <f t="shared" si="45"/>
        <v>34.777777777777779</v>
      </c>
    </row>
    <row r="125" spans="1:25" s="12" customFormat="1" ht="30" customHeight="1" x14ac:dyDescent="0.2">
      <c r="A125" s="11" t="s">
        <v>94</v>
      </c>
      <c r="B125" s="54">
        <f t="shared" si="40"/>
        <v>18.978526611856338</v>
      </c>
      <c r="C125" s="54">
        <f>C120/C113*10</f>
        <v>34.146892655367232</v>
      </c>
      <c r="D125" s="15">
        <f t="shared" si="28"/>
        <v>1.7992383367650286</v>
      </c>
      <c r="E125" s="54">
        <f t="shared" ref="E125:Y125" si="47">E120/E113*10</f>
        <v>43.009345794392516</v>
      </c>
      <c r="F125" s="54">
        <f t="shared" ref="F125" si="48">F120/F113*10</f>
        <v>30.995169082125603</v>
      </c>
      <c r="G125" s="54">
        <f t="shared" si="47"/>
        <v>36.454192369202651</v>
      </c>
      <c r="H125" s="54">
        <f t="shared" si="47"/>
        <v>30.548722800378432</v>
      </c>
      <c r="I125" s="54">
        <f t="shared" si="47"/>
        <v>32.6457399103139</v>
      </c>
      <c r="J125" s="54">
        <f t="shared" si="47"/>
        <v>37.876411543287325</v>
      </c>
      <c r="K125" s="54">
        <f t="shared" si="47"/>
        <v>30.962643678160919</v>
      </c>
      <c r="L125" s="54">
        <f t="shared" si="47"/>
        <v>30.768374164810691</v>
      </c>
      <c r="M125" s="54">
        <f t="shared" si="47"/>
        <v>27.963963963963963</v>
      </c>
      <c r="N125" s="54">
        <f t="shared" si="47"/>
        <v>30.806451612903224</v>
      </c>
      <c r="O125" s="54">
        <f t="shared" si="47"/>
        <v>23</v>
      </c>
      <c r="P125" s="54">
        <f t="shared" si="47"/>
        <v>28.248175182481752</v>
      </c>
      <c r="Q125" s="54">
        <f t="shared" si="47"/>
        <v>26.214196762141967</v>
      </c>
      <c r="R125" s="54">
        <f t="shared" si="47"/>
        <v>36.199117214320744</v>
      </c>
      <c r="S125" s="54">
        <f t="shared" si="47"/>
        <v>38.448637316561843</v>
      </c>
      <c r="T125" s="54">
        <f t="shared" si="47"/>
        <v>29.55801104972376</v>
      </c>
      <c r="U125" s="54">
        <f t="shared" si="47"/>
        <v>28.584474885844749</v>
      </c>
      <c r="V125" s="54">
        <f t="shared" si="47"/>
        <v>16.538461538461537</v>
      </c>
      <c r="W125" s="54">
        <f t="shared" si="47"/>
        <v>24.583333333333336</v>
      </c>
      <c r="X125" s="54">
        <f t="shared" si="47"/>
        <v>35.705492424242422</v>
      </c>
      <c r="Y125" s="54">
        <f t="shared" si="47"/>
        <v>30.632911392405063</v>
      </c>
    </row>
    <row r="126" spans="1:25" s="12" customFormat="1" ht="30" hidden="1" customHeight="1" x14ac:dyDescent="0.2">
      <c r="A126" s="11" t="s">
        <v>95</v>
      </c>
      <c r="B126" s="54" t="e">
        <f>B121/B114*10</f>
        <v>#DIV/0!</v>
      </c>
      <c r="C126" s="54" t="e">
        <f>C121/C114*10</f>
        <v>#DIV/0!</v>
      </c>
      <c r="D126" s="15" t="e">
        <f t="shared" si="28"/>
        <v>#DIV/0!</v>
      </c>
      <c r="E126" s="54" t="e">
        <f>E121/E114*10</f>
        <v>#DIV/0!</v>
      </c>
      <c r="F126" s="54"/>
      <c r="G126" s="134">
        <v>10</v>
      </c>
      <c r="H126" s="134"/>
      <c r="I126" s="134" t="e">
        <f>I121/I114*10</f>
        <v>#DIV/0!</v>
      </c>
      <c r="J126" s="134"/>
      <c r="K126" s="134"/>
      <c r="L126" s="134"/>
      <c r="M126" s="134"/>
      <c r="N126" s="134"/>
      <c r="O126" s="134"/>
      <c r="P126" s="134"/>
      <c r="Q126" s="134" t="e">
        <f>Q121/Q114*10</f>
        <v>#DIV/0!</v>
      </c>
      <c r="R126" s="134" t="e">
        <f>R121/R114*10</f>
        <v>#DIV/0!</v>
      </c>
      <c r="S126" s="134"/>
      <c r="T126" s="134"/>
      <c r="U126" s="134" t="e">
        <f>U121/U114*10</f>
        <v>#DIV/0!</v>
      </c>
      <c r="V126" s="134"/>
      <c r="W126" s="134" t="e">
        <f>W121/W114*10</f>
        <v>#DIV/0!</v>
      </c>
      <c r="X126" s="134"/>
      <c r="Y126" s="13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 t="e">
        <f t="shared" si="28"/>
        <v>#DIV/0!</v>
      </c>
      <c r="E127" s="38"/>
      <c r="F127" s="37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 t="e">
        <f t="shared" si="28"/>
        <v>#DIV/0!</v>
      </c>
      <c r="E128" s="38"/>
      <c r="F128" s="37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1:26" s="12" customFormat="1" ht="30" hidden="1" customHeight="1" x14ac:dyDescent="0.2">
      <c r="A129" s="32" t="s">
        <v>98</v>
      </c>
      <c r="B129" s="59"/>
      <c r="C129" s="59" t="e">
        <f>C128/C127*10</f>
        <v>#DIV/0!</v>
      </c>
      <c r="D129" s="15" t="e">
        <f t="shared" si="28"/>
        <v>#DIV/0!</v>
      </c>
      <c r="E129" s="58"/>
      <c r="F129" s="58"/>
      <c r="G129" s="134"/>
      <c r="H129" s="134" t="e">
        <f>H128/H127*10</f>
        <v>#DIV/0!</v>
      </c>
      <c r="I129" s="134"/>
      <c r="J129" s="134"/>
      <c r="K129" s="134"/>
      <c r="L129" s="134"/>
      <c r="M129" s="134" t="e">
        <f>M128/M127*10</f>
        <v>#DIV/0!</v>
      </c>
      <c r="N129" s="134"/>
      <c r="O129" s="134"/>
      <c r="P129" s="134" t="e">
        <f>P128/P127*10</f>
        <v>#DIV/0!</v>
      </c>
      <c r="Q129" s="134"/>
      <c r="R129" s="134" t="e">
        <f>R128/R127*10</f>
        <v>#DIV/0!</v>
      </c>
      <c r="S129" s="134"/>
      <c r="T129" s="134" t="e">
        <f>T128/T127*10</f>
        <v>#DIV/0!</v>
      </c>
      <c r="U129" s="134"/>
      <c r="V129" s="134"/>
      <c r="W129" s="134"/>
      <c r="X129" s="134" t="e">
        <f>X128/X127*10</f>
        <v>#DIV/0!</v>
      </c>
      <c r="Y129" s="134"/>
    </row>
    <row r="130" spans="1:26" s="12" customFormat="1" ht="30" hidden="1" customHeight="1" x14ac:dyDescent="0.2">
      <c r="A130" s="165" t="s">
        <v>149</v>
      </c>
      <c r="B130" s="166"/>
      <c r="C130" s="167">
        <f>SUM(E130:Y130)</f>
        <v>103082</v>
      </c>
      <c r="D130" s="15"/>
      <c r="E130" s="107">
        <v>7190</v>
      </c>
      <c r="F130" s="107">
        <v>4014</v>
      </c>
      <c r="G130" s="107">
        <v>9029</v>
      </c>
      <c r="H130" s="107">
        <v>6345</v>
      </c>
      <c r="I130" s="107">
        <v>2905</v>
      </c>
      <c r="J130" s="107">
        <v>8974</v>
      </c>
      <c r="K130" s="107">
        <v>3444</v>
      </c>
      <c r="L130" s="107">
        <v>3602</v>
      </c>
      <c r="M130" s="107">
        <v>4689</v>
      </c>
      <c r="N130" s="107">
        <v>2289</v>
      </c>
      <c r="O130" s="107">
        <v>2912</v>
      </c>
      <c r="P130" s="107">
        <v>5116</v>
      </c>
      <c r="Q130" s="107">
        <v>5699</v>
      </c>
      <c r="R130" s="107">
        <v>5371</v>
      </c>
      <c r="S130" s="107">
        <v>6835</v>
      </c>
      <c r="T130" s="107">
        <v>3217</v>
      </c>
      <c r="U130" s="107">
        <v>2212</v>
      </c>
      <c r="V130" s="107">
        <v>1500</v>
      </c>
      <c r="W130" s="107">
        <v>5870</v>
      </c>
      <c r="X130" s="107">
        <v>8359</v>
      </c>
      <c r="Y130" s="107">
        <v>3510</v>
      </c>
    </row>
    <row r="131" spans="1:26" s="12" customFormat="1" ht="30" customHeight="1" x14ac:dyDescent="0.2">
      <c r="A131" s="55" t="s">
        <v>99</v>
      </c>
      <c r="B131" s="56">
        <v>7419</v>
      </c>
      <c r="C131" s="56">
        <f>SUM(E131:Y131)</f>
        <v>8504</v>
      </c>
      <c r="D131" s="15">
        <f t="shared" si="28"/>
        <v>1.1462461248146651</v>
      </c>
      <c r="E131" s="51">
        <f>(E109-E130)</f>
        <v>0</v>
      </c>
      <c r="F131" s="51">
        <f t="shared" ref="F131:Y131" si="49">(F109-F130)</f>
        <v>0</v>
      </c>
      <c r="G131" s="51">
        <f t="shared" si="49"/>
        <v>0</v>
      </c>
      <c r="H131" s="51">
        <f t="shared" si="49"/>
        <v>901</v>
      </c>
      <c r="I131" s="51">
        <f t="shared" si="49"/>
        <v>221</v>
      </c>
      <c r="J131" s="51">
        <f t="shared" si="49"/>
        <v>1197</v>
      </c>
      <c r="K131" s="51">
        <f t="shared" si="49"/>
        <v>310</v>
      </c>
      <c r="L131" s="51">
        <f t="shared" si="49"/>
        <v>387</v>
      </c>
      <c r="M131" s="51">
        <f t="shared" si="49"/>
        <v>1121</v>
      </c>
      <c r="N131" s="51">
        <f t="shared" si="49"/>
        <v>201</v>
      </c>
      <c r="O131" s="51">
        <f t="shared" si="49"/>
        <v>80</v>
      </c>
      <c r="P131" s="51">
        <f t="shared" si="49"/>
        <v>439</v>
      </c>
      <c r="Q131" s="51">
        <f t="shared" si="49"/>
        <v>766</v>
      </c>
      <c r="R131" s="51">
        <f t="shared" si="49"/>
        <v>256</v>
      </c>
      <c r="S131" s="51">
        <f t="shared" si="49"/>
        <v>484</v>
      </c>
      <c r="T131" s="51">
        <f t="shared" si="49"/>
        <v>670</v>
      </c>
      <c r="U131" s="51">
        <f t="shared" si="49"/>
        <v>0</v>
      </c>
      <c r="V131" s="51">
        <f t="shared" si="49"/>
        <v>131</v>
      </c>
      <c r="W131" s="51">
        <f t="shared" si="49"/>
        <v>187</v>
      </c>
      <c r="X131" s="51">
        <f t="shared" si="49"/>
        <v>743</v>
      </c>
      <c r="Y131" s="51">
        <f t="shared" si="49"/>
        <v>410</v>
      </c>
    </row>
    <row r="132" spans="1:26" s="12" customFormat="1" ht="30" customHeight="1" x14ac:dyDescent="0.2">
      <c r="A132" s="32" t="s">
        <v>100</v>
      </c>
      <c r="B132" s="27">
        <v>613</v>
      </c>
      <c r="C132" s="27">
        <f>SUM(E132:Y132)</f>
        <v>643</v>
      </c>
      <c r="D132" s="15">
        <f t="shared" si="27"/>
        <v>1.0489396411092986</v>
      </c>
      <c r="E132" s="24">
        <v>48</v>
      </c>
      <c r="F132" s="24">
        <v>23</v>
      </c>
      <c r="G132" s="134">
        <v>36</v>
      </c>
      <c r="H132" s="134">
        <v>49</v>
      </c>
      <c r="I132" s="134">
        <v>20</v>
      </c>
      <c r="J132" s="134">
        <v>54</v>
      </c>
      <c r="K132" s="134">
        <v>25</v>
      </c>
      <c r="L132" s="134">
        <v>22</v>
      </c>
      <c r="M132" s="134">
        <v>45</v>
      </c>
      <c r="N132" s="134">
        <v>18</v>
      </c>
      <c r="O132" s="134">
        <v>9</v>
      </c>
      <c r="P132" s="134">
        <v>19</v>
      </c>
      <c r="Q132" s="134">
        <v>37</v>
      </c>
      <c r="R132" s="134">
        <v>22</v>
      </c>
      <c r="S132" s="134">
        <v>44</v>
      </c>
      <c r="T132" s="134">
        <v>22</v>
      </c>
      <c r="U132" s="134">
        <v>18</v>
      </c>
      <c r="V132" s="134">
        <v>10</v>
      </c>
      <c r="W132" s="134">
        <v>24</v>
      </c>
      <c r="X132" s="134">
        <v>56</v>
      </c>
      <c r="Y132" s="134">
        <v>42</v>
      </c>
    </row>
    <row r="133" spans="1:26" s="12" customFormat="1" ht="30" hidden="1" customHeight="1" x14ac:dyDescent="0.2">
      <c r="A133" s="32" t="s">
        <v>101</v>
      </c>
      <c r="B133" s="54"/>
      <c r="C133" s="27">
        <f t="shared" ref="C133:C134" si="50">SUM(E133:Y133)</f>
        <v>0</v>
      </c>
      <c r="D133" s="15" t="e">
        <f t="shared" si="27"/>
        <v>#DIV/0!</v>
      </c>
      <c r="E133" s="54"/>
      <c r="F133" s="5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0"/>
        <v>5700</v>
      </c>
      <c r="D134" s="15">
        <f t="shared" si="27"/>
        <v>1.1721159777914867</v>
      </c>
      <c r="E134" s="91">
        <v>157</v>
      </c>
      <c r="F134" s="91">
        <v>162</v>
      </c>
      <c r="G134" s="134">
        <v>803</v>
      </c>
      <c r="H134" s="134">
        <v>367</v>
      </c>
      <c r="I134" s="134">
        <v>10</v>
      </c>
      <c r="J134" s="134">
        <v>144</v>
      </c>
      <c r="K134" s="134">
        <v>608</v>
      </c>
      <c r="L134" s="134">
        <v>739</v>
      </c>
      <c r="M134" s="134">
        <v>243</v>
      </c>
      <c r="N134" s="134">
        <v>30</v>
      </c>
      <c r="O134" s="134">
        <v>280</v>
      </c>
      <c r="P134" s="134">
        <v>339</v>
      </c>
      <c r="Q134" s="134">
        <v>12</v>
      </c>
      <c r="R134" s="134">
        <v>679</v>
      </c>
      <c r="S134" s="134">
        <v>189</v>
      </c>
      <c r="T134" s="134">
        <v>59</v>
      </c>
      <c r="U134" s="134">
        <v>115</v>
      </c>
      <c r="V134" s="134">
        <v>30</v>
      </c>
      <c r="W134" s="134">
        <v>351</v>
      </c>
      <c r="X134" s="134">
        <v>383</v>
      </c>
      <c r="Y134" s="134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51"/>
      <c r="F135" s="51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51">
        <f>E134-E135</f>
        <v>157</v>
      </c>
      <c r="F136" s="51">
        <f t="shared" ref="F136:Y136" si="51">F134-F135</f>
        <v>162</v>
      </c>
      <c r="G136" s="51">
        <f t="shared" si="51"/>
        <v>803</v>
      </c>
      <c r="H136" s="51">
        <f t="shared" si="51"/>
        <v>367</v>
      </c>
      <c r="I136" s="51">
        <f t="shared" si="51"/>
        <v>10</v>
      </c>
      <c r="J136" s="51">
        <f t="shared" si="51"/>
        <v>144</v>
      </c>
      <c r="K136" s="51">
        <f t="shared" si="51"/>
        <v>608</v>
      </c>
      <c r="L136" s="51">
        <f t="shared" si="51"/>
        <v>739</v>
      </c>
      <c r="M136" s="51">
        <f t="shared" si="51"/>
        <v>243</v>
      </c>
      <c r="N136" s="51">
        <f t="shared" si="51"/>
        <v>30</v>
      </c>
      <c r="O136" s="51">
        <f t="shared" si="51"/>
        <v>280</v>
      </c>
      <c r="P136" s="51">
        <f t="shared" si="51"/>
        <v>339</v>
      </c>
      <c r="Q136" s="51">
        <f t="shared" si="51"/>
        <v>12</v>
      </c>
      <c r="R136" s="51">
        <f t="shared" si="51"/>
        <v>679</v>
      </c>
      <c r="S136" s="51">
        <f t="shared" si="51"/>
        <v>189</v>
      </c>
      <c r="T136" s="51">
        <f t="shared" si="51"/>
        <v>59</v>
      </c>
      <c r="U136" s="51">
        <f t="shared" si="51"/>
        <v>115</v>
      </c>
      <c r="V136" s="51">
        <f t="shared" si="51"/>
        <v>30</v>
      </c>
      <c r="W136" s="51">
        <f t="shared" si="51"/>
        <v>351</v>
      </c>
      <c r="X136" s="51">
        <f t="shared" si="51"/>
        <v>383</v>
      </c>
      <c r="Y136" s="51">
        <f t="shared" si="51"/>
        <v>0</v>
      </c>
      <c r="Z136" s="73"/>
    </row>
    <row r="137" spans="1:26" s="12" customFormat="1" ht="30" customHeight="1" outlineLevel="1" x14ac:dyDescent="0.2">
      <c r="A137" s="55" t="s">
        <v>105</v>
      </c>
      <c r="B137" s="23">
        <v>69</v>
      </c>
      <c r="C137" s="27">
        <f>SUM(E137:Y137)</f>
        <v>28</v>
      </c>
      <c r="D137" s="15">
        <f t="shared" ref="D137:D143" si="52">C137/B137</f>
        <v>0.40579710144927539</v>
      </c>
      <c r="E137" s="39"/>
      <c r="F137" s="39"/>
      <c r="G137" s="134"/>
      <c r="H137" s="134"/>
      <c r="I137" s="134"/>
      <c r="J137" s="134"/>
      <c r="K137" s="134">
        <v>27</v>
      </c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>
        <v>1</v>
      </c>
      <c r="Y137" s="134"/>
    </row>
    <row r="138" spans="1:26" s="12" customFormat="1" ht="27.75" hidden="1" customHeight="1" x14ac:dyDescent="0.2">
      <c r="A138" s="13" t="s">
        <v>186</v>
      </c>
      <c r="B138" s="33">
        <f>B137/B136</f>
        <v>1.4188772362739049E-2</v>
      </c>
      <c r="C138" s="33">
        <f>C137/C136</f>
        <v>4.9122807017543861E-3</v>
      </c>
      <c r="D138" s="15">
        <f t="shared" si="52"/>
        <v>0.34620900076277655</v>
      </c>
      <c r="E138" s="35">
        <f t="shared" ref="E138:Y138" si="53">E137/E136</f>
        <v>0</v>
      </c>
      <c r="F138" s="35">
        <f t="shared" si="53"/>
        <v>0</v>
      </c>
      <c r="G138" s="134">
        <f t="shared" si="53"/>
        <v>0</v>
      </c>
      <c r="H138" s="134">
        <f t="shared" si="53"/>
        <v>0</v>
      </c>
      <c r="I138" s="134">
        <f t="shared" si="53"/>
        <v>0</v>
      </c>
      <c r="J138" s="134">
        <f t="shared" si="53"/>
        <v>0</v>
      </c>
      <c r="K138" s="134">
        <f t="shared" si="53"/>
        <v>4.4407894736842105E-2</v>
      </c>
      <c r="L138" s="134">
        <f t="shared" si="53"/>
        <v>0</v>
      </c>
      <c r="M138" s="134">
        <f t="shared" si="53"/>
        <v>0</v>
      </c>
      <c r="N138" s="134">
        <f t="shared" si="53"/>
        <v>0</v>
      </c>
      <c r="O138" s="134">
        <f t="shared" si="53"/>
        <v>0</v>
      </c>
      <c r="P138" s="134">
        <f t="shared" si="53"/>
        <v>0</v>
      </c>
      <c r="Q138" s="134">
        <f t="shared" si="53"/>
        <v>0</v>
      </c>
      <c r="R138" s="134">
        <f t="shared" si="53"/>
        <v>0</v>
      </c>
      <c r="S138" s="134">
        <f t="shared" si="53"/>
        <v>0</v>
      </c>
      <c r="T138" s="134">
        <f t="shared" si="53"/>
        <v>0</v>
      </c>
      <c r="U138" s="134">
        <f t="shared" si="53"/>
        <v>0</v>
      </c>
      <c r="V138" s="134">
        <f t="shared" si="53"/>
        <v>0</v>
      </c>
      <c r="W138" s="134">
        <f t="shared" si="53"/>
        <v>0</v>
      </c>
      <c r="X138" s="134">
        <f t="shared" si="53"/>
        <v>2.6109660574412533E-3</v>
      </c>
      <c r="Y138" s="134" t="e">
        <f t="shared" si="53"/>
        <v>#DIV/0!</v>
      </c>
    </row>
    <row r="139" spans="1:26" s="94" customFormat="1" ht="21" hidden="1" customHeight="1" x14ac:dyDescent="0.2">
      <c r="A139" s="92" t="s">
        <v>96</v>
      </c>
      <c r="B139" s="93">
        <f>B136-B137</f>
        <v>4794</v>
      </c>
      <c r="C139" s="93">
        <f>C136-C137</f>
        <v>5672</v>
      </c>
      <c r="D139" s="93"/>
      <c r="E139" s="93">
        <f t="shared" ref="E139:Y139" si="54">E136-E137</f>
        <v>157</v>
      </c>
      <c r="F139" s="93">
        <f t="shared" si="54"/>
        <v>162</v>
      </c>
      <c r="G139" s="134">
        <f t="shared" si="54"/>
        <v>803</v>
      </c>
      <c r="H139" s="134">
        <f t="shared" si="54"/>
        <v>367</v>
      </c>
      <c r="I139" s="134">
        <f t="shared" si="54"/>
        <v>10</v>
      </c>
      <c r="J139" s="134">
        <f t="shared" si="54"/>
        <v>144</v>
      </c>
      <c r="K139" s="134">
        <f t="shared" si="54"/>
        <v>581</v>
      </c>
      <c r="L139" s="134">
        <f t="shared" si="54"/>
        <v>739</v>
      </c>
      <c r="M139" s="134">
        <f t="shared" si="54"/>
        <v>243</v>
      </c>
      <c r="N139" s="134">
        <f t="shared" si="54"/>
        <v>30</v>
      </c>
      <c r="O139" s="134">
        <f t="shared" si="54"/>
        <v>280</v>
      </c>
      <c r="P139" s="134">
        <f t="shared" si="54"/>
        <v>339</v>
      </c>
      <c r="Q139" s="134">
        <f t="shared" si="54"/>
        <v>12</v>
      </c>
      <c r="R139" s="134">
        <f t="shared" si="54"/>
        <v>679</v>
      </c>
      <c r="S139" s="134">
        <f t="shared" si="54"/>
        <v>189</v>
      </c>
      <c r="T139" s="134">
        <f t="shared" si="54"/>
        <v>59</v>
      </c>
      <c r="U139" s="134">
        <f t="shared" si="54"/>
        <v>115</v>
      </c>
      <c r="V139" s="134">
        <f t="shared" si="54"/>
        <v>30</v>
      </c>
      <c r="W139" s="134">
        <f t="shared" si="54"/>
        <v>351</v>
      </c>
      <c r="X139" s="134">
        <f t="shared" si="54"/>
        <v>382</v>
      </c>
      <c r="Y139" s="134">
        <f t="shared" si="54"/>
        <v>0</v>
      </c>
    </row>
    <row r="140" spans="1:26" s="12" customFormat="1" ht="22.9" hidden="1" customHeight="1" x14ac:dyDescent="0.2">
      <c r="A140" s="13" t="s">
        <v>189</v>
      </c>
      <c r="B140" s="39"/>
      <c r="C140" s="26"/>
      <c r="D140" s="16" t="e">
        <f t="shared" si="52"/>
        <v>#DIV/0!</v>
      </c>
      <c r="E140" s="39"/>
      <c r="F140" s="39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1:26" s="12" customFormat="1" ht="30" customHeight="1" x14ac:dyDescent="0.2">
      <c r="A141" s="32" t="s">
        <v>106</v>
      </c>
      <c r="B141" s="23">
        <v>1576</v>
      </c>
      <c r="C141" s="27">
        <f>SUM(E141:Y141)</f>
        <v>605</v>
      </c>
      <c r="D141" s="15">
        <f t="shared" si="52"/>
        <v>0.38388324873096447</v>
      </c>
      <c r="E141" s="39"/>
      <c r="F141" s="39"/>
      <c r="G141" s="134"/>
      <c r="H141" s="134"/>
      <c r="I141" s="134"/>
      <c r="J141" s="134"/>
      <c r="K141" s="134">
        <v>575</v>
      </c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>
        <v>30</v>
      </c>
      <c r="Y141" s="134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5">E141/E140</f>
        <v>#DIV/0!</v>
      </c>
      <c r="F142" s="29" t="e">
        <f t="shared" si="55"/>
        <v>#DIV/0!</v>
      </c>
      <c r="G142" s="134" t="e">
        <f t="shared" si="55"/>
        <v>#DIV/0!</v>
      </c>
      <c r="H142" s="134" t="e">
        <f t="shared" si="55"/>
        <v>#DIV/0!</v>
      </c>
      <c r="I142" s="134" t="e">
        <f t="shared" si="55"/>
        <v>#DIV/0!</v>
      </c>
      <c r="J142" s="134" t="e">
        <f t="shared" si="55"/>
        <v>#DIV/0!</v>
      </c>
      <c r="K142" s="134" t="e">
        <f t="shared" si="55"/>
        <v>#DIV/0!</v>
      </c>
      <c r="L142" s="134" t="e">
        <f t="shared" si="55"/>
        <v>#DIV/0!</v>
      </c>
      <c r="M142" s="134" t="e">
        <f t="shared" si="55"/>
        <v>#DIV/0!</v>
      </c>
      <c r="N142" s="134" t="e">
        <f t="shared" si="55"/>
        <v>#DIV/0!</v>
      </c>
      <c r="O142" s="134" t="e">
        <f t="shared" si="55"/>
        <v>#DIV/0!</v>
      </c>
      <c r="P142" s="134" t="e">
        <f t="shared" si="55"/>
        <v>#DIV/0!</v>
      </c>
      <c r="Q142" s="134" t="e">
        <f t="shared" si="55"/>
        <v>#DIV/0!</v>
      </c>
      <c r="R142" s="134" t="e">
        <f t="shared" si="55"/>
        <v>#DIV/0!</v>
      </c>
      <c r="S142" s="134" t="e">
        <f t="shared" si="55"/>
        <v>#DIV/0!</v>
      </c>
      <c r="T142" s="134" t="e">
        <f t="shared" si="55"/>
        <v>#DIV/0!</v>
      </c>
      <c r="U142" s="134" t="e">
        <f t="shared" si="55"/>
        <v>#DIV/0!</v>
      </c>
      <c r="V142" s="134" t="e">
        <f t="shared" si="55"/>
        <v>#DIV/0!</v>
      </c>
      <c r="W142" s="134" t="e">
        <f t="shared" si="55"/>
        <v>#DIV/0!</v>
      </c>
      <c r="X142" s="134" t="e">
        <f t="shared" si="55"/>
        <v>#DIV/0!</v>
      </c>
      <c r="Y142" s="134" t="e">
        <f t="shared" si="55"/>
        <v>#DIV/0!</v>
      </c>
    </row>
    <row r="143" spans="1:26" s="12" customFormat="1" ht="30" customHeight="1" x14ac:dyDescent="0.2">
      <c r="A143" s="32" t="s">
        <v>98</v>
      </c>
      <c r="B143" s="59">
        <f>B141/B137*10</f>
        <v>228.40579710144925</v>
      </c>
      <c r="C143" s="59">
        <f>C141/C137*10</f>
        <v>216.07142857142858</v>
      </c>
      <c r="D143" s="15">
        <f t="shared" si="52"/>
        <v>0.94599800580130544</v>
      </c>
      <c r="E143" s="58"/>
      <c r="F143" s="58"/>
      <c r="G143" s="134"/>
      <c r="H143" s="134"/>
      <c r="I143" s="134"/>
      <c r="J143" s="134"/>
      <c r="K143" s="134">
        <f t="shared" ref="K143" si="56">K141/K137*10</f>
        <v>212.96296296296299</v>
      </c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>
        <f>X141/X137*10</f>
        <v>300</v>
      </c>
      <c r="Y143" s="134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51">
        <v>22</v>
      </c>
      <c r="F144" s="51">
        <v>86</v>
      </c>
      <c r="G144" s="134">
        <v>90</v>
      </c>
      <c r="H144" s="134">
        <v>0.5</v>
      </c>
      <c r="I144" s="134">
        <v>16</v>
      </c>
      <c r="J144" s="134">
        <v>10</v>
      </c>
      <c r="K144" s="134">
        <v>127</v>
      </c>
      <c r="L144" s="134">
        <v>94</v>
      </c>
      <c r="M144" s="134">
        <v>47</v>
      </c>
      <c r="N144" s="134">
        <v>24</v>
      </c>
      <c r="O144" s="134">
        <v>76</v>
      </c>
      <c r="P144" s="134">
        <v>129</v>
      </c>
      <c r="Q144" s="134"/>
      <c r="R144" s="134">
        <v>8</v>
      </c>
      <c r="S144" s="134">
        <v>36</v>
      </c>
      <c r="T144" s="134">
        <v>26</v>
      </c>
      <c r="U144" s="134"/>
      <c r="V144" s="134">
        <v>11</v>
      </c>
      <c r="W144" s="134">
        <v>95</v>
      </c>
      <c r="X144" s="134">
        <v>58</v>
      </c>
      <c r="Y144" s="134">
        <v>6</v>
      </c>
    </row>
    <row r="145" spans="1:25" s="12" customFormat="1" ht="30" hidden="1" customHeight="1" x14ac:dyDescent="0.2">
      <c r="A145" s="11" t="s">
        <v>108</v>
      </c>
      <c r="B145" s="57">
        <v>0</v>
      </c>
      <c r="C145" s="27">
        <f>SUM(E145:Y145)</f>
        <v>0</v>
      </c>
      <c r="D145" s="15"/>
      <c r="E145" s="58"/>
      <c r="F145" s="58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1:25" s="12" customFormat="1" ht="30" hidden="1" customHeight="1" outlineLevel="1" x14ac:dyDescent="0.2">
      <c r="A146" s="11" t="s">
        <v>109</v>
      </c>
      <c r="B146" s="56">
        <f>B144-B145</f>
        <v>875</v>
      </c>
      <c r="C146" s="56">
        <f>C144-C145</f>
        <v>961.5</v>
      </c>
      <c r="D146" s="15"/>
      <c r="E146" s="51">
        <f>E144-E145</f>
        <v>22</v>
      </c>
      <c r="F146" s="51">
        <f t="shared" ref="F146:Y146" si="57">F144-F145</f>
        <v>86</v>
      </c>
      <c r="G146" s="51">
        <f t="shared" si="57"/>
        <v>90</v>
      </c>
      <c r="H146" s="51">
        <f t="shared" si="57"/>
        <v>0.5</v>
      </c>
      <c r="I146" s="51">
        <f t="shared" si="57"/>
        <v>16</v>
      </c>
      <c r="J146" s="51">
        <f t="shared" si="57"/>
        <v>10</v>
      </c>
      <c r="K146" s="51">
        <f t="shared" si="57"/>
        <v>127</v>
      </c>
      <c r="L146" s="51">
        <f t="shared" si="57"/>
        <v>94</v>
      </c>
      <c r="M146" s="51">
        <f t="shared" si="57"/>
        <v>47</v>
      </c>
      <c r="N146" s="51">
        <f t="shared" si="57"/>
        <v>24</v>
      </c>
      <c r="O146" s="51">
        <f t="shared" si="57"/>
        <v>76</v>
      </c>
      <c r="P146" s="51">
        <f t="shared" si="57"/>
        <v>129</v>
      </c>
      <c r="Q146" s="51">
        <f t="shared" si="57"/>
        <v>0</v>
      </c>
      <c r="R146" s="51">
        <f t="shared" si="57"/>
        <v>8</v>
      </c>
      <c r="S146" s="51">
        <f t="shared" si="57"/>
        <v>36</v>
      </c>
      <c r="T146" s="51">
        <f t="shared" si="57"/>
        <v>26</v>
      </c>
      <c r="U146" s="51">
        <f t="shared" si="57"/>
        <v>0</v>
      </c>
      <c r="V146" s="51">
        <f t="shared" si="57"/>
        <v>11</v>
      </c>
      <c r="W146" s="51">
        <f t="shared" si="57"/>
        <v>95</v>
      </c>
      <c r="X146" s="51">
        <f t="shared" si="57"/>
        <v>58</v>
      </c>
      <c r="Y146" s="51">
        <f t="shared" si="57"/>
        <v>6</v>
      </c>
    </row>
    <row r="147" spans="1:25" s="12" customFormat="1" ht="30" customHeight="1" outlineLevel="1" x14ac:dyDescent="0.2">
      <c r="A147" s="55" t="s">
        <v>177</v>
      </c>
      <c r="B147" s="23">
        <v>65.400000000000006</v>
      </c>
      <c r="C147" s="27">
        <f>SUM(E147:Y147)</f>
        <v>46</v>
      </c>
      <c r="D147" s="15">
        <f t="shared" ref="D147:D178" si="58">C147/B147</f>
        <v>0.70336391437308865</v>
      </c>
      <c r="E147" s="39"/>
      <c r="F147" s="39">
        <v>3</v>
      </c>
      <c r="G147" s="134">
        <v>25</v>
      </c>
      <c r="H147" s="134"/>
      <c r="I147" s="134"/>
      <c r="J147" s="134"/>
      <c r="K147" s="134">
        <v>8</v>
      </c>
      <c r="L147" s="134"/>
      <c r="M147" s="134">
        <v>9.5</v>
      </c>
      <c r="N147" s="134"/>
      <c r="O147" s="134"/>
      <c r="P147" s="134"/>
      <c r="Q147" s="134"/>
      <c r="R147" s="134"/>
      <c r="S147" s="134"/>
      <c r="T147" s="134">
        <v>0.5</v>
      </c>
      <c r="U147" s="134"/>
      <c r="V147" s="134"/>
      <c r="W147" s="134"/>
      <c r="X147" s="134"/>
      <c r="Y147" s="134"/>
    </row>
    <row r="148" spans="1:25" s="12" customFormat="1" ht="27" customHeight="1" x14ac:dyDescent="0.2">
      <c r="A148" s="13" t="s">
        <v>186</v>
      </c>
      <c r="B148" s="33">
        <f>B147/B146</f>
        <v>7.4742857142857153E-2</v>
      </c>
      <c r="C148" s="33">
        <f>C147/C146</f>
        <v>4.7841913676547061E-2</v>
      </c>
      <c r="D148" s="15">
        <f t="shared" si="58"/>
        <v>0.64008676555013266</v>
      </c>
      <c r="E148" s="29"/>
      <c r="F148" s="29">
        <f>F147/F146</f>
        <v>3.4883720930232558E-2</v>
      </c>
      <c r="G148" s="29">
        <f>G147/G146</f>
        <v>0.27777777777777779</v>
      </c>
      <c r="H148" s="29"/>
      <c r="I148" s="136"/>
      <c r="J148" s="29"/>
      <c r="K148" s="29">
        <f>K147/K146</f>
        <v>6.2992125984251968E-2</v>
      </c>
      <c r="L148" s="29"/>
      <c r="M148" s="29">
        <f t="shared" ref="M148:T148" si="59">M147/M146</f>
        <v>0.20212765957446807</v>
      </c>
      <c r="N148" s="29"/>
      <c r="O148" s="29"/>
      <c r="P148" s="29"/>
      <c r="Q148" s="29"/>
      <c r="R148" s="29"/>
      <c r="S148" s="29"/>
      <c r="T148" s="29">
        <f t="shared" si="59"/>
        <v>1.9230769230769232E-2</v>
      </c>
      <c r="U148" s="29"/>
      <c r="V148" s="29"/>
      <c r="W148" s="29"/>
      <c r="X148" s="29"/>
      <c r="Y148" s="29"/>
    </row>
    <row r="149" spans="1:25" s="12" customFormat="1" ht="31.15" hidden="1" customHeight="1" x14ac:dyDescent="0.2">
      <c r="A149" s="13" t="s">
        <v>190</v>
      </c>
      <c r="B149" s="39"/>
      <c r="C149" s="39"/>
      <c r="D149" s="15" t="e">
        <f t="shared" si="58"/>
        <v>#DIV/0!</v>
      </c>
      <c r="E149" s="39"/>
      <c r="F149" s="39"/>
      <c r="G149" s="39"/>
      <c r="H149" s="39"/>
      <c r="I149" s="134"/>
      <c r="J149" s="39"/>
      <c r="K149" s="102"/>
      <c r="L149" s="39"/>
      <c r="M149" s="39"/>
      <c r="N149" s="39"/>
      <c r="O149" s="39"/>
      <c r="P149" s="134"/>
      <c r="Q149" s="134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customHeight="1" x14ac:dyDescent="0.2">
      <c r="A150" s="32" t="s">
        <v>110</v>
      </c>
      <c r="B150" s="23">
        <v>1936.6</v>
      </c>
      <c r="C150" s="27">
        <f>SUM(E150:Y150)</f>
        <v>1196.5</v>
      </c>
      <c r="D150" s="15">
        <f t="shared" si="58"/>
        <v>0.61783538159661266</v>
      </c>
      <c r="E150" s="39"/>
      <c r="F150" s="39">
        <v>60</v>
      </c>
      <c r="G150" s="39">
        <v>375</v>
      </c>
      <c r="H150" s="39"/>
      <c r="I150" s="134"/>
      <c r="J150" s="39"/>
      <c r="K150" s="102">
        <v>595</v>
      </c>
      <c r="L150" s="39"/>
      <c r="M150" s="39">
        <v>150</v>
      </c>
      <c r="N150" s="39"/>
      <c r="O150" s="39"/>
      <c r="P150" s="134"/>
      <c r="Q150" s="134"/>
      <c r="R150" s="39"/>
      <c r="S150" s="39"/>
      <c r="T150" s="39">
        <v>16.5</v>
      </c>
      <c r="U150" s="39"/>
      <c r="V150" s="39"/>
      <c r="W150" s="39"/>
      <c r="X150" s="39"/>
      <c r="Y150" s="39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58"/>
        <v>#DIV/0!</v>
      </c>
      <c r="E151" s="30"/>
      <c r="F151" s="30"/>
      <c r="G151" s="30"/>
      <c r="H151" s="30"/>
      <c r="I151" s="135"/>
      <c r="J151" s="30"/>
      <c r="K151" s="101"/>
      <c r="L151" s="30"/>
      <c r="M151" s="30" t="e">
        <f t="shared" ref="M151" si="60">M150/M149</f>
        <v>#DIV/0!</v>
      </c>
      <c r="N151" s="30"/>
      <c r="O151" s="30" t="e">
        <f>O150/O149</f>
        <v>#DIV/0!</v>
      </c>
      <c r="P151" s="134"/>
      <c r="Q151" s="135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9">
        <f>B150/B147*10</f>
        <v>296.11620795107029</v>
      </c>
      <c r="C152" s="59">
        <f>C150/C147*10</f>
        <v>260.10869565217388</v>
      </c>
      <c r="D152" s="15">
        <f t="shared" si="58"/>
        <v>0.87840073818301012</v>
      </c>
      <c r="E152" s="58"/>
      <c r="F152" s="58">
        <f t="shared" ref="F152:G152" si="61">F150/F147*10</f>
        <v>200</v>
      </c>
      <c r="G152" s="58">
        <f t="shared" si="61"/>
        <v>150</v>
      </c>
      <c r="H152" s="58"/>
      <c r="I152" s="58"/>
      <c r="J152" s="58"/>
      <c r="K152" s="58">
        <f t="shared" ref="K152" si="62">K150/K147*10</f>
        <v>743.75</v>
      </c>
      <c r="L152" s="58"/>
      <c r="M152" s="58">
        <f>M150/M147*10</f>
        <v>157.89473684210526</v>
      </c>
      <c r="N152" s="58"/>
      <c r="O152" s="58"/>
      <c r="P152" s="58"/>
      <c r="Q152" s="58"/>
      <c r="R152" s="58"/>
      <c r="S152" s="58"/>
      <c r="T152" s="58">
        <f t="shared" ref="T152" si="63">T150/T147*10</f>
        <v>330</v>
      </c>
      <c r="U152" s="58"/>
      <c r="V152" s="58"/>
      <c r="W152" s="58"/>
      <c r="X152" s="58"/>
      <c r="Y152" s="58"/>
    </row>
    <row r="153" spans="1:25" s="12" customFormat="1" ht="30" customHeight="1" outlineLevel="1" x14ac:dyDescent="0.2">
      <c r="A153" s="55" t="s">
        <v>178</v>
      </c>
      <c r="B153" s="23">
        <v>402</v>
      </c>
      <c r="C153" s="27">
        <f>SUM(E153:Y153)</f>
        <v>222</v>
      </c>
      <c r="D153" s="15">
        <f t="shared" si="58"/>
        <v>0.55223880597014929</v>
      </c>
      <c r="E153" s="38"/>
      <c r="F153" s="37"/>
      <c r="G153" s="57">
        <v>210</v>
      </c>
      <c r="H153" s="37"/>
      <c r="I153" s="129"/>
      <c r="J153" s="37"/>
      <c r="K153" s="37"/>
      <c r="L153" s="37"/>
      <c r="M153" s="37"/>
      <c r="N153" s="37"/>
      <c r="O153" s="37"/>
      <c r="P153" s="37"/>
      <c r="Q153" s="129"/>
      <c r="R153" s="37"/>
      <c r="S153" s="60"/>
      <c r="T153" s="37"/>
      <c r="U153" s="37">
        <v>7</v>
      </c>
      <c r="V153" s="37"/>
      <c r="W153" s="37"/>
      <c r="X153" s="37"/>
      <c r="Y153" s="37">
        <v>5</v>
      </c>
    </row>
    <row r="154" spans="1:25" s="12" customFormat="1" ht="30" customHeight="1" x14ac:dyDescent="0.2">
      <c r="A154" s="32" t="s">
        <v>179</v>
      </c>
      <c r="B154" s="23">
        <v>3510</v>
      </c>
      <c r="C154" s="27">
        <f>SUM(E154:Y154)</f>
        <v>2730</v>
      </c>
      <c r="D154" s="15"/>
      <c r="E154" s="38"/>
      <c r="F154" s="37"/>
      <c r="G154" s="37">
        <v>2730</v>
      </c>
      <c r="H154" s="37"/>
      <c r="I154" s="129"/>
      <c r="J154" s="37"/>
      <c r="K154" s="37"/>
      <c r="L154" s="37"/>
      <c r="M154" s="37"/>
      <c r="N154" s="37"/>
      <c r="O154" s="37"/>
      <c r="P154" s="37"/>
      <c r="Q154" s="129"/>
      <c r="R154" s="37"/>
      <c r="S154" s="60"/>
      <c r="T154" s="37"/>
      <c r="U154" s="37"/>
      <c r="V154" s="37"/>
      <c r="W154" s="37"/>
      <c r="X154" s="37"/>
      <c r="Y154" s="37"/>
    </row>
    <row r="155" spans="1:25" s="12" customFormat="1" ht="30" customHeight="1" x14ac:dyDescent="0.2">
      <c r="A155" s="32" t="s">
        <v>98</v>
      </c>
      <c r="B155" s="59">
        <f>B154/B153*10</f>
        <v>87.313432835820905</v>
      </c>
      <c r="C155" s="59">
        <f>C154/C153*10</f>
        <v>122.97297297297297</v>
      </c>
      <c r="D155" s="15">
        <f t="shared" si="58"/>
        <v>1.4084084084084083</v>
      </c>
      <c r="E155" s="38"/>
      <c r="F155" s="58"/>
      <c r="G155" s="58">
        <f>G154/G153*10</f>
        <v>130</v>
      </c>
      <c r="H155" s="58"/>
      <c r="I155" s="143"/>
      <c r="J155" s="58"/>
      <c r="K155" s="58"/>
      <c r="L155" s="58"/>
      <c r="M155" s="58"/>
      <c r="N155" s="58"/>
      <c r="O155" s="58"/>
      <c r="P155" s="58"/>
      <c r="Q155" s="143"/>
      <c r="R155" s="58"/>
      <c r="S155" s="58"/>
      <c r="T155" s="58"/>
      <c r="U155" s="58"/>
      <c r="V155" s="38"/>
      <c r="W155" s="58"/>
      <c r="X155" s="38"/>
      <c r="Y155" s="58"/>
    </row>
    <row r="156" spans="1:25" s="12" customFormat="1" ht="30" hidden="1" customHeight="1" outlineLevel="1" x14ac:dyDescent="0.2">
      <c r="A156" s="55" t="s">
        <v>111</v>
      </c>
      <c r="B156" s="19"/>
      <c r="C156" s="53">
        <f>SUM(E156:Y156)</f>
        <v>0</v>
      </c>
      <c r="D156" s="15" t="e">
        <f t="shared" si="58"/>
        <v>#DIV/0!</v>
      </c>
      <c r="E156" s="38"/>
      <c r="F156" s="37"/>
      <c r="G156" s="58"/>
      <c r="H156" s="37"/>
      <c r="I156" s="129"/>
      <c r="J156" s="37"/>
      <c r="K156" s="37"/>
      <c r="L156" s="37"/>
      <c r="M156" s="37"/>
      <c r="N156" s="37"/>
      <c r="O156" s="37"/>
      <c r="P156" s="109"/>
      <c r="Q156" s="129"/>
      <c r="R156" s="37"/>
      <c r="S156" s="60"/>
      <c r="T156" s="37"/>
      <c r="U156" s="37"/>
      <c r="V156" s="37"/>
      <c r="W156" s="37"/>
      <c r="X156" s="37"/>
      <c r="Y156" s="37"/>
    </row>
    <row r="157" spans="1:25" s="12" customFormat="1" ht="30" hidden="1" customHeight="1" x14ac:dyDescent="0.2">
      <c r="A157" s="32" t="s">
        <v>112</v>
      </c>
      <c r="B157" s="19"/>
      <c r="C157" s="53">
        <f>SUM(E157:Y157)</f>
        <v>0</v>
      </c>
      <c r="D157" s="15" t="e">
        <f t="shared" si="58"/>
        <v>#DIV/0!</v>
      </c>
      <c r="E157" s="38"/>
      <c r="F157" s="37"/>
      <c r="G157" s="37"/>
      <c r="H157" s="37"/>
      <c r="I157" s="129"/>
      <c r="J157" s="37"/>
      <c r="K157" s="37"/>
      <c r="L157" s="37"/>
      <c r="M157" s="37"/>
      <c r="N157" s="37"/>
      <c r="O157" s="37"/>
      <c r="P157" s="109"/>
      <c r="Q157" s="129"/>
      <c r="R157" s="37"/>
      <c r="S157" s="60"/>
      <c r="T157" s="37"/>
      <c r="U157" s="37"/>
      <c r="V157" s="37"/>
      <c r="W157" s="60"/>
      <c r="X157" s="37"/>
      <c r="Y157" s="37"/>
    </row>
    <row r="158" spans="1:25" s="12" customFormat="1" ht="30" hidden="1" customHeight="1" x14ac:dyDescent="0.2">
      <c r="A158" s="32" t="s">
        <v>98</v>
      </c>
      <c r="B158" s="59" t="e">
        <f>B157/B156*10</f>
        <v>#DIV/0!</v>
      </c>
      <c r="C158" s="59" t="e">
        <f>C157/C156*10</f>
        <v>#DIV/0!</v>
      </c>
      <c r="D158" s="15" t="e">
        <f t="shared" si="58"/>
        <v>#DIV/0!</v>
      </c>
      <c r="E158" s="38"/>
      <c r="F158" s="58"/>
      <c r="G158" s="58"/>
      <c r="H158" s="58" t="e">
        <f>H157/H156*10</f>
        <v>#DIV/0!</v>
      </c>
      <c r="I158" s="143"/>
      <c r="J158" s="58"/>
      <c r="K158" s="58"/>
      <c r="L158" s="58"/>
      <c r="M158" s="58"/>
      <c r="N158" s="58" t="e">
        <f>N157/N156*10</f>
        <v>#DIV/0!</v>
      </c>
      <c r="O158" s="58"/>
      <c r="P158" s="116"/>
      <c r="Q158" s="143"/>
      <c r="R158" s="58" t="e">
        <f>R157/R156*10</f>
        <v>#DIV/0!</v>
      </c>
      <c r="S158" s="58" t="e">
        <f>S157/S156*10</f>
        <v>#DIV/0!</v>
      </c>
      <c r="T158" s="58"/>
      <c r="U158" s="58"/>
      <c r="V158" s="58"/>
      <c r="W158" s="58" t="e">
        <f>W157/W156*10</f>
        <v>#DIV/0!</v>
      </c>
      <c r="X158" s="38"/>
      <c r="Y158" s="38"/>
    </row>
    <row r="159" spans="1:25" s="12" customFormat="1" ht="30" hidden="1" customHeight="1" x14ac:dyDescent="0.2">
      <c r="A159" s="55" t="s">
        <v>155</v>
      </c>
      <c r="B159" s="59"/>
      <c r="C159" s="53">
        <f>SUM(E159:Y159)</f>
        <v>0</v>
      </c>
      <c r="D159" s="15" t="e">
        <f t="shared" si="58"/>
        <v>#DIV/0!</v>
      </c>
      <c r="E159" s="38"/>
      <c r="F159" s="58"/>
      <c r="G159" s="58"/>
      <c r="H159" s="58"/>
      <c r="I159" s="143"/>
      <c r="J159" s="58"/>
      <c r="K159" s="58"/>
      <c r="L159" s="58"/>
      <c r="M159" s="58"/>
      <c r="N159" s="58"/>
      <c r="O159" s="58"/>
      <c r="P159" s="116"/>
      <c r="Q159" s="143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156</v>
      </c>
      <c r="B160" s="59"/>
      <c r="C160" s="53">
        <f>SUM(E160:Y160)</f>
        <v>0</v>
      </c>
      <c r="D160" s="15" t="e">
        <f t="shared" si="58"/>
        <v>#DIV/0!</v>
      </c>
      <c r="E160" s="38"/>
      <c r="F160" s="58"/>
      <c r="G160" s="58"/>
      <c r="H160" s="58"/>
      <c r="I160" s="143"/>
      <c r="J160" s="58"/>
      <c r="K160" s="58"/>
      <c r="L160" s="58"/>
      <c r="M160" s="58"/>
      <c r="N160" s="58"/>
      <c r="O160" s="58"/>
      <c r="P160" s="116"/>
      <c r="Q160" s="143"/>
      <c r="R160" s="58"/>
      <c r="S160" s="58"/>
      <c r="T160" s="58"/>
      <c r="U160" s="57"/>
      <c r="V160" s="38"/>
      <c r="W160" s="58"/>
      <c r="X160" s="38"/>
      <c r="Y160" s="38"/>
    </row>
    <row r="161" spans="1:25" s="12" customFormat="1" ht="30" hidden="1" customHeight="1" x14ac:dyDescent="0.2">
      <c r="A161" s="32" t="s">
        <v>98</v>
      </c>
      <c r="B161" s="59" t="e">
        <f>B160/B159*10</f>
        <v>#DIV/0!</v>
      </c>
      <c r="C161" s="59" t="e">
        <f>C160/C159*10</f>
        <v>#DIV/0!</v>
      </c>
      <c r="D161" s="15" t="e">
        <f t="shared" si="58"/>
        <v>#DIV/0!</v>
      </c>
      <c r="E161" s="38"/>
      <c r="F161" s="58"/>
      <c r="G161" s="58"/>
      <c r="H161" s="58"/>
      <c r="I161" s="143"/>
      <c r="J161" s="58"/>
      <c r="K161" s="58"/>
      <c r="L161" s="58"/>
      <c r="M161" s="58" t="e">
        <f>M160/M159*10</f>
        <v>#DIV/0!</v>
      </c>
      <c r="N161" s="58"/>
      <c r="O161" s="58"/>
      <c r="P161" s="116"/>
      <c r="Q161" s="143"/>
      <c r="R161" s="58"/>
      <c r="S161" s="58"/>
      <c r="T161" s="58" t="e">
        <f>T160/T159*10</f>
        <v>#DIV/0!</v>
      </c>
      <c r="U161" s="58" t="e">
        <f>U160/U159*10</f>
        <v>#DIV/0!</v>
      </c>
      <c r="V161" s="38"/>
      <c r="W161" s="58"/>
      <c r="X161" s="38"/>
      <c r="Y161" s="38"/>
    </row>
    <row r="162" spans="1:25" s="12" customFormat="1" ht="30" hidden="1" customHeight="1" x14ac:dyDescent="0.2">
      <c r="A162" s="55" t="s">
        <v>113</v>
      </c>
      <c r="B162" s="27"/>
      <c r="C162" s="27">
        <f>SUM(E162:Y162)</f>
        <v>30</v>
      </c>
      <c r="D162" s="15" t="e">
        <f t="shared" si="58"/>
        <v>#DIV/0!</v>
      </c>
      <c r="E162" s="37"/>
      <c r="F162" s="37"/>
      <c r="G162" s="37"/>
      <c r="H162" s="37"/>
      <c r="I162" s="129"/>
      <c r="J162" s="37"/>
      <c r="K162" s="37"/>
      <c r="L162" s="37"/>
      <c r="M162" s="37"/>
      <c r="N162" s="37"/>
      <c r="O162" s="37"/>
      <c r="P162" s="109"/>
      <c r="Q162" s="129"/>
      <c r="R162" s="37"/>
      <c r="S162" s="37"/>
      <c r="T162" s="37"/>
      <c r="U162" s="37"/>
      <c r="V162" s="37"/>
      <c r="W162" s="37"/>
      <c r="X162" s="37">
        <v>30</v>
      </c>
      <c r="Y162" s="37"/>
    </row>
    <row r="163" spans="1:25" s="12" customFormat="1" ht="30" hidden="1" customHeight="1" x14ac:dyDescent="0.2">
      <c r="A163" s="32" t="s">
        <v>114</v>
      </c>
      <c r="B163" s="27"/>
      <c r="C163" s="27">
        <f>SUM(E163:Y163)</f>
        <v>0</v>
      </c>
      <c r="D163" s="15" t="e">
        <f t="shared" si="58"/>
        <v>#DIV/0!</v>
      </c>
      <c r="E163" s="37"/>
      <c r="F163" s="35"/>
      <c r="G163" s="58"/>
      <c r="H163" s="26"/>
      <c r="I163" s="103"/>
      <c r="J163" s="26"/>
      <c r="K163" s="26"/>
      <c r="L163" s="38"/>
      <c r="M163" s="38"/>
      <c r="N163" s="35"/>
      <c r="O163" s="35"/>
      <c r="P163" s="112"/>
      <c r="Q163" s="139"/>
      <c r="R163" s="38"/>
      <c r="S163" s="38"/>
      <c r="T163" s="38"/>
      <c r="U163" s="38"/>
      <c r="V163" s="38"/>
      <c r="W163" s="38"/>
      <c r="X163" s="38"/>
      <c r="Y163" s="35"/>
    </row>
    <row r="164" spans="1:25" s="12" customFormat="1" ht="30" hidden="1" customHeight="1" x14ac:dyDescent="0.2">
      <c r="A164" s="32" t="s">
        <v>98</v>
      </c>
      <c r="B164" s="53"/>
      <c r="C164" s="53">
        <f>C163/C162*10</f>
        <v>0</v>
      </c>
      <c r="D164" s="15" t="e">
        <f t="shared" si="58"/>
        <v>#DIV/0!</v>
      </c>
      <c r="E164" s="54" t="e">
        <f>E163/E162*10</f>
        <v>#DIV/0!</v>
      </c>
      <c r="F164" s="54"/>
      <c r="G164" s="54"/>
      <c r="H164" s="54" t="e">
        <f t="shared" ref="H164:M164" si="64">H163/H162*10</f>
        <v>#DIV/0!</v>
      </c>
      <c r="I164" s="142" t="e">
        <f t="shared" si="64"/>
        <v>#DIV/0!</v>
      </c>
      <c r="J164" s="54" t="e">
        <f t="shared" si="64"/>
        <v>#DIV/0!</v>
      </c>
      <c r="K164" s="54" t="e">
        <f t="shared" si="64"/>
        <v>#DIV/0!</v>
      </c>
      <c r="L164" s="54" t="e">
        <f t="shared" si="64"/>
        <v>#DIV/0!</v>
      </c>
      <c r="M164" s="54" t="e">
        <f t="shared" si="64"/>
        <v>#DIV/0!</v>
      </c>
      <c r="N164" s="26"/>
      <c r="O164" s="26"/>
      <c r="P164" s="115" t="e">
        <f>P163/P162*10</f>
        <v>#DIV/0!</v>
      </c>
      <c r="Q164" s="142" t="e">
        <f>Q163/Q162*10</f>
        <v>#DIV/0!</v>
      </c>
      <c r="R164" s="54"/>
      <c r="S164" s="54" t="e">
        <f t="shared" ref="S164:X164" si="65">S163/S162*10</f>
        <v>#DIV/0!</v>
      </c>
      <c r="T164" s="54" t="e">
        <f t="shared" si="65"/>
        <v>#DIV/0!</v>
      </c>
      <c r="U164" s="54" t="e">
        <f t="shared" si="65"/>
        <v>#DIV/0!</v>
      </c>
      <c r="V164" s="54" t="e">
        <f t="shared" si="65"/>
        <v>#DIV/0!</v>
      </c>
      <c r="W164" s="54" t="e">
        <f t="shared" si="65"/>
        <v>#DIV/0!</v>
      </c>
      <c r="X164" s="54">
        <f t="shared" si="65"/>
        <v>0</v>
      </c>
      <c r="Y164" s="26"/>
    </row>
    <row r="165" spans="1:25" s="12" customFormat="1" ht="30" customHeight="1" x14ac:dyDescent="0.2">
      <c r="A165" s="55" t="s">
        <v>184</v>
      </c>
      <c r="B165" s="27">
        <v>1658</v>
      </c>
      <c r="C165" s="27">
        <f>SUM(E165:Y165)</f>
        <v>821</v>
      </c>
      <c r="D165" s="15">
        <f t="shared" si="58"/>
        <v>0.49517490952955368</v>
      </c>
      <c r="E165" s="37"/>
      <c r="F165" s="37"/>
      <c r="G165" s="37"/>
      <c r="H165" s="37">
        <v>505</v>
      </c>
      <c r="I165" s="129">
        <v>246</v>
      </c>
      <c r="J165" s="37"/>
      <c r="K165" s="37"/>
      <c r="L165" s="37"/>
      <c r="M165" s="37">
        <v>40</v>
      </c>
      <c r="N165" s="37"/>
      <c r="O165" s="37"/>
      <c r="P165" s="37"/>
      <c r="Q165" s="129"/>
      <c r="R165" s="37">
        <v>30</v>
      </c>
      <c r="S165" s="37"/>
      <c r="T165" s="37"/>
      <c r="U165" s="37"/>
      <c r="V165" s="37"/>
      <c r="W165" s="37"/>
      <c r="X165" s="37"/>
      <c r="Y165" s="37"/>
    </row>
    <row r="166" spans="1:25" s="12" customFormat="1" ht="30" customHeight="1" x14ac:dyDescent="0.2">
      <c r="A166" s="32" t="s">
        <v>185</v>
      </c>
      <c r="B166" s="27">
        <v>1104</v>
      </c>
      <c r="C166" s="27">
        <f>SUM(E166:Y166)</f>
        <v>827</v>
      </c>
      <c r="D166" s="15">
        <f t="shared" si="58"/>
        <v>0.74909420289855078</v>
      </c>
      <c r="E166" s="37"/>
      <c r="F166" s="35"/>
      <c r="G166" s="58"/>
      <c r="H166" s="26">
        <v>556</v>
      </c>
      <c r="I166" s="103">
        <v>208</v>
      </c>
      <c r="J166" s="26"/>
      <c r="K166" s="26"/>
      <c r="L166" s="38"/>
      <c r="M166" s="38">
        <v>48</v>
      </c>
      <c r="N166" s="26"/>
      <c r="O166" s="35"/>
      <c r="P166" s="35"/>
      <c r="Q166" s="139"/>
      <c r="R166" s="38">
        <v>15</v>
      </c>
      <c r="S166" s="38"/>
      <c r="T166" s="35"/>
      <c r="U166" s="35"/>
      <c r="V166" s="38"/>
      <c r="W166" s="35"/>
      <c r="X166" s="38"/>
      <c r="Y166" s="35"/>
    </row>
    <row r="167" spans="1:25" s="12" customFormat="1" ht="30" customHeight="1" x14ac:dyDescent="0.2">
      <c r="A167" s="32" t="s">
        <v>98</v>
      </c>
      <c r="B167" s="53">
        <f>B166/B165*10</f>
        <v>6.658624849215923</v>
      </c>
      <c r="C167" s="53">
        <f>C166/C165*10</f>
        <v>10.073081607795372</v>
      </c>
      <c r="D167" s="15">
        <f t="shared" si="58"/>
        <v>1.5127870747939063</v>
      </c>
      <c r="E167" s="54"/>
      <c r="F167" s="54"/>
      <c r="G167" s="54"/>
      <c r="H167" s="142">
        <f>H166/H165*10</f>
        <v>11.009900990099011</v>
      </c>
      <c r="I167" s="142">
        <f>I166/I165*10</f>
        <v>8.4552845528455283</v>
      </c>
      <c r="J167" s="142"/>
      <c r="K167" s="142"/>
      <c r="L167" s="142"/>
      <c r="M167" s="142">
        <f t="shared" ref="M167:R167" si="66">M166/M165*10</f>
        <v>12</v>
      </c>
      <c r="N167" s="142"/>
      <c r="O167" s="142"/>
      <c r="P167" s="142"/>
      <c r="Q167" s="142"/>
      <c r="R167" s="142">
        <f t="shared" si="66"/>
        <v>5</v>
      </c>
      <c r="S167" s="54"/>
      <c r="T167" s="26"/>
      <c r="U167" s="26"/>
      <c r="V167" s="54"/>
      <c r="W167" s="54"/>
      <c r="X167" s="54"/>
      <c r="Y167" s="26"/>
    </row>
    <row r="168" spans="1:25" s="12" customFormat="1" ht="30" hidden="1" customHeight="1" x14ac:dyDescent="0.2">
      <c r="A168" s="55" t="s">
        <v>180</v>
      </c>
      <c r="B168" s="27">
        <v>75</v>
      </c>
      <c r="C168" s="27">
        <f>SUM(E168:Y168)</f>
        <v>165</v>
      </c>
      <c r="D168" s="15">
        <f t="shared" si="58"/>
        <v>2.2000000000000002</v>
      </c>
      <c r="E168" s="37"/>
      <c r="F168" s="37"/>
      <c r="G168" s="37"/>
      <c r="H168" s="37"/>
      <c r="I168" s="129"/>
      <c r="J168" s="37"/>
      <c r="K168" s="37"/>
      <c r="L168" s="37"/>
      <c r="M168" s="37"/>
      <c r="N168" s="37"/>
      <c r="O168" s="37"/>
      <c r="P168" s="109"/>
      <c r="Q168" s="129">
        <v>50</v>
      </c>
      <c r="R168" s="37"/>
      <c r="S168" s="37"/>
      <c r="T168" s="37">
        <v>115</v>
      </c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181</v>
      </c>
      <c r="B169" s="27">
        <v>83</v>
      </c>
      <c r="C169" s="27">
        <f>SUM(E169:Y169)</f>
        <v>104</v>
      </c>
      <c r="D169" s="15">
        <f t="shared" si="58"/>
        <v>1.2530120481927711</v>
      </c>
      <c r="E169" s="37"/>
      <c r="F169" s="35"/>
      <c r="G169" s="58"/>
      <c r="H169" s="35"/>
      <c r="I169" s="137"/>
      <c r="J169" s="35"/>
      <c r="K169" s="38"/>
      <c r="L169" s="38"/>
      <c r="M169" s="38"/>
      <c r="N169" s="35"/>
      <c r="O169" s="35"/>
      <c r="P169" s="110"/>
      <c r="Q169" s="139">
        <v>20</v>
      </c>
      <c r="R169" s="38"/>
      <c r="S169" s="38"/>
      <c r="T169" s="38">
        <v>84</v>
      </c>
      <c r="U169" s="35"/>
      <c r="V169" s="38"/>
      <c r="W169" s="35"/>
      <c r="X169" s="38"/>
      <c r="Y169" s="35"/>
    </row>
    <row r="170" spans="1:25" s="12" customFormat="1" ht="30" hidden="1" customHeight="1" x14ac:dyDescent="0.2">
      <c r="A170" s="32" t="s">
        <v>98</v>
      </c>
      <c r="B170" s="53">
        <f>B169/B168*10</f>
        <v>11.066666666666666</v>
      </c>
      <c r="C170" s="53">
        <f>C169/C168*10</f>
        <v>6.3030303030303028</v>
      </c>
      <c r="D170" s="15">
        <f t="shared" si="58"/>
        <v>0.56955093099671417</v>
      </c>
      <c r="E170" s="54"/>
      <c r="F170" s="54"/>
      <c r="G170" s="54"/>
      <c r="H170" s="26"/>
      <c r="I170" s="103"/>
      <c r="J170" s="26"/>
      <c r="K170" s="54"/>
      <c r="L170" s="54"/>
      <c r="M170" s="54"/>
      <c r="N170" s="26"/>
      <c r="O170" s="26"/>
      <c r="P170" s="108"/>
      <c r="Q170" s="142">
        <f>Q169/Q168*10</f>
        <v>4</v>
      </c>
      <c r="R170" s="54"/>
      <c r="S170" s="54"/>
      <c r="T170" s="54">
        <f>T169/T168*10</f>
        <v>7.304347826086957</v>
      </c>
      <c r="U170" s="26"/>
      <c r="V170" s="54"/>
      <c r="W170" s="54"/>
      <c r="X170" s="54"/>
      <c r="Y170" s="26"/>
    </row>
    <row r="171" spans="1:25" s="12" customFormat="1" ht="30" hidden="1" customHeight="1" outlineLevel="1" x14ac:dyDescent="0.2">
      <c r="A171" s="55" t="s">
        <v>115</v>
      </c>
      <c r="B171" s="27"/>
      <c r="C171" s="27">
        <f>SUM(E171:Y171)</f>
        <v>0</v>
      </c>
      <c r="D171" s="15" t="e">
        <f t="shared" si="58"/>
        <v>#DIV/0!</v>
      </c>
      <c r="E171" s="37"/>
      <c r="F171" s="37"/>
      <c r="G171" s="37"/>
      <c r="H171" s="37"/>
      <c r="I171" s="129"/>
      <c r="J171" s="37"/>
      <c r="K171" s="37"/>
      <c r="L171" s="37"/>
      <c r="M171" s="37"/>
      <c r="N171" s="37"/>
      <c r="O171" s="37"/>
      <c r="P171" s="109"/>
      <c r="Q171" s="129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58"/>
        <v>#DIV/0!</v>
      </c>
      <c r="E172" s="37"/>
      <c r="F172" s="37"/>
      <c r="G172" s="37"/>
      <c r="H172" s="37"/>
      <c r="I172" s="129"/>
      <c r="J172" s="37"/>
      <c r="K172" s="37"/>
      <c r="L172" s="37"/>
      <c r="M172" s="37"/>
      <c r="N172" s="37"/>
      <c r="O172" s="37"/>
      <c r="P172" s="109"/>
      <c r="Q172" s="129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32" t="s">
        <v>98</v>
      </c>
      <c r="B173" s="59" t="e">
        <f>B172/B171*10</f>
        <v>#DIV/0!</v>
      </c>
      <c r="C173" s="59" t="e">
        <f>C172/C171*10</f>
        <v>#DIV/0!</v>
      </c>
      <c r="D173" s="15" t="e">
        <f t="shared" si="58"/>
        <v>#DIV/0!</v>
      </c>
      <c r="E173" s="58"/>
      <c r="F173" s="58"/>
      <c r="G173" s="58" t="e">
        <f>G172/G171*10</f>
        <v>#DIV/0!</v>
      </c>
      <c r="H173" s="58"/>
      <c r="I173" s="143"/>
      <c r="J173" s="58"/>
      <c r="K173" s="58"/>
      <c r="L173" s="58" t="e">
        <f>L172/L171*10</f>
        <v>#DIV/0!</v>
      </c>
      <c r="M173" s="58"/>
      <c r="N173" s="58"/>
      <c r="O173" s="58"/>
      <c r="P173" s="116"/>
      <c r="Q173" s="143"/>
      <c r="R173" s="58"/>
      <c r="S173" s="58"/>
      <c r="T173" s="58"/>
      <c r="U173" s="58" t="e">
        <f>U172/U171*10</f>
        <v>#DIV/0!</v>
      </c>
      <c r="V173" s="58"/>
      <c r="W173" s="58"/>
      <c r="X173" s="58"/>
      <c r="Y173" s="58"/>
    </row>
    <row r="174" spans="1:25" s="12" customFormat="1" ht="30" hidden="1" customHeight="1" outlineLevel="1" x14ac:dyDescent="0.2">
      <c r="A174" s="55" t="s">
        <v>117</v>
      </c>
      <c r="B174" s="27"/>
      <c r="C174" s="27">
        <f>SUM(E174:Y174)</f>
        <v>0</v>
      </c>
      <c r="D174" s="15" t="e">
        <f t="shared" si="58"/>
        <v>#DIV/0!</v>
      </c>
      <c r="E174" s="37"/>
      <c r="F174" s="37"/>
      <c r="G174" s="37"/>
      <c r="H174" s="37"/>
      <c r="I174" s="129"/>
      <c r="J174" s="37"/>
      <c r="K174" s="37"/>
      <c r="L174" s="37"/>
      <c r="M174" s="37"/>
      <c r="N174" s="37"/>
      <c r="O174" s="37"/>
      <c r="P174" s="109"/>
      <c r="Q174" s="129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outlineLevel="1" x14ac:dyDescent="0.2">
      <c r="A175" s="32" t="s">
        <v>118</v>
      </c>
      <c r="B175" s="27"/>
      <c r="C175" s="27">
        <f>SUM(E175:Y175)</f>
        <v>0</v>
      </c>
      <c r="D175" s="15" t="e">
        <f t="shared" si="58"/>
        <v>#DIV/0!</v>
      </c>
      <c r="E175" s="37"/>
      <c r="F175" s="37"/>
      <c r="G175" s="37"/>
      <c r="H175" s="37"/>
      <c r="I175" s="129"/>
      <c r="J175" s="37"/>
      <c r="K175" s="37"/>
      <c r="L175" s="37"/>
      <c r="M175" s="37"/>
      <c r="N175" s="37"/>
      <c r="O175" s="37"/>
      <c r="P175" s="109"/>
      <c r="Q175" s="129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x14ac:dyDescent="0.2">
      <c r="A176" s="32" t="s">
        <v>98</v>
      </c>
      <c r="B176" s="59" t="e">
        <f>B175/B174*10</f>
        <v>#DIV/0!</v>
      </c>
      <c r="C176" s="59" t="e">
        <f>C175/C174*10</f>
        <v>#DIV/0!</v>
      </c>
      <c r="D176" s="15" t="e">
        <f t="shared" si="58"/>
        <v>#DIV/0!</v>
      </c>
      <c r="E176" s="59"/>
      <c r="F176" s="59"/>
      <c r="G176" s="58" t="e">
        <f>G175/G174*10</f>
        <v>#DIV/0!</v>
      </c>
      <c r="H176" s="59"/>
      <c r="I176" s="144"/>
      <c r="J176" s="58" t="e">
        <f>J175/J174*10</f>
        <v>#DIV/0!</v>
      </c>
      <c r="K176" s="58" t="e">
        <f>K175/K174*10</f>
        <v>#DIV/0!</v>
      </c>
      <c r="L176" s="58" t="e">
        <f>L175/L174*10</f>
        <v>#DIV/0!</v>
      </c>
      <c r="M176" s="58"/>
      <c r="N176" s="58"/>
      <c r="O176" s="58"/>
      <c r="P176" s="116"/>
      <c r="Q176" s="143"/>
      <c r="R176" s="58" t="e">
        <f>R175/R174*10</f>
        <v>#DIV/0!</v>
      </c>
      <c r="S176" s="58"/>
      <c r="T176" s="58"/>
      <c r="U176" s="58" t="e">
        <f>U175/U174*10</f>
        <v>#DIV/0!</v>
      </c>
      <c r="V176" s="58"/>
      <c r="W176" s="58"/>
      <c r="X176" s="58" t="e">
        <f>X175/X174*10</f>
        <v>#DIV/0!</v>
      </c>
      <c r="Y176" s="58"/>
    </row>
    <row r="177" spans="1:25" s="12" customFormat="1" ht="30" hidden="1" customHeight="1" x14ac:dyDescent="0.2">
      <c r="A177" s="55" t="s">
        <v>119</v>
      </c>
      <c r="B177" s="23"/>
      <c r="C177" s="27">
        <f>SUM(E177:Y177)</f>
        <v>0</v>
      </c>
      <c r="D177" s="15" t="e">
        <f t="shared" si="58"/>
        <v>#DIV/0!</v>
      </c>
      <c r="E177" s="37"/>
      <c r="F177" s="37"/>
      <c r="G177" s="37"/>
      <c r="H177" s="37"/>
      <c r="I177" s="129"/>
      <c r="J177" s="37"/>
      <c r="K177" s="37"/>
      <c r="L177" s="37"/>
      <c r="M177" s="37"/>
      <c r="N177" s="37"/>
      <c r="O177" s="37"/>
      <c r="P177" s="117"/>
      <c r="Q177" s="129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120</v>
      </c>
      <c r="B178" s="23"/>
      <c r="C178" s="27"/>
      <c r="D178" s="15" t="e">
        <f t="shared" si="58"/>
        <v>#DIV/0!</v>
      </c>
      <c r="E178" s="37"/>
      <c r="F178" s="37"/>
      <c r="G178" s="37"/>
      <c r="H178" s="37"/>
      <c r="I178" s="129"/>
      <c r="J178" s="37"/>
      <c r="K178" s="37"/>
      <c r="L178" s="37"/>
      <c r="M178" s="37"/>
      <c r="N178" s="37"/>
      <c r="O178" s="37"/>
      <c r="P178" s="109"/>
      <c r="Q178" s="129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5" t="s">
        <v>203</v>
      </c>
      <c r="B179" s="23"/>
      <c r="C179" s="27">
        <f>SUM(E179:Y179)</f>
        <v>38.299999999999997</v>
      </c>
      <c r="D179" s="15"/>
      <c r="E179" s="27"/>
      <c r="F179" s="27"/>
      <c r="G179" s="60">
        <v>19</v>
      </c>
      <c r="H179" s="27"/>
      <c r="I179" s="129"/>
      <c r="J179" s="37"/>
      <c r="K179" s="37"/>
      <c r="L179" s="37">
        <f t="shared" ref="L179" si="67">L180</f>
        <v>2</v>
      </c>
      <c r="M179" s="37"/>
      <c r="N179" s="37"/>
      <c r="O179" s="37"/>
      <c r="P179" s="37">
        <v>14</v>
      </c>
      <c r="Q179" s="37"/>
      <c r="R179" s="37"/>
      <c r="S179" s="37">
        <f>S180</f>
        <v>0.3</v>
      </c>
      <c r="T179" s="37">
        <v>3</v>
      </c>
      <c r="U179" s="37"/>
      <c r="V179" s="37"/>
      <c r="W179" s="37"/>
      <c r="X179" s="37"/>
      <c r="Y179" s="37"/>
    </row>
    <row r="180" spans="1:25" s="12" customFormat="1" ht="30" customHeight="1" x14ac:dyDescent="0.2">
      <c r="A180" s="55" t="s">
        <v>205</v>
      </c>
      <c r="B180" s="23"/>
      <c r="C180" s="27">
        <v>14</v>
      </c>
      <c r="D180" s="15"/>
      <c r="E180" s="27"/>
      <c r="F180" s="27"/>
      <c r="G180" s="60">
        <v>2</v>
      </c>
      <c r="H180" s="27"/>
      <c r="I180" s="129"/>
      <c r="J180" s="37"/>
      <c r="K180" s="37"/>
      <c r="L180" s="37">
        <v>2</v>
      </c>
      <c r="M180" s="37"/>
      <c r="N180" s="37"/>
      <c r="O180" s="37"/>
      <c r="P180" s="37">
        <v>14</v>
      </c>
      <c r="Q180" s="129"/>
      <c r="R180" s="37"/>
      <c r="S180" s="37">
        <v>0.3</v>
      </c>
      <c r="T180" s="37">
        <v>3</v>
      </c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204</v>
      </c>
      <c r="B181" s="23"/>
      <c r="C181" s="27">
        <f>SUM(E181:Y181)</f>
        <v>52.95</v>
      </c>
      <c r="D181" s="15"/>
      <c r="E181" s="27"/>
      <c r="F181" s="27"/>
      <c r="G181" s="60">
        <v>25</v>
      </c>
      <c r="H181" s="27"/>
      <c r="I181" s="129"/>
      <c r="J181" s="37"/>
      <c r="K181" s="37"/>
      <c r="L181" s="37">
        <f t="shared" ref="L181" si="68">L182</f>
        <v>0.5</v>
      </c>
      <c r="M181" s="37"/>
      <c r="N181" s="37"/>
      <c r="O181" s="37"/>
      <c r="P181" s="37">
        <v>18</v>
      </c>
      <c r="Q181" s="37"/>
      <c r="R181" s="37"/>
      <c r="S181" s="37">
        <v>0.65</v>
      </c>
      <c r="T181" s="37">
        <v>8.8000000000000007</v>
      </c>
      <c r="U181" s="37"/>
      <c r="V181" s="37"/>
      <c r="W181" s="37"/>
      <c r="X181" s="37"/>
      <c r="Y181" s="37"/>
    </row>
    <row r="182" spans="1:25" s="12" customFormat="1" ht="30" customHeight="1" x14ac:dyDescent="0.2">
      <c r="A182" s="32" t="s">
        <v>207</v>
      </c>
      <c r="B182" s="23"/>
      <c r="C182" s="27">
        <v>18</v>
      </c>
      <c r="D182" s="15"/>
      <c r="E182" s="27"/>
      <c r="F182" s="27"/>
      <c r="G182" s="60">
        <v>1.67</v>
      </c>
      <c r="H182" s="27"/>
      <c r="I182" s="129"/>
      <c r="J182" s="37"/>
      <c r="K182" s="37"/>
      <c r="L182" s="37">
        <v>0.5</v>
      </c>
      <c r="M182" s="37"/>
      <c r="N182" s="37"/>
      <c r="O182" s="37"/>
      <c r="P182" s="37">
        <v>18</v>
      </c>
      <c r="Q182" s="129"/>
      <c r="R182" s="37"/>
      <c r="S182" s="37">
        <v>0.65</v>
      </c>
      <c r="T182" s="37">
        <v>8.8000000000000007</v>
      </c>
      <c r="U182" s="37"/>
      <c r="V182" s="37"/>
      <c r="W182" s="37"/>
      <c r="X182" s="37"/>
      <c r="Y182" s="37"/>
    </row>
    <row r="183" spans="1:25" s="12" customFormat="1" ht="30" customHeight="1" x14ac:dyDescent="0.2">
      <c r="A183" s="55" t="s">
        <v>98</v>
      </c>
      <c r="B183" s="23"/>
      <c r="C183" s="27">
        <f>(C181/C179)*10</f>
        <v>13.825065274151438</v>
      </c>
      <c r="D183" s="15"/>
      <c r="E183" s="37"/>
      <c r="F183" s="37"/>
      <c r="G183" s="60">
        <f>G181/G179*10</f>
        <v>13.157894736842106</v>
      </c>
      <c r="H183" s="60"/>
      <c r="I183" s="60"/>
      <c r="J183" s="60"/>
      <c r="K183" s="60"/>
      <c r="L183" s="60">
        <f t="shared" ref="L183" si="69">L184</f>
        <v>2.5</v>
      </c>
      <c r="M183" s="60"/>
      <c r="N183" s="60"/>
      <c r="O183" s="60"/>
      <c r="P183" s="60">
        <f t="shared" ref="P183" si="70">P184</f>
        <v>12.857142857142858</v>
      </c>
      <c r="Q183" s="60"/>
      <c r="R183" s="60"/>
      <c r="S183" s="60">
        <f>S184</f>
        <v>21.666666666666671</v>
      </c>
      <c r="T183" s="60">
        <f>T184</f>
        <v>29.333333333333336</v>
      </c>
      <c r="U183" s="37"/>
      <c r="V183" s="37"/>
      <c r="W183" s="37"/>
      <c r="X183" s="37"/>
      <c r="Y183" s="37"/>
    </row>
    <row r="184" spans="1:25" s="12" customFormat="1" ht="30" customHeight="1" x14ac:dyDescent="0.2">
      <c r="A184" s="55" t="s">
        <v>206</v>
      </c>
      <c r="B184" s="23"/>
      <c r="C184" s="27">
        <f>(C182/C180)*10</f>
        <v>12.857142857142858</v>
      </c>
      <c r="D184" s="15"/>
      <c r="E184" s="160"/>
      <c r="F184" s="160"/>
      <c r="G184" s="163">
        <f>G182/G180*10</f>
        <v>8.35</v>
      </c>
      <c r="H184" s="160"/>
      <c r="I184" s="161"/>
      <c r="J184" s="160"/>
      <c r="K184" s="160"/>
      <c r="L184" s="163">
        <f t="shared" ref="L184" si="71">L182/L180*10</f>
        <v>2.5</v>
      </c>
      <c r="M184" s="163"/>
      <c r="N184" s="163"/>
      <c r="O184" s="163"/>
      <c r="P184" s="163">
        <f t="shared" ref="P184" si="72">P182/P180*10</f>
        <v>12.857142857142858</v>
      </c>
      <c r="Q184" s="163"/>
      <c r="R184" s="163"/>
      <c r="S184" s="163">
        <f>S182/S180*10</f>
        <v>21.666666666666671</v>
      </c>
      <c r="T184" s="163">
        <f>T182/T180*10</f>
        <v>29.333333333333336</v>
      </c>
      <c r="U184" s="160"/>
      <c r="V184" s="160"/>
      <c r="W184" s="160"/>
      <c r="X184" s="160"/>
      <c r="Y184" s="160"/>
    </row>
    <row r="185" spans="1:25" s="50" customFormat="1" ht="30" customHeight="1" x14ac:dyDescent="0.2">
      <c r="A185" s="32" t="s">
        <v>121</v>
      </c>
      <c r="B185" s="23">
        <v>76973</v>
      </c>
      <c r="C185" s="27">
        <f>SUM(E185:Y185)</f>
        <v>71626</v>
      </c>
      <c r="D185" s="15">
        <f>C185/B185</f>
        <v>0.93053408337988641</v>
      </c>
      <c r="E185" s="39">
        <v>9500</v>
      </c>
      <c r="F185" s="39">
        <v>2020</v>
      </c>
      <c r="G185" s="39">
        <v>4500</v>
      </c>
      <c r="H185" s="39">
        <v>2460</v>
      </c>
      <c r="I185" s="134">
        <v>1850</v>
      </c>
      <c r="J185" s="39">
        <v>6200</v>
      </c>
      <c r="K185" s="102">
        <v>3156</v>
      </c>
      <c r="L185" s="39">
        <v>1062</v>
      </c>
      <c r="M185" s="39">
        <v>1626</v>
      </c>
      <c r="N185" s="39">
        <v>1930</v>
      </c>
      <c r="O185" s="39">
        <v>1870</v>
      </c>
      <c r="P185" s="134">
        <v>4228</v>
      </c>
      <c r="Q185" s="134">
        <v>5240</v>
      </c>
      <c r="R185" s="39">
        <v>3950</v>
      </c>
      <c r="S185" s="39">
        <v>5410</v>
      </c>
      <c r="T185" s="39">
        <v>2424</v>
      </c>
      <c r="U185" s="39">
        <v>1002</v>
      </c>
      <c r="V185" s="39">
        <v>1000</v>
      </c>
      <c r="W185" s="39">
        <v>5980</v>
      </c>
      <c r="X185" s="39">
        <v>4408</v>
      </c>
      <c r="Y185" s="39">
        <v>1810</v>
      </c>
    </row>
    <row r="186" spans="1:25" s="50" customFormat="1" ht="30" customHeight="1" x14ac:dyDescent="0.2">
      <c r="A186" s="13" t="s">
        <v>122</v>
      </c>
      <c r="B186" s="89">
        <f>B185/B188</f>
        <v>0.73307619047619044</v>
      </c>
      <c r="C186" s="89">
        <f>C185/C188</f>
        <v>0.68215238095238095</v>
      </c>
      <c r="D186" s="15">
        <f>C186/B186</f>
        <v>0.93053408337988652</v>
      </c>
      <c r="E186" s="30">
        <f>E185/E188</f>
        <v>1.2756814824761649</v>
      </c>
      <c r="F186" s="101">
        <f t="shared" ref="F186:Y186" si="73">F185/F188</f>
        <v>0.49437102300538421</v>
      </c>
      <c r="G186" s="101">
        <f t="shared" si="73"/>
        <v>0.81892629663330296</v>
      </c>
      <c r="H186" s="101">
        <f t="shared" si="73"/>
        <v>0.36487689113022842</v>
      </c>
      <c r="I186" s="101">
        <f t="shared" si="73"/>
        <v>0.5487985760901809</v>
      </c>
      <c r="J186" s="101">
        <f t="shared" si="73"/>
        <v>1.0451786918408632</v>
      </c>
      <c r="K186" s="101">
        <f t="shared" si="73"/>
        <v>0.7341242149337055</v>
      </c>
      <c r="L186" s="101">
        <f t="shared" si="73"/>
        <v>0.21025539497129281</v>
      </c>
      <c r="M186" s="101">
        <f t="shared" si="73"/>
        <v>0.35965494359654943</v>
      </c>
      <c r="N186" s="101">
        <f t="shared" si="73"/>
        <v>0.86585912965455358</v>
      </c>
      <c r="O186" s="101">
        <f t="shared" si="73"/>
        <v>0.60342045821232659</v>
      </c>
      <c r="P186" s="101">
        <f t="shared" si="73"/>
        <v>0.59946122217496101</v>
      </c>
      <c r="Q186" s="101">
        <f t="shared" si="73"/>
        <v>0.69376406725804318</v>
      </c>
      <c r="R186" s="101">
        <f t="shared" si="73"/>
        <v>0.77314542963397925</v>
      </c>
      <c r="S186" s="101">
        <f t="shared" si="73"/>
        <v>0.70598982121884379</v>
      </c>
      <c r="T186" s="101">
        <f t="shared" si="73"/>
        <v>0.59339045287637704</v>
      </c>
      <c r="U186" s="101">
        <f t="shared" si="73"/>
        <v>0.30428180989978743</v>
      </c>
      <c r="V186" s="101">
        <f t="shared" si="73"/>
        <v>0.46992481203007519</v>
      </c>
      <c r="W186" s="101">
        <f t="shared" si="73"/>
        <v>0.98097112860892388</v>
      </c>
      <c r="X186" s="101">
        <f t="shared" si="73"/>
        <v>0.63874800753513983</v>
      </c>
      <c r="Y186" s="101">
        <f t="shared" si="73"/>
        <v>0.63575693712680015</v>
      </c>
    </row>
    <row r="187" spans="1:25" s="12" customFormat="1" ht="30" customHeight="1" x14ac:dyDescent="0.2">
      <c r="A187" s="32" t="s">
        <v>123</v>
      </c>
      <c r="B187" s="23"/>
      <c r="C187" s="27">
        <f>SUM(E187:Y187)</f>
        <v>3946</v>
      </c>
      <c r="D187" s="15"/>
      <c r="E187" s="10"/>
      <c r="F187" s="10"/>
      <c r="G187" s="10"/>
      <c r="H187" s="10"/>
      <c r="I187" s="132"/>
      <c r="J187" s="10"/>
      <c r="K187" s="10"/>
      <c r="L187" s="10"/>
      <c r="M187" s="10"/>
      <c r="N187" s="10"/>
      <c r="O187" s="10"/>
      <c r="P187" s="10"/>
      <c r="Q187" s="132"/>
      <c r="R187" s="10"/>
      <c r="S187" s="10"/>
      <c r="T187" s="10"/>
      <c r="U187" s="10"/>
      <c r="V187" s="10"/>
      <c r="W187" s="10">
        <v>2446</v>
      </c>
      <c r="X187" s="10">
        <v>1260</v>
      </c>
      <c r="Y187" s="10">
        <v>240</v>
      </c>
    </row>
    <row r="188" spans="1:25" s="12" customFormat="1" ht="30" hidden="1" customHeight="1" outlineLevel="1" x14ac:dyDescent="0.2">
      <c r="A188" s="32" t="s">
        <v>124</v>
      </c>
      <c r="B188" s="23">
        <v>105000</v>
      </c>
      <c r="C188" s="27">
        <f>SUM(E188:Y188)</f>
        <v>105000</v>
      </c>
      <c r="D188" s="15">
        <f t="shared" ref="D188:D192" si="74">C188/B188</f>
        <v>1</v>
      </c>
      <c r="E188" s="10">
        <v>7447</v>
      </c>
      <c r="F188" s="10">
        <v>4086</v>
      </c>
      <c r="G188" s="10">
        <v>5495</v>
      </c>
      <c r="H188" s="10">
        <v>6742</v>
      </c>
      <c r="I188" s="132">
        <v>3371</v>
      </c>
      <c r="J188" s="10">
        <v>5932</v>
      </c>
      <c r="K188" s="10">
        <v>4299</v>
      </c>
      <c r="L188" s="10">
        <v>5051</v>
      </c>
      <c r="M188" s="10">
        <v>4521</v>
      </c>
      <c r="N188" s="10">
        <v>2229</v>
      </c>
      <c r="O188" s="10">
        <v>3099</v>
      </c>
      <c r="P188" s="10">
        <v>7053</v>
      </c>
      <c r="Q188" s="132">
        <v>7553</v>
      </c>
      <c r="R188" s="10">
        <v>5109</v>
      </c>
      <c r="S188" s="10">
        <v>7663</v>
      </c>
      <c r="T188" s="10">
        <v>4085</v>
      </c>
      <c r="U188" s="10">
        <v>3293</v>
      </c>
      <c r="V188" s="10">
        <v>2128</v>
      </c>
      <c r="W188" s="10">
        <v>6096</v>
      </c>
      <c r="X188" s="10">
        <v>6901</v>
      </c>
      <c r="Y188" s="10">
        <v>2847</v>
      </c>
    </row>
    <row r="189" spans="1:25" s="12" customFormat="1" ht="30" customHeight="1" outlineLevel="1" x14ac:dyDescent="0.2">
      <c r="A189" s="32" t="s">
        <v>125</v>
      </c>
      <c r="B189" s="23">
        <v>3106</v>
      </c>
      <c r="C189" s="27">
        <f>SUM(E189:Y189)</f>
        <v>2665</v>
      </c>
      <c r="D189" s="15">
        <f t="shared" si="74"/>
        <v>0.85801674179008369</v>
      </c>
      <c r="E189" s="102"/>
      <c r="F189" s="102">
        <v>30</v>
      </c>
      <c r="G189" s="102"/>
      <c r="H189" s="102">
        <v>150</v>
      </c>
      <c r="I189" s="102">
        <v>15</v>
      </c>
      <c r="J189" s="102"/>
      <c r="K189" s="102">
        <v>453</v>
      </c>
      <c r="L189" s="102"/>
      <c r="M189" s="102"/>
      <c r="N189" s="102">
        <v>250</v>
      </c>
      <c r="O189" s="102">
        <v>350</v>
      </c>
      <c r="P189" s="102">
        <v>400</v>
      </c>
      <c r="Q189" s="102">
        <v>65</v>
      </c>
      <c r="R189" s="102"/>
      <c r="S189" s="102">
        <v>707</v>
      </c>
      <c r="T189" s="102"/>
      <c r="U189" s="102"/>
      <c r="V189" s="102"/>
      <c r="W189" s="102">
        <v>145</v>
      </c>
      <c r="X189" s="102"/>
      <c r="Y189" s="102">
        <v>100</v>
      </c>
    </row>
    <row r="190" spans="1:25" s="12" customFormat="1" ht="30" hidden="1" customHeight="1" x14ac:dyDescent="0.2">
      <c r="A190" s="13" t="s">
        <v>52</v>
      </c>
      <c r="B190" s="90">
        <f>B189/B188</f>
        <v>2.9580952380952381E-2</v>
      </c>
      <c r="C190" s="90">
        <f>C189/C188</f>
        <v>2.5380952380952383E-2</v>
      </c>
      <c r="D190" s="15">
        <f t="shared" si="74"/>
        <v>0.8580167417900838</v>
      </c>
      <c r="E190" s="16">
        <f t="shared" ref="E190:Y190" si="75">E189/E188</f>
        <v>0</v>
      </c>
      <c r="F190" s="16">
        <f t="shared" si="75"/>
        <v>7.3421439060205578E-3</v>
      </c>
      <c r="G190" s="16">
        <f t="shared" si="75"/>
        <v>0</v>
      </c>
      <c r="H190" s="16">
        <f t="shared" si="75"/>
        <v>2.2248590922574904E-2</v>
      </c>
      <c r="I190" s="16">
        <f t="shared" si="75"/>
        <v>4.4497181845149806E-3</v>
      </c>
      <c r="J190" s="16">
        <f t="shared" si="75"/>
        <v>0</v>
      </c>
      <c r="K190" s="16">
        <f t="shared" si="75"/>
        <v>0.10537334263782275</v>
      </c>
      <c r="L190" s="16">
        <f t="shared" si="75"/>
        <v>0</v>
      </c>
      <c r="M190" s="16">
        <f t="shared" si="75"/>
        <v>0</v>
      </c>
      <c r="N190" s="16">
        <f t="shared" si="75"/>
        <v>0.11215791834903545</v>
      </c>
      <c r="O190" s="16">
        <f t="shared" si="75"/>
        <v>0.11293965795417876</v>
      </c>
      <c r="P190" s="16">
        <f t="shared" si="75"/>
        <v>5.671345526726216E-2</v>
      </c>
      <c r="Q190" s="16">
        <f t="shared" si="75"/>
        <v>8.6058519793459545E-3</v>
      </c>
      <c r="R190" s="16">
        <f t="shared" si="75"/>
        <v>0</v>
      </c>
      <c r="S190" s="16">
        <f t="shared" si="75"/>
        <v>9.2261516377397892E-2</v>
      </c>
      <c r="T190" s="16">
        <f t="shared" si="75"/>
        <v>0</v>
      </c>
      <c r="U190" s="16">
        <f t="shared" si="75"/>
        <v>0</v>
      </c>
      <c r="V190" s="16">
        <f t="shared" si="75"/>
        <v>0</v>
      </c>
      <c r="W190" s="16">
        <f t="shared" si="75"/>
        <v>2.3786089238845145E-2</v>
      </c>
      <c r="X190" s="16">
        <f t="shared" si="75"/>
        <v>0</v>
      </c>
      <c r="Y190" s="16">
        <f t="shared" si="75"/>
        <v>3.5124692658939236E-2</v>
      </c>
    </row>
    <row r="191" spans="1:25" s="12" customFormat="1" ht="30" customHeight="1" x14ac:dyDescent="0.2">
      <c r="A191" s="11" t="s">
        <v>126</v>
      </c>
      <c r="B191" s="26">
        <v>2081</v>
      </c>
      <c r="C191" s="26">
        <f>SUM(E191:Y191)</f>
        <v>1477</v>
      </c>
      <c r="D191" s="15">
        <f t="shared" si="74"/>
        <v>0.70975492551657859</v>
      </c>
      <c r="E191" s="10"/>
      <c r="F191" s="10"/>
      <c r="G191" s="10"/>
      <c r="H191" s="10">
        <v>100</v>
      </c>
      <c r="I191" s="10">
        <v>15</v>
      </c>
      <c r="J191" s="10"/>
      <c r="K191" s="10">
        <v>110</v>
      </c>
      <c r="L191" s="10"/>
      <c r="M191" s="10"/>
      <c r="N191" s="10"/>
      <c r="O191" s="10"/>
      <c r="P191" s="10">
        <v>400</v>
      </c>
      <c r="Q191" s="10"/>
      <c r="R191" s="10"/>
      <c r="S191" s="10">
        <v>707</v>
      </c>
      <c r="T191" s="10"/>
      <c r="U191" s="10"/>
      <c r="V191" s="10"/>
      <c r="W191" s="10">
        <v>145</v>
      </c>
      <c r="X191" s="10"/>
      <c r="Y191" s="10"/>
    </row>
    <row r="192" spans="1:25" s="12" customFormat="1" ht="30" customHeight="1" x14ac:dyDescent="0.2">
      <c r="A192" s="11" t="s">
        <v>127</v>
      </c>
      <c r="B192" s="26">
        <v>990</v>
      </c>
      <c r="C192" s="26">
        <f>SUM(E192:Y192)</f>
        <v>888</v>
      </c>
      <c r="D192" s="15">
        <f t="shared" si="74"/>
        <v>0.89696969696969697</v>
      </c>
      <c r="E192" s="10"/>
      <c r="F192" s="10">
        <v>30</v>
      </c>
      <c r="G192" s="10"/>
      <c r="H192" s="10"/>
      <c r="I192" s="10"/>
      <c r="J192" s="10"/>
      <c r="K192" s="10">
        <v>343</v>
      </c>
      <c r="L192" s="10"/>
      <c r="M192" s="10"/>
      <c r="N192" s="10"/>
      <c r="O192" s="10">
        <v>350</v>
      </c>
      <c r="P192" s="10"/>
      <c r="Q192" s="10">
        <v>65</v>
      </c>
      <c r="R192" s="10"/>
      <c r="S192" s="10"/>
      <c r="T192" s="10"/>
      <c r="U192" s="10"/>
      <c r="V192" s="10"/>
      <c r="W192" s="10"/>
      <c r="X192" s="10"/>
      <c r="Y192" s="10">
        <v>100</v>
      </c>
    </row>
    <row r="193" spans="1:35" s="12" customFormat="1" ht="30" hidden="1" customHeight="1" x14ac:dyDescent="0.2">
      <c r="A193" s="32" t="s">
        <v>150</v>
      </c>
      <c r="B193" s="23"/>
      <c r="C193" s="27">
        <f>SUM(E193:Y193)</f>
        <v>0</v>
      </c>
      <c r="D193" s="15"/>
      <c r="E193" s="61"/>
      <c r="F193" s="61"/>
      <c r="G193" s="61"/>
      <c r="H193" s="61"/>
      <c r="I193" s="145"/>
      <c r="J193" s="61"/>
      <c r="K193" s="61"/>
      <c r="L193" s="61"/>
      <c r="M193" s="61"/>
      <c r="N193" s="61"/>
      <c r="O193" s="61"/>
      <c r="P193" s="61"/>
      <c r="Q193" s="145"/>
      <c r="R193" s="61"/>
      <c r="S193" s="61"/>
      <c r="T193" s="61"/>
      <c r="U193" s="61"/>
      <c r="V193" s="61"/>
      <c r="W193" s="61"/>
      <c r="X193" s="61"/>
      <c r="Y193" s="61"/>
    </row>
    <row r="194" spans="1:35" s="50" customFormat="1" ht="45" hidden="1" outlineLevel="1" x14ac:dyDescent="0.2">
      <c r="A194" s="11" t="s">
        <v>202</v>
      </c>
      <c r="B194" s="27">
        <v>90210</v>
      </c>
      <c r="C194" s="27">
        <f>SUM(E194:Y194)</f>
        <v>85622</v>
      </c>
      <c r="D194" s="15">
        <f t="shared" ref="D194:D199" si="76">C194/B194</f>
        <v>0.94914089347079034</v>
      </c>
      <c r="E194" s="31">
        <v>525</v>
      </c>
      <c r="F194" s="31">
        <v>1935</v>
      </c>
      <c r="G194" s="31">
        <v>8650</v>
      </c>
      <c r="H194" s="31">
        <v>7161</v>
      </c>
      <c r="I194" s="31">
        <v>5166</v>
      </c>
      <c r="J194" s="31">
        <v>4954</v>
      </c>
      <c r="K194" s="31">
        <v>3099</v>
      </c>
      <c r="L194" s="31">
        <v>4544</v>
      </c>
      <c r="M194" s="31">
        <v>2352</v>
      </c>
      <c r="N194" s="31">
        <v>2851</v>
      </c>
      <c r="O194" s="37">
        <v>2583</v>
      </c>
      <c r="P194" s="37">
        <v>4265</v>
      </c>
      <c r="Q194" s="37">
        <v>4509</v>
      </c>
      <c r="R194" s="37">
        <v>2954</v>
      </c>
      <c r="S194" s="37">
        <v>3251</v>
      </c>
      <c r="T194" s="37">
        <v>4037</v>
      </c>
      <c r="U194" s="37">
        <v>911</v>
      </c>
      <c r="V194" s="37">
        <v>1606</v>
      </c>
      <c r="W194" s="37">
        <v>7753</v>
      </c>
      <c r="X194" s="37">
        <v>7601</v>
      </c>
      <c r="Y194" s="158">
        <v>4915</v>
      </c>
    </row>
    <row r="195" spans="1:35" s="62" customFormat="1" ht="30" hidden="1" customHeight="1" outlineLevel="1" x14ac:dyDescent="0.2">
      <c r="A195" s="32" t="s">
        <v>128</v>
      </c>
      <c r="B195" s="27">
        <v>88096</v>
      </c>
      <c r="C195" s="27">
        <f>SUM(E195:Y195)</f>
        <v>82750.899999999994</v>
      </c>
      <c r="D195" s="15">
        <f t="shared" si="76"/>
        <v>0.9393264166363966</v>
      </c>
      <c r="E195" s="37">
        <v>525</v>
      </c>
      <c r="F195" s="37">
        <v>1850</v>
      </c>
      <c r="G195" s="37">
        <v>8526</v>
      </c>
      <c r="H195" s="37">
        <v>6500</v>
      </c>
      <c r="I195" s="129">
        <v>4744</v>
      </c>
      <c r="J195" s="37">
        <v>4954</v>
      </c>
      <c r="K195" s="49">
        <v>2881</v>
      </c>
      <c r="L195" s="37">
        <v>4539</v>
      </c>
      <c r="M195" s="37">
        <v>2386.9</v>
      </c>
      <c r="N195" s="37">
        <v>2851</v>
      </c>
      <c r="O195" s="37">
        <v>2191</v>
      </c>
      <c r="P195" s="37">
        <v>3732</v>
      </c>
      <c r="Q195" s="129">
        <v>4509</v>
      </c>
      <c r="R195" s="37">
        <v>2954</v>
      </c>
      <c r="S195" s="37">
        <v>3200</v>
      </c>
      <c r="T195" s="37">
        <v>4037</v>
      </c>
      <c r="U195" s="37">
        <v>911</v>
      </c>
      <c r="V195" s="37">
        <v>1606</v>
      </c>
      <c r="W195" s="37">
        <v>7754</v>
      </c>
      <c r="X195" s="37">
        <v>7200</v>
      </c>
      <c r="Y195" s="37">
        <v>4900</v>
      </c>
    </row>
    <row r="196" spans="1:35" s="50" customFormat="1" ht="30" hidden="1" customHeight="1" x14ac:dyDescent="0.2">
      <c r="A196" s="11" t="s">
        <v>129</v>
      </c>
      <c r="B196" s="52">
        <f>B195/B194</f>
        <v>0.97656579093226914</v>
      </c>
      <c r="C196" s="52">
        <f>C195/C194</f>
        <v>0.96646773025624244</v>
      </c>
      <c r="D196" s="15">
        <f t="shared" si="76"/>
        <v>0.9896596207139442</v>
      </c>
      <c r="E196" s="72">
        <f t="shared" ref="E196:Y196" si="77">E195/E194</f>
        <v>1</v>
      </c>
      <c r="F196" s="72">
        <f t="shared" si="77"/>
        <v>0.95607235142118863</v>
      </c>
      <c r="G196" s="72">
        <f t="shared" si="77"/>
        <v>0.98566473988439307</v>
      </c>
      <c r="H196" s="72">
        <f t="shared" si="77"/>
        <v>0.90769445608155286</v>
      </c>
      <c r="I196" s="146">
        <f t="shared" si="77"/>
        <v>0.91831204026325974</v>
      </c>
      <c r="J196" s="72">
        <f t="shared" si="77"/>
        <v>1</v>
      </c>
      <c r="K196" s="72">
        <f t="shared" si="77"/>
        <v>0.9296547273313972</v>
      </c>
      <c r="L196" s="72">
        <f t="shared" si="77"/>
        <v>0.99889964788732399</v>
      </c>
      <c r="M196" s="72">
        <f t="shared" si="77"/>
        <v>1.0148384353741497</v>
      </c>
      <c r="N196" s="72">
        <f t="shared" si="77"/>
        <v>1</v>
      </c>
      <c r="O196" s="72">
        <f t="shared" si="77"/>
        <v>0.8482384823848238</v>
      </c>
      <c r="P196" s="146">
        <f t="shared" si="77"/>
        <v>0.87502930832356385</v>
      </c>
      <c r="Q196" s="146">
        <f t="shared" si="77"/>
        <v>1</v>
      </c>
      <c r="R196" s="72">
        <f t="shared" si="77"/>
        <v>1</v>
      </c>
      <c r="S196" s="72">
        <f t="shared" si="77"/>
        <v>0.98431251922485385</v>
      </c>
      <c r="T196" s="72">
        <f t="shared" si="77"/>
        <v>1</v>
      </c>
      <c r="U196" s="72">
        <f t="shared" si="77"/>
        <v>1</v>
      </c>
      <c r="V196" s="72">
        <f t="shared" si="77"/>
        <v>1</v>
      </c>
      <c r="W196" s="72">
        <f t="shared" si="77"/>
        <v>1.0001289823294208</v>
      </c>
      <c r="X196" s="72">
        <f t="shared" si="77"/>
        <v>0.94724378371266937</v>
      </c>
      <c r="Y196" s="72">
        <f t="shared" si="77"/>
        <v>0.99694811800610372</v>
      </c>
    </row>
    <row r="197" spans="1:35" s="50" customFormat="1" ht="30" hidden="1" customHeight="1" outlineLevel="1" x14ac:dyDescent="0.2">
      <c r="A197" s="11" t="s">
        <v>130</v>
      </c>
      <c r="B197" s="27"/>
      <c r="C197" s="27">
        <f>SUM(E197:Y197)</f>
        <v>0</v>
      </c>
      <c r="D197" s="15" t="e">
        <f t="shared" si="76"/>
        <v>#DIV/0!</v>
      </c>
      <c r="E197" s="49"/>
      <c r="F197" s="49"/>
      <c r="G197" s="49"/>
      <c r="H197" s="49"/>
      <c r="I197" s="147"/>
      <c r="J197" s="49"/>
      <c r="K197" s="49"/>
      <c r="L197" s="49"/>
      <c r="M197" s="49"/>
      <c r="N197" s="49"/>
      <c r="O197" s="49"/>
      <c r="P197" s="133"/>
      <c r="Q197" s="147"/>
      <c r="R197" s="49"/>
      <c r="S197" s="49"/>
      <c r="T197" s="49"/>
      <c r="U197" s="49"/>
      <c r="V197" s="49"/>
      <c r="W197" s="49"/>
      <c r="X197" s="49"/>
      <c r="Y197" s="49"/>
    </row>
    <row r="198" spans="1:35" s="62" customFormat="1" ht="30" hidden="1" customHeight="1" outlineLevel="1" x14ac:dyDescent="0.2">
      <c r="A198" s="32" t="s">
        <v>131</v>
      </c>
      <c r="B198" s="23">
        <v>10389</v>
      </c>
      <c r="C198" s="27">
        <f>SUM(E198:Y198)</f>
        <v>11691</v>
      </c>
      <c r="D198" s="15">
        <f t="shared" si="76"/>
        <v>1.1253248628356916</v>
      </c>
      <c r="E198" s="49">
        <v>42</v>
      </c>
      <c r="F198" s="37"/>
      <c r="G198" s="37">
        <v>3406</v>
      </c>
      <c r="H198" s="37">
        <v>553</v>
      </c>
      <c r="I198" s="129">
        <v>273</v>
      </c>
      <c r="J198" s="37">
        <v>1339</v>
      </c>
      <c r="K198" s="37"/>
      <c r="L198" s="37">
        <v>328</v>
      </c>
      <c r="M198" s="37"/>
      <c r="N198" s="37">
        <v>412</v>
      </c>
      <c r="O198" s="49">
        <v>280</v>
      </c>
      <c r="P198" s="37">
        <v>94</v>
      </c>
      <c r="Q198" s="129"/>
      <c r="R198" s="37"/>
      <c r="S198" s="37">
        <v>372</v>
      </c>
      <c r="T198" s="37">
        <v>300</v>
      </c>
      <c r="U198" s="37">
        <v>60</v>
      </c>
      <c r="V198" s="37"/>
      <c r="W198" s="37">
        <v>85</v>
      </c>
      <c r="X198" s="37">
        <v>3592</v>
      </c>
      <c r="Y198" s="37">
        <v>555</v>
      </c>
    </row>
    <row r="199" spans="1:35" s="50" customFormat="1" ht="30" hidden="1" customHeight="1" x14ac:dyDescent="0.2">
      <c r="A199" s="11" t="s">
        <v>132</v>
      </c>
      <c r="B199" s="15"/>
      <c r="C199" s="15"/>
      <c r="D199" s="15" t="e">
        <f t="shared" si="76"/>
        <v>#DIV/0!</v>
      </c>
      <c r="E199" s="16"/>
      <c r="F199" s="16"/>
      <c r="G199" s="16"/>
      <c r="H199" s="16"/>
      <c r="I199" s="133"/>
      <c r="J199" s="16"/>
      <c r="K199" s="16"/>
      <c r="L199" s="16"/>
      <c r="M199" s="16"/>
      <c r="N199" s="16"/>
      <c r="O199" s="16"/>
      <c r="P199" s="133"/>
      <c r="Q199" s="133"/>
      <c r="R199" s="16"/>
      <c r="S199" s="16"/>
      <c r="T199" s="16"/>
      <c r="U199" s="16"/>
      <c r="V199" s="16"/>
      <c r="W199" s="16"/>
      <c r="X199" s="16"/>
      <c r="Y199" s="16"/>
    </row>
    <row r="200" spans="1:35" s="50" customFormat="1" ht="30" customHeight="1" x14ac:dyDescent="0.2">
      <c r="A200" s="13" t="s">
        <v>133</v>
      </c>
      <c r="B200" s="23"/>
      <c r="C200" s="27"/>
      <c r="D200" s="27"/>
      <c r="E200" s="37"/>
      <c r="F200" s="37"/>
      <c r="G200" s="37"/>
      <c r="H200" s="37"/>
      <c r="I200" s="129"/>
      <c r="J200" s="37"/>
      <c r="K200" s="37"/>
      <c r="L200" s="37"/>
      <c r="M200" s="37"/>
      <c r="N200" s="37"/>
      <c r="O200" s="37"/>
      <c r="P200" s="37"/>
      <c r="Q200" s="129"/>
      <c r="R200" s="37"/>
      <c r="S200" s="37"/>
      <c r="T200" s="37"/>
      <c r="U200" s="37"/>
      <c r="V200" s="37"/>
      <c r="W200" s="37"/>
      <c r="X200" s="37"/>
      <c r="Y200" s="37"/>
    </row>
    <row r="201" spans="1:35" s="62" customFormat="1" ht="30" customHeight="1" outlineLevel="1" x14ac:dyDescent="0.2">
      <c r="A201" s="55" t="s">
        <v>134</v>
      </c>
      <c r="B201" s="23">
        <v>91988</v>
      </c>
      <c r="C201" s="27">
        <f>SUM(E201:Y201)</f>
        <v>104329</v>
      </c>
      <c r="D201" s="9">
        <f t="shared" ref="D201:D220" si="78">C201/B201</f>
        <v>1.1341588033221726</v>
      </c>
      <c r="E201" s="26">
        <v>2297</v>
      </c>
      <c r="F201" s="26">
        <v>2230</v>
      </c>
      <c r="G201" s="26">
        <v>13210</v>
      </c>
      <c r="H201" s="26">
        <v>9351</v>
      </c>
      <c r="I201" s="103">
        <v>4147</v>
      </c>
      <c r="J201" s="26">
        <v>6050</v>
      </c>
      <c r="K201" s="26">
        <v>6389</v>
      </c>
      <c r="L201" s="26">
        <v>7021</v>
      </c>
      <c r="M201" s="26">
        <v>1995</v>
      </c>
      <c r="N201" s="26">
        <v>4060</v>
      </c>
      <c r="O201" s="26">
        <v>4011</v>
      </c>
      <c r="P201" s="26">
        <v>5450</v>
      </c>
      <c r="Q201" s="103">
        <v>6871</v>
      </c>
      <c r="R201" s="26">
        <v>2800</v>
      </c>
      <c r="S201" s="26">
        <v>3038</v>
      </c>
      <c r="T201" s="26">
        <v>3010</v>
      </c>
      <c r="U201" s="26">
        <v>1410</v>
      </c>
      <c r="V201" s="26">
        <v>1514</v>
      </c>
      <c r="W201" s="26">
        <v>5983</v>
      </c>
      <c r="X201" s="26">
        <v>6472</v>
      </c>
      <c r="Y201" s="26">
        <v>7020</v>
      </c>
    </row>
    <row r="202" spans="1:35" s="50" customFormat="1" ht="30" hidden="1" customHeight="1" outlineLevel="1" x14ac:dyDescent="0.2">
      <c r="A202" s="13" t="s">
        <v>135</v>
      </c>
      <c r="B202" s="23">
        <v>99221</v>
      </c>
      <c r="C202" s="27">
        <f>SUM(E202:Y202)</f>
        <v>115218</v>
      </c>
      <c r="D202" s="9">
        <f t="shared" si="78"/>
        <v>1.1612259501516815</v>
      </c>
      <c r="E202" s="31">
        <v>2050</v>
      </c>
      <c r="F202" s="31">
        <v>2963</v>
      </c>
      <c r="G202" s="31">
        <v>12143</v>
      </c>
      <c r="H202" s="31">
        <v>16541</v>
      </c>
      <c r="I202" s="31">
        <v>6539</v>
      </c>
      <c r="J202" s="31">
        <v>4614</v>
      </c>
      <c r="K202" s="31">
        <v>4320</v>
      </c>
      <c r="L202" s="31">
        <v>7934</v>
      </c>
      <c r="M202" s="31">
        <v>4709</v>
      </c>
      <c r="N202" s="31">
        <v>3815</v>
      </c>
      <c r="O202" s="31">
        <v>3026</v>
      </c>
      <c r="P202" s="31">
        <v>5245</v>
      </c>
      <c r="Q202" s="31">
        <v>8414</v>
      </c>
      <c r="R202" s="31">
        <v>2766</v>
      </c>
      <c r="S202" s="31">
        <v>4693</v>
      </c>
      <c r="T202" s="31">
        <v>2954</v>
      </c>
      <c r="U202" s="31">
        <v>2015</v>
      </c>
      <c r="V202" s="31">
        <v>1267</v>
      </c>
      <c r="W202" s="31">
        <v>5801</v>
      </c>
      <c r="X202" s="31">
        <v>6651</v>
      </c>
      <c r="Y202" s="31">
        <v>6758</v>
      </c>
      <c r="AI202" s="50" t="s">
        <v>0</v>
      </c>
    </row>
    <row r="203" spans="1:35" s="50" customFormat="1" ht="30" hidden="1" customHeight="1" outlineLevel="1" x14ac:dyDescent="0.2">
      <c r="A203" s="13" t="s">
        <v>136</v>
      </c>
      <c r="B203" s="27">
        <f>B201*0.45</f>
        <v>41394.6</v>
      </c>
      <c r="C203" s="27">
        <f>C201*0.45</f>
        <v>46948.05</v>
      </c>
      <c r="D203" s="9">
        <f t="shared" si="78"/>
        <v>1.1341588033221726</v>
      </c>
      <c r="E203" s="26">
        <f>E201*0.45</f>
        <v>1033.6500000000001</v>
      </c>
      <c r="F203" s="26">
        <f t="shared" ref="F203:Y203" si="79">F201*0.45</f>
        <v>1003.5</v>
      </c>
      <c r="G203" s="26">
        <f t="shared" si="79"/>
        <v>5944.5</v>
      </c>
      <c r="H203" s="26">
        <f t="shared" si="79"/>
        <v>4207.95</v>
      </c>
      <c r="I203" s="26">
        <f t="shared" si="79"/>
        <v>1866.15</v>
      </c>
      <c r="J203" s="26">
        <f t="shared" si="79"/>
        <v>2722.5</v>
      </c>
      <c r="K203" s="26">
        <f t="shared" si="79"/>
        <v>2875.05</v>
      </c>
      <c r="L203" s="26">
        <f t="shared" si="79"/>
        <v>3159.4500000000003</v>
      </c>
      <c r="M203" s="26">
        <f t="shared" si="79"/>
        <v>897.75</v>
      </c>
      <c r="N203" s="26">
        <f t="shared" si="79"/>
        <v>1827</v>
      </c>
      <c r="O203" s="26">
        <f t="shared" si="79"/>
        <v>1804.95</v>
      </c>
      <c r="P203" s="26">
        <f t="shared" si="79"/>
        <v>2452.5</v>
      </c>
      <c r="Q203" s="26">
        <f t="shared" si="79"/>
        <v>3091.9500000000003</v>
      </c>
      <c r="R203" s="26">
        <f t="shared" si="79"/>
        <v>1260</v>
      </c>
      <c r="S203" s="26">
        <f t="shared" si="79"/>
        <v>1367.1000000000001</v>
      </c>
      <c r="T203" s="26">
        <f t="shared" si="79"/>
        <v>1354.5</v>
      </c>
      <c r="U203" s="26">
        <f t="shared" si="79"/>
        <v>634.5</v>
      </c>
      <c r="V203" s="26">
        <f t="shared" si="79"/>
        <v>681.30000000000007</v>
      </c>
      <c r="W203" s="26">
        <f t="shared" si="79"/>
        <v>2692.35</v>
      </c>
      <c r="X203" s="26">
        <f t="shared" si="79"/>
        <v>2912.4</v>
      </c>
      <c r="Y203" s="26">
        <f t="shared" si="79"/>
        <v>3159</v>
      </c>
      <c r="Z203" s="63"/>
    </row>
    <row r="204" spans="1:35" s="50" customFormat="1" ht="30" customHeight="1" collapsed="1" x14ac:dyDescent="0.2">
      <c r="A204" s="13" t="s">
        <v>137</v>
      </c>
      <c r="B204" s="52">
        <f>B201/B202</f>
        <v>0.92710212555809757</v>
      </c>
      <c r="C204" s="52">
        <f>C201/C202</f>
        <v>0.90549219739971187</v>
      </c>
      <c r="D204" s="9">
        <f>C204/B204</f>
        <v>0.97669088705262441</v>
      </c>
      <c r="E204" s="72">
        <f>E201/E202</f>
        <v>1.1204878048780489</v>
      </c>
      <c r="F204" s="72">
        <f t="shared" ref="F204:Y204" si="80">F201/F202</f>
        <v>0.75261559230509623</v>
      </c>
      <c r="G204" s="72">
        <f t="shared" si="80"/>
        <v>1.0878695544758297</v>
      </c>
      <c r="H204" s="72">
        <f t="shared" si="80"/>
        <v>0.56532253189045401</v>
      </c>
      <c r="I204" s="72">
        <f t="shared" si="80"/>
        <v>0.63419483101391649</v>
      </c>
      <c r="J204" s="72">
        <f t="shared" si="80"/>
        <v>1.3112267013437364</v>
      </c>
      <c r="K204" s="72">
        <f t="shared" si="80"/>
        <v>1.4789351851851851</v>
      </c>
      <c r="L204" s="72">
        <f t="shared" si="80"/>
        <v>0.88492563650113432</v>
      </c>
      <c r="M204" s="72">
        <f t="shared" si="80"/>
        <v>0.42365682735187937</v>
      </c>
      <c r="N204" s="72">
        <f t="shared" si="80"/>
        <v>1.0642201834862386</v>
      </c>
      <c r="O204" s="72">
        <f t="shared" si="80"/>
        <v>1.3255122273628552</v>
      </c>
      <c r="P204" s="72">
        <f t="shared" si="80"/>
        <v>1.0390848427073403</v>
      </c>
      <c r="Q204" s="72">
        <f t="shared" si="80"/>
        <v>0.81661516520085575</v>
      </c>
      <c r="R204" s="72">
        <f t="shared" si="80"/>
        <v>1.0122921185827911</v>
      </c>
      <c r="S204" s="72">
        <f t="shared" si="80"/>
        <v>0.64734711272107393</v>
      </c>
      <c r="T204" s="72">
        <f t="shared" si="80"/>
        <v>1.018957345971564</v>
      </c>
      <c r="U204" s="72">
        <f t="shared" si="80"/>
        <v>0.69975186104218368</v>
      </c>
      <c r="V204" s="72">
        <f t="shared" si="80"/>
        <v>1.1949486977111285</v>
      </c>
      <c r="W204" s="72">
        <f t="shared" si="80"/>
        <v>1.0313739010515428</v>
      </c>
      <c r="X204" s="72">
        <f t="shared" si="80"/>
        <v>0.97308675387159826</v>
      </c>
      <c r="Y204" s="72">
        <f t="shared" si="80"/>
        <v>1.0387688665285588</v>
      </c>
    </row>
    <row r="205" spans="1:35" s="62" customFormat="1" ht="30" customHeight="1" outlineLevel="1" x14ac:dyDescent="0.2">
      <c r="A205" s="55" t="s">
        <v>138</v>
      </c>
      <c r="B205" s="23">
        <v>239517</v>
      </c>
      <c r="C205" s="27">
        <f>SUM(E205:Y205)</f>
        <v>276517</v>
      </c>
      <c r="D205" s="9">
        <f t="shared" si="78"/>
        <v>1.1544775527415589</v>
      </c>
      <c r="E205" s="26">
        <v>300</v>
      </c>
      <c r="F205" s="26">
        <v>8400</v>
      </c>
      <c r="G205" s="26">
        <v>26557</v>
      </c>
      <c r="H205" s="26">
        <v>16653</v>
      </c>
      <c r="I205" s="103">
        <v>6948</v>
      </c>
      <c r="J205" s="26">
        <v>14410</v>
      </c>
      <c r="K205" s="26">
        <v>3170</v>
      </c>
      <c r="L205" s="26">
        <v>15704</v>
      </c>
      <c r="M205" s="26">
        <v>11630</v>
      </c>
      <c r="N205" s="26">
        <v>12500</v>
      </c>
      <c r="O205" s="26">
        <v>6550</v>
      </c>
      <c r="P205" s="26">
        <v>14355</v>
      </c>
      <c r="Q205" s="103">
        <v>3474</v>
      </c>
      <c r="R205" s="26">
        <v>7900</v>
      </c>
      <c r="S205" s="26">
        <v>14600</v>
      </c>
      <c r="T205" s="26">
        <v>40566</v>
      </c>
      <c r="U205" s="26">
        <v>2400</v>
      </c>
      <c r="V205" s="26">
        <v>850</v>
      </c>
      <c r="W205" s="26">
        <v>6876</v>
      </c>
      <c r="X205" s="26">
        <v>45094</v>
      </c>
      <c r="Y205" s="26">
        <v>17580</v>
      </c>
    </row>
    <row r="206" spans="1:35" s="50" customFormat="1" ht="28.15" hidden="1" customHeight="1" outlineLevel="1" x14ac:dyDescent="0.2">
      <c r="A206" s="13" t="s">
        <v>135</v>
      </c>
      <c r="B206" s="23">
        <v>283125</v>
      </c>
      <c r="C206" s="27">
        <f>SUM(E206:Y206)</f>
        <v>286074</v>
      </c>
      <c r="D206" s="9">
        <f t="shared" si="78"/>
        <v>1.0104158940397352</v>
      </c>
      <c r="E206" s="31">
        <v>600</v>
      </c>
      <c r="F206" s="31">
        <v>8000</v>
      </c>
      <c r="G206" s="31">
        <v>25123</v>
      </c>
      <c r="H206" s="31">
        <v>18776</v>
      </c>
      <c r="I206" s="31">
        <v>8896</v>
      </c>
      <c r="J206" s="31">
        <v>12063</v>
      </c>
      <c r="K206" s="31">
        <v>710</v>
      </c>
      <c r="L206" s="31">
        <v>19682</v>
      </c>
      <c r="M206" s="31">
        <v>12989</v>
      </c>
      <c r="N206" s="31">
        <v>13114</v>
      </c>
      <c r="O206" s="31">
        <v>7332</v>
      </c>
      <c r="P206" s="31">
        <v>15408</v>
      </c>
      <c r="Q206" s="31">
        <v>2622</v>
      </c>
      <c r="R206" s="31">
        <v>3236</v>
      </c>
      <c r="S206" s="31">
        <v>10145</v>
      </c>
      <c r="T206" s="31">
        <v>53168</v>
      </c>
      <c r="U206" s="31">
        <v>3454</v>
      </c>
      <c r="V206" s="31">
        <v>634</v>
      </c>
      <c r="W206" s="31">
        <v>7396</v>
      </c>
      <c r="X206" s="31">
        <v>43232</v>
      </c>
      <c r="Y206" s="31">
        <v>19494</v>
      </c>
    </row>
    <row r="207" spans="1:35" s="50" customFormat="1" ht="27" hidden="1" customHeight="1" outlineLevel="1" x14ac:dyDescent="0.2">
      <c r="A207" s="13" t="s">
        <v>136</v>
      </c>
      <c r="B207" s="27">
        <f>B205*0.3</f>
        <v>71855.099999999991</v>
      </c>
      <c r="C207" s="27">
        <f>C205*0.3</f>
        <v>82955.099999999991</v>
      </c>
      <c r="D207" s="9">
        <f t="shared" si="78"/>
        <v>1.1544775527415592</v>
      </c>
      <c r="E207" s="26">
        <f>E205*0.3</f>
        <v>90</v>
      </c>
      <c r="F207" s="26">
        <f t="shared" ref="F207:Y207" si="81">F205*0.3</f>
        <v>2520</v>
      </c>
      <c r="G207" s="26">
        <f t="shared" si="81"/>
        <v>7967.0999999999995</v>
      </c>
      <c r="H207" s="26">
        <f t="shared" si="81"/>
        <v>4995.8999999999996</v>
      </c>
      <c r="I207" s="26">
        <f t="shared" si="81"/>
        <v>2084.4</v>
      </c>
      <c r="J207" s="26">
        <f t="shared" si="81"/>
        <v>4323</v>
      </c>
      <c r="K207" s="26">
        <f t="shared" si="81"/>
        <v>951</v>
      </c>
      <c r="L207" s="26">
        <f t="shared" si="81"/>
        <v>4711.2</v>
      </c>
      <c r="M207" s="26">
        <f t="shared" si="81"/>
        <v>3489</v>
      </c>
      <c r="N207" s="26">
        <f t="shared" si="81"/>
        <v>3750</v>
      </c>
      <c r="O207" s="26">
        <f t="shared" si="81"/>
        <v>1965</v>
      </c>
      <c r="P207" s="26">
        <f t="shared" si="81"/>
        <v>4306.5</v>
      </c>
      <c r="Q207" s="26">
        <f t="shared" si="81"/>
        <v>1042.2</v>
      </c>
      <c r="R207" s="26">
        <f t="shared" si="81"/>
        <v>2370</v>
      </c>
      <c r="S207" s="26">
        <f t="shared" si="81"/>
        <v>4380</v>
      </c>
      <c r="T207" s="26">
        <f t="shared" si="81"/>
        <v>12169.8</v>
      </c>
      <c r="U207" s="26">
        <f t="shared" si="81"/>
        <v>720</v>
      </c>
      <c r="V207" s="26">
        <f t="shared" si="81"/>
        <v>255</v>
      </c>
      <c r="W207" s="26">
        <f t="shared" si="81"/>
        <v>2062.7999999999997</v>
      </c>
      <c r="X207" s="26">
        <f t="shared" si="81"/>
        <v>13528.199999999999</v>
      </c>
      <c r="Y207" s="26">
        <f t="shared" si="81"/>
        <v>5274</v>
      </c>
    </row>
    <row r="208" spans="1:35" s="62" customFormat="1" ht="30" customHeight="1" collapsed="1" x14ac:dyDescent="0.2">
      <c r="A208" s="13" t="s">
        <v>137</v>
      </c>
      <c r="B208" s="9">
        <f>B205/B206</f>
        <v>0.84597615894039735</v>
      </c>
      <c r="C208" s="9">
        <f>C205/C206</f>
        <v>0.96659255996700155</v>
      </c>
      <c r="D208" s="9">
        <f t="shared" si="78"/>
        <v>1.142576595985493</v>
      </c>
      <c r="E208" s="101">
        <f t="shared" ref="E208:Y208" si="82">E205/E206</f>
        <v>0.5</v>
      </c>
      <c r="F208" s="30">
        <f t="shared" si="82"/>
        <v>1.05</v>
      </c>
      <c r="G208" s="30">
        <f t="shared" si="82"/>
        <v>1.0570791704812323</v>
      </c>
      <c r="H208" s="30">
        <f t="shared" si="82"/>
        <v>0.88693012356199408</v>
      </c>
      <c r="I208" s="101">
        <f t="shared" si="82"/>
        <v>0.78102517985611508</v>
      </c>
      <c r="J208" s="101">
        <f t="shared" si="82"/>
        <v>1.1945618834452458</v>
      </c>
      <c r="K208" s="101">
        <f t="shared" si="82"/>
        <v>4.464788732394366</v>
      </c>
      <c r="L208" s="101">
        <f t="shared" si="82"/>
        <v>0.79788639365918101</v>
      </c>
      <c r="M208" s="30">
        <f t="shared" si="82"/>
        <v>0.89537300792978669</v>
      </c>
      <c r="N208" s="30">
        <f t="shared" si="82"/>
        <v>0.95317980783895073</v>
      </c>
      <c r="O208" s="30">
        <f t="shared" si="82"/>
        <v>0.89334424440807425</v>
      </c>
      <c r="P208" s="101">
        <f t="shared" si="82"/>
        <v>0.93165887850467288</v>
      </c>
      <c r="Q208" s="101">
        <f t="shared" si="82"/>
        <v>1.3249427917620138</v>
      </c>
      <c r="R208" s="30">
        <f t="shared" si="82"/>
        <v>2.4412855377008653</v>
      </c>
      <c r="S208" s="101">
        <f t="shared" si="82"/>
        <v>1.4391325776244455</v>
      </c>
      <c r="T208" s="30">
        <f t="shared" si="82"/>
        <v>0.76297773096599464</v>
      </c>
      <c r="U208" s="101">
        <f t="shared" si="82"/>
        <v>0.69484655471916623</v>
      </c>
      <c r="V208" s="101">
        <f t="shared" si="82"/>
        <v>1.3406940063091484</v>
      </c>
      <c r="W208" s="30">
        <f t="shared" si="82"/>
        <v>0.92969172525689558</v>
      </c>
      <c r="X208" s="30">
        <f t="shared" si="82"/>
        <v>1.0430699481865284</v>
      </c>
      <c r="Y208" s="30">
        <f t="shared" si="82"/>
        <v>0.90181594336718995</v>
      </c>
    </row>
    <row r="209" spans="1:25" s="62" customFormat="1" ht="30" customHeight="1" outlineLevel="1" x14ac:dyDescent="0.2">
      <c r="A209" s="55" t="s">
        <v>139</v>
      </c>
      <c r="B209" s="23">
        <v>10011</v>
      </c>
      <c r="C209" s="27">
        <f>SUM(E209:Y209)</f>
        <v>16242</v>
      </c>
      <c r="D209" s="9">
        <f t="shared" si="78"/>
        <v>1.6224153431225652</v>
      </c>
      <c r="E209" s="26"/>
      <c r="F209" s="101"/>
      <c r="G209" s="101"/>
      <c r="H209" s="159">
        <v>387</v>
      </c>
      <c r="I209" s="159">
        <v>2540</v>
      </c>
      <c r="J209" s="101"/>
      <c r="K209" s="159">
        <v>1950</v>
      </c>
      <c r="L209" s="159">
        <v>5241</v>
      </c>
      <c r="M209" s="101"/>
      <c r="N209" s="159"/>
      <c r="O209" s="159">
        <v>2500</v>
      </c>
      <c r="P209" s="147">
        <v>1429</v>
      </c>
      <c r="Q209" s="135"/>
      <c r="R209" s="101"/>
      <c r="S209" s="101"/>
      <c r="T209" s="159">
        <v>1100</v>
      </c>
      <c r="U209" s="159"/>
      <c r="V209" s="159"/>
      <c r="W209" s="159">
        <v>1095</v>
      </c>
      <c r="X209" s="101"/>
      <c r="Y209" s="26"/>
    </row>
    <row r="210" spans="1:25" s="50" customFormat="1" ht="30" hidden="1" customHeight="1" outlineLevel="1" x14ac:dyDescent="0.2">
      <c r="A210" s="13" t="s">
        <v>135</v>
      </c>
      <c r="B210" s="23">
        <v>337167</v>
      </c>
      <c r="C210" s="27">
        <f>SUM(E210:Y210)</f>
        <v>264914</v>
      </c>
      <c r="D210" s="9">
        <f t="shared" si="78"/>
        <v>0.78570559989560074</v>
      </c>
      <c r="E210" s="31"/>
      <c r="F210" s="31">
        <v>8889</v>
      </c>
      <c r="G210" s="31">
        <v>32450</v>
      </c>
      <c r="H210" s="31">
        <v>39117</v>
      </c>
      <c r="I210" s="31">
        <v>6843</v>
      </c>
      <c r="J210" s="31">
        <v>1318</v>
      </c>
      <c r="K210" s="31">
        <v>2811</v>
      </c>
      <c r="L210" s="31">
        <v>23649</v>
      </c>
      <c r="M210" s="31">
        <v>4558</v>
      </c>
      <c r="N210" s="31">
        <v>8345</v>
      </c>
      <c r="O210" s="31">
        <v>9310</v>
      </c>
      <c r="P210" s="31">
        <v>15845</v>
      </c>
      <c r="Q210" s="31">
        <v>1912</v>
      </c>
      <c r="R210" s="31">
        <v>1521</v>
      </c>
      <c r="S210" s="31">
        <v>5866</v>
      </c>
      <c r="T210" s="31">
        <v>51691</v>
      </c>
      <c r="U210" s="31">
        <v>3598</v>
      </c>
      <c r="V210" s="31"/>
      <c r="W210" s="31">
        <v>9426</v>
      </c>
      <c r="X210" s="31">
        <v>22170</v>
      </c>
      <c r="Y210" s="31">
        <v>15595</v>
      </c>
    </row>
    <row r="211" spans="1:25" s="50" customFormat="1" ht="30" hidden="1" customHeight="1" outlineLevel="1" x14ac:dyDescent="0.2">
      <c r="A211" s="13" t="s">
        <v>140</v>
      </c>
      <c r="B211" s="23">
        <v>849</v>
      </c>
      <c r="C211" s="27">
        <f>C209*0.19</f>
        <v>3085.98</v>
      </c>
      <c r="D211" s="9">
        <f t="shared" si="78"/>
        <v>3.6348409893992932</v>
      </c>
      <c r="E211" s="26"/>
      <c r="F211" s="26"/>
      <c r="G211" s="26"/>
      <c r="H211" s="26">
        <f>H209*0.19</f>
        <v>73.53</v>
      </c>
      <c r="I211" s="26">
        <f t="shared" ref="I211:T211" si="83">I209*0.19</f>
        <v>482.6</v>
      </c>
      <c r="J211" s="26"/>
      <c r="K211" s="26">
        <f t="shared" si="83"/>
        <v>370.5</v>
      </c>
      <c r="L211" s="26">
        <f t="shared" si="83"/>
        <v>995.79</v>
      </c>
      <c r="M211" s="26"/>
      <c r="N211" s="26"/>
      <c r="O211" s="26">
        <f t="shared" si="83"/>
        <v>475</v>
      </c>
      <c r="P211" s="26">
        <f t="shared" si="83"/>
        <v>271.51</v>
      </c>
      <c r="Q211" s="26"/>
      <c r="R211" s="26"/>
      <c r="S211" s="26"/>
      <c r="T211" s="26">
        <f t="shared" si="83"/>
        <v>209</v>
      </c>
      <c r="U211" s="26"/>
      <c r="V211" s="26"/>
      <c r="W211" s="26"/>
      <c r="X211" s="26"/>
      <c r="Y211" s="26"/>
    </row>
    <row r="212" spans="1:25" s="62" customFormat="1" ht="30" customHeight="1" collapsed="1" x14ac:dyDescent="0.2">
      <c r="A212" s="13" t="s">
        <v>141</v>
      </c>
      <c r="B212" s="9">
        <v>4.0000000000000001E-3</v>
      </c>
      <c r="C212" s="9">
        <f>C209/C210</f>
        <v>6.1310463018187031E-2</v>
      </c>
      <c r="D212" s="9">
        <f t="shared" si="78"/>
        <v>15.327615754546757</v>
      </c>
      <c r="E212" s="30"/>
      <c r="F212" s="30"/>
      <c r="G212" s="30"/>
      <c r="H212" s="101">
        <f>H209/H210</f>
        <v>9.8933967328782881E-3</v>
      </c>
      <c r="I212" s="101">
        <f t="shared" ref="I212" si="84">I209/I210</f>
        <v>0.37118223001607481</v>
      </c>
      <c r="J212" s="101"/>
      <c r="K212" s="101">
        <f>K209/K210</f>
        <v>0.69370330843116323</v>
      </c>
      <c r="L212" s="101">
        <f>L209/L210</f>
        <v>0.22161613598883673</v>
      </c>
      <c r="M212" s="101"/>
      <c r="N212" s="101"/>
      <c r="O212" s="101">
        <f>O209/O210</f>
        <v>0.26852846401718583</v>
      </c>
      <c r="P212" s="101">
        <f>P209/P210</f>
        <v>9.018617860523824E-2</v>
      </c>
      <c r="Q212" s="101"/>
      <c r="R212" s="101"/>
      <c r="S212" s="101"/>
      <c r="T212" s="101">
        <f>T209/T210</f>
        <v>2.1280300245690741E-2</v>
      </c>
      <c r="U212" s="101"/>
      <c r="V212" s="101"/>
      <c r="W212" s="101">
        <f t="shared" ref="W212" si="85">W209/W210</f>
        <v>0.11616804583068109</v>
      </c>
      <c r="X212" s="30"/>
      <c r="Y212" s="30"/>
    </row>
    <row r="213" spans="1:25" s="50" customFormat="1" ht="30" customHeight="1" x14ac:dyDescent="0.2">
      <c r="A213" s="55" t="s">
        <v>142</v>
      </c>
      <c r="B213" s="27">
        <v>50</v>
      </c>
      <c r="C213" s="27">
        <f>SUM(E213:Y213)</f>
        <v>120</v>
      </c>
      <c r="D213" s="9">
        <f t="shared" si="78"/>
        <v>2.4</v>
      </c>
      <c r="E213" s="37"/>
      <c r="F213" s="37"/>
      <c r="G213" s="37"/>
      <c r="H213" s="37"/>
      <c r="I213" s="129"/>
      <c r="J213" s="37"/>
      <c r="K213" s="37"/>
      <c r="L213" s="37"/>
      <c r="M213" s="37"/>
      <c r="N213" s="37"/>
      <c r="O213" s="37"/>
      <c r="P213" s="147">
        <v>120</v>
      </c>
      <c r="Q213" s="129"/>
      <c r="R213" s="37"/>
      <c r="S213" s="37"/>
      <c r="T213" s="37"/>
      <c r="U213" s="37"/>
      <c r="V213" s="37"/>
      <c r="W213" s="37"/>
      <c r="X213" s="37"/>
      <c r="Y213" s="37"/>
    </row>
    <row r="214" spans="1:25" s="50" customFormat="1" ht="30" hidden="1" customHeight="1" x14ac:dyDescent="0.2">
      <c r="A214" s="13" t="s">
        <v>140</v>
      </c>
      <c r="B214" s="27">
        <f>B213*0.7</f>
        <v>35</v>
      </c>
      <c r="C214" s="27">
        <f>C213*0.7</f>
        <v>84</v>
      </c>
      <c r="D214" s="9"/>
      <c r="E214" s="26"/>
      <c r="F214" s="26"/>
      <c r="G214" s="26"/>
      <c r="H214" s="26"/>
      <c r="I214" s="103"/>
      <c r="J214" s="26"/>
      <c r="K214" s="26"/>
      <c r="L214" s="26"/>
      <c r="M214" s="26"/>
      <c r="N214" s="26"/>
      <c r="O214" s="26"/>
      <c r="P214" s="147">
        <f>P213*0.7</f>
        <v>84</v>
      </c>
      <c r="Q214" s="103"/>
      <c r="R214" s="26"/>
      <c r="S214" s="26"/>
      <c r="T214" s="26"/>
      <c r="U214" s="26"/>
      <c r="V214" s="26"/>
      <c r="W214" s="26"/>
      <c r="X214" s="26"/>
      <c r="Y214" s="26"/>
    </row>
    <row r="215" spans="1:25" s="50" customFormat="1" ht="30" hidden="1" customHeight="1" x14ac:dyDescent="0.2">
      <c r="A215" s="32" t="s">
        <v>143</v>
      </c>
      <c r="B215" s="27"/>
      <c r="C215" s="27">
        <f>SUM(E215:Y215)</f>
        <v>0</v>
      </c>
      <c r="D215" s="9" t="e">
        <f t="shared" si="78"/>
        <v>#DIV/0!</v>
      </c>
      <c r="E215" s="49"/>
      <c r="F215" s="49"/>
      <c r="G215" s="49"/>
      <c r="H215" s="49"/>
      <c r="I215" s="147"/>
      <c r="J215" s="49"/>
      <c r="K215" s="49"/>
      <c r="L215" s="49"/>
      <c r="M215" s="49"/>
      <c r="N215" s="49"/>
      <c r="O215" s="49"/>
      <c r="P215" s="147"/>
      <c r="Q215" s="147"/>
      <c r="R215" s="49"/>
      <c r="S215" s="49"/>
      <c r="T215" s="49"/>
      <c r="U215" s="49"/>
      <c r="V215" s="49"/>
      <c r="W215" s="49"/>
      <c r="X215" s="49"/>
      <c r="Y215" s="49"/>
    </row>
    <row r="216" spans="1:25" s="50" customFormat="1" ht="30" hidden="1" customHeight="1" x14ac:dyDescent="0.2">
      <c r="A216" s="13" t="s">
        <v>140</v>
      </c>
      <c r="B216" s="27">
        <f>B215*0.2</f>
        <v>0</v>
      </c>
      <c r="C216" s="27">
        <f>C215*0.2</f>
        <v>0</v>
      </c>
      <c r="D216" s="9" t="e">
        <f t="shared" si="78"/>
        <v>#DIV/0!</v>
      </c>
      <c r="E216" s="26"/>
      <c r="F216" s="26"/>
      <c r="G216" s="26"/>
      <c r="H216" s="26"/>
      <c r="I216" s="103"/>
      <c r="J216" s="26"/>
      <c r="K216" s="26"/>
      <c r="L216" s="26"/>
      <c r="M216" s="26"/>
      <c r="N216" s="26"/>
      <c r="O216" s="26"/>
      <c r="P216" s="147"/>
      <c r="Q216" s="103"/>
      <c r="R216" s="26"/>
      <c r="S216" s="26"/>
      <c r="T216" s="26"/>
      <c r="U216" s="26"/>
      <c r="V216" s="26"/>
      <c r="W216" s="26"/>
      <c r="X216" s="26"/>
      <c r="Y216" s="26"/>
    </row>
    <row r="217" spans="1:25" s="50" customFormat="1" ht="30" hidden="1" customHeight="1" x14ac:dyDescent="0.2">
      <c r="A217" s="32" t="s">
        <v>164</v>
      </c>
      <c r="B217" s="27"/>
      <c r="C217" s="27">
        <f>SUM(E217:Y217)</f>
        <v>0</v>
      </c>
      <c r="D217" s="9"/>
      <c r="E217" s="49"/>
      <c r="F217" s="49"/>
      <c r="G217" s="49"/>
      <c r="H217" s="49"/>
      <c r="I217" s="147"/>
      <c r="J217" s="49"/>
      <c r="K217" s="49"/>
      <c r="L217" s="49"/>
      <c r="M217" s="49"/>
      <c r="N217" s="49"/>
      <c r="O217" s="49"/>
      <c r="P217" s="147"/>
      <c r="Q217" s="147"/>
      <c r="R217" s="49"/>
      <c r="S217" s="49"/>
      <c r="T217" s="49"/>
      <c r="U217" s="49"/>
      <c r="V217" s="49"/>
      <c r="W217" s="49"/>
      <c r="X217" s="49"/>
      <c r="Y217" s="49"/>
    </row>
    <row r="218" spans="1:25" s="50" customFormat="1" ht="30" hidden="1" customHeight="1" x14ac:dyDescent="0.2">
      <c r="A218" s="32" t="s">
        <v>144</v>
      </c>
      <c r="B218" s="27">
        <f>B216+B214+B211+B207+B203</f>
        <v>114133.69999999998</v>
      </c>
      <c r="C218" s="27">
        <f>C216+C214+C211+C207+C203</f>
        <v>133073.13</v>
      </c>
      <c r="D218" s="9">
        <f t="shared" si="78"/>
        <v>1.1659407344193697</v>
      </c>
      <c r="E218" s="26">
        <f>E216+E214+E211+E207+E203</f>
        <v>1123.6500000000001</v>
      </c>
      <c r="F218" s="26">
        <f t="shared" ref="F218:Y218" si="86">F216+F214+F211+F207+F203</f>
        <v>3523.5</v>
      </c>
      <c r="G218" s="26">
        <f t="shared" si="86"/>
        <v>13911.599999999999</v>
      </c>
      <c r="H218" s="26">
        <f t="shared" si="86"/>
        <v>9277.3799999999992</v>
      </c>
      <c r="I218" s="103">
        <f t="shared" si="86"/>
        <v>4433.1499999999996</v>
      </c>
      <c r="J218" s="26">
        <f t="shared" si="86"/>
        <v>7045.5</v>
      </c>
      <c r="K218" s="26">
        <f t="shared" si="86"/>
        <v>4196.55</v>
      </c>
      <c r="L218" s="26">
        <f t="shared" si="86"/>
        <v>8866.44</v>
      </c>
      <c r="M218" s="26">
        <f t="shared" si="86"/>
        <v>4386.75</v>
      </c>
      <c r="N218" s="26">
        <f t="shared" si="86"/>
        <v>5577</v>
      </c>
      <c r="O218" s="26">
        <f t="shared" si="86"/>
        <v>4244.95</v>
      </c>
      <c r="P218" s="147">
        <f t="shared" si="86"/>
        <v>7114.51</v>
      </c>
      <c r="Q218" s="103">
        <f t="shared" si="86"/>
        <v>4134.1500000000005</v>
      </c>
      <c r="R218" s="26">
        <f t="shared" si="86"/>
        <v>3630</v>
      </c>
      <c r="S218" s="26">
        <f t="shared" si="86"/>
        <v>5747.1</v>
      </c>
      <c r="T218" s="26">
        <f t="shared" si="86"/>
        <v>13733.3</v>
      </c>
      <c r="U218" s="26">
        <f t="shared" si="86"/>
        <v>1354.5</v>
      </c>
      <c r="V218" s="26">
        <f t="shared" si="86"/>
        <v>936.30000000000007</v>
      </c>
      <c r="W218" s="26">
        <f t="shared" si="86"/>
        <v>4755.1499999999996</v>
      </c>
      <c r="X218" s="26">
        <f t="shared" si="86"/>
        <v>16440.599999999999</v>
      </c>
      <c r="Y218" s="26">
        <f t="shared" si="86"/>
        <v>8433</v>
      </c>
    </row>
    <row r="219" spans="1:25" s="50" customFormat="1" ht="45" hidden="1" x14ac:dyDescent="0.2">
      <c r="A219" s="13" t="s">
        <v>170</v>
      </c>
      <c r="B219" s="26"/>
      <c r="C219" s="26">
        <f>SUM(E219:Y219)</f>
        <v>70805.5</v>
      </c>
      <c r="D219" s="9"/>
      <c r="E219" s="26">
        <v>670.8</v>
      </c>
      <c r="F219" s="26">
        <v>2051.4</v>
      </c>
      <c r="G219" s="26">
        <v>6078.1</v>
      </c>
      <c r="H219" s="26">
        <v>7184.7</v>
      </c>
      <c r="I219" s="103">
        <v>2601.8000000000002</v>
      </c>
      <c r="J219" s="26">
        <v>2825.1</v>
      </c>
      <c r="K219" s="26">
        <v>951.1</v>
      </c>
      <c r="L219" s="26">
        <v>6539</v>
      </c>
      <c r="M219" s="26">
        <v>2884.5</v>
      </c>
      <c r="N219" s="26">
        <v>2751.1</v>
      </c>
      <c r="O219" s="26">
        <v>1939.6</v>
      </c>
      <c r="P219" s="147">
        <v>3782.7</v>
      </c>
      <c r="Q219" s="103">
        <v>2092.4</v>
      </c>
      <c r="R219" s="26">
        <v>1244.5</v>
      </c>
      <c r="S219" s="26">
        <v>2070.5</v>
      </c>
      <c r="T219" s="26">
        <v>8439.4</v>
      </c>
      <c r="U219" s="26">
        <v>1126.4000000000001</v>
      </c>
      <c r="V219" s="26">
        <v>330.6</v>
      </c>
      <c r="W219" s="26">
        <v>2175.1999999999998</v>
      </c>
      <c r="X219" s="26">
        <v>7981.3</v>
      </c>
      <c r="Y219" s="26">
        <v>5085.3</v>
      </c>
    </row>
    <row r="220" spans="1:25" s="50" customFormat="1" ht="22.5" x14ac:dyDescent="0.2">
      <c r="A220" s="55" t="s">
        <v>163</v>
      </c>
      <c r="B220" s="53">
        <v>16.5</v>
      </c>
      <c r="C220" s="53">
        <f>C218/C219*10</f>
        <v>18.794179830662873</v>
      </c>
      <c r="D220" s="9">
        <f t="shared" si="78"/>
        <v>1.139041201858356</v>
      </c>
      <c r="E220" s="54">
        <f>E218/E219*10</f>
        <v>16.750894454382831</v>
      </c>
      <c r="F220" s="54">
        <f t="shared" ref="F220:Y220" si="87">F218/F219*10</f>
        <v>17.176074875694646</v>
      </c>
      <c r="G220" s="54">
        <f t="shared" si="87"/>
        <v>22.888073575623959</v>
      </c>
      <c r="H220" s="54">
        <f t="shared" si="87"/>
        <v>12.912689465113365</v>
      </c>
      <c r="I220" s="142">
        <f t="shared" si="87"/>
        <v>17.038780844031052</v>
      </c>
      <c r="J220" s="54">
        <f t="shared" si="87"/>
        <v>24.938940214505681</v>
      </c>
      <c r="K220" s="54">
        <f t="shared" si="87"/>
        <v>44.12312059720324</v>
      </c>
      <c r="L220" s="54">
        <f t="shared" si="87"/>
        <v>13.559320997094357</v>
      </c>
      <c r="M220" s="54">
        <f>M218/M219*10</f>
        <v>15.208008320332812</v>
      </c>
      <c r="N220" s="54">
        <f t="shared" si="87"/>
        <v>20.271891243502598</v>
      </c>
      <c r="O220" s="54">
        <f t="shared" si="87"/>
        <v>21.885698082078775</v>
      </c>
      <c r="P220" s="54">
        <f t="shared" si="87"/>
        <v>18.808020725936501</v>
      </c>
      <c r="Q220" s="142">
        <f t="shared" si="87"/>
        <v>19.757933473523227</v>
      </c>
      <c r="R220" s="54">
        <f t="shared" si="87"/>
        <v>29.168340699075934</v>
      </c>
      <c r="S220" s="54">
        <f t="shared" si="87"/>
        <v>27.757063511229173</v>
      </c>
      <c r="T220" s="54">
        <f t="shared" si="87"/>
        <v>16.272839301372134</v>
      </c>
      <c r="U220" s="54">
        <f t="shared" si="87"/>
        <v>12.025035511363635</v>
      </c>
      <c r="V220" s="54">
        <f t="shared" si="87"/>
        <v>28.321234119782215</v>
      </c>
      <c r="W220" s="54">
        <f t="shared" si="87"/>
        <v>21.860748436925341</v>
      </c>
      <c r="X220" s="54">
        <f t="shared" si="87"/>
        <v>20.598899928583059</v>
      </c>
      <c r="Y220" s="54">
        <f t="shared" si="87"/>
        <v>16.583092442923721</v>
      </c>
    </row>
    <row r="221" spans="1:25" ht="22.5" hidden="1" x14ac:dyDescent="0.25">
      <c r="A221" s="88"/>
      <c r="B221" s="88"/>
      <c r="C221" s="88"/>
      <c r="D221" s="88"/>
      <c r="E221" s="88"/>
      <c r="F221" s="88"/>
      <c r="G221" s="88"/>
      <c r="H221" s="88"/>
      <c r="I221" s="148"/>
      <c r="J221" s="88"/>
      <c r="K221" s="88"/>
      <c r="L221" s="88"/>
      <c r="M221" s="88"/>
      <c r="N221" s="88"/>
      <c r="O221" s="88"/>
      <c r="P221" s="118"/>
      <c r="Q221" s="148"/>
      <c r="R221" s="88"/>
      <c r="S221" s="88"/>
      <c r="T221" s="88"/>
      <c r="U221" s="88"/>
      <c r="V221" s="88"/>
      <c r="W221" s="88"/>
      <c r="X221" s="88"/>
      <c r="Y221" s="88"/>
    </row>
    <row r="222" spans="1:25" ht="27" hidden="1" customHeight="1" x14ac:dyDescent="0.25">
      <c r="A222" s="13" t="s">
        <v>183</v>
      </c>
      <c r="B222" s="83"/>
      <c r="C222" s="83">
        <f>SUM(E222:Y222)</f>
        <v>273</v>
      </c>
      <c r="D222" s="83"/>
      <c r="E222" s="83">
        <v>11</v>
      </c>
      <c r="F222" s="83">
        <v>12</v>
      </c>
      <c r="G222" s="83">
        <v>15</v>
      </c>
      <c r="H222" s="83">
        <v>20</v>
      </c>
      <c r="I222" s="149">
        <v>12</v>
      </c>
      <c r="J222" s="83">
        <v>36</v>
      </c>
      <c r="K222" s="83">
        <v>18</v>
      </c>
      <c r="L222" s="83">
        <v>20</v>
      </c>
      <c r="M222" s="83">
        <v>5</v>
      </c>
      <c r="N222" s="83">
        <v>4</v>
      </c>
      <c r="O222" s="83">
        <v>5</v>
      </c>
      <c r="P222" s="119">
        <v>16</v>
      </c>
      <c r="Q222" s="149">
        <v>16</v>
      </c>
      <c r="R222" s="83">
        <v>13</v>
      </c>
      <c r="S222" s="83">
        <v>18</v>
      </c>
      <c r="T222" s="83">
        <v>10</v>
      </c>
      <c r="U222" s="83">
        <v>3</v>
      </c>
      <c r="V222" s="83">
        <v>4</v>
      </c>
      <c r="W222" s="83">
        <v>3</v>
      </c>
      <c r="X222" s="83">
        <v>23</v>
      </c>
      <c r="Y222" s="83">
        <v>9</v>
      </c>
    </row>
    <row r="223" spans="1:25" ht="18" hidden="1" customHeight="1" x14ac:dyDescent="0.25">
      <c r="A223" s="13" t="s">
        <v>187</v>
      </c>
      <c r="B223" s="83">
        <v>108</v>
      </c>
      <c r="C223" s="83">
        <f>SUM(E223:Y223)</f>
        <v>450</v>
      </c>
      <c r="D223" s="83"/>
      <c r="E223" s="83">
        <v>20</v>
      </c>
      <c r="F223" s="83">
        <v>5</v>
      </c>
      <c r="G223" s="83">
        <v>59</v>
      </c>
      <c r="H223" s="83">
        <v>16</v>
      </c>
      <c r="I223" s="149">
        <v>21</v>
      </c>
      <c r="J223" s="83">
        <v>28</v>
      </c>
      <c r="K223" s="83">
        <v>9</v>
      </c>
      <c r="L223" s="83">
        <v>20</v>
      </c>
      <c r="M223" s="83">
        <v>22</v>
      </c>
      <c r="N223" s="83">
        <v>5</v>
      </c>
      <c r="O223" s="83">
        <v>5</v>
      </c>
      <c r="P223" s="119">
        <v>28</v>
      </c>
      <c r="Q223" s="149">
        <v>25</v>
      </c>
      <c r="R223" s="83">
        <v>57</v>
      </c>
      <c r="S223" s="83">
        <v>7</v>
      </c>
      <c r="T223" s="83">
        <v>17</v>
      </c>
      <c r="U223" s="83">
        <v>25</v>
      </c>
      <c r="V223" s="83">
        <v>11</v>
      </c>
      <c r="W223" s="83">
        <v>5</v>
      </c>
      <c r="X223" s="83">
        <v>50</v>
      </c>
      <c r="Y223" s="83">
        <v>15</v>
      </c>
    </row>
    <row r="224" spans="1:25" ht="24" hidden="1" customHeight="1" x14ac:dyDescent="0.35">
      <c r="A224" s="84" t="s">
        <v>145</v>
      </c>
      <c r="B224" s="65"/>
      <c r="C224" s="65">
        <f>SUM(E224:Y224)</f>
        <v>0</v>
      </c>
      <c r="D224" s="65"/>
      <c r="E224" s="65"/>
      <c r="F224" s="65"/>
      <c r="G224" s="65"/>
      <c r="H224" s="65"/>
      <c r="I224" s="150"/>
      <c r="J224" s="65"/>
      <c r="K224" s="65"/>
      <c r="L224" s="65"/>
      <c r="M224" s="65"/>
      <c r="N224" s="65"/>
      <c r="O224" s="65"/>
      <c r="P224" s="120"/>
      <c r="Q224" s="150"/>
      <c r="R224" s="65"/>
      <c r="S224" s="65"/>
      <c r="T224" s="65"/>
      <c r="U224" s="65"/>
      <c r="V224" s="65"/>
      <c r="W224" s="65"/>
      <c r="X224" s="65"/>
      <c r="Y224" s="65"/>
    </row>
    <row r="225" spans="1:25" s="67" customFormat="1" ht="21" hidden="1" customHeight="1" x14ac:dyDescent="0.35">
      <c r="A225" s="66" t="s">
        <v>146</v>
      </c>
      <c r="B225" s="66"/>
      <c r="C225" s="66">
        <f>SUM(E225:Y225)</f>
        <v>0</v>
      </c>
      <c r="D225" s="66"/>
      <c r="E225" s="66"/>
      <c r="F225" s="66"/>
      <c r="G225" s="66"/>
      <c r="H225" s="66"/>
      <c r="I225" s="151"/>
      <c r="J225" s="66"/>
      <c r="K225" s="66"/>
      <c r="L225" s="66"/>
      <c r="M225" s="66"/>
      <c r="N225" s="66"/>
      <c r="O225" s="66"/>
      <c r="P225" s="121"/>
      <c r="Q225" s="151"/>
      <c r="R225" s="66"/>
      <c r="S225" s="66"/>
      <c r="T225" s="66"/>
      <c r="U225" s="66"/>
      <c r="V225" s="66"/>
      <c r="W225" s="66"/>
      <c r="X225" s="66"/>
      <c r="Y225" s="66"/>
    </row>
    <row r="226" spans="1:25" s="67" customFormat="1" ht="21" hidden="1" customHeight="1" x14ac:dyDescent="0.35">
      <c r="A226" s="66" t="s">
        <v>147</v>
      </c>
      <c r="B226" s="66"/>
      <c r="C226" s="66">
        <f>SUM(E226:Y226)</f>
        <v>0</v>
      </c>
      <c r="D226" s="66"/>
      <c r="E226" s="66"/>
      <c r="F226" s="66"/>
      <c r="G226" s="66"/>
      <c r="H226" s="66"/>
      <c r="I226" s="151"/>
      <c r="J226" s="66"/>
      <c r="K226" s="66"/>
      <c r="L226" s="66"/>
      <c r="M226" s="66"/>
      <c r="N226" s="66"/>
      <c r="O226" s="66"/>
      <c r="P226" s="121"/>
      <c r="Q226" s="151"/>
      <c r="R226" s="66"/>
      <c r="S226" s="66"/>
      <c r="T226" s="66"/>
      <c r="U226" s="66"/>
      <c r="V226" s="66"/>
      <c r="W226" s="66"/>
      <c r="X226" s="66"/>
      <c r="Y226" s="66"/>
    </row>
    <row r="227" spans="1:25" s="67" customFormat="1" ht="21" hidden="1" customHeight="1" x14ac:dyDescent="0.35">
      <c r="A227" s="68"/>
      <c r="B227" s="68"/>
      <c r="C227" s="68"/>
      <c r="D227" s="68"/>
      <c r="E227" s="68"/>
      <c r="F227" s="68"/>
      <c r="G227" s="68"/>
      <c r="H227" s="68"/>
      <c r="I227" s="152"/>
      <c r="J227" s="68"/>
      <c r="K227" s="68"/>
      <c r="L227" s="68"/>
      <c r="M227" s="68"/>
      <c r="N227" s="68"/>
      <c r="O227" s="68"/>
      <c r="P227" s="122"/>
      <c r="Q227" s="152"/>
      <c r="R227" s="68"/>
      <c r="S227" s="68"/>
      <c r="T227" s="68"/>
      <c r="U227" s="68"/>
      <c r="V227" s="68"/>
      <c r="W227" s="68"/>
      <c r="X227" s="68"/>
      <c r="Y227" s="68"/>
    </row>
    <row r="228" spans="1:25" s="67" customFormat="1" ht="21" hidden="1" customHeight="1" x14ac:dyDescent="0.35">
      <c r="A228" s="68" t="s">
        <v>148</v>
      </c>
      <c r="B228" s="68"/>
      <c r="C228" s="68"/>
      <c r="D228" s="68"/>
      <c r="E228" s="68"/>
      <c r="F228" s="68"/>
      <c r="G228" s="68"/>
      <c r="H228" s="68"/>
      <c r="I228" s="152"/>
      <c r="J228" s="68"/>
      <c r="K228" s="68"/>
      <c r="L228" s="68"/>
      <c r="M228" s="68"/>
      <c r="N228" s="68"/>
      <c r="O228" s="68"/>
      <c r="P228" s="122"/>
      <c r="Q228" s="152"/>
      <c r="R228" s="68"/>
      <c r="S228" s="68"/>
      <c r="T228" s="68"/>
      <c r="U228" s="68"/>
      <c r="V228" s="68"/>
      <c r="W228" s="68"/>
      <c r="X228" s="68"/>
      <c r="Y228" s="68"/>
    </row>
    <row r="229" spans="1:25" ht="16.5" hidden="1" customHeight="1" x14ac:dyDescent="0.25">
      <c r="A229" s="85"/>
      <c r="B229" s="86"/>
      <c r="C229" s="86"/>
      <c r="D229" s="86"/>
      <c r="E229" s="4"/>
      <c r="F229" s="4"/>
      <c r="G229" s="4"/>
      <c r="H229" s="4"/>
      <c r="I229" s="153"/>
      <c r="J229" s="4"/>
      <c r="K229" s="4"/>
      <c r="L229" s="4"/>
      <c r="M229" s="4"/>
      <c r="N229" s="4"/>
      <c r="O229" s="4"/>
      <c r="P229" s="123"/>
      <c r="Q229" s="153"/>
      <c r="R229" s="4"/>
      <c r="S229" s="4"/>
      <c r="T229" s="4"/>
      <c r="U229" s="4"/>
      <c r="V229" s="4"/>
      <c r="W229" s="4"/>
      <c r="X229" s="4"/>
      <c r="Y229" s="4"/>
    </row>
    <row r="230" spans="1:25" ht="41.25" hidden="1" customHeight="1" x14ac:dyDescent="0.35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</row>
    <row r="231" spans="1:25" ht="20.25" hidden="1" customHeight="1" x14ac:dyDescent="0.25">
      <c r="A231" s="184"/>
      <c r="B231" s="185"/>
      <c r="C231" s="185"/>
      <c r="D231" s="185"/>
      <c r="E231" s="185"/>
      <c r="F231" s="185"/>
      <c r="G231" s="185"/>
      <c r="H231" s="185"/>
      <c r="I231" s="185"/>
      <c r="J231" s="185"/>
      <c r="K231" s="4"/>
      <c r="L231" s="4"/>
      <c r="M231" s="4"/>
      <c r="N231" s="4"/>
      <c r="O231" s="4"/>
      <c r="P231" s="123"/>
      <c r="Q231" s="153"/>
      <c r="R231" s="4"/>
      <c r="S231" s="4"/>
      <c r="T231" s="4"/>
      <c r="U231" s="4"/>
      <c r="V231" s="4"/>
      <c r="W231" s="4"/>
      <c r="X231" s="4"/>
      <c r="Y231" s="4"/>
    </row>
    <row r="232" spans="1:25" ht="16.5" hidden="1" customHeight="1" x14ac:dyDescent="0.25">
      <c r="A232" s="87"/>
      <c r="B232" s="6"/>
      <c r="C232" s="6"/>
      <c r="D232" s="6"/>
      <c r="E232" s="4"/>
      <c r="F232" s="4"/>
      <c r="G232" s="4"/>
      <c r="H232" s="4"/>
      <c r="I232" s="153"/>
      <c r="J232" s="4"/>
      <c r="K232" s="4"/>
      <c r="L232" s="4"/>
      <c r="M232" s="4"/>
      <c r="N232" s="4"/>
      <c r="O232" s="4"/>
      <c r="P232" s="123"/>
      <c r="Q232" s="153"/>
      <c r="R232" s="4"/>
      <c r="S232" s="4"/>
      <c r="T232" s="4"/>
      <c r="U232" s="4"/>
      <c r="V232" s="4"/>
      <c r="W232" s="4"/>
      <c r="X232" s="4"/>
      <c r="Y232" s="4"/>
    </row>
    <row r="233" spans="1:25" ht="9" hidden="1" customHeight="1" x14ac:dyDescent="0.25">
      <c r="A233" s="69"/>
      <c r="B233" s="70"/>
      <c r="C233" s="70"/>
      <c r="D233" s="70"/>
      <c r="E233" s="70"/>
      <c r="F233" s="70"/>
      <c r="G233" s="70"/>
      <c r="H233" s="70"/>
      <c r="I233" s="154"/>
      <c r="J233" s="70"/>
      <c r="K233" s="70"/>
      <c r="L233" s="70"/>
      <c r="M233" s="70"/>
      <c r="N233" s="70"/>
      <c r="O233" s="70"/>
      <c r="P233" s="124"/>
      <c r="Q233" s="154"/>
      <c r="R233" s="70"/>
      <c r="S233" s="70"/>
      <c r="T233" s="70"/>
      <c r="U233" s="70"/>
      <c r="V233" s="70"/>
      <c r="W233" s="70"/>
      <c r="X233" s="70"/>
      <c r="Y233" s="70"/>
    </row>
    <row r="234" spans="1:25" s="12" customFormat="1" ht="48.75" hidden="1" customHeight="1" x14ac:dyDescent="0.2">
      <c r="A234" s="32" t="s">
        <v>149</v>
      </c>
      <c r="B234" s="27"/>
      <c r="C234" s="27">
        <f>SUM(E234:Y234)</f>
        <v>259083</v>
      </c>
      <c r="D234" s="27"/>
      <c r="E234" s="39">
        <v>9345</v>
      </c>
      <c r="F234" s="39">
        <v>9100</v>
      </c>
      <c r="G234" s="39">
        <v>16579</v>
      </c>
      <c r="H234" s="39">
        <v>16195</v>
      </c>
      <c r="I234" s="134">
        <v>7250</v>
      </c>
      <c r="J234" s="39">
        <v>17539</v>
      </c>
      <c r="K234" s="102">
        <v>12001</v>
      </c>
      <c r="L234" s="39">
        <v>14609</v>
      </c>
      <c r="M234" s="39">
        <v>13004</v>
      </c>
      <c r="N234" s="39">
        <v>3780</v>
      </c>
      <c r="O234" s="39">
        <v>8536</v>
      </c>
      <c r="P234" s="107">
        <v>11438</v>
      </c>
      <c r="Q234" s="134">
        <v>16561</v>
      </c>
      <c r="R234" s="39">
        <v>15418</v>
      </c>
      <c r="S234" s="39">
        <v>18986</v>
      </c>
      <c r="T234" s="39">
        <v>13238</v>
      </c>
      <c r="U234" s="39">
        <v>7143</v>
      </c>
      <c r="V234" s="39">
        <v>4504</v>
      </c>
      <c r="W234" s="39">
        <v>11688</v>
      </c>
      <c r="X234" s="39">
        <v>21385</v>
      </c>
      <c r="Y234" s="39">
        <v>10784</v>
      </c>
    </row>
    <row r="235" spans="1:25" ht="21" hidden="1" customHeight="1" x14ac:dyDescent="0.25">
      <c r="A235" s="64" t="s">
        <v>151</v>
      </c>
      <c r="B235" s="71"/>
      <c r="C235" s="27">
        <f>SUM(E235:Y235)</f>
        <v>380</v>
      </c>
      <c r="D235" s="27"/>
      <c r="E235" s="64">
        <v>16</v>
      </c>
      <c r="F235" s="64">
        <v>21</v>
      </c>
      <c r="G235" s="64">
        <v>32</v>
      </c>
      <c r="H235" s="64">
        <v>25</v>
      </c>
      <c r="I235" s="155">
        <v>16</v>
      </c>
      <c r="J235" s="64">
        <v>31</v>
      </c>
      <c r="K235" s="64">
        <v>14</v>
      </c>
      <c r="L235" s="64">
        <v>29</v>
      </c>
      <c r="M235" s="64">
        <v>18</v>
      </c>
      <c r="N235" s="64">
        <v>8</v>
      </c>
      <c r="O235" s="64">
        <v>7</v>
      </c>
      <c r="P235" s="125">
        <v>15</v>
      </c>
      <c r="Q235" s="155">
        <v>25</v>
      </c>
      <c r="R235" s="64">
        <v>31</v>
      </c>
      <c r="S235" s="64">
        <v>10</v>
      </c>
      <c r="T235" s="64">
        <v>8</v>
      </c>
      <c r="U235" s="64">
        <v>8</v>
      </c>
      <c r="V235" s="64">
        <v>6</v>
      </c>
      <c r="W235" s="64">
        <v>12</v>
      </c>
      <c r="X235" s="64">
        <v>35</v>
      </c>
      <c r="Y235" s="64">
        <v>13</v>
      </c>
    </row>
    <row r="236" spans="1:25" ht="0.6" hidden="1" customHeight="1" x14ac:dyDescent="0.25">
      <c r="A236" s="64" t="s">
        <v>152</v>
      </c>
      <c r="B236" s="71"/>
      <c r="C236" s="27">
        <f>SUM(E236:Y236)</f>
        <v>208</v>
      </c>
      <c r="D236" s="27"/>
      <c r="E236" s="64">
        <v>10</v>
      </c>
      <c r="F236" s="64">
        <v>2</v>
      </c>
      <c r="G236" s="64">
        <v>42</v>
      </c>
      <c r="H236" s="64">
        <v>11</v>
      </c>
      <c r="I236" s="155">
        <v>9</v>
      </c>
      <c r="J236" s="64">
        <v>30</v>
      </c>
      <c r="K236" s="64">
        <v>9</v>
      </c>
      <c r="L236" s="64">
        <v>15</v>
      </c>
      <c r="M236" s="64">
        <v>1</v>
      </c>
      <c r="N236" s="64">
        <v>2</v>
      </c>
      <c r="O236" s="64">
        <v>5</v>
      </c>
      <c r="P236" s="125">
        <v>1</v>
      </c>
      <c r="Q236" s="155">
        <v>4</v>
      </c>
      <c r="R236" s="64">
        <v>8</v>
      </c>
      <c r="S236" s="64">
        <v>14</v>
      </c>
      <c r="T236" s="64">
        <v>2</v>
      </c>
      <c r="U236" s="64">
        <v>1</v>
      </c>
      <c r="V236" s="64">
        <v>2</v>
      </c>
      <c r="W236" s="64">
        <v>16</v>
      </c>
      <c r="X236" s="64">
        <v>16</v>
      </c>
      <c r="Y236" s="64">
        <v>8</v>
      </c>
    </row>
    <row r="237" spans="1:25" ht="2.4500000000000002" hidden="1" customHeight="1" x14ac:dyDescent="0.25">
      <c r="A237" s="64" t="s">
        <v>152</v>
      </c>
      <c r="B237" s="71"/>
      <c r="C237" s="27">
        <f>SUM(E237:Y237)</f>
        <v>194</v>
      </c>
      <c r="D237" s="27"/>
      <c r="E237" s="64">
        <v>10</v>
      </c>
      <c r="F237" s="64">
        <v>2</v>
      </c>
      <c r="G237" s="64">
        <v>42</v>
      </c>
      <c r="H237" s="64">
        <v>11</v>
      </c>
      <c r="I237" s="155">
        <v>2</v>
      </c>
      <c r="J237" s="64">
        <v>30</v>
      </c>
      <c r="K237" s="64">
        <v>9</v>
      </c>
      <c r="L237" s="64">
        <v>15</v>
      </c>
      <c r="M237" s="64">
        <v>1</v>
      </c>
      <c r="N237" s="64">
        <v>2</v>
      </c>
      <c r="O237" s="64">
        <v>5</v>
      </c>
      <c r="P237" s="125">
        <v>1</v>
      </c>
      <c r="Q237" s="155">
        <v>4</v>
      </c>
      <c r="R237" s="64">
        <v>1</v>
      </c>
      <c r="S237" s="64">
        <v>14</v>
      </c>
      <c r="T237" s="64">
        <v>2</v>
      </c>
      <c r="U237" s="64">
        <v>1</v>
      </c>
      <c r="V237" s="64">
        <v>2</v>
      </c>
      <c r="W237" s="64">
        <v>16</v>
      </c>
      <c r="X237" s="64">
        <v>16</v>
      </c>
      <c r="Y237" s="64">
        <v>8</v>
      </c>
    </row>
    <row r="238" spans="1:25" ht="24" hidden="1" customHeight="1" x14ac:dyDescent="0.25">
      <c r="A238" s="64" t="s">
        <v>78</v>
      </c>
      <c r="B238" s="27">
        <v>554</v>
      </c>
      <c r="C238" s="27">
        <f>SUM(E238:Y238)</f>
        <v>574</v>
      </c>
      <c r="D238" s="27"/>
      <c r="E238" s="81">
        <v>11</v>
      </c>
      <c r="F238" s="81">
        <v>15</v>
      </c>
      <c r="G238" s="81">
        <v>93</v>
      </c>
      <c r="H238" s="81">
        <v>30</v>
      </c>
      <c r="I238" s="156">
        <v>15</v>
      </c>
      <c r="J238" s="81">
        <v>55</v>
      </c>
      <c r="K238" s="81">
        <v>16</v>
      </c>
      <c r="L238" s="81">
        <v>18</v>
      </c>
      <c r="M238" s="81">
        <v>16</v>
      </c>
      <c r="N238" s="81">
        <v>10</v>
      </c>
      <c r="O238" s="81">
        <v>11</v>
      </c>
      <c r="P238" s="126">
        <v>40</v>
      </c>
      <c r="Q238" s="156">
        <v>22</v>
      </c>
      <c r="R238" s="81">
        <v>55</v>
      </c>
      <c r="S238" s="81">
        <v>14</v>
      </c>
      <c r="T238" s="81">
        <v>29</v>
      </c>
      <c r="U238" s="81">
        <v>22</v>
      </c>
      <c r="V238" s="81">
        <v>9</v>
      </c>
      <c r="W238" s="81">
        <v>7</v>
      </c>
      <c r="X238" s="81">
        <v>60</v>
      </c>
      <c r="Y238" s="81">
        <v>26</v>
      </c>
    </row>
    <row r="239" spans="1:25" ht="16.5" hidden="1" customHeight="1" x14ac:dyDescent="0.25"/>
    <row r="240" spans="1:25" s="64" customFormat="1" ht="16.5" hidden="1" customHeight="1" x14ac:dyDescent="0.25">
      <c r="A240" s="64" t="s">
        <v>159</v>
      </c>
      <c r="B240" s="71"/>
      <c r="C240" s="64">
        <f>SUM(E240:Y240)</f>
        <v>40</v>
      </c>
      <c r="E240" s="64">
        <v>3</v>
      </c>
      <c r="G240" s="64">
        <v>1</v>
      </c>
      <c r="H240" s="64">
        <v>6</v>
      </c>
      <c r="I240" s="155"/>
      <c r="J240" s="64">
        <v>1</v>
      </c>
      <c r="M240" s="64">
        <v>1</v>
      </c>
      <c r="O240" s="64">
        <v>2</v>
      </c>
      <c r="P240" s="125">
        <v>1</v>
      </c>
      <c r="Q240" s="155">
        <v>3</v>
      </c>
      <c r="R240" s="64">
        <v>1</v>
      </c>
      <c r="S240" s="64">
        <v>3</v>
      </c>
      <c r="T240" s="64">
        <v>7</v>
      </c>
      <c r="U240" s="64">
        <v>1</v>
      </c>
      <c r="V240" s="64">
        <v>1</v>
      </c>
      <c r="W240" s="64">
        <v>1</v>
      </c>
      <c r="X240" s="64">
        <v>4</v>
      </c>
      <c r="Y240" s="64">
        <v>4</v>
      </c>
    </row>
    <row r="241" spans="1:25" ht="16.5" hidden="1" customHeight="1" x14ac:dyDescent="0.25"/>
    <row r="242" spans="1:25" ht="21" hidden="1" customHeight="1" x14ac:dyDescent="0.25">
      <c r="A242" s="64" t="s">
        <v>162</v>
      </c>
      <c r="B242" s="27">
        <v>45</v>
      </c>
      <c r="C242" s="27">
        <f>SUM(E242:Y242)</f>
        <v>58</v>
      </c>
      <c r="D242" s="27"/>
      <c r="E242" s="81">
        <v>5</v>
      </c>
      <c r="F242" s="81">
        <v>3</v>
      </c>
      <c r="G242" s="81"/>
      <c r="H242" s="81">
        <v>5</v>
      </c>
      <c r="I242" s="156">
        <v>2</v>
      </c>
      <c r="J242" s="81"/>
      <c r="K242" s="81">
        <v>2</v>
      </c>
      <c r="L242" s="81">
        <v>0</v>
      </c>
      <c r="M242" s="81">
        <v>3</v>
      </c>
      <c r="N242" s="81">
        <v>3</v>
      </c>
      <c r="O242" s="81">
        <v>3</v>
      </c>
      <c r="P242" s="126">
        <v>2</v>
      </c>
      <c r="Q242" s="156">
        <v>2</v>
      </c>
      <c r="R242" s="81">
        <v>10</v>
      </c>
      <c r="S242" s="81">
        <v>6</v>
      </c>
      <c r="T242" s="81">
        <v>6</v>
      </c>
      <c r="U242" s="81">
        <v>1</v>
      </c>
      <c r="V242" s="81">
        <v>1</v>
      </c>
      <c r="W242" s="81">
        <v>4</v>
      </c>
      <c r="X242" s="81"/>
      <c r="Y242" s="81"/>
    </row>
    <row r="243" spans="1:25" ht="16.5" hidden="1" customHeight="1" x14ac:dyDescent="0.25"/>
    <row r="244" spans="1:25" ht="16.5" hidden="1" customHeight="1" x14ac:dyDescent="0.25"/>
    <row r="245" spans="1:25" ht="13.5" hidden="1" customHeight="1" x14ac:dyDescent="0.25"/>
    <row r="246" spans="1:25" ht="16.5" hidden="1" customHeight="1" x14ac:dyDescent="0.25">
      <c r="J246" s="1" t="s">
        <v>172</v>
      </c>
      <c r="S246" s="1" t="s">
        <v>175</v>
      </c>
      <c r="U246" s="1" t="s">
        <v>173</v>
      </c>
      <c r="X246" s="1" t="s">
        <v>174</v>
      </c>
      <c r="Y246" s="1" t="s">
        <v>171</v>
      </c>
    </row>
    <row r="247" spans="1:25" ht="16.5" hidden="1" customHeight="1" x14ac:dyDescent="0.25"/>
    <row r="248" spans="1:25" ht="22.5" hidden="1" customHeight="1" x14ac:dyDescent="0.25">
      <c r="A248" s="13" t="s">
        <v>188</v>
      </c>
      <c r="B248" s="71"/>
      <c r="C248" s="83">
        <f>SUM(E248:Y248)</f>
        <v>49</v>
      </c>
      <c r="D248" s="71"/>
      <c r="E248" s="64">
        <v>1</v>
      </c>
      <c r="F248" s="64">
        <v>2</v>
      </c>
      <c r="G248" s="64"/>
      <c r="H248" s="64">
        <v>2</v>
      </c>
      <c r="I248" s="155"/>
      <c r="J248" s="64">
        <v>3</v>
      </c>
      <c r="K248" s="64">
        <v>1</v>
      </c>
      <c r="L248" s="64">
        <v>1</v>
      </c>
      <c r="M248" s="64">
        <v>8</v>
      </c>
      <c r="N248" s="64">
        <v>6</v>
      </c>
      <c r="O248" s="64">
        <v>1</v>
      </c>
      <c r="P248" s="125">
        <v>0</v>
      </c>
      <c r="Q248" s="155">
        <v>1</v>
      </c>
      <c r="R248" s="64">
        <v>4</v>
      </c>
      <c r="S248" s="64">
        <v>3</v>
      </c>
      <c r="T248" s="64">
        <v>2</v>
      </c>
      <c r="U248" s="64">
        <v>1</v>
      </c>
      <c r="V248" s="64">
        <v>1</v>
      </c>
      <c r="W248" s="64">
        <v>7</v>
      </c>
      <c r="X248" s="64"/>
      <c r="Y248" s="64">
        <v>5</v>
      </c>
    </row>
    <row r="249" spans="1:25" x14ac:dyDescent="0.25">
      <c r="B249" s="157"/>
    </row>
  </sheetData>
  <dataConsolidate/>
  <mergeCells count="29">
    <mergeCell ref="A231:J231"/>
    <mergeCell ref="A230:Y23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2022-08-15T05:49:16Z</cp:lastPrinted>
  <dcterms:created xsi:type="dcterms:W3CDTF">2017-06-08T05:54:08Z</dcterms:created>
  <dcterms:modified xsi:type="dcterms:W3CDTF">2022-08-17T14:04:24Z</dcterms:modified>
</cp:coreProperties>
</file>