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V125" i="1" l="1"/>
  <c r="W125" i="1"/>
  <c r="V124" i="1"/>
  <c r="K125" i="1"/>
  <c r="K143" i="1" l="1"/>
  <c r="R167" i="1" l="1"/>
  <c r="F131" i="1" l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H167" i="1" l="1"/>
  <c r="T148" i="1"/>
  <c r="G148" i="1"/>
  <c r="V103" i="1" l="1"/>
  <c r="O125" i="1" l="1"/>
  <c r="G152" i="1" l="1"/>
  <c r="P184" i="1" l="1"/>
  <c r="P183" i="1" s="1"/>
  <c r="B152" i="1" l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O124" i="1" l="1"/>
  <c r="C130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F186" i="1" l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F152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0" i="1" l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22" i="1"/>
  <c r="D122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<sst xmlns="http://schemas.openxmlformats.org/spreadsheetml/2006/main" count="260" uniqueCount="210">
  <si>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</si>
  <si>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</si>
  <si>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</si>
  <si>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</si>
  <si>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</si>
  <si>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</si>
  <si>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</si>
  <si>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</si>
  <si>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</si>
  <si>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</si>
  <si>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</si>
  <si>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</si>
  <si>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</si>
  <si>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</si>
  <si>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</si>
  <si>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</si>
  <si>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</si>
  <si>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</si>
  <si>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</si>
  <si>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</si>
  <si>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</si>
  <si>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</si>
  <si>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</si>
  <si>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</si>
  <si>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</si>
  <si>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</si>
  <si>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</si>
  <si>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</si>
  <si>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</si>
  <si>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</si>
  <si>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</si>
  <si>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</si>
  <si>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</si>
  <si>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</si>
  <si>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</si>
  <si>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</si>
  <si>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</si>
  <si>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</si>
  <si>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</si>
  <si>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</si>
  <si>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</si>
  <si>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</si>
  <si>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</si>
  <si>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</si>
  <si>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</si>
  <si>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</si>
  <si>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</si>
  <si>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</si>
  <si>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</si>
  <si>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</si>
  <si>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</si>
  <si>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</si>
  <si>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</si>
  <si>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</si>
  <si>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</si>
  <si>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</si>
  <si>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</si>
  <si>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</si>
  <si>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</si>
  <si>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</si>
  <si>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</si>
  <si>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</si>
  <si>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</si>
  <si>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</si>
  <si>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</si>
  <si>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</si>
  <si>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</si>
  <si>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</si>
  <si>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</si>
  <si>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</si>
  <si>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</si>
  <si>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</si>
  <si>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</si>
  <si>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</si>
  <si>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</si>
  <si>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</si>
  <si>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</si>
  <si>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</si>
  <si>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</si>
  <si>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</si>
  <si>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</si>
  <si>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</si>
  <si>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</si>
  <si>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</si>
  <si>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</si>
  <si>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</si>
  <si>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</si>
  <si>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</si>
  <si>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</si>
  <si>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</si>
  <si>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</si>
  <si>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</si>
  <si>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</si>
  <si>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</si>
  <si>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</si>
  <si>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</si>
  <si>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</si>
  <si>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</si>
  <si>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</si>
  <si>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</si>
  <si>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</si>
  <si>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</si>
  <si>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</si>
  <si>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</si>
  <si>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</si>
  <si>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</si>
  <si>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</si>
  <si>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</si>
  <si>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</si>
  <si>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</si>
  <si>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</si>
  <si>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</si>
  <si>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</si>
  <si>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</si>
  <si>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</si>
  <si>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</si>
  <si>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</si>
  <si>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</si>
  <si>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</si>
  <si>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</si>
  <si>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</si>
  <si>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</si>
  <si>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</si>
  <si>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</si>
  <si>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</si>
  <si>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</si>
  <si>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</si>
  <si>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</si>
  <si>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</si>
  <si>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</si>
  <si>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</si>
  <si>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</si>
  <si>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</si>
  <si>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</si>
  <si>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</si>
  <si>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</si>
  <si>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</si>
  <si>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</si>
  <si>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</si>
  <si>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</si>
  <si>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</si>
  <si>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</si>
  <si>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</si>
  <si>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</si>
  <si>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</si>
  <si>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</si>
  <si>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</si>
  <si>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</si>
  <si>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</si>
  <si>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</si>
  <si>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</si>
  <si>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</si>
  <si>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</si>
  <si>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</si>
  <si>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</si>
  <si>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</si>
  <si>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</si>
  <si>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</si>
  <si>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</si>
  <si>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</si>
  <si>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</si>
  <si>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</si>
  <si>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</si>
  <si>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</si>
  <si>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</si>
  <si>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</si>
  <si>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</si>
  <si>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</si>
  <si>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</si>
  <si>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</si>
  <si>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</si>
  <si>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</si>
  <si>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</si>
  <si>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</si>
  <si>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</si>
  <si>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</si>
  <si>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</si>
  <si>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</si>
  <si>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</si>
  <si>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</si>
  <si>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</si>
  <si>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</si>
  <si>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</si>
  <si>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</si>
  <si>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</si>
  <si>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</si>
  <si>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</si>
  <si>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</si>
  <si>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</si>
  <si>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</si>
  <si>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</si>
  <si>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</si>
  <si>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</si>
  <si>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</si>
  <si>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</si>
  <si>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</si>
  <si>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</si>
  <si>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</si>
  <si>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</si>
  <si>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</si>
  <si>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</si>
  <si>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</si>
  <si>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</si>
  <si>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</si>
  <si>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</si>
  <si>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</si>
  <si>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</si>
  <si>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</si>
  <si>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</si>
  <si>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17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</si>
</sst>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J7" activePane="bottomRight" state="frozen"/>
      <selection activeCell="A2" sqref="A2"/>
      <selection pane="topRight" activeCell="F2" sqref="F2"/>
      <selection pane="bottomLeft" activeCell="A7" sqref="A7"/>
      <selection pane="bottomRight" activeCell="J131" sqref="J131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9" t="s">
        <v>209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168" customFormat="1" ht="17.25" customHeight="1" thickBot="1" x14ac:dyDescent="0.35">
      <c r="A4" s="170" t="s">
        <v>3</v>
      </c>
      <c r="B4" s="173" t="s">
        <v>196</v>
      </c>
      <c r="C4" s="176" t="s">
        <v>197</v>
      </c>
      <c r="D4" s="176" t="s">
        <v>198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168" t="s">
        <v>0</v>
      </c>
    </row>
    <row r="5" spans="1:26" s="168" customFormat="1" ht="87" customHeight="1" x14ac:dyDescent="0.25">
      <c r="A5" s="171"/>
      <c r="B5" s="174"/>
      <c r="C5" s="177"/>
      <c r="D5" s="177"/>
      <c r="E5" s="182" t="s">
        <v>5</v>
      </c>
      <c r="F5" s="182" t="s">
        <v>6</v>
      </c>
      <c r="G5" s="182" t="s">
        <v>7</v>
      </c>
      <c r="H5" s="182" t="s">
        <v>8</v>
      </c>
      <c r="I5" s="182" t="s">
        <v>9</v>
      </c>
      <c r="J5" s="182" t="s">
        <v>10</v>
      </c>
      <c r="K5" s="182" t="s">
        <v>11</v>
      </c>
      <c r="L5" s="182" t="s">
        <v>12</v>
      </c>
      <c r="M5" s="182" t="s">
        <v>13</v>
      </c>
      <c r="N5" s="182" t="s">
        <v>14</v>
      </c>
      <c r="O5" s="182" t="s">
        <v>15</v>
      </c>
      <c r="P5" s="182" t="s">
        <v>16</v>
      </c>
      <c r="Q5" s="182" t="s">
        <v>17</v>
      </c>
      <c r="R5" s="182" t="s">
        <v>18</v>
      </c>
      <c r="S5" s="182" t="s">
        <v>19</v>
      </c>
      <c r="T5" s="182" t="s">
        <v>20</v>
      </c>
      <c r="U5" s="182" t="s">
        <v>21</v>
      </c>
      <c r="V5" s="182" t="s">
        <v>22</v>
      </c>
      <c r="W5" s="182" t="s">
        <v>23</v>
      </c>
      <c r="X5" s="182" t="s">
        <v>24</v>
      </c>
      <c r="Y5" s="182" t="s">
        <v>25</v>
      </c>
    </row>
    <row r="6" spans="1:26" s="168" customFormat="1" ht="69.75" customHeight="1" thickBot="1" x14ac:dyDescent="0.3">
      <c r="A6" s="172"/>
      <c r="B6" s="175"/>
      <c r="C6" s="178"/>
      <c r="D6" s="178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227145</v>
      </c>
      <c r="C102" s="27">
        <f>SUM(E102:Y102)</f>
        <v>112724</v>
      </c>
      <c r="D102" s="15">
        <f>C102/B102</f>
        <v>0.49626450064936495</v>
      </c>
      <c r="E102" s="39">
        <v>7190</v>
      </c>
      <c r="F102" s="39">
        <v>4014</v>
      </c>
      <c r="G102" s="134">
        <v>9029</v>
      </c>
      <c r="H102" s="134">
        <v>7246</v>
      </c>
      <c r="I102" s="134">
        <v>3126</v>
      </c>
      <c r="J102" s="134">
        <v>10171</v>
      </c>
      <c r="K102" s="134">
        <v>3754</v>
      </c>
      <c r="L102" s="134">
        <v>4080</v>
      </c>
      <c r="M102" s="134">
        <v>5810</v>
      </c>
      <c r="N102" s="134">
        <v>2490</v>
      </c>
      <c r="O102" s="134">
        <v>2992</v>
      </c>
      <c r="P102" s="134">
        <v>5555</v>
      </c>
      <c r="Q102" s="134">
        <v>6465</v>
      </c>
      <c r="R102" s="134">
        <v>5627</v>
      </c>
      <c r="S102" s="134">
        <v>7319</v>
      </c>
      <c r="T102" s="134">
        <v>3887</v>
      </c>
      <c r="U102" s="134">
        <v>2212</v>
      </c>
      <c r="V102" s="134">
        <v>1631</v>
      </c>
      <c r="W102" s="134">
        <v>6057</v>
      </c>
      <c r="X102" s="134">
        <v>10149</v>
      </c>
      <c r="Y102" s="134">
        <v>3920</v>
      </c>
    </row>
    <row r="103" spans="1:25" s="12" customFormat="1" ht="30" customHeight="1" x14ac:dyDescent="0.2">
      <c r="A103" s="13" t="s">
        <v>182</v>
      </c>
      <c r="B103" s="29">
        <f>B102/B101</f>
        <v>0.74909226421130048</v>
      </c>
      <c r="C103" s="29">
        <f>C102/C101</f>
        <v>0.37619433792880191</v>
      </c>
      <c r="D103" s="15">
        <f t="shared" ref="D103:D131" si="28">C103/B103</f>
        <v>0.50220027078358231</v>
      </c>
      <c r="E103" s="29">
        <f>E102/E101</f>
        <v>0.46036624407734666</v>
      </c>
      <c r="F103" s="29">
        <f>F102/F101</f>
        <v>0.40623418682319601</v>
      </c>
      <c r="G103" s="133">
        <f>G102/G101</f>
        <v>0.5100265491724566</v>
      </c>
      <c r="H103" s="133">
        <f t="shared" ref="H103:Y103" si="29">H102/H101</f>
        <v>0.39468380630753308</v>
      </c>
      <c r="I103" s="133">
        <f t="shared" si="29"/>
        <v>0.32829237555135476</v>
      </c>
      <c r="J103" s="133">
        <f t="shared" si="29"/>
        <v>0.4513623857282329</v>
      </c>
      <c r="K103" s="133">
        <f t="shared" si="29"/>
        <v>0.27848664688427299</v>
      </c>
      <c r="L103" s="133">
        <f t="shared" si="29"/>
        <v>0.30215507664963343</v>
      </c>
      <c r="M103" s="133">
        <f t="shared" si="29"/>
        <v>0.37971374419972553</v>
      </c>
      <c r="N103" s="133">
        <f t="shared" si="29"/>
        <v>0.42673521850899743</v>
      </c>
      <c r="O103" s="133">
        <f t="shared" si="29"/>
        <v>0.35299669655497878</v>
      </c>
      <c r="P103" s="133">
        <f t="shared" si="29"/>
        <v>0.36678771871904919</v>
      </c>
      <c r="Q103" s="133">
        <f t="shared" si="29"/>
        <v>0.3718295278081325</v>
      </c>
      <c r="R103" s="133">
        <f t="shared" si="29"/>
        <v>0.33162423385195661</v>
      </c>
      <c r="S103" s="133">
        <f t="shared" si="29"/>
        <v>0.39332545141874464</v>
      </c>
      <c r="T103" s="133">
        <f t="shared" si="29"/>
        <v>0.28854576497661644</v>
      </c>
      <c r="U103" s="133">
        <f t="shared" si="29"/>
        <v>0.21191799195248132</v>
      </c>
      <c r="V103" s="133">
        <f t="shared" si="29"/>
        <v>0.28509001922740779</v>
      </c>
      <c r="W103" s="133">
        <f t="shared" si="29"/>
        <v>0.39684203629692721</v>
      </c>
      <c r="X103" s="133">
        <f t="shared" si="29"/>
        <v>0.42916948579161029</v>
      </c>
      <c r="Y103" s="133">
        <f t="shared" si="29"/>
        <v>0.3066812705366922</v>
      </c>
    </row>
    <row r="104" spans="1:25" s="94" customFormat="1" ht="31.9" hidden="1" customHeight="1" x14ac:dyDescent="0.2">
      <c r="A104" s="92" t="s">
        <v>96</v>
      </c>
      <c r="B104" s="95">
        <f>B101-B102</f>
        <v>76082</v>
      </c>
      <c r="C104" s="95">
        <f>C101-C102</f>
        <v>186919</v>
      </c>
      <c r="D104" s="15">
        <f t="shared" si="28"/>
        <v>2.4568097578927999</v>
      </c>
      <c r="E104" s="95">
        <f t="shared" ref="E104:Y104" si="30">E101-E102</f>
        <v>8428</v>
      </c>
      <c r="F104" s="95">
        <f t="shared" si="30"/>
        <v>5867</v>
      </c>
      <c r="G104" s="134">
        <f t="shared" si="30"/>
        <v>8674</v>
      </c>
      <c r="H104" s="134">
        <f t="shared" si="30"/>
        <v>11113</v>
      </c>
      <c r="I104" s="134">
        <f t="shared" si="30"/>
        <v>6396</v>
      </c>
      <c r="J104" s="134">
        <f t="shared" si="30"/>
        <v>12363</v>
      </c>
      <c r="K104" s="134">
        <f t="shared" si="30"/>
        <v>9726</v>
      </c>
      <c r="L104" s="134">
        <f t="shared" si="30"/>
        <v>9423</v>
      </c>
      <c r="M104" s="134">
        <f t="shared" si="30"/>
        <v>9491</v>
      </c>
      <c r="N104" s="134">
        <f t="shared" si="30"/>
        <v>3345</v>
      </c>
      <c r="O104" s="134">
        <f t="shared" si="30"/>
        <v>5484</v>
      </c>
      <c r="P104" s="134">
        <f t="shared" si="30"/>
        <v>9590</v>
      </c>
      <c r="Q104" s="134">
        <f t="shared" si="30"/>
        <v>10922</v>
      </c>
      <c r="R104" s="134">
        <f t="shared" si="30"/>
        <v>11341</v>
      </c>
      <c r="S104" s="134">
        <f t="shared" si="30"/>
        <v>11289</v>
      </c>
      <c r="T104" s="134">
        <f t="shared" si="30"/>
        <v>9584</v>
      </c>
      <c r="U104" s="134">
        <f t="shared" si="30"/>
        <v>8226</v>
      </c>
      <c r="V104" s="134">
        <f t="shared" si="30"/>
        <v>4090</v>
      </c>
      <c r="W104" s="134">
        <f t="shared" si="30"/>
        <v>9206</v>
      </c>
      <c r="X104" s="134">
        <f t="shared" si="30"/>
        <v>13499</v>
      </c>
      <c r="Y104" s="134">
        <f t="shared" si="30"/>
        <v>8862</v>
      </c>
    </row>
    <row r="105" spans="1:25" s="12" customFormat="1" ht="30" customHeight="1" x14ac:dyDescent="0.2">
      <c r="A105" s="11" t="s">
        <v>92</v>
      </c>
      <c r="B105" s="39">
        <v>133617</v>
      </c>
      <c r="C105" s="26">
        <f>SUM(E105:Y105)</f>
        <v>69756</v>
      </c>
      <c r="D105" s="15">
        <f t="shared" si="28"/>
        <v>0.5220593187992546</v>
      </c>
      <c r="E105" s="10">
        <v>6300</v>
      </c>
      <c r="F105" s="10">
        <v>2100</v>
      </c>
      <c r="G105" s="134">
        <v>3797</v>
      </c>
      <c r="H105" s="134">
        <v>5766</v>
      </c>
      <c r="I105" s="134">
        <v>2130</v>
      </c>
      <c r="J105" s="134">
        <v>5703</v>
      </c>
      <c r="K105" s="134">
        <v>1801</v>
      </c>
      <c r="L105" s="134">
        <v>2262</v>
      </c>
      <c r="M105" s="134">
        <v>4313</v>
      </c>
      <c r="N105" s="134">
        <v>1744</v>
      </c>
      <c r="O105" s="134">
        <v>2085</v>
      </c>
      <c r="P105" s="134">
        <v>4667</v>
      </c>
      <c r="Q105" s="134">
        <v>5243</v>
      </c>
      <c r="R105" s="134">
        <v>3218</v>
      </c>
      <c r="S105" s="134">
        <v>5136</v>
      </c>
      <c r="T105" s="134">
        <v>2919</v>
      </c>
      <c r="U105" s="134">
        <v>1336</v>
      </c>
      <c r="V105" s="134">
        <v>1395</v>
      </c>
      <c r="W105" s="134">
        <v>4267</v>
      </c>
      <c r="X105" s="134">
        <v>2384</v>
      </c>
      <c r="Y105" s="134">
        <v>1190</v>
      </c>
    </row>
    <row r="106" spans="1:25" s="12" customFormat="1" ht="30" customHeight="1" x14ac:dyDescent="0.2">
      <c r="A106" s="11" t="s">
        <v>93</v>
      </c>
      <c r="B106" s="39">
        <v>9423</v>
      </c>
      <c r="C106" s="26">
        <f>SUM(E106:Y106)</f>
        <v>8911</v>
      </c>
      <c r="D106" s="15">
        <f t="shared" si="28"/>
        <v>0.94566486257030669</v>
      </c>
      <c r="E106" s="10">
        <v>240</v>
      </c>
      <c r="F106" s="10">
        <v>175</v>
      </c>
      <c r="G106" s="134">
        <v>50</v>
      </c>
      <c r="H106" s="134">
        <v>336</v>
      </c>
      <c r="I106" s="134">
        <v>188</v>
      </c>
      <c r="J106" s="134">
        <v>1280</v>
      </c>
      <c r="K106" s="134">
        <v>896</v>
      </c>
      <c r="L106" s="134">
        <v>553</v>
      </c>
      <c r="M106" s="134">
        <v>20</v>
      </c>
      <c r="N106" s="134">
        <v>86</v>
      </c>
      <c r="O106" s="134">
        <v>572</v>
      </c>
      <c r="P106" s="134">
        <v>258</v>
      </c>
      <c r="Q106" s="134">
        <v>90</v>
      </c>
      <c r="R106" s="134">
        <v>370</v>
      </c>
      <c r="S106" s="134">
        <v>450</v>
      </c>
      <c r="T106" s="134">
        <v>50</v>
      </c>
      <c r="U106" s="134"/>
      <c r="V106" s="134">
        <v>210</v>
      </c>
      <c r="W106" s="134">
        <v>970</v>
      </c>
      <c r="X106" s="134">
        <v>1217</v>
      </c>
      <c r="Y106" s="134">
        <v>900</v>
      </c>
    </row>
    <row r="107" spans="1:25" s="12" customFormat="1" ht="30" customHeight="1" x14ac:dyDescent="0.2">
      <c r="A107" s="11" t="s">
        <v>94</v>
      </c>
      <c r="B107" s="39">
        <v>73952</v>
      </c>
      <c r="C107" s="26">
        <f>SUM(E107:Y107)</f>
        <v>26145</v>
      </c>
      <c r="D107" s="15">
        <f t="shared" si="28"/>
        <v>0.3535401341410645</v>
      </c>
      <c r="E107" s="10">
        <v>535</v>
      </c>
      <c r="F107" s="10">
        <v>1035</v>
      </c>
      <c r="G107" s="134">
        <v>4377</v>
      </c>
      <c r="H107" s="134">
        <v>1057</v>
      </c>
      <c r="I107" s="134">
        <v>669</v>
      </c>
      <c r="J107" s="134">
        <v>3188</v>
      </c>
      <c r="K107" s="134">
        <v>696</v>
      </c>
      <c r="L107" s="134">
        <v>898</v>
      </c>
      <c r="M107" s="134">
        <v>555</v>
      </c>
      <c r="N107" s="134">
        <v>620</v>
      </c>
      <c r="O107" s="134">
        <v>180</v>
      </c>
      <c r="P107" s="134">
        <v>274</v>
      </c>
      <c r="Q107" s="134">
        <v>803</v>
      </c>
      <c r="R107" s="134">
        <v>2039</v>
      </c>
      <c r="S107" s="134">
        <v>1431</v>
      </c>
      <c r="T107" s="134">
        <v>362</v>
      </c>
      <c r="U107" s="134">
        <v>876</v>
      </c>
      <c r="V107" s="134">
        <v>26</v>
      </c>
      <c r="W107" s="134">
        <v>240</v>
      </c>
      <c r="X107" s="134">
        <v>4704</v>
      </c>
      <c r="Y107" s="134">
        <v>1580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227145</v>
      </c>
      <c r="C109" s="27">
        <f>SUM(E109:Y109)</f>
        <v>111586</v>
      </c>
      <c r="D109" s="15">
        <f t="shared" si="28"/>
        <v>0.49125448502058155</v>
      </c>
      <c r="E109" s="39">
        <v>7190</v>
      </c>
      <c r="F109" s="39">
        <v>4014</v>
      </c>
      <c r="G109" s="134">
        <v>9029</v>
      </c>
      <c r="H109" s="134">
        <v>7246</v>
      </c>
      <c r="I109" s="134">
        <v>3126</v>
      </c>
      <c r="J109" s="134">
        <v>10171</v>
      </c>
      <c r="K109" s="134">
        <v>3754</v>
      </c>
      <c r="L109" s="134">
        <v>3989</v>
      </c>
      <c r="M109" s="134">
        <v>5810</v>
      </c>
      <c r="N109" s="134">
        <v>2490</v>
      </c>
      <c r="O109" s="134">
        <v>2992</v>
      </c>
      <c r="P109" s="134">
        <v>5555</v>
      </c>
      <c r="Q109" s="134">
        <v>6465</v>
      </c>
      <c r="R109" s="134">
        <v>5627</v>
      </c>
      <c r="S109" s="134">
        <v>7319</v>
      </c>
      <c r="T109" s="134">
        <v>3887</v>
      </c>
      <c r="U109" s="134">
        <v>2212</v>
      </c>
      <c r="V109" s="134">
        <v>1631</v>
      </c>
      <c r="W109" s="134">
        <v>6057</v>
      </c>
      <c r="X109" s="134">
        <v>9102</v>
      </c>
      <c r="Y109" s="134">
        <v>3920</v>
      </c>
    </row>
    <row r="110" spans="1:25" s="12" customFormat="1" ht="31.15" hidden="1" customHeight="1" x14ac:dyDescent="0.2">
      <c r="A110" s="13" t="s">
        <v>182</v>
      </c>
      <c r="B110" s="29">
        <f>B109/B101</f>
        <v>0.74909226421130048</v>
      </c>
      <c r="C110" s="29">
        <f>C109/C101</f>
        <v>0.37239648515066265</v>
      </c>
      <c r="D110" s="15">
        <f t="shared" si="28"/>
        <v>0.49713033085817421</v>
      </c>
      <c r="E110" s="29">
        <f t="shared" ref="E110:Y110" si="31">E109/E101</f>
        <v>0.46036624407734666</v>
      </c>
      <c r="F110" s="29">
        <f t="shared" si="31"/>
        <v>0.40623418682319601</v>
      </c>
      <c r="G110" s="134">
        <f t="shared" si="31"/>
        <v>0.5100265491724566</v>
      </c>
      <c r="H110" s="134">
        <f t="shared" si="31"/>
        <v>0.39468380630753308</v>
      </c>
      <c r="I110" s="134">
        <f t="shared" si="31"/>
        <v>0.32829237555135476</v>
      </c>
      <c r="J110" s="134">
        <f t="shared" si="31"/>
        <v>0.4513623857282329</v>
      </c>
      <c r="K110" s="134">
        <f t="shared" si="31"/>
        <v>0.27848664688427299</v>
      </c>
      <c r="L110" s="134">
        <f t="shared" si="31"/>
        <v>0.29541583351847739</v>
      </c>
      <c r="M110" s="134">
        <f t="shared" si="31"/>
        <v>0.37971374419972553</v>
      </c>
      <c r="N110" s="134">
        <f t="shared" si="31"/>
        <v>0.42673521850899743</v>
      </c>
      <c r="O110" s="134">
        <f t="shared" si="31"/>
        <v>0.35299669655497878</v>
      </c>
      <c r="P110" s="134">
        <f t="shared" si="31"/>
        <v>0.36678771871904919</v>
      </c>
      <c r="Q110" s="134">
        <f t="shared" si="31"/>
        <v>0.3718295278081325</v>
      </c>
      <c r="R110" s="134">
        <f t="shared" si="31"/>
        <v>0.33162423385195661</v>
      </c>
      <c r="S110" s="134">
        <f t="shared" si="31"/>
        <v>0.39332545141874464</v>
      </c>
      <c r="T110" s="134">
        <f t="shared" si="31"/>
        <v>0.28854576497661644</v>
      </c>
      <c r="U110" s="134">
        <f t="shared" si="31"/>
        <v>0.21191799195248132</v>
      </c>
      <c r="V110" s="134">
        <f t="shared" si="31"/>
        <v>0.28509001922740779</v>
      </c>
      <c r="W110" s="134">
        <f t="shared" si="31"/>
        <v>0.39684203629692721</v>
      </c>
      <c r="X110" s="134">
        <f t="shared" si="31"/>
        <v>0.38489512855209745</v>
      </c>
      <c r="Y110" s="134">
        <f t="shared" si="31"/>
        <v>0.3066812705366922</v>
      </c>
    </row>
    <row r="111" spans="1:25" s="12" customFormat="1" ht="30" customHeight="1" x14ac:dyDescent="0.2">
      <c r="A111" s="11" t="s">
        <v>208</v>
      </c>
      <c r="B111" s="39">
        <v>133617</v>
      </c>
      <c r="C111" s="26">
        <f t="shared" ref="C111:C121" si="32">SUM(E111:Y111)</f>
        <v>69649</v>
      </c>
      <c r="D111" s="15">
        <f t="shared" si="28"/>
        <v>0.52125852249339533</v>
      </c>
      <c r="E111" s="10">
        <v>6300</v>
      </c>
      <c r="F111" s="10">
        <v>2100</v>
      </c>
      <c r="G111" s="134">
        <v>3797</v>
      </c>
      <c r="H111" s="134">
        <v>5766</v>
      </c>
      <c r="I111" s="134">
        <v>2130</v>
      </c>
      <c r="J111" s="134">
        <v>5703</v>
      </c>
      <c r="K111" s="134">
        <v>1801</v>
      </c>
      <c r="L111" s="134">
        <v>2262</v>
      </c>
      <c r="M111" s="134">
        <v>4313</v>
      </c>
      <c r="N111" s="134">
        <v>1744</v>
      </c>
      <c r="O111" s="134">
        <v>2085</v>
      </c>
      <c r="P111" s="134">
        <v>4667</v>
      </c>
      <c r="Q111" s="134">
        <v>5243</v>
      </c>
      <c r="R111" s="134">
        <v>3218</v>
      </c>
      <c r="S111" s="134">
        <v>5136</v>
      </c>
      <c r="T111" s="134">
        <v>2919</v>
      </c>
      <c r="U111" s="134">
        <v>1336</v>
      </c>
      <c r="V111" s="134">
        <v>1395</v>
      </c>
      <c r="W111" s="134">
        <v>4267</v>
      </c>
      <c r="X111" s="134">
        <v>2277</v>
      </c>
      <c r="Y111" s="134">
        <v>1190</v>
      </c>
    </row>
    <row r="112" spans="1:25" s="12" customFormat="1" ht="30" customHeight="1" x14ac:dyDescent="0.2">
      <c r="A112" s="11" t="s">
        <v>93</v>
      </c>
      <c r="B112" s="39">
        <v>9423</v>
      </c>
      <c r="C112" s="26">
        <f t="shared" si="32"/>
        <v>8891</v>
      </c>
      <c r="D112" s="15">
        <f t="shared" si="28"/>
        <v>0.94354239626445935</v>
      </c>
      <c r="E112" s="26">
        <v>240</v>
      </c>
      <c r="F112" s="10">
        <v>175</v>
      </c>
      <c r="G112" s="134">
        <v>50</v>
      </c>
      <c r="H112" s="134">
        <v>336</v>
      </c>
      <c r="I112" s="134">
        <v>188</v>
      </c>
      <c r="J112" s="134">
        <v>1280</v>
      </c>
      <c r="K112" s="134">
        <v>896</v>
      </c>
      <c r="L112" s="134">
        <v>553</v>
      </c>
      <c r="M112" s="134">
        <v>20</v>
      </c>
      <c r="N112" s="134">
        <v>86</v>
      </c>
      <c r="O112" s="134">
        <v>572</v>
      </c>
      <c r="P112" s="134">
        <v>258</v>
      </c>
      <c r="Q112" s="134">
        <v>90</v>
      </c>
      <c r="R112" s="134">
        <v>370</v>
      </c>
      <c r="S112" s="134">
        <v>450</v>
      </c>
      <c r="T112" s="134">
        <v>50</v>
      </c>
      <c r="U112" s="134"/>
      <c r="V112" s="134">
        <v>210</v>
      </c>
      <c r="W112" s="134">
        <v>970</v>
      </c>
      <c r="X112" s="134">
        <v>1197</v>
      </c>
      <c r="Y112" s="134">
        <v>900</v>
      </c>
    </row>
    <row r="113" spans="1:25" s="12" customFormat="1" ht="30" customHeight="1" x14ac:dyDescent="0.2">
      <c r="A113" s="11" t="s">
        <v>94</v>
      </c>
      <c r="B113" s="39">
        <v>73952</v>
      </c>
      <c r="C113" s="26">
        <f t="shared" si="32"/>
        <v>25665</v>
      </c>
      <c r="D113" s="15">
        <f t="shared" si="28"/>
        <v>0.34704943747295541</v>
      </c>
      <c r="E113" s="10">
        <v>535</v>
      </c>
      <c r="F113" s="10">
        <v>1035</v>
      </c>
      <c r="G113" s="134">
        <v>4377</v>
      </c>
      <c r="H113" s="134">
        <v>1057</v>
      </c>
      <c r="I113" s="134">
        <v>669</v>
      </c>
      <c r="J113" s="134">
        <v>3188</v>
      </c>
      <c r="K113" s="134">
        <v>696</v>
      </c>
      <c r="L113" s="134">
        <v>898</v>
      </c>
      <c r="M113" s="134">
        <v>555</v>
      </c>
      <c r="N113" s="134">
        <v>620</v>
      </c>
      <c r="O113" s="134">
        <v>180</v>
      </c>
      <c r="P113" s="134">
        <v>274</v>
      </c>
      <c r="Q113" s="134">
        <v>803</v>
      </c>
      <c r="R113" s="134">
        <v>2039</v>
      </c>
      <c r="S113" s="134">
        <v>1431</v>
      </c>
      <c r="T113" s="134">
        <v>362</v>
      </c>
      <c r="U113" s="134">
        <v>876</v>
      </c>
      <c r="V113" s="134">
        <v>26</v>
      </c>
      <c r="W113" s="134">
        <v>240</v>
      </c>
      <c r="X113" s="134">
        <v>4224</v>
      </c>
      <c r="Y113" s="134">
        <v>1580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463670</v>
      </c>
      <c r="C116" s="27">
        <f t="shared" si="32"/>
        <v>393303.3</v>
      </c>
      <c r="D116" s="15">
        <f t="shared" si="28"/>
        <v>0.84823969633575602</v>
      </c>
      <c r="E116" s="39">
        <v>36022</v>
      </c>
      <c r="F116" s="39">
        <v>12042</v>
      </c>
      <c r="G116" s="134">
        <v>32109</v>
      </c>
      <c r="H116" s="134">
        <v>23644</v>
      </c>
      <c r="I116" s="134">
        <v>10083</v>
      </c>
      <c r="J116" s="134">
        <v>37755</v>
      </c>
      <c r="K116" s="134">
        <v>12680</v>
      </c>
      <c r="L116" s="134">
        <v>12748</v>
      </c>
      <c r="M116" s="134">
        <v>20668</v>
      </c>
      <c r="N116" s="134">
        <v>7755</v>
      </c>
      <c r="O116" s="134">
        <v>9007</v>
      </c>
      <c r="P116" s="134">
        <v>18511</v>
      </c>
      <c r="Q116" s="134">
        <v>20494</v>
      </c>
      <c r="R116" s="134">
        <v>21068</v>
      </c>
      <c r="S116" s="134">
        <v>31422.3</v>
      </c>
      <c r="T116" s="134">
        <v>12638</v>
      </c>
      <c r="U116" s="134">
        <v>6779</v>
      </c>
      <c r="V116" s="134">
        <v>4190</v>
      </c>
      <c r="W116" s="134">
        <v>19645</v>
      </c>
      <c r="X116" s="134">
        <v>31893</v>
      </c>
      <c r="Y116" s="134">
        <v>12150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0.66079183467741931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273958</v>
      </c>
      <c r="C118" s="26">
        <f t="shared" si="32"/>
        <v>254620</v>
      </c>
      <c r="D118" s="15">
        <f t="shared" si="28"/>
        <v>0.92941253768825882</v>
      </c>
      <c r="E118" s="10">
        <v>32531</v>
      </c>
      <c r="F118" s="10">
        <v>6300</v>
      </c>
      <c r="G118" s="134">
        <v>13331</v>
      </c>
      <c r="H118" s="134">
        <v>19061</v>
      </c>
      <c r="I118" s="134">
        <v>6603</v>
      </c>
      <c r="J118" s="134">
        <v>21264</v>
      </c>
      <c r="K118" s="134">
        <v>6773</v>
      </c>
      <c r="L118" s="134">
        <v>7427</v>
      </c>
      <c r="M118" s="134">
        <v>15716</v>
      </c>
      <c r="N118" s="134">
        <v>5525</v>
      </c>
      <c r="O118" s="134">
        <v>6711</v>
      </c>
      <c r="P118" s="134">
        <v>15955</v>
      </c>
      <c r="Q118" s="134">
        <v>17436</v>
      </c>
      <c r="R118" s="134">
        <v>12872</v>
      </c>
      <c r="S118" s="134">
        <v>23335</v>
      </c>
      <c r="T118" s="134">
        <v>9516</v>
      </c>
      <c r="U118" s="134">
        <v>4275</v>
      </c>
      <c r="V118" s="134">
        <v>3712</v>
      </c>
      <c r="W118" s="134">
        <v>14214</v>
      </c>
      <c r="X118" s="134">
        <v>8613</v>
      </c>
      <c r="Y118" s="134">
        <v>3450</v>
      </c>
    </row>
    <row r="119" spans="1:25" s="12" customFormat="1" ht="30" customHeight="1" x14ac:dyDescent="0.2">
      <c r="A119" s="11" t="s">
        <v>93</v>
      </c>
      <c r="B119" s="26">
        <v>17503</v>
      </c>
      <c r="C119" s="26">
        <f t="shared" si="32"/>
        <v>27894</v>
      </c>
      <c r="D119" s="15">
        <f t="shared" si="28"/>
        <v>1.5936696566302919</v>
      </c>
      <c r="E119" s="10">
        <v>730</v>
      </c>
      <c r="F119" s="10">
        <v>525</v>
      </c>
      <c r="G119" s="134">
        <v>150</v>
      </c>
      <c r="H119" s="134">
        <v>1163</v>
      </c>
      <c r="I119" s="134">
        <v>580</v>
      </c>
      <c r="J119" s="134">
        <v>4416</v>
      </c>
      <c r="K119" s="134">
        <v>2659</v>
      </c>
      <c r="L119" s="134">
        <v>1458</v>
      </c>
      <c r="M119" s="134">
        <v>30</v>
      </c>
      <c r="N119" s="134">
        <v>240</v>
      </c>
      <c r="O119" s="134">
        <v>1565</v>
      </c>
      <c r="P119" s="134">
        <v>774</v>
      </c>
      <c r="Q119" s="134">
        <v>215</v>
      </c>
      <c r="R119" s="134">
        <v>815</v>
      </c>
      <c r="S119" s="134">
        <v>1329</v>
      </c>
      <c r="T119" s="134">
        <v>280</v>
      </c>
      <c r="U119" s="134"/>
      <c r="V119" s="134">
        <v>390</v>
      </c>
      <c r="W119" s="134">
        <v>3840</v>
      </c>
      <c r="X119" s="134">
        <v>3605</v>
      </c>
      <c r="Y119" s="134">
        <v>3130</v>
      </c>
    </row>
    <row r="120" spans="1:25" s="12" customFormat="1" ht="31.15" customHeight="1" x14ac:dyDescent="0.2">
      <c r="A120" s="11" t="s">
        <v>94</v>
      </c>
      <c r="B120" s="26">
        <v>140350</v>
      </c>
      <c r="C120" s="26">
        <f t="shared" si="32"/>
        <v>87638</v>
      </c>
      <c r="D120" s="15">
        <f t="shared" si="28"/>
        <v>0.62442465265407909</v>
      </c>
      <c r="E120" s="10">
        <v>2301</v>
      </c>
      <c r="F120" s="10">
        <v>3208</v>
      </c>
      <c r="G120" s="134">
        <v>15956</v>
      </c>
      <c r="H120" s="134">
        <v>3229</v>
      </c>
      <c r="I120" s="134">
        <v>2184</v>
      </c>
      <c r="J120" s="134">
        <v>12075</v>
      </c>
      <c r="K120" s="134">
        <v>2155</v>
      </c>
      <c r="L120" s="134">
        <v>2763</v>
      </c>
      <c r="M120" s="134">
        <v>1552</v>
      </c>
      <c r="N120" s="134">
        <v>1910</v>
      </c>
      <c r="O120" s="134">
        <v>414</v>
      </c>
      <c r="P120" s="134">
        <v>774</v>
      </c>
      <c r="Q120" s="134">
        <v>2105</v>
      </c>
      <c r="R120" s="134">
        <v>7381</v>
      </c>
      <c r="S120" s="134">
        <v>5502</v>
      </c>
      <c r="T120" s="134">
        <v>1070</v>
      </c>
      <c r="U120" s="134">
        <v>2504</v>
      </c>
      <c r="V120" s="134">
        <v>43</v>
      </c>
      <c r="W120" s="134">
        <v>590</v>
      </c>
      <c r="X120" s="134">
        <v>15082</v>
      </c>
      <c r="Y120" s="134">
        <v>4840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20.412952079068436</v>
      </c>
      <c r="C122" s="53">
        <f>C116/C109*10</f>
        <v>35.246652805907544</v>
      </c>
      <c r="D122" s="15">
        <f t="shared" si="28"/>
        <v>1.7266808185989755</v>
      </c>
      <c r="E122" s="162">
        <f t="shared" ref="E122:G122" si="34">E116/E109*10</f>
        <v>50.100139082058412</v>
      </c>
      <c r="F122" s="162">
        <f t="shared" si="34"/>
        <v>30</v>
      </c>
      <c r="G122" s="162">
        <f t="shared" si="34"/>
        <v>35.562077749473914</v>
      </c>
      <c r="H122" s="162">
        <f t="shared" ref="H122:J122" si="35">H116/H109*10</f>
        <v>32.63041678167265</v>
      </c>
      <c r="I122" s="162">
        <f t="shared" si="35"/>
        <v>32.255278310940497</v>
      </c>
      <c r="J122" s="162">
        <f t="shared" si="35"/>
        <v>37.120243830498474</v>
      </c>
      <c r="K122" s="162">
        <f t="shared" ref="K122:L122" si="36">K116/K109*10</f>
        <v>33.777304208843901</v>
      </c>
      <c r="L122" s="162">
        <f t="shared" si="36"/>
        <v>31.957884181499125</v>
      </c>
      <c r="M122" s="162">
        <f t="shared" ref="M122:S122" si="37">M116/M109*10</f>
        <v>35.573149741824437</v>
      </c>
      <c r="N122" s="162">
        <f t="shared" si="37"/>
        <v>31.144578313253014</v>
      </c>
      <c r="O122" s="162">
        <f t="shared" si="37"/>
        <v>30.103609625668447</v>
      </c>
      <c r="P122" s="162">
        <f t="shared" si="37"/>
        <v>33.323132313231326</v>
      </c>
      <c r="Q122" s="162">
        <f t="shared" si="37"/>
        <v>31.699922660479505</v>
      </c>
      <c r="R122" s="162">
        <f t="shared" si="37"/>
        <v>37.440909898702685</v>
      </c>
      <c r="S122" s="162">
        <f t="shared" si="37"/>
        <v>42.932504440497333</v>
      </c>
      <c r="T122" s="162">
        <f t="shared" ref="T122" si="38">T116/T109*10</f>
        <v>32.513506560329304</v>
      </c>
      <c r="U122" s="162">
        <f t="shared" ref="U122:Y122" si="39">U116/U109*10</f>
        <v>30.646473779385172</v>
      </c>
      <c r="V122" s="162">
        <f t="shared" si="39"/>
        <v>25.689760882893928</v>
      </c>
      <c r="W122" s="162">
        <f t="shared" si="39"/>
        <v>32.433547961036815</v>
      </c>
      <c r="X122" s="162">
        <f t="shared" si="39"/>
        <v>35.039551746868824</v>
      </c>
      <c r="Y122" s="162">
        <f t="shared" si="39"/>
        <v>30.994897959183675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20.503229379495124</v>
      </c>
      <c r="C123" s="54">
        <f>C118/C111*10</f>
        <v>36.557595945383284</v>
      </c>
      <c r="D123" s="15">
        <f t="shared" si="28"/>
        <v>1.7830164833420736</v>
      </c>
      <c r="E123" s="162">
        <f t="shared" ref="E123:P124" si="41">E118/E111*10</f>
        <v>51.63650793650794</v>
      </c>
      <c r="F123" s="162">
        <f t="shared" si="41"/>
        <v>30</v>
      </c>
      <c r="G123" s="162">
        <f t="shared" ref="G123" si="42">G118/G111*10</f>
        <v>35.109296813273637</v>
      </c>
      <c r="H123" s="162">
        <f t="shared" ref="H123:J123" si="43">H118/H111*10</f>
        <v>33.057578910856748</v>
      </c>
      <c r="I123" s="162">
        <f t="shared" si="43"/>
        <v>31</v>
      </c>
      <c r="J123" s="162">
        <f t="shared" si="43"/>
        <v>37.285639137296158</v>
      </c>
      <c r="K123" s="162">
        <f t="shared" si="41"/>
        <v>37.606885063853419</v>
      </c>
      <c r="L123" s="162">
        <f t="shared" si="41"/>
        <v>32.833775419982317</v>
      </c>
      <c r="M123" s="162">
        <f t="shared" ref="M123:N123" si="44">M118/M111*10</f>
        <v>36.438673776953394</v>
      </c>
      <c r="N123" s="162">
        <f t="shared" si="44"/>
        <v>31.680045871559631</v>
      </c>
      <c r="O123" s="162">
        <f t="shared" si="41"/>
        <v>32.187050359712231</v>
      </c>
      <c r="P123" s="162">
        <f t="shared" si="41"/>
        <v>34.186843796871649</v>
      </c>
      <c r="Q123" s="162">
        <f>Q118/Q111*10</f>
        <v>33.255769597558647</v>
      </c>
      <c r="R123" s="162">
        <f t="shared" ref="P123:Y124" si="45">R118/R111*10</f>
        <v>40</v>
      </c>
      <c r="S123" s="162">
        <f t="shared" si="45"/>
        <v>45.434190031152646</v>
      </c>
      <c r="T123" s="162">
        <f t="shared" si="45"/>
        <v>32.600205549845839</v>
      </c>
      <c r="U123" s="162">
        <f t="shared" si="45"/>
        <v>31.998502994011979</v>
      </c>
      <c r="V123" s="162">
        <f t="shared" si="45"/>
        <v>26.609318996415769</v>
      </c>
      <c r="W123" s="162">
        <f t="shared" si="45"/>
        <v>33.311460042184201</v>
      </c>
      <c r="X123" s="162">
        <f t="shared" si="45"/>
        <v>37.826086956521735</v>
      </c>
      <c r="Y123" s="162">
        <f t="shared" si="45"/>
        <v>28.991596638655462</v>
      </c>
    </row>
    <row r="124" spans="1:25" s="12" customFormat="1" ht="30" customHeight="1" x14ac:dyDescent="0.2">
      <c r="A124" s="11" t="s">
        <v>93</v>
      </c>
      <c r="B124" s="54">
        <f t="shared" si="40"/>
        <v>18.574763875623475</v>
      </c>
      <c r="C124" s="54">
        <f t="shared" si="40"/>
        <v>31.373298841525138</v>
      </c>
      <c r="D124" s="15">
        <f t="shared" si="28"/>
        <v>1.6890281379403038</v>
      </c>
      <c r="E124" s="54">
        <f t="shared" si="40"/>
        <v>30.416666666666664</v>
      </c>
      <c r="F124" s="54">
        <f t="shared" ref="F124" si="46">F119/F112*10</f>
        <v>30</v>
      </c>
      <c r="G124" s="54">
        <f t="shared" si="40"/>
        <v>30</v>
      </c>
      <c r="H124" s="54">
        <f t="shared" si="40"/>
        <v>34.613095238095241</v>
      </c>
      <c r="I124" s="54"/>
      <c r="J124" s="54">
        <f t="shared" si="40"/>
        <v>34.5</v>
      </c>
      <c r="K124" s="54">
        <f t="shared" si="40"/>
        <v>29.676339285714285</v>
      </c>
      <c r="L124" s="54">
        <f t="shared" si="41"/>
        <v>26.365280289330922</v>
      </c>
      <c r="M124" s="54">
        <f t="shared" si="41"/>
        <v>15</v>
      </c>
      <c r="N124" s="54">
        <f t="shared" si="41"/>
        <v>27.906976744186046</v>
      </c>
      <c r="O124" s="54">
        <f t="shared" si="41"/>
        <v>27.36013986013986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29.533333333333331</v>
      </c>
      <c r="T124" s="54">
        <f t="shared" si="45"/>
        <v>56</v>
      </c>
      <c r="U124" s="54"/>
      <c r="V124" s="54">
        <f t="shared" si="45"/>
        <v>18.571428571428573</v>
      </c>
      <c r="W124" s="54">
        <f t="shared" si="45"/>
        <v>39.587628865979383</v>
      </c>
      <c r="X124" s="54">
        <f t="shared" si="45"/>
        <v>30.116959064327485</v>
      </c>
      <c r="Y124" s="54">
        <f t="shared" si="45"/>
        <v>34.777777777777779</v>
      </c>
    </row>
    <row r="125" spans="1:25" s="12" customFormat="1" ht="30" customHeight="1" x14ac:dyDescent="0.2">
      <c r="A125" s="11" t="s">
        <v>94</v>
      </c>
      <c r="B125" s="54">
        <f t="shared" si="40"/>
        <v>18.978526611856338</v>
      </c>
      <c r="C125" s="54">
        <f>C120/C113*10</f>
        <v>34.146892655367232</v>
      </c>
      <c r="D125" s="15">
        <f t="shared" si="28"/>
        <v>1.7992383367650286</v>
      </c>
      <c r="E125" s="54">
        <f t="shared" ref="E125:Y125" si="47">E120/E113*10</f>
        <v>43.009345794392516</v>
      </c>
      <c r="F125" s="54">
        <f t="shared" ref="F125" si="48">F120/F113*10</f>
        <v>30.995169082125603</v>
      </c>
      <c r="G125" s="54">
        <f t="shared" si="47"/>
        <v>36.454192369202651</v>
      </c>
      <c r="H125" s="54">
        <f t="shared" si="47"/>
        <v>30.548722800378432</v>
      </c>
      <c r="I125" s="54">
        <f t="shared" si="47"/>
        <v>32.6457399103139</v>
      </c>
      <c r="J125" s="54">
        <f t="shared" si="47"/>
        <v>37.876411543287325</v>
      </c>
      <c r="K125" s="54">
        <f t="shared" si="47"/>
        <v>30.962643678160919</v>
      </c>
      <c r="L125" s="54">
        <f t="shared" si="47"/>
        <v>30.768374164810691</v>
      </c>
      <c r="M125" s="54">
        <f t="shared" si="47"/>
        <v>27.963963963963963</v>
      </c>
      <c r="N125" s="54">
        <f t="shared" si="47"/>
        <v>30.806451612903224</v>
      </c>
      <c r="O125" s="54">
        <f t="shared" si="47"/>
        <v>23</v>
      </c>
      <c r="P125" s="54">
        <f t="shared" si="47"/>
        <v>28.248175182481752</v>
      </c>
      <c r="Q125" s="54">
        <f t="shared" si="47"/>
        <v>26.214196762141967</v>
      </c>
      <c r="R125" s="54">
        <f t="shared" si="47"/>
        <v>36.199117214320744</v>
      </c>
      <c r="S125" s="54">
        <f t="shared" si="47"/>
        <v>38.448637316561843</v>
      </c>
      <c r="T125" s="54">
        <f t="shared" si="47"/>
        <v>29.55801104972376</v>
      </c>
      <c r="U125" s="54">
        <f t="shared" si="47"/>
        <v>28.584474885844749</v>
      </c>
      <c r="V125" s="54">
        <f t="shared" si="47"/>
        <v>16.538461538461537</v>
      </c>
      <c r="W125" s="54">
        <f t="shared" si="47"/>
        <v>24.583333333333336</v>
      </c>
      <c r="X125" s="54">
        <f t="shared" si="47"/>
        <v>35.705492424242422</v>
      </c>
      <c r="Y125" s="54">
        <f t="shared" si="47"/>
        <v>30.632911392405063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103082</v>
      </c>
      <c r="D130" s="15"/>
      <c r="E130" s="107">
        <v>7190</v>
      </c>
      <c r="F130" s="107">
        <v>4014</v>
      </c>
      <c r="G130" s="107">
        <v>9029</v>
      </c>
      <c r="H130" s="107">
        <v>6345</v>
      </c>
      <c r="I130" s="107">
        <v>2905</v>
      </c>
      <c r="J130" s="107">
        <v>8974</v>
      </c>
      <c r="K130" s="107">
        <v>3444</v>
      </c>
      <c r="L130" s="107">
        <v>3602</v>
      </c>
      <c r="M130" s="107">
        <v>4689</v>
      </c>
      <c r="N130" s="107">
        <v>2289</v>
      </c>
      <c r="O130" s="107">
        <v>2912</v>
      </c>
      <c r="P130" s="107">
        <v>5116</v>
      </c>
      <c r="Q130" s="107">
        <v>5699</v>
      </c>
      <c r="R130" s="107">
        <v>5371</v>
      </c>
      <c r="S130" s="107">
        <v>6835</v>
      </c>
      <c r="T130" s="107">
        <v>3217</v>
      </c>
      <c r="U130" s="107">
        <v>2212</v>
      </c>
      <c r="V130" s="107">
        <v>1500</v>
      </c>
      <c r="W130" s="107">
        <v>5870</v>
      </c>
      <c r="X130" s="107">
        <v>8359</v>
      </c>
      <c r="Y130" s="107">
        <v>3510</v>
      </c>
    </row>
    <row r="131" spans="1:26" s="12" customFormat="1" ht="30" customHeight="1" x14ac:dyDescent="0.2">
      <c r="A131" s="55" t="s">
        <v>99</v>
      </c>
      <c r="B131" s="56">
        <v>7419</v>
      </c>
      <c r="C131" s="56">
        <f>SUM(E131:Y131)</f>
        <v>8504</v>
      </c>
      <c r="D131" s="15">
        <f t="shared" si="28"/>
        <v>1.1462461248146651</v>
      </c>
      <c r="E131" s="51">
        <f>(E109-E130)</f>
        <v>0</v>
      </c>
      <c r="F131" s="51">
        <f t="shared" ref="F131:Y131" si="49">(F109-F130)</f>
        <v>0</v>
      </c>
      <c r="G131" s="51">
        <f t="shared" si="49"/>
        <v>0</v>
      </c>
      <c r="H131" s="51">
        <f t="shared" si="49"/>
        <v>901</v>
      </c>
      <c r="I131" s="51">
        <f t="shared" si="49"/>
        <v>221</v>
      </c>
      <c r="J131" s="51">
        <f t="shared" si="49"/>
        <v>1197</v>
      </c>
      <c r="K131" s="51">
        <f t="shared" si="49"/>
        <v>310</v>
      </c>
      <c r="L131" s="51">
        <f t="shared" si="49"/>
        <v>387</v>
      </c>
      <c r="M131" s="51">
        <f t="shared" si="49"/>
        <v>1121</v>
      </c>
      <c r="N131" s="51">
        <f t="shared" si="49"/>
        <v>201</v>
      </c>
      <c r="O131" s="51">
        <f t="shared" si="49"/>
        <v>80</v>
      </c>
      <c r="P131" s="51">
        <f t="shared" si="49"/>
        <v>439</v>
      </c>
      <c r="Q131" s="51">
        <f t="shared" si="49"/>
        <v>766</v>
      </c>
      <c r="R131" s="51">
        <f t="shared" si="49"/>
        <v>256</v>
      </c>
      <c r="S131" s="51">
        <f t="shared" si="49"/>
        <v>484</v>
      </c>
      <c r="T131" s="51">
        <f t="shared" si="49"/>
        <v>670</v>
      </c>
      <c r="U131" s="51">
        <f t="shared" si="49"/>
        <v>0</v>
      </c>
      <c r="V131" s="51">
        <f t="shared" si="49"/>
        <v>131</v>
      </c>
      <c r="W131" s="51">
        <f t="shared" si="49"/>
        <v>187</v>
      </c>
      <c r="X131" s="51">
        <f t="shared" si="49"/>
        <v>743</v>
      </c>
      <c r="Y131" s="51">
        <f t="shared" si="49"/>
        <v>410</v>
      </c>
    </row>
    <row r="132" spans="1:26" s="12" customFormat="1" ht="30" customHeight="1" x14ac:dyDescent="0.2">
      <c r="A132" s="32" t="s">
        <v>100</v>
      </c>
      <c r="B132" s="27">
        <v>613</v>
      </c>
      <c r="C132" s="27">
        <f>SUM(E132:Y132)</f>
        <v>643</v>
      </c>
      <c r="D132" s="15">
        <f t="shared" si="27"/>
        <v>1.0489396411092986</v>
      </c>
      <c r="E132" s="24">
        <v>48</v>
      </c>
      <c r="F132" s="24">
        <v>23</v>
      </c>
      <c r="G132" s="134">
        <v>36</v>
      </c>
      <c r="H132" s="134">
        <v>49</v>
      </c>
      <c r="I132" s="134">
        <v>20</v>
      </c>
      <c r="J132" s="134">
        <v>54</v>
      </c>
      <c r="K132" s="134">
        <v>25</v>
      </c>
      <c r="L132" s="134">
        <v>22</v>
      </c>
      <c r="M132" s="134">
        <v>45</v>
      </c>
      <c r="N132" s="134">
        <v>18</v>
      </c>
      <c r="O132" s="134">
        <v>9</v>
      </c>
      <c r="P132" s="134">
        <v>19</v>
      </c>
      <c r="Q132" s="134">
        <v>37</v>
      </c>
      <c r="R132" s="134">
        <v>22</v>
      </c>
      <c r="S132" s="134">
        <v>44</v>
      </c>
      <c r="T132" s="134">
        <v>22</v>
      </c>
      <c r="U132" s="134">
        <v>18</v>
      </c>
      <c r="V132" s="134">
        <v>10</v>
      </c>
      <c r="W132" s="134">
        <v>24</v>
      </c>
      <c r="X132" s="134">
        <v>56</v>
      </c>
      <c r="Y132" s="134">
        <v>42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69</v>
      </c>
      <c r="C137" s="27">
        <f>SUM(E137:Y137)</f>
        <v>28</v>
      </c>
      <c r="D137" s="15">
        <f t="shared" ref="D137:D143" si="52">C137/B137</f>
        <v>0.40579710144927539</v>
      </c>
      <c r="E137" s="39"/>
      <c r="F137" s="39"/>
      <c r="G137" s="134"/>
      <c r="H137" s="134"/>
      <c r="I137" s="134"/>
      <c r="J137" s="134"/>
      <c r="K137" s="134">
        <v>27</v>
      </c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1.4188772362739049E-2</v>
      </c>
      <c r="C138" s="33">
        <f>C137/C136</f>
        <v>4.9122807017543861E-3</v>
      </c>
      <c r="D138" s="15">
        <f t="shared" si="52"/>
        <v>0.34620900076277655</v>
      </c>
      <c r="E138" s="35">
        <f t="shared" ref="E138:Y138" si="53">E137/E136</f>
        <v>0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4.4407894736842105E-2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4794</v>
      </c>
      <c r="C139" s="93">
        <f>C136-C137</f>
        <v>5672</v>
      </c>
      <c r="D139" s="93"/>
      <c r="E139" s="93">
        <f t="shared" ref="E139:Y139" si="54">E136-E137</f>
        <v>157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581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1576</v>
      </c>
      <c r="C141" s="27">
        <f>SUM(E141:Y141)</f>
        <v>605</v>
      </c>
      <c r="D141" s="15">
        <f t="shared" si="52"/>
        <v>0.38388324873096447</v>
      </c>
      <c r="E141" s="39"/>
      <c r="F141" s="39"/>
      <c r="G141" s="134"/>
      <c r="H141" s="134"/>
      <c r="I141" s="134"/>
      <c r="J141" s="134"/>
      <c r="K141" s="134">
        <v>575</v>
      </c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228.40579710144925</v>
      </c>
      <c r="C143" s="59">
        <f>C141/C137*10</f>
        <v>216.07142857142858</v>
      </c>
      <c r="D143" s="15">
        <f t="shared" si="52"/>
        <v>0.94599800580130544</v>
      </c>
      <c r="E143" s="58"/>
      <c r="F143" s="58"/>
      <c r="G143" s="134"/>
      <c r="H143" s="134"/>
      <c r="I143" s="134"/>
      <c r="J143" s="134"/>
      <c r="K143" s="134">
        <f t="shared" ref="K143" si="56">K141/K137*10</f>
        <v>212.96296296296299</v>
      </c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7">F144-F145</f>
        <v>86</v>
      </c>
      <c r="G146" s="51">
        <f t="shared" si="57"/>
        <v>90</v>
      </c>
      <c r="H146" s="51">
        <f t="shared" si="57"/>
        <v>0.5</v>
      </c>
      <c r="I146" s="51">
        <f t="shared" si="57"/>
        <v>16</v>
      </c>
      <c r="J146" s="51">
        <f t="shared" si="57"/>
        <v>10</v>
      </c>
      <c r="K146" s="51">
        <f t="shared" si="57"/>
        <v>127</v>
      </c>
      <c r="L146" s="51">
        <f t="shared" si="57"/>
        <v>94</v>
      </c>
      <c r="M146" s="51">
        <f t="shared" si="57"/>
        <v>47</v>
      </c>
      <c r="N146" s="51">
        <f t="shared" si="57"/>
        <v>24</v>
      </c>
      <c r="O146" s="51">
        <f t="shared" si="57"/>
        <v>76</v>
      </c>
      <c r="P146" s="51">
        <f t="shared" si="57"/>
        <v>129</v>
      </c>
      <c r="Q146" s="51">
        <f t="shared" si="57"/>
        <v>0</v>
      </c>
      <c r="R146" s="51">
        <f t="shared" si="57"/>
        <v>8</v>
      </c>
      <c r="S146" s="51">
        <f t="shared" si="57"/>
        <v>36</v>
      </c>
      <c r="T146" s="51">
        <f t="shared" si="57"/>
        <v>26</v>
      </c>
      <c r="U146" s="51">
        <f t="shared" si="57"/>
        <v>0</v>
      </c>
      <c r="V146" s="51">
        <f t="shared" si="57"/>
        <v>11</v>
      </c>
      <c r="W146" s="51">
        <f t="shared" si="57"/>
        <v>95</v>
      </c>
      <c r="X146" s="51">
        <f t="shared" si="57"/>
        <v>58</v>
      </c>
      <c r="Y146" s="51">
        <f t="shared" si="57"/>
        <v>6</v>
      </c>
    </row>
    <row r="147" spans="1:25" s="12" customFormat="1" ht="30" customHeight="1" outlineLevel="1" x14ac:dyDescent="0.2">
      <c r="A147" s="55" t="s">
        <v>177</v>
      </c>
      <c r="B147" s="23">
        <v>65.400000000000006</v>
      </c>
      <c r="C147" s="27">
        <f>SUM(E147:Y147)</f>
        <v>46</v>
      </c>
      <c r="D147" s="15">
        <f t="shared" ref="D147:D178" si="58">C147/B147</f>
        <v>0.70336391437308865</v>
      </c>
      <c r="E147" s="39"/>
      <c r="F147" s="39">
        <v>3</v>
      </c>
      <c r="G147" s="134">
        <v>25</v>
      </c>
      <c r="H147" s="134"/>
      <c r="I147" s="134"/>
      <c r="J147" s="134"/>
      <c r="K147" s="134">
        <v>8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7.4742857142857153E-2</v>
      </c>
      <c r="C148" s="33">
        <f>C147/C146</f>
        <v>4.7841913676547061E-2</v>
      </c>
      <c r="D148" s="15">
        <f t="shared" si="58"/>
        <v>0.64008676555013266</v>
      </c>
      <c r="E148" s="29"/>
      <c r="F148" s="29">
        <f>F147/F146</f>
        <v>3.4883720930232558E-2</v>
      </c>
      <c r="G148" s="29">
        <f>G147/G146</f>
        <v>0.27777777777777779</v>
      </c>
      <c r="H148" s="29"/>
      <c r="I148" s="136"/>
      <c r="J148" s="29"/>
      <c r="K148" s="29">
        <f>K147/K146</f>
        <v>6.2992125984251968E-2</v>
      </c>
      <c r="L148" s="29"/>
      <c r="M148" s="29">
        <f t="shared" ref="M148:T148" si="59">M147/M146</f>
        <v>0.20212765957446807</v>
      </c>
      <c r="N148" s="29"/>
      <c r="O148" s="29"/>
      <c r="P148" s="29"/>
      <c r="Q148" s="29"/>
      <c r="R148" s="29"/>
      <c r="S148" s="29"/>
      <c r="T148" s="29">
        <f t="shared" si="59"/>
        <v>1.9230769230769232E-2</v>
      </c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8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1936.6</v>
      </c>
      <c r="C150" s="27">
        <f>SUM(E150:Y150)</f>
        <v>1196.5</v>
      </c>
      <c r="D150" s="15">
        <f t="shared" si="58"/>
        <v>0.61783538159661266</v>
      </c>
      <c r="E150" s="39"/>
      <c r="F150" s="39">
        <v>60</v>
      </c>
      <c r="G150" s="39">
        <v>375</v>
      </c>
      <c r="H150" s="39"/>
      <c r="I150" s="134"/>
      <c r="J150" s="39"/>
      <c r="K150" s="102">
        <v>595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8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60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296.11620795107029</v>
      </c>
      <c r="C152" s="59">
        <f>C150/C147*10</f>
        <v>260.10869565217388</v>
      </c>
      <c r="D152" s="15">
        <f t="shared" si="58"/>
        <v>0.87840073818301012</v>
      </c>
      <c r="E152" s="58"/>
      <c r="F152" s="58">
        <f t="shared" ref="F152:G152" si="61">F150/F147*10</f>
        <v>200</v>
      </c>
      <c r="G152" s="58">
        <f t="shared" si="61"/>
        <v>150</v>
      </c>
      <c r="H152" s="58"/>
      <c r="I152" s="58"/>
      <c r="J152" s="58"/>
      <c r="K152" s="58">
        <f t="shared" ref="K152" si="62">K150/K147*10</f>
        <v>743.75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3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222</v>
      </c>
      <c r="D153" s="15">
        <f t="shared" si="58"/>
        <v>0.55223880597014929</v>
      </c>
      <c r="E153" s="38"/>
      <c r="F153" s="37"/>
      <c r="G153" s="57">
        <v>210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7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2730</v>
      </c>
      <c r="D154" s="15"/>
      <c r="E154" s="38"/>
      <c r="F154" s="37"/>
      <c r="G154" s="37">
        <v>2730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/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122.97297297297297</v>
      </c>
      <c r="D155" s="15">
        <f t="shared" si="58"/>
        <v>1.4084084084084083</v>
      </c>
      <c r="E155" s="38"/>
      <c r="F155" s="58"/>
      <c r="G155" s="58">
        <f>G154/G153*10</f>
        <v>130</v>
      </c>
      <c r="H155" s="58"/>
      <c r="I155" s="143"/>
      <c r="J155" s="58"/>
      <c r="K155" s="58"/>
      <c r="L155" s="58"/>
      <c r="M155" s="58"/>
      <c r="N155" s="58"/>
      <c r="O155" s="58"/>
      <c r="P155" s="58"/>
      <c r="Q155" s="143"/>
      <c r="R155" s="58"/>
      <c r="S155" s="58"/>
      <c r="T155" s="58"/>
      <c r="U155" s="58"/>
      <c r="V155" s="38"/>
      <c r="W155" s="58"/>
      <c r="X155" s="38"/>
      <c r="Y155" s="58"/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8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8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8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8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8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8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30</v>
      </c>
      <c r="D162" s="15" t="e">
        <f t="shared" si="58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>
        <v>30</v>
      </c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8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>
        <f>C163/C162*10</f>
        <v>0</v>
      </c>
      <c r="D164" s="15" t="e">
        <f t="shared" si="58"/>
        <v>#DIV/0!</v>
      </c>
      <c r="E164" s="54" t="e">
        <f>E163/E162*10</f>
        <v>#DIV/0!</v>
      </c>
      <c r="F164" s="54"/>
      <c r="G164" s="54"/>
      <c r="H164" s="54" t="e">
        <f t="shared" ref="H164:M164" si="64">H163/H162*10</f>
        <v>#DIV/0!</v>
      </c>
      <c r="I164" s="142" t="e">
        <f t="shared" si="64"/>
        <v>#DIV/0!</v>
      </c>
      <c r="J164" s="54" t="e">
        <f t="shared" si="64"/>
        <v>#DIV/0!</v>
      </c>
      <c r="K164" s="54" t="e">
        <f t="shared" si="64"/>
        <v>#DIV/0!</v>
      </c>
      <c r="L164" s="54" t="e">
        <f t="shared" si="64"/>
        <v>#DIV/0!</v>
      </c>
      <c r="M164" s="54" t="e">
        <f t="shared" si="64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5">S163/S162*10</f>
        <v>#DIV/0!</v>
      </c>
      <c r="T164" s="54" t="e">
        <f t="shared" si="65"/>
        <v>#DIV/0!</v>
      </c>
      <c r="U164" s="54" t="e">
        <f t="shared" si="65"/>
        <v>#DIV/0!</v>
      </c>
      <c r="V164" s="54" t="e">
        <f t="shared" si="65"/>
        <v>#DIV/0!</v>
      </c>
      <c r="W164" s="54" t="e">
        <f t="shared" si="65"/>
        <v>#DIV/0!</v>
      </c>
      <c r="X164" s="54">
        <f t="shared" si="65"/>
        <v>0</v>
      </c>
      <c r="Y164" s="26"/>
    </row>
    <row r="165" spans="1:25" s="12" customFormat="1" ht="30" customHeight="1" x14ac:dyDescent="0.2">
      <c r="A165" s="55" t="s">
        <v>184</v>
      </c>
      <c r="B165" s="27">
        <v>1658</v>
      </c>
      <c r="C165" s="27">
        <f>SUM(E165:Y165)</f>
        <v>821</v>
      </c>
      <c r="D165" s="15">
        <f t="shared" si="58"/>
        <v>0.49517490952955368</v>
      </c>
      <c r="E165" s="37"/>
      <c r="F165" s="37"/>
      <c r="G165" s="37"/>
      <c r="H165" s="37">
        <v>505</v>
      </c>
      <c r="I165" s="129">
        <v>246</v>
      </c>
      <c r="J165" s="37"/>
      <c r="K165" s="37"/>
      <c r="L165" s="37"/>
      <c r="M165" s="37">
        <v>40</v>
      </c>
      <c r="N165" s="37"/>
      <c r="O165" s="37"/>
      <c r="P165" s="37"/>
      <c r="Q165" s="129"/>
      <c r="R165" s="37">
        <v>30</v>
      </c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1104</v>
      </c>
      <c r="C166" s="27">
        <f>SUM(E166:Y166)</f>
        <v>827</v>
      </c>
      <c r="D166" s="15">
        <f t="shared" si="58"/>
        <v>0.74909420289855078</v>
      </c>
      <c r="E166" s="37"/>
      <c r="F166" s="35"/>
      <c r="G166" s="58"/>
      <c r="H166" s="26">
        <v>556</v>
      </c>
      <c r="I166" s="103">
        <v>208</v>
      </c>
      <c r="J166" s="26"/>
      <c r="K166" s="26"/>
      <c r="L166" s="38"/>
      <c r="M166" s="38">
        <v>48</v>
      </c>
      <c r="N166" s="26"/>
      <c r="O166" s="35"/>
      <c r="P166" s="35"/>
      <c r="Q166" s="139"/>
      <c r="R166" s="38">
        <v>15</v>
      </c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6.658624849215923</v>
      </c>
      <c r="C167" s="53">
        <f>C166/C165*10</f>
        <v>10.073081607795372</v>
      </c>
      <c r="D167" s="15">
        <f t="shared" si="58"/>
        <v>1.5127870747939063</v>
      </c>
      <c r="E167" s="54"/>
      <c r="F167" s="54"/>
      <c r="G167" s="54"/>
      <c r="H167" s="142">
        <f>H166/H165*10</f>
        <v>11.009900990099011</v>
      </c>
      <c r="I167" s="142">
        <f>I166/I165*10</f>
        <v>8.4552845528455283</v>
      </c>
      <c r="J167" s="142"/>
      <c r="K167" s="142"/>
      <c r="L167" s="142"/>
      <c r="M167" s="142">
        <f t="shared" ref="M167:R167" si="66">M166/M165*10</f>
        <v>12</v>
      </c>
      <c r="N167" s="142"/>
      <c r="O167" s="142"/>
      <c r="P167" s="142"/>
      <c r="Q167" s="142"/>
      <c r="R167" s="142">
        <f t="shared" si="66"/>
        <v>5</v>
      </c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8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8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8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8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8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8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8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8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8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8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8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38.299999999999997</v>
      </c>
      <c r="D179" s="15"/>
      <c r="E179" s="27"/>
      <c r="F179" s="27"/>
      <c r="G179" s="60">
        <v>19</v>
      </c>
      <c r="H179" s="27"/>
      <c r="I179" s="129"/>
      <c r="J179" s="37"/>
      <c r="K179" s="37"/>
      <c r="L179" s="37">
        <f t="shared" ref="L179" si="67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60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52.95</v>
      </c>
      <c r="D181" s="15"/>
      <c r="E181" s="27"/>
      <c r="F181" s="27"/>
      <c r="G181" s="60">
        <v>25</v>
      </c>
      <c r="H181" s="27"/>
      <c r="I181" s="129"/>
      <c r="J181" s="37"/>
      <c r="K181" s="37"/>
      <c r="L181" s="37">
        <f t="shared" ref="L181" si="68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60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13.825065274151438</v>
      </c>
      <c r="D183" s="15"/>
      <c r="E183" s="37"/>
      <c r="F183" s="37"/>
      <c r="G183" s="60">
        <f>G181/G179*10</f>
        <v>13.157894736842106</v>
      </c>
      <c r="H183" s="60"/>
      <c r="I183" s="60"/>
      <c r="J183" s="60"/>
      <c r="K183" s="60"/>
      <c r="L183" s="60">
        <f t="shared" ref="L183" si="69">L184</f>
        <v>2.5</v>
      </c>
      <c r="M183" s="60"/>
      <c r="N183" s="60"/>
      <c r="O183" s="60"/>
      <c r="P183" s="60">
        <f t="shared" ref="P183" si="70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1">L182/L180*10</f>
        <v>2.5</v>
      </c>
      <c r="M184" s="163"/>
      <c r="N184" s="163"/>
      <c r="O184" s="163"/>
      <c r="P184" s="163">
        <f t="shared" ref="P184" si="72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76973</v>
      </c>
      <c r="C185" s="27">
        <f>SUM(E185:Y185)</f>
        <v>71626</v>
      </c>
      <c r="D185" s="15">
        <f>C185/B185</f>
        <v>0.93053408337988641</v>
      </c>
      <c r="E185" s="39">
        <v>9500</v>
      </c>
      <c r="F185" s="39">
        <v>2020</v>
      </c>
      <c r="G185" s="39">
        <v>4500</v>
      </c>
      <c r="H185" s="39">
        <v>2460</v>
      </c>
      <c r="I185" s="134">
        <v>1850</v>
      </c>
      <c r="J185" s="39">
        <v>6200</v>
      </c>
      <c r="K185" s="102">
        <v>3156</v>
      </c>
      <c r="L185" s="39">
        <v>1062</v>
      </c>
      <c r="M185" s="39">
        <v>1626</v>
      </c>
      <c r="N185" s="39">
        <v>1930</v>
      </c>
      <c r="O185" s="39">
        <v>1870</v>
      </c>
      <c r="P185" s="134">
        <v>4228</v>
      </c>
      <c r="Q185" s="134">
        <v>5240</v>
      </c>
      <c r="R185" s="39">
        <v>3950</v>
      </c>
      <c r="S185" s="39">
        <v>5410</v>
      </c>
      <c r="T185" s="39">
        <v>2424</v>
      </c>
      <c r="U185" s="39">
        <v>1002</v>
      </c>
      <c r="V185" s="39">
        <v>1000</v>
      </c>
      <c r="W185" s="39">
        <v>5980</v>
      </c>
      <c r="X185" s="39">
        <v>4408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0.73307619047619044</v>
      </c>
      <c r="C186" s="89">
        <f>C185/C188</f>
        <v>0.68215238095238095</v>
      </c>
      <c r="D186" s="15">
        <f>C186/B186</f>
        <v>0.93053408337988652</v>
      </c>
      <c r="E186" s="30">
        <f>E185/E188</f>
        <v>1.2756814824761649</v>
      </c>
      <c r="F186" s="101">
        <f t="shared" ref="F186:Y186" si="73">F185/F188</f>
        <v>0.49437102300538421</v>
      </c>
      <c r="G186" s="101">
        <f t="shared" si="73"/>
        <v>0.81892629663330296</v>
      </c>
      <c r="H186" s="101">
        <f t="shared" si="73"/>
        <v>0.36487689113022842</v>
      </c>
      <c r="I186" s="101">
        <f t="shared" si="73"/>
        <v>0.5487985760901809</v>
      </c>
      <c r="J186" s="101">
        <f t="shared" si="73"/>
        <v>1.0451786918408632</v>
      </c>
      <c r="K186" s="101">
        <f t="shared" si="73"/>
        <v>0.7341242149337055</v>
      </c>
      <c r="L186" s="101">
        <f t="shared" si="73"/>
        <v>0.21025539497129281</v>
      </c>
      <c r="M186" s="101">
        <f t="shared" si="73"/>
        <v>0.35965494359654943</v>
      </c>
      <c r="N186" s="101">
        <f t="shared" si="73"/>
        <v>0.86585912965455358</v>
      </c>
      <c r="O186" s="101">
        <f t="shared" si="73"/>
        <v>0.60342045821232659</v>
      </c>
      <c r="P186" s="101">
        <f t="shared" si="73"/>
        <v>0.59946122217496101</v>
      </c>
      <c r="Q186" s="101">
        <f t="shared" si="73"/>
        <v>0.69376406725804318</v>
      </c>
      <c r="R186" s="101">
        <f t="shared" si="73"/>
        <v>0.77314542963397925</v>
      </c>
      <c r="S186" s="101">
        <f t="shared" si="73"/>
        <v>0.70598982121884379</v>
      </c>
      <c r="T186" s="101">
        <f t="shared" si="73"/>
        <v>0.59339045287637704</v>
      </c>
      <c r="U186" s="101">
        <f t="shared" si="73"/>
        <v>0.30428180989978743</v>
      </c>
      <c r="V186" s="101">
        <f t="shared" si="73"/>
        <v>0.46992481203007519</v>
      </c>
      <c r="W186" s="101">
        <f t="shared" si="73"/>
        <v>0.98097112860892388</v>
      </c>
      <c r="X186" s="101">
        <f t="shared" si="73"/>
        <v>0.63874800753513983</v>
      </c>
      <c r="Y186" s="101">
        <f t="shared" si="73"/>
        <v>0.63575693712680015</v>
      </c>
    </row>
    <row r="187" spans="1:25" s="12" customFormat="1" ht="30" customHeight="1" x14ac:dyDescent="0.2">
      <c r="A187" s="32" t="s">
        <v>123</v>
      </c>
      <c r="B187" s="23"/>
      <c r="C187" s="27">
        <f>SUM(E187:Y187)</f>
        <v>3946</v>
      </c>
      <c r="D187" s="15"/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>
        <v>2446</v>
      </c>
      <c r="X187" s="10">
        <v>1260</v>
      </c>
      <c r="Y187" s="10">
        <v>240</v>
      </c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ref="D188:D192" si="74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3106</v>
      </c>
      <c r="C189" s="27">
        <f>SUM(E189:Y189)</f>
        <v>2665</v>
      </c>
      <c r="D189" s="15">
        <f t="shared" si="74"/>
        <v>0.85801674179008369</v>
      </c>
      <c r="E189" s="102"/>
      <c r="F189" s="102">
        <v>30</v>
      </c>
      <c r="G189" s="102"/>
      <c r="H189" s="102">
        <v>150</v>
      </c>
      <c r="I189" s="102">
        <v>15</v>
      </c>
      <c r="J189" s="102"/>
      <c r="K189" s="102">
        <v>453</v>
      </c>
      <c r="L189" s="102"/>
      <c r="M189" s="102"/>
      <c r="N189" s="102">
        <v>250</v>
      </c>
      <c r="O189" s="102">
        <v>350</v>
      </c>
      <c r="P189" s="102">
        <v>400</v>
      </c>
      <c r="Q189" s="102">
        <v>65</v>
      </c>
      <c r="R189" s="102"/>
      <c r="S189" s="102">
        <v>707</v>
      </c>
      <c r="T189" s="102"/>
      <c r="U189" s="102"/>
      <c r="V189" s="102"/>
      <c r="W189" s="102">
        <v>145</v>
      </c>
      <c r="X189" s="102"/>
      <c r="Y189" s="102">
        <v>100</v>
      </c>
    </row>
    <row r="190" spans="1:25" s="12" customFormat="1" ht="30" hidden="1" customHeight="1" x14ac:dyDescent="0.2">
      <c r="A190" s="13" t="s">
        <v>52</v>
      </c>
      <c r="B190" s="90">
        <f>B189/B188</f>
        <v>2.9580952380952381E-2</v>
      </c>
      <c r="C190" s="90">
        <f>C189/C188</f>
        <v>2.5380952380952383E-2</v>
      </c>
      <c r="D190" s="15">
        <f t="shared" si="74"/>
        <v>0.8580167417900838</v>
      </c>
      <c r="E190" s="16">
        <f t="shared" ref="E190:Y190" si="75">E189/E188</f>
        <v>0</v>
      </c>
      <c r="F190" s="16">
        <f t="shared" si="75"/>
        <v>7.3421439060205578E-3</v>
      </c>
      <c r="G190" s="16">
        <f t="shared" si="75"/>
        <v>0</v>
      </c>
      <c r="H190" s="16">
        <f t="shared" si="75"/>
        <v>2.2248590922574904E-2</v>
      </c>
      <c r="I190" s="16">
        <f t="shared" si="75"/>
        <v>4.4497181845149806E-3</v>
      </c>
      <c r="J190" s="16">
        <f t="shared" si="75"/>
        <v>0</v>
      </c>
      <c r="K190" s="16">
        <f t="shared" si="75"/>
        <v>0.10537334263782275</v>
      </c>
      <c r="L190" s="16">
        <f t="shared" si="75"/>
        <v>0</v>
      </c>
      <c r="M190" s="16">
        <f t="shared" si="75"/>
        <v>0</v>
      </c>
      <c r="N190" s="16">
        <f t="shared" si="75"/>
        <v>0.11215791834903545</v>
      </c>
      <c r="O190" s="16">
        <f t="shared" si="75"/>
        <v>0.11293965795417876</v>
      </c>
      <c r="P190" s="16">
        <f t="shared" si="75"/>
        <v>5.671345526726216E-2</v>
      </c>
      <c r="Q190" s="16">
        <f t="shared" si="75"/>
        <v>8.6058519793459545E-3</v>
      </c>
      <c r="R190" s="16">
        <f t="shared" si="75"/>
        <v>0</v>
      </c>
      <c r="S190" s="16">
        <f t="shared" si="75"/>
        <v>9.2261516377397892E-2</v>
      </c>
      <c r="T190" s="16">
        <f t="shared" si="75"/>
        <v>0</v>
      </c>
      <c r="U190" s="16">
        <f t="shared" si="75"/>
        <v>0</v>
      </c>
      <c r="V190" s="16">
        <f t="shared" si="75"/>
        <v>0</v>
      </c>
      <c r="W190" s="16">
        <f t="shared" si="75"/>
        <v>2.3786089238845145E-2</v>
      </c>
      <c r="X190" s="16">
        <f t="shared" si="75"/>
        <v>0</v>
      </c>
      <c r="Y190" s="16">
        <f t="shared" si="75"/>
        <v>3.5124692658939236E-2</v>
      </c>
    </row>
    <row r="191" spans="1:25" s="12" customFormat="1" ht="30" customHeight="1" x14ac:dyDescent="0.2">
      <c r="A191" s="11" t="s">
        <v>126</v>
      </c>
      <c r="B191" s="26">
        <v>2081</v>
      </c>
      <c r="C191" s="26">
        <f>SUM(E191:Y191)</f>
        <v>1477</v>
      </c>
      <c r="D191" s="15">
        <f t="shared" si="74"/>
        <v>0.70975492551657859</v>
      </c>
      <c r="E191" s="10"/>
      <c r="F191" s="10"/>
      <c r="G191" s="10"/>
      <c r="H191" s="10">
        <v>100</v>
      </c>
      <c r="I191" s="10">
        <v>15</v>
      </c>
      <c r="J191" s="10"/>
      <c r="K191" s="10">
        <v>110</v>
      </c>
      <c r="L191" s="10"/>
      <c r="M191" s="10"/>
      <c r="N191" s="10"/>
      <c r="O191" s="10"/>
      <c r="P191" s="10">
        <v>400</v>
      </c>
      <c r="Q191" s="10"/>
      <c r="R191" s="10"/>
      <c r="S191" s="10">
        <v>707</v>
      </c>
      <c r="T191" s="10"/>
      <c r="U191" s="10"/>
      <c r="V191" s="10"/>
      <c r="W191" s="10">
        <v>145</v>
      </c>
      <c r="X191" s="10"/>
      <c r="Y191" s="10"/>
    </row>
    <row r="192" spans="1:25" s="12" customFormat="1" ht="30" customHeight="1" x14ac:dyDescent="0.2">
      <c r="A192" s="11" t="s">
        <v>127</v>
      </c>
      <c r="B192" s="26">
        <v>990</v>
      </c>
      <c r="C192" s="26">
        <f>SUM(E192:Y192)</f>
        <v>888</v>
      </c>
      <c r="D192" s="15">
        <f t="shared" si="74"/>
        <v>0.89696969696969697</v>
      </c>
      <c r="E192" s="10"/>
      <c r="F192" s="10">
        <v>30</v>
      </c>
      <c r="G192" s="10"/>
      <c r="H192" s="10"/>
      <c r="I192" s="10"/>
      <c r="J192" s="10"/>
      <c r="K192" s="10">
        <v>343</v>
      </c>
      <c r="L192" s="10"/>
      <c r="M192" s="10"/>
      <c r="N192" s="10"/>
      <c r="O192" s="10">
        <v>350</v>
      </c>
      <c r="P192" s="10"/>
      <c r="Q192" s="10">
        <v>65</v>
      </c>
      <c r="R192" s="10"/>
      <c r="S192" s="10"/>
      <c r="T192" s="10"/>
      <c r="U192" s="10"/>
      <c r="V192" s="10"/>
      <c r="W192" s="10"/>
      <c r="X192" s="10"/>
      <c r="Y192" s="10">
        <v>100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6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hidden="1" customHeight="1" outlineLevel="1" x14ac:dyDescent="0.2">
      <c r="A195" s="32" t="s">
        <v>128</v>
      </c>
      <c r="B195" s="27">
        <v>88096</v>
      </c>
      <c r="C195" s="27">
        <f>SUM(E195:Y195)</f>
        <v>82750.899999999994</v>
      </c>
      <c r="D195" s="15">
        <f t="shared" si="76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hidden="1" customHeight="1" x14ac:dyDescent="0.2">
      <c r="A196" s="11" t="s">
        <v>129</v>
      </c>
      <c r="B196" s="52">
        <f>B195/B194</f>
        <v>0.97656579093226914</v>
      </c>
      <c r="C196" s="52">
        <f>C195/C194</f>
        <v>0.96646773025624244</v>
      </c>
      <c r="D196" s="15">
        <f t="shared" si="76"/>
        <v>0.9896596207139442</v>
      </c>
      <c r="E196" s="72">
        <f t="shared" ref="E196:Y196" si="77">E195/E194</f>
        <v>1</v>
      </c>
      <c r="F196" s="72">
        <f t="shared" si="77"/>
        <v>0.95607235142118863</v>
      </c>
      <c r="G196" s="72">
        <f t="shared" si="77"/>
        <v>0.98566473988439307</v>
      </c>
      <c r="H196" s="72">
        <f t="shared" si="77"/>
        <v>0.90769445608155286</v>
      </c>
      <c r="I196" s="146">
        <f t="shared" si="77"/>
        <v>0.91831204026325974</v>
      </c>
      <c r="J196" s="72">
        <f t="shared" si="77"/>
        <v>1</v>
      </c>
      <c r="K196" s="72">
        <f t="shared" si="77"/>
        <v>0.9296547273313972</v>
      </c>
      <c r="L196" s="72">
        <f t="shared" si="77"/>
        <v>0.99889964788732399</v>
      </c>
      <c r="M196" s="72">
        <f t="shared" si="77"/>
        <v>1.0148384353741497</v>
      </c>
      <c r="N196" s="72">
        <f t="shared" si="77"/>
        <v>1</v>
      </c>
      <c r="O196" s="72">
        <f t="shared" si="77"/>
        <v>0.8482384823848238</v>
      </c>
      <c r="P196" s="146">
        <f t="shared" si="77"/>
        <v>0.87502930832356385</v>
      </c>
      <c r="Q196" s="146">
        <f t="shared" si="77"/>
        <v>1</v>
      </c>
      <c r="R196" s="72">
        <f t="shared" si="77"/>
        <v>1</v>
      </c>
      <c r="S196" s="72">
        <f t="shared" si="77"/>
        <v>0.98431251922485385</v>
      </c>
      <c r="T196" s="72">
        <f t="shared" si="77"/>
        <v>1</v>
      </c>
      <c r="U196" s="72">
        <f t="shared" si="77"/>
        <v>1</v>
      </c>
      <c r="V196" s="72">
        <f t="shared" si="77"/>
        <v>1</v>
      </c>
      <c r="W196" s="72">
        <f t="shared" si="77"/>
        <v>1.0001289823294208</v>
      </c>
      <c r="X196" s="72">
        <f t="shared" si="77"/>
        <v>0.94724378371266937</v>
      </c>
      <c r="Y196" s="72">
        <f t="shared" si="77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6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hidden="1" customHeight="1" outlineLevel="1" x14ac:dyDescent="0.2">
      <c r="A198" s="32" t="s">
        <v>131</v>
      </c>
      <c r="B198" s="23">
        <v>10389</v>
      </c>
      <c r="C198" s="27">
        <f>SUM(E198:Y198)</f>
        <v>11691</v>
      </c>
      <c r="D198" s="15">
        <f t="shared" si="76"/>
        <v>1.1253248628356916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328</v>
      </c>
      <c r="M198" s="37"/>
      <c r="N198" s="37">
        <v>412</v>
      </c>
      <c r="O198" s="49">
        <v>280</v>
      </c>
      <c r="P198" s="37">
        <v>94</v>
      </c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6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91988</v>
      </c>
      <c r="C201" s="27">
        <f>SUM(E201:Y201)</f>
        <v>104329</v>
      </c>
      <c r="D201" s="9">
        <f t="shared" ref="D201:D220" si="78">C201/B201</f>
        <v>1.1341588033221726</v>
      </c>
      <c r="E201" s="26">
        <v>2297</v>
      </c>
      <c r="F201" s="26">
        <v>2230</v>
      </c>
      <c r="G201" s="26">
        <v>13210</v>
      </c>
      <c r="H201" s="26">
        <v>9351</v>
      </c>
      <c r="I201" s="103">
        <v>4147</v>
      </c>
      <c r="J201" s="26">
        <v>6050</v>
      </c>
      <c r="K201" s="26">
        <v>6389</v>
      </c>
      <c r="L201" s="26">
        <v>7021</v>
      </c>
      <c r="M201" s="26">
        <v>1995</v>
      </c>
      <c r="N201" s="26">
        <v>4060</v>
      </c>
      <c r="O201" s="26">
        <v>4011</v>
      </c>
      <c r="P201" s="26">
        <v>5450</v>
      </c>
      <c r="Q201" s="103">
        <v>6871</v>
      </c>
      <c r="R201" s="26">
        <v>2800</v>
      </c>
      <c r="S201" s="26">
        <v>3038</v>
      </c>
      <c r="T201" s="26">
        <v>3010</v>
      </c>
      <c r="U201" s="26">
        <v>1410</v>
      </c>
      <c r="V201" s="26">
        <v>1514</v>
      </c>
      <c r="W201" s="26">
        <v>5983</v>
      </c>
      <c r="X201" s="26">
        <v>6472</v>
      </c>
      <c r="Y201" s="26">
        <v>7020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8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41394.6</v>
      </c>
      <c r="C203" s="27">
        <f>C201*0.45</f>
        <v>46948.05</v>
      </c>
      <c r="D203" s="9">
        <f t="shared" si="78"/>
        <v>1.1341588033221726</v>
      </c>
      <c r="E203" s="26">
        <f>E201*0.45</f>
        <v>1033.6500000000001</v>
      </c>
      <c r="F203" s="26">
        <f t="shared" ref="F203:Y203" si="79">F201*0.45</f>
        <v>1003.5</v>
      </c>
      <c r="G203" s="26">
        <f t="shared" si="79"/>
        <v>5944.5</v>
      </c>
      <c r="H203" s="26">
        <f t="shared" si="79"/>
        <v>4207.95</v>
      </c>
      <c r="I203" s="26">
        <f t="shared" si="79"/>
        <v>1866.15</v>
      </c>
      <c r="J203" s="26">
        <f t="shared" si="79"/>
        <v>2722.5</v>
      </c>
      <c r="K203" s="26">
        <f t="shared" si="79"/>
        <v>2875.05</v>
      </c>
      <c r="L203" s="26">
        <f t="shared" si="79"/>
        <v>3159.4500000000003</v>
      </c>
      <c r="M203" s="26">
        <f t="shared" si="79"/>
        <v>897.75</v>
      </c>
      <c r="N203" s="26">
        <f t="shared" si="79"/>
        <v>1827</v>
      </c>
      <c r="O203" s="26">
        <f t="shared" si="79"/>
        <v>1804.95</v>
      </c>
      <c r="P203" s="26">
        <f t="shared" si="79"/>
        <v>2452.5</v>
      </c>
      <c r="Q203" s="26">
        <f t="shared" si="79"/>
        <v>3091.9500000000003</v>
      </c>
      <c r="R203" s="26">
        <f t="shared" si="79"/>
        <v>1260</v>
      </c>
      <c r="S203" s="26">
        <f t="shared" si="79"/>
        <v>1367.1000000000001</v>
      </c>
      <c r="T203" s="26">
        <f t="shared" si="79"/>
        <v>1354.5</v>
      </c>
      <c r="U203" s="26">
        <f t="shared" si="79"/>
        <v>634.5</v>
      </c>
      <c r="V203" s="26">
        <f t="shared" si="79"/>
        <v>681.30000000000007</v>
      </c>
      <c r="W203" s="26">
        <f t="shared" si="79"/>
        <v>2692.35</v>
      </c>
      <c r="X203" s="26">
        <f t="shared" si="79"/>
        <v>2912.4</v>
      </c>
      <c r="Y203" s="26">
        <f t="shared" si="79"/>
        <v>3159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0.92710212555809757</v>
      </c>
      <c r="C204" s="52">
        <f>C201/C202</f>
        <v>0.90549219739971187</v>
      </c>
      <c r="D204" s="9">
        <f>C204/B204</f>
        <v>0.97669088705262441</v>
      </c>
      <c r="E204" s="72">
        <f>E201/E202</f>
        <v>1.1204878048780489</v>
      </c>
      <c r="F204" s="72">
        <f t="shared" ref="F204:Y204" si="80">F201/F202</f>
        <v>0.75261559230509623</v>
      </c>
      <c r="G204" s="72">
        <f t="shared" si="80"/>
        <v>1.0878695544758297</v>
      </c>
      <c r="H204" s="72">
        <f t="shared" si="80"/>
        <v>0.56532253189045401</v>
      </c>
      <c r="I204" s="72">
        <f t="shared" si="80"/>
        <v>0.63419483101391649</v>
      </c>
      <c r="J204" s="72">
        <f t="shared" si="80"/>
        <v>1.3112267013437364</v>
      </c>
      <c r="K204" s="72">
        <f t="shared" si="80"/>
        <v>1.4789351851851851</v>
      </c>
      <c r="L204" s="72">
        <f t="shared" si="80"/>
        <v>0.88492563650113432</v>
      </c>
      <c r="M204" s="72">
        <f t="shared" si="80"/>
        <v>0.42365682735187937</v>
      </c>
      <c r="N204" s="72">
        <f t="shared" si="80"/>
        <v>1.0642201834862386</v>
      </c>
      <c r="O204" s="72">
        <f t="shared" si="80"/>
        <v>1.3255122273628552</v>
      </c>
      <c r="P204" s="72">
        <f t="shared" si="80"/>
        <v>1.0390848427073403</v>
      </c>
      <c r="Q204" s="72">
        <f t="shared" si="80"/>
        <v>0.81661516520085575</v>
      </c>
      <c r="R204" s="72">
        <f t="shared" si="80"/>
        <v>1.0122921185827911</v>
      </c>
      <c r="S204" s="72">
        <f t="shared" si="80"/>
        <v>0.64734711272107393</v>
      </c>
      <c r="T204" s="72">
        <f t="shared" si="80"/>
        <v>1.018957345971564</v>
      </c>
      <c r="U204" s="72">
        <f t="shared" si="80"/>
        <v>0.69975186104218368</v>
      </c>
      <c r="V204" s="72">
        <f t="shared" si="80"/>
        <v>1.1949486977111285</v>
      </c>
      <c r="W204" s="72">
        <f t="shared" si="80"/>
        <v>1.0313739010515428</v>
      </c>
      <c r="X204" s="72">
        <f t="shared" si="80"/>
        <v>0.97308675387159826</v>
      </c>
      <c r="Y204" s="72">
        <f t="shared" si="80"/>
        <v>1.0387688665285588</v>
      </c>
    </row>
    <row r="205" spans="1:35" s="62" customFormat="1" ht="30" customHeight="1" outlineLevel="1" x14ac:dyDescent="0.2">
      <c r="A205" s="55" t="s">
        <v>138</v>
      </c>
      <c r="B205" s="23">
        <v>239517</v>
      </c>
      <c r="C205" s="27">
        <f>SUM(E205:Y205)</f>
        <v>276517</v>
      </c>
      <c r="D205" s="9">
        <f t="shared" si="78"/>
        <v>1.1544775527415589</v>
      </c>
      <c r="E205" s="26">
        <v>300</v>
      </c>
      <c r="F205" s="26">
        <v>8400</v>
      </c>
      <c r="G205" s="26">
        <v>26557</v>
      </c>
      <c r="H205" s="26">
        <v>16653</v>
      </c>
      <c r="I205" s="103">
        <v>6948</v>
      </c>
      <c r="J205" s="26">
        <v>14410</v>
      </c>
      <c r="K205" s="26">
        <v>3170</v>
      </c>
      <c r="L205" s="26">
        <v>15704</v>
      </c>
      <c r="M205" s="26">
        <v>11630</v>
      </c>
      <c r="N205" s="26">
        <v>12500</v>
      </c>
      <c r="O205" s="26">
        <v>6550</v>
      </c>
      <c r="P205" s="26">
        <v>14355</v>
      </c>
      <c r="Q205" s="103">
        <v>3474</v>
      </c>
      <c r="R205" s="26">
        <v>7900</v>
      </c>
      <c r="S205" s="26">
        <v>14600</v>
      </c>
      <c r="T205" s="26">
        <v>40566</v>
      </c>
      <c r="U205" s="26">
        <v>2400</v>
      </c>
      <c r="V205" s="26">
        <v>850</v>
      </c>
      <c r="W205" s="26">
        <v>6876</v>
      </c>
      <c r="X205" s="26">
        <v>45094</v>
      </c>
      <c r="Y205" s="26">
        <v>17580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8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71855.099999999991</v>
      </c>
      <c r="C207" s="27">
        <f>C205*0.3</f>
        <v>82955.099999999991</v>
      </c>
      <c r="D207" s="9">
        <f t="shared" si="78"/>
        <v>1.1544775527415592</v>
      </c>
      <c r="E207" s="26">
        <f>E205*0.3</f>
        <v>90</v>
      </c>
      <c r="F207" s="26">
        <f t="shared" ref="F207:Y207" si="81">F205*0.3</f>
        <v>2520</v>
      </c>
      <c r="G207" s="26">
        <f t="shared" si="81"/>
        <v>7967.0999999999995</v>
      </c>
      <c r="H207" s="26">
        <f t="shared" si="81"/>
        <v>4995.8999999999996</v>
      </c>
      <c r="I207" s="26">
        <f t="shared" si="81"/>
        <v>2084.4</v>
      </c>
      <c r="J207" s="26">
        <f t="shared" si="81"/>
        <v>4323</v>
      </c>
      <c r="K207" s="26">
        <f t="shared" si="81"/>
        <v>951</v>
      </c>
      <c r="L207" s="26">
        <f t="shared" si="81"/>
        <v>4711.2</v>
      </c>
      <c r="M207" s="26">
        <f t="shared" si="81"/>
        <v>3489</v>
      </c>
      <c r="N207" s="26">
        <f t="shared" si="81"/>
        <v>3750</v>
      </c>
      <c r="O207" s="26">
        <f t="shared" si="81"/>
        <v>1965</v>
      </c>
      <c r="P207" s="26">
        <f t="shared" si="81"/>
        <v>4306.5</v>
      </c>
      <c r="Q207" s="26">
        <f t="shared" si="81"/>
        <v>1042.2</v>
      </c>
      <c r="R207" s="26">
        <f t="shared" si="81"/>
        <v>2370</v>
      </c>
      <c r="S207" s="26">
        <f t="shared" si="81"/>
        <v>4380</v>
      </c>
      <c r="T207" s="26">
        <f t="shared" si="81"/>
        <v>12169.8</v>
      </c>
      <c r="U207" s="26">
        <f t="shared" si="81"/>
        <v>720</v>
      </c>
      <c r="V207" s="26">
        <f t="shared" si="81"/>
        <v>255</v>
      </c>
      <c r="W207" s="26">
        <f t="shared" si="81"/>
        <v>2062.7999999999997</v>
      </c>
      <c r="X207" s="26">
        <f t="shared" si="81"/>
        <v>13528.199999999999</v>
      </c>
      <c r="Y207" s="26">
        <f t="shared" si="81"/>
        <v>5274</v>
      </c>
    </row>
    <row r="208" spans="1:35" s="62" customFormat="1" ht="30" customHeight="1" collapsed="1" x14ac:dyDescent="0.2">
      <c r="A208" s="13" t="s">
        <v>137</v>
      </c>
      <c r="B208" s="9">
        <f>B205/B206</f>
        <v>0.84597615894039735</v>
      </c>
      <c r="C208" s="9">
        <f>C205/C206</f>
        <v>0.96659255996700155</v>
      </c>
      <c r="D208" s="9">
        <f t="shared" si="78"/>
        <v>1.142576595985493</v>
      </c>
      <c r="E208" s="101">
        <f t="shared" ref="E208:Y208" si="82">E205/E206</f>
        <v>0.5</v>
      </c>
      <c r="F208" s="30">
        <f t="shared" si="82"/>
        <v>1.05</v>
      </c>
      <c r="G208" s="30">
        <f t="shared" si="82"/>
        <v>1.0570791704812323</v>
      </c>
      <c r="H208" s="30">
        <f t="shared" si="82"/>
        <v>0.88693012356199408</v>
      </c>
      <c r="I208" s="101">
        <f t="shared" si="82"/>
        <v>0.78102517985611508</v>
      </c>
      <c r="J208" s="101">
        <f t="shared" si="82"/>
        <v>1.1945618834452458</v>
      </c>
      <c r="K208" s="101">
        <f t="shared" si="82"/>
        <v>4.464788732394366</v>
      </c>
      <c r="L208" s="101">
        <f t="shared" si="82"/>
        <v>0.79788639365918101</v>
      </c>
      <c r="M208" s="30">
        <f t="shared" si="82"/>
        <v>0.89537300792978669</v>
      </c>
      <c r="N208" s="30">
        <f t="shared" si="82"/>
        <v>0.95317980783895073</v>
      </c>
      <c r="O208" s="30">
        <f t="shared" si="82"/>
        <v>0.89334424440807425</v>
      </c>
      <c r="P208" s="101">
        <f t="shared" si="82"/>
        <v>0.93165887850467288</v>
      </c>
      <c r="Q208" s="101">
        <f t="shared" si="82"/>
        <v>1.3249427917620138</v>
      </c>
      <c r="R208" s="30">
        <f t="shared" si="82"/>
        <v>2.4412855377008653</v>
      </c>
      <c r="S208" s="101">
        <f t="shared" si="82"/>
        <v>1.4391325776244455</v>
      </c>
      <c r="T208" s="30">
        <f t="shared" si="82"/>
        <v>0.76297773096599464</v>
      </c>
      <c r="U208" s="101">
        <f t="shared" si="82"/>
        <v>0.69484655471916623</v>
      </c>
      <c r="V208" s="101">
        <f t="shared" si="82"/>
        <v>1.3406940063091484</v>
      </c>
      <c r="W208" s="30">
        <f t="shared" si="82"/>
        <v>0.92969172525689558</v>
      </c>
      <c r="X208" s="30">
        <f t="shared" si="82"/>
        <v>1.0430699481865284</v>
      </c>
      <c r="Y208" s="30">
        <f t="shared" si="82"/>
        <v>0.90181594336718995</v>
      </c>
    </row>
    <row r="209" spans="1:25" s="62" customFormat="1" ht="30" customHeight="1" outlineLevel="1" x14ac:dyDescent="0.2">
      <c r="A209" s="55" t="s">
        <v>139</v>
      </c>
      <c r="B209" s="23">
        <v>10011</v>
      </c>
      <c r="C209" s="27">
        <f>SUM(E209:Y209)</f>
        <v>16242</v>
      </c>
      <c r="D209" s="9">
        <f t="shared" si="78"/>
        <v>1.6224153431225652</v>
      </c>
      <c r="E209" s="26"/>
      <c r="F209" s="101"/>
      <c r="G209" s="101"/>
      <c r="H209" s="159">
        <v>387</v>
      </c>
      <c r="I209" s="159">
        <v>2540</v>
      </c>
      <c r="J209" s="101"/>
      <c r="K209" s="159">
        <v>1950</v>
      </c>
      <c r="L209" s="159">
        <v>5241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8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3085.98</v>
      </c>
      <c r="D211" s="9">
        <f t="shared" si="78"/>
        <v>3.6348409893992932</v>
      </c>
      <c r="E211" s="26"/>
      <c r="F211" s="26"/>
      <c r="G211" s="26"/>
      <c r="H211" s="26">
        <f>H209*0.19</f>
        <v>73.53</v>
      </c>
      <c r="I211" s="26">
        <f t="shared" ref="I211:T211" si="83">I209*0.19</f>
        <v>482.6</v>
      </c>
      <c r="J211" s="26"/>
      <c r="K211" s="26">
        <f t="shared" si="83"/>
        <v>370.5</v>
      </c>
      <c r="L211" s="26">
        <f t="shared" si="83"/>
        <v>995.79</v>
      </c>
      <c r="M211" s="26"/>
      <c r="N211" s="26"/>
      <c r="O211" s="26">
        <f t="shared" si="83"/>
        <v>475</v>
      </c>
      <c r="P211" s="26">
        <f t="shared" si="83"/>
        <v>271.51</v>
      </c>
      <c r="Q211" s="26"/>
      <c r="R211" s="26"/>
      <c r="S211" s="26"/>
      <c r="T211" s="26">
        <f t="shared" si="83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6.1310463018187031E-2</v>
      </c>
      <c r="D212" s="9">
        <f t="shared" si="78"/>
        <v>15.327615754546757</v>
      </c>
      <c r="E212" s="30"/>
      <c r="F212" s="30"/>
      <c r="G212" s="30"/>
      <c r="H212" s="101">
        <f>H209/H210</f>
        <v>9.8933967328782881E-3</v>
      </c>
      <c r="I212" s="101">
        <f t="shared" ref="I212" si="84">I209/I210</f>
        <v>0.37118223001607481</v>
      </c>
      <c r="J212" s="101"/>
      <c r="K212" s="101">
        <f>K209/K210</f>
        <v>0.69370330843116323</v>
      </c>
      <c r="L212" s="101">
        <f>L209/L210</f>
        <v>0.22161613598883673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5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8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8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8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114133.69999999998</v>
      </c>
      <c r="C218" s="27">
        <f>C216+C214+C211+C207+C203</f>
        <v>133073.13</v>
      </c>
      <c r="D218" s="9">
        <f t="shared" si="78"/>
        <v>1.1659407344193697</v>
      </c>
      <c r="E218" s="26">
        <f>E216+E214+E211+E207+E203</f>
        <v>1123.6500000000001</v>
      </c>
      <c r="F218" s="26">
        <f t="shared" ref="F218:Y218" si="86">F216+F214+F211+F207+F203</f>
        <v>3523.5</v>
      </c>
      <c r="G218" s="26">
        <f t="shared" si="86"/>
        <v>13911.599999999999</v>
      </c>
      <c r="H218" s="26">
        <f t="shared" si="86"/>
        <v>9277.3799999999992</v>
      </c>
      <c r="I218" s="103">
        <f t="shared" si="86"/>
        <v>4433.1499999999996</v>
      </c>
      <c r="J218" s="26">
        <f t="shared" si="86"/>
        <v>7045.5</v>
      </c>
      <c r="K218" s="26">
        <f t="shared" si="86"/>
        <v>4196.55</v>
      </c>
      <c r="L218" s="26">
        <f t="shared" si="86"/>
        <v>8866.44</v>
      </c>
      <c r="M218" s="26">
        <f t="shared" si="86"/>
        <v>4386.75</v>
      </c>
      <c r="N218" s="26">
        <f t="shared" si="86"/>
        <v>5577</v>
      </c>
      <c r="O218" s="26">
        <f t="shared" si="86"/>
        <v>4244.95</v>
      </c>
      <c r="P218" s="147">
        <f t="shared" si="86"/>
        <v>7114.51</v>
      </c>
      <c r="Q218" s="103">
        <f t="shared" si="86"/>
        <v>4134.1500000000005</v>
      </c>
      <c r="R218" s="26">
        <f t="shared" si="86"/>
        <v>3630</v>
      </c>
      <c r="S218" s="26">
        <f t="shared" si="86"/>
        <v>5747.1</v>
      </c>
      <c r="T218" s="26">
        <f t="shared" si="86"/>
        <v>13733.3</v>
      </c>
      <c r="U218" s="26">
        <f t="shared" si="86"/>
        <v>1354.5</v>
      </c>
      <c r="V218" s="26">
        <f t="shared" si="86"/>
        <v>936.30000000000007</v>
      </c>
      <c r="W218" s="26">
        <f t="shared" si="86"/>
        <v>4755.1499999999996</v>
      </c>
      <c r="X218" s="26">
        <f t="shared" si="86"/>
        <v>16440.599999999999</v>
      </c>
      <c r="Y218" s="26">
        <f t="shared" si="86"/>
        <v>8433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16.5</v>
      </c>
      <c r="C220" s="53">
        <f>C218/C219*10</f>
        <v>18.794179830662873</v>
      </c>
      <c r="D220" s="9">
        <f t="shared" si="78"/>
        <v>1.139041201858356</v>
      </c>
      <c r="E220" s="54">
        <f>E218/E219*10</f>
        <v>16.750894454382831</v>
      </c>
      <c r="F220" s="54">
        <f t="shared" ref="F220:Y220" si="87">F218/F219*10</f>
        <v>17.176074875694646</v>
      </c>
      <c r="G220" s="54">
        <f t="shared" si="87"/>
        <v>22.888073575623959</v>
      </c>
      <c r="H220" s="54">
        <f t="shared" si="87"/>
        <v>12.912689465113365</v>
      </c>
      <c r="I220" s="142">
        <f t="shared" si="87"/>
        <v>17.038780844031052</v>
      </c>
      <c r="J220" s="54">
        <f t="shared" si="87"/>
        <v>24.938940214505681</v>
      </c>
      <c r="K220" s="54">
        <f t="shared" si="87"/>
        <v>44.12312059720324</v>
      </c>
      <c r="L220" s="54">
        <f t="shared" si="87"/>
        <v>13.559320997094357</v>
      </c>
      <c r="M220" s="54">
        <f>M218/M219*10</f>
        <v>15.208008320332812</v>
      </c>
      <c r="N220" s="54">
        <f t="shared" si="87"/>
        <v>20.271891243502598</v>
      </c>
      <c r="O220" s="54">
        <f t="shared" si="87"/>
        <v>21.885698082078775</v>
      </c>
      <c r="P220" s="54">
        <f t="shared" si="87"/>
        <v>18.808020725936501</v>
      </c>
      <c r="Q220" s="142">
        <f t="shared" si="87"/>
        <v>19.757933473523227</v>
      </c>
      <c r="R220" s="54">
        <f t="shared" si="87"/>
        <v>29.168340699075934</v>
      </c>
      <c r="S220" s="54">
        <f t="shared" si="87"/>
        <v>27.757063511229173</v>
      </c>
      <c r="T220" s="54">
        <f t="shared" si="87"/>
        <v>16.272839301372134</v>
      </c>
      <c r="U220" s="54">
        <f t="shared" si="87"/>
        <v>12.025035511363635</v>
      </c>
      <c r="V220" s="54">
        <f t="shared" si="87"/>
        <v>28.321234119782215</v>
      </c>
      <c r="W220" s="54">
        <f t="shared" si="87"/>
        <v>21.860748436925341</v>
      </c>
      <c r="X220" s="54">
        <f t="shared" si="87"/>
        <v>20.598899928583059</v>
      </c>
      <c r="Y220" s="54">
        <f t="shared" si="87"/>
        <v>16.583092442923721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</row>
    <row r="231" spans="1:25" ht="20.25" hidden="1" customHeight="1" x14ac:dyDescent="0.25">
      <c r="A231" s="184"/>
      <c r="B231" s="185"/>
      <c r="C231" s="185"/>
      <c r="D231" s="185"/>
      <c r="E231" s="185"/>
      <c r="F231" s="185"/>
      <c r="G231" s="185"/>
      <c r="H231" s="185"/>
      <c r="I231" s="185"/>
      <c r="J231" s="185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2022-08-15T05:49:16Z</cp:lastPrinted>
  <dcterms:created xsi:type="dcterms:W3CDTF">2017-06-08T05:54:08Z</dcterms:created>
  <dcterms:modified xsi:type="dcterms:W3CDTF">2022-08-17T14:04:24Z</dcterms:modified>
</cp:coreProperties>
</file>