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C130" i="1" l="1"/>
  <c r="H186" i="1" l="1"/>
  <c r="E143" i="1" l="1"/>
  <c r="E152" i="1"/>
  <c r="F152" i="1" l="1"/>
  <c r="U155" i="1" l="1"/>
  <c r="V125" i="1" l="1"/>
  <c r="W125" i="1"/>
  <c r="V124" i="1"/>
  <c r="K125" i="1"/>
  <c r="K143" i="1" l="1"/>
  <c r="R167" i="1" l="1"/>
  <c r="F131" i="1" l="1"/>
  <c r="G131" i="1"/>
  <c r="H131" i="1"/>
  <c r="I131" i="1"/>
  <c r="J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E131" i="1"/>
  <c r="H167" i="1" l="1"/>
  <c r="V103" i="1" l="1"/>
  <c r="O125" i="1" l="1"/>
  <c r="G152" i="1" l="1"/>
  <c r="P184" i="1" l="1"/>
  <c r="P183" i="1" s="1"/>
  <c r="B152" i="1" l="1"/>
  <c r="M167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7" i="1" l="1"/>
  <c r="O124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G148" i="1" s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T148" i="1" s="1"/>
  <c r="U146" i="1"/>
  <c r="V146" i="1"/>
  <c r="W146" i="1"/>
  <c r="X146" i="1"/>
  <c r="Y146" i="1"/>
  <c r="E146" i="1"/>
  <c r="E148" i="1" s="1"/>
  <c r="F186" i="1" l="1"/>
  <c r="G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8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F220" i="1" s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C185" i="1"/>
  <c r="C177" i="1"/>
  <c r="D177" i="1" s="1"/>
  <c r="X176" i="1"/>
  <c r="U176" i="1"/>
  <c r="R176" i="1"/>
  <c r="L176" i="1"/>
  <c r="K176" i="1"/>
  <c r="J176" i="1"/>
  <c r="G176" i="1"/>
  <c r="B176" i="1"/>
  <c r="C175" i="1"/>
  <c r="D175" i="1" s="1"/>
  <c r="C174" i="1"/>
  <c r="D174" i="1" s="1"/>
  <c r="U173" i="1"/>
  <c r="L173" i="1"/>
  <c r="G173" i="1"/>
  <c r="B173" i="1"/>
  <c r="C172" i="1"/>
  <c r="D172" i="1" s="1"/>
  <c r="C171" i="1"/>
  <c r="D171" i="1" s="1"/>
  <c r="T170" i="1"/>
  <c r="Q170" i="1"/>
  <c r="B170" i="1"/>
  <c r="C169" i="1"/>
  <c r="D169" i="1" s="1"/>
  <c r="C168" i="1"/>
  <c r="D168" i="1" s="1"/>
  <c r="I167" i="1"/>
  <c r="C166" i="1"/>
  <c r="D166" i="1" s="1"/>
  <c r="C165" i="1"/>
  <c r="D165" i="1" s="1"/>
  <c r="X164" i="1"/>
  <c r="W164" i="1"/>
  <c r="V164" i="1"/>
  <c r="U164" i="1"/>
  <c r="T164" i="1"/>
  <c r="S164" i="1"/>
  <c r="Q164" i="1"/>
  <c r="P164" i="1"/>
  <c r="M164" i="1"/>
  <c r="L164" i="1"/>
  <c r="K164" i="1"/>
  <c r="J164" i="1"/>
  <c r="I164" i="1"/>
  <c r="H164" i="1"/>
  <c r="E164" i="1"/>
  <c r="C163" i="1"/>
  <c r="D163" i="1" s="1"/>
  <c r="C162" i="1"/>
  <c r="D162" i="1" s="1"/>
  <c r="U161" i="1"/>
  <c r="T161" i="1"/>
  <c r="M161" i="1"/>
  <c r="B161" i="1"/>
  <c r="C160" i="1"/>
  <c r="D160" i="1" s="1"/>
  <c r="C159" i="1"/>
  <c r="D159" i="1" s="1"/>
  <c r="W158" i="1"/>
  <c r="S158" i="1"/>
  <c r="R158" i="1"/>
  <c r="N158" i="1"/>
  <c r="H158" i="1"/>
  <c r="B158" i="1"/>
  <c r="C157" i="1"/>
  <c r="D157" i="1" s="1"/>
  <c r="C156" i="1"/>
  <c r="D156" i="1" s="1"/>
  <c r="G155" i="1"/>
  <c r="B155" i="1"/>
  <c r="C154" i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2" i="1" l="1"/>
  <c r="D122" i="1" s="1"/>
  <c r="C190" i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3" i="1"/>
  <c r="D173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6" i="1"/>
  <c r="D176" i="1" s="1"/>
  <c r="C208" i="1"/>
  <c r="D208" i="1" s="1"/>
  <c r="D213" i="1"/>
  <c r="D216" i="1"/>
  <c r="B218" i="1"/>
  <c r="C62" i="1"/>
  <c r="D62" i="1" s="1"/>
  <c r="C139" i="1"/>
  <c r="C143" i="1"/>
  <c r="D143" i="1" s="1"/>
  <c r="C161" i="1"/>
  <c r="D161" i="1" s="1"/>
  <c r="C126" i="1"/>
  <c r="D126" i="1" s="1"/>
  <c r="C164" i="1"/>
  <c r="D164" i="1" s="1"/>
  <c r="C170" i="1"/>
  <c r="D170" i="1" s="1"/>
  <c r="C124" i="1"/>
  <c r="D124" i="1" s="1"/>
  <c r="C158" i="1"/>
  <c r="D158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92" i="1" l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<sst xmlns="http://schemas.openxmlformats.org/spreadsheetml/2006/main" count="260" uniqueCount="210">
  <si>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</si>
  <si>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</si>
  <si>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</si>
  <si>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</si>
  <si>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</si>
  <si>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</si>
  <si>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</si>
  <si>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</si>
  <si>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</si>
  <si>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</si>
  <si>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</si>
  <si>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</si>
  <si>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</si>
  <si>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</si>
  <si>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</si>
  <si>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</si>
  <si>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</si>
  <si>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</si>
  <si>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</si>
  <si>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</si>
  <si>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</si>
  <si>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</si>
  <si>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</si>
  <si>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</si>
  <si>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</si>
  <si>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</si>
  <si>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</si>
  <si>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</si>
  <si>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</si>
  <si>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</si>
  <si>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</si>
  <si>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</si>
  <si>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</si>
  <si>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</si>
  <si>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</si>
  <si>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</si>
  <si>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</si>
  <si>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</si>
  <si>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</si>
  <si>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</si>
  <si>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</si>
  <si>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</si>
  <si>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</si>
  <si>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</si>
  <si>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</si>
  <si>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</si>
  <si>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</si>
  <si>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</si>
  <si>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</si>
  <si>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</si>
  <si>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</si>
  <si>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</si>
  <si>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</si>
  <si>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</si>
  <si>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</si>
  <si>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</si>
  <si>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</si>
  <si>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</si>
  <si>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</si>
  <si>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</si>
  <si>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</si>
  <si>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</si>
  <si>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</si>
  <si>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</si>
  <si>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</si>
  <si>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</si>
  <si>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</si>
  <si>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</si>
  <si>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</si>
  <si>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</si>
  <si>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</si>
  <si>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</si>
  <si>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</si>
  <si>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</si>
  <si>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</si>
  <si>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</si>
  <si>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</si>
  <si>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</si>
  <si>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</si>
  <si>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</si>
  <si>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</si>
  <si>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</si>
  <si>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</si>
  <si>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</si>
  <si>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</si>
  <si>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</si>
  <si>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</si>
  <si>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</si>
  <si>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</si>
  <si>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</si>
  <si>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</si>
  <si>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</si>
  <si>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</si>
  <si>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</si>
  <si>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</si>
  <si>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</si>
  <si>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</si>
  <si>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</si>
  <si>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</si>
  <si>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</si>
  <si>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</si>
  <si>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</si>
  <si>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</si>
  <si>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</si>
  <si>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</si>
  <si>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</si>
  <si>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</si>
  <si>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</si>
  <si>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</si>
  <si>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</si>
  <si>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</si>
  <si>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</si>
  <si>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</si>
  <si>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</si>
  <si>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</si>
  <si>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</si>
  <si>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</si>
  <si>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</si>
  <si>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</si>
  <si>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</si>
  <si>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</si>
  <si>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</si>
  <si>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</si>
  <si>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</si>
  <si>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</si>
  <si>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</si>
  <si>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</si>
  <si>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</si>
  <si>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</si>
  <si>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</si>
  <si>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</si>
  <si>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</si>
  <si>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</si>
  <si>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</si>
  <si>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</si>
  <si>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</si>
  <si>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</si>
  <si>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</si>
  <si>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</si>
  <si>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</si>
  <si>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</si>
  <si>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</si>
  <si>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</si>
  <si>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</si>
  <si>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</si>
  <si>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</si>
  <si>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</si>
  <si>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</si>
  <si>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</si>
  <si>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</si>
  <si>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</si>
  <si>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</si>
  <si>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</si>
  <si>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</si>
  <si>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</si>
  <si>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</si>
  <si>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</si>
  <si>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</si>
  <si>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</si>
  <si>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</si>
  <si>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</si>
  <si>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</si>
  <si>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</si>
  <si>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</si>
  <si>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</si>
  <si>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</si>
  <si>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</si>
  <si>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</si>
  <si>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</si>
  <si>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</si>
  <si>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</si>
  <si>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</si>
  <si>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</si>
  <si>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</si>
  <si>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</si>
  <si>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</si>
  <si>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</si>
  <si>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</si>
  <si>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</si>
  <si>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</si>
  <si>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</si>
  <si>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</si>
  <si>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</si>
  <si>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</si>
  <si>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</si>
  <si>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</si>
  <si>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</si>
  <si>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</si>
  <si>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</si>
  <si>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</si>
  <si>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</si>
  <si>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</si>
  <si>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</si>
  <si>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</si>
  <si>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</si>
  <si>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</si>
  <si>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</si>
  <si>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</si>
  <si>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</si>
  <si>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</si>
  <si>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</si>
  <si>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</si>
  <si>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</si>
  <si>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</si>
  <si>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</si>
  <si>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</si>
  <si>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</si>
  <si>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</si>
  <si>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</si>
  <si>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Информация о сельскохозяйственных работах по состоянию на 20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</si>
</sst>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D179" activePane="bottomRight" state="frozen"/>
      <selection activeCell="A2" sqref="A2"/>
      <selection pane="topRight" activeCell="F2" sqref="F2"/>
      <selection pane="bottomLeft" activeCell="A7" sqref="A7"/>
      <selection pane="bottomRight" activeCell="I255" sqref="I255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0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0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8" t="s">
        <v>209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1"/>
      <c r="J3" s="5"/>
      <c r="K3" s="5"/>
      <c r="L3" s="5"/>
      <c r="M3" s="5"/>
      <c r="N3" s="5"/>
      <c r="O3" s="5"/>
      <c r="P3" s="105"/>
      <c r="Q3" s="131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4" t="s">
        <v>3</v>
      </c>
      <c r="B4" s="175" t="s">
        <v>196</v>
      </c>
      <c r="C4" s="176" t="s">
        <v>197</v>
      </c>
      <c r="D4" s="176" t="s">
        <v>198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80"/>
      <c r="B5" s="181"/>
      <c r="C5" s="182"/>
      <c r="D5" s="182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2" t="s">
        <v>11</v>
      </c>
      <c r="L5" s="172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2" customFormat="1" ht="69.75" customHeight="1" thickBot="1" x14ac:dyDescent="0.3">
      <c r="A6" s="183"/>
      <c r="B6" s="184"/>
      <c r="C6" s="185"/>
      <c r="D6" s="185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3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3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3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3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34"/>
      <c r="J47" s="34"/>
      <c r="K47" s="34"/>
      <c r="L47" s="34"/>
      <c r="M47" s="34">
        <v>132</v>
      </c>
      <c r="N47" s="34"/>
      <c r="O47" s="34"/>
      <c r="P47" s="34">
        <v>100</v>
      </c>
      <c r="Q47" s="3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34">
        <v>240</v>
      </c>
      <c r="J48" s="34"/>
      <c r="K48" s="34"/>
      <c r="L48" s="34"/>
      <c r="M48" s="34"/>
      <c r="N48" s="34"/>
      <c r="O48" s="34"/>
      <c r="P48" s="34">
        <v>17</v>
      </c>
      <c r="Q48" s="3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3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3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3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3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3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3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01">
        <f t="shared" si="19"/>
        <v>2.2571428571428571</v>
      </c>
      <c r="J59" s="10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26"/>
      <c r="J60" s="26"/>
      <c r="K60" s="26"/>
      <c r="L60" s="26">
        <v>3</v>
      </c>
      <c r="M60" s="54"/>
      <c r="N60" s="54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3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3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28">
        <v>82</v>
      </c>
      <c r="Q72" s="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37">
        <v>62</v>
      </c>
      <c r="J73" s="37"/>
      <c r="K73" s="37"/>
      <c r="L73" s="37"/>
      <c r="M73" s="37"/>
      <c r="N73" s="37">
        <v>2</v>
      </c>
      <c r="O73" s="37"/>
      <c r="P73" s="127"/>
      <c r="Q73" s="127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102">
        <v>187</v>
      </c>
      <c r="I74" s="102">
        <v>238</v>
      </c>
      <c r="J74" s="37"/>
      <c r="K74" s="37"/>
      <c r="L74" s="37"/>
      <c r="M74" s="37"/>
      <c r="N74" s="37"/>
      <c r="O74" s="37"/>
      <c r="P74" s="127">
        <v>210</v>
      </c>
      <c r="Q74" s="127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37"/>
      <c r="J75" s="37"/>
      <c r="K75" s="37"/>
      <c r="L75" s="37"/>
      <c r="M75" s="37"/>
      <c r="N75" s="37"/>
      <c r="O75" s="37"/>
      <c r="P75" s="127"/>
      <c r="Q75" s="127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27"/>
      <c r="Q76" s="127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>
        <v>4</v>
      </c>
      <c r="P77" s="127"/>
      <c r="Q77" s="127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27"/>
      <c r="Q78" s="127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37"/>
      <c r="J79" s="37"/>
      <c r="K79" s="37"/>
      <c r="L79" s="37"/>
      <c r="M79" s="37"/>
      <c r="N79" s="37"/>
      <c r="O79" s="37">
        <v>4</v>
      </c>
      <c r="P79" s="127"/>
      <c r="Q79" s="127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64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8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38"/>
      <c r="J90" s="34"/>
      <c r="K90" s="34"/>
      <c r="L90" s="34"/>
      <c r="M90" s="34"/>
      <c r="N90" s="36"/>
      <c r="O90" s="34"/>
      <c r="P90" s="111"/>
      <c r="Q90" s="13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0"/>
      <c r="J91" s="46"/>
      <c r="K91" s="46"/>
      <c r="L91" s="46"/>
      <c r="M91" s="46"/>
      <c r="N91" s="46"/>
      <c r="O91" s="46"/>
      <c r="P91" s="113"/>
      <c r="Q91" s="14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0"/>
      <c r="J92" s="46"/>
      <c r="K92" s="46"/>
      <c r="L92" s="46"/>
      <c r="M92" s="46"/>
      <c r="N92" s="46"/>
      <c r="O92" s="46"/>
      <c r="P92" s="46"/>
      <c r="Q92" s="14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0"/>
      <c r="J93" s="46"/>
      <c r="K93" s="46"/>
      <c r="L93" s="46"/>
      <c r="M93" s="46"/>
      <c r="N93" s="46"/>
      <c r="O93" s="46"/>
      <c r="P93" s="113"/>
      <c r="Q93" s="14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1"/>
      <c r="J94" s="82"/>
      <c r="K94" s="82"/>
      <c r="L94" s="82"/>
      <c r="M94" s="82"/>
      <c r="N94" s="82"/>
      <c r="O94" s="82"/>
      <c r="P94" s="114"/>
      <c r="Q94" s="141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32"/>
      <c r="J95" s="10"/>
      <c r="K95" s="10"/>
      <c r="L95" s="10"/>
      <c r="M95" s="10"/>
      <c r="N95" s="10"/>
      <c r="O95" s="10"/>
      <c r="P95" s="106"/>
      <c r="Q95" s="132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2"/>
      <c r="J96" s="10"/>
      <c r="K96" s="10"/>
      <c r="L96" s="10"/>
      <c r="M96" s="10"/>
      <c r="N96" s="10"/>
      <c r="O96" s="10"/>
      <c r="P96" s="106"/>
      <c r="Q96" s="132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2"/>
      <c r="J97" s="10"/>
      <c r="K97" s="10"/>
      <c r="L97" s="10"/>
      <c r="M97" s="10"/>
      <c r="N97" s="10"/>
      <c r="O97" s="10"/>
      <c r="P97" s="106"/>
      <c r="Q97" s="132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2"/>
      <c r="J98" s="10"/>
      <c r="K98" s="10"/>
      <c r="L98" s="10"/>
      <c r="M98" s="10"/>
      <c r="N98" s="10"/>
      <c r="O98" s="10"/>
      <c r="P98" s="106"/>
      <c r="Q98" s="132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2"/>
      <c r="J99" s="10"/>
      <c r="K99" s="10"/>
      <c r="L99" s="10"/>
      <c r="M99" s="10"/>
      <c r="N99" s="10"/>
      <c r="O99" s="10"/>
      <c r="P99" s="106"/>
      <c r="Q99" s="132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2"/>
      <c r="J100" s="10"/>
      <c r="K100" s="10"/>
      <c r="L100" s="10"/>
      <c r="M100" s="10"/>
      <c r="N100" s="10"/>
      <c r="O100" s="10"/>
      <c r="P100" s="106"/>
      <c r="Q100" s="132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3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32">
        <v>15145</v>
      </c>
      <c r="Q101" s="132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260302</v>
      </c>
      <c r="C102" s="27">
        <f>SUM(E102:Y102)</f>
        <v>145568</v>
      </c>
      <c r="D102" s="15">
        <f>C102/B102</f>
        <v>0.55922735899071074</v>
      </c>
      <c r="E102" s="39">
        <v>8880</v>
      </c>
      <c r="F102" s="39">
        <v>5500</v>
      </c>
      <c r="G102" s="134">
        <v>10710</v>
      </c>
      <c r="H102" s="134">
        <v>9386</v>
      </c>
      <c r="I102" s="134">
        <v>3977</v>
      </c>
      <c r="J102" s="134">
        <v>12543</v>
      </c>
      <c r="K102" s="134">
        <v>4941</v>
      </c>
      <c r="L102" s="134">
        <v>4929</v>
      </c>
      <c r="M102" s="134">
        <v>7295</v>
      </c>
      <c r="N102" s="134">
        <v>2911</v>
      </c>
      <c r="O102" s="134">
        <v>3298</v>
      </c>
      <c r="P102" s="134">
        <v>7154</v>
      </c>
      <c r="Q102" s="134">
        <v>8778</v>
      </c>
      <c r="R102" s="134">
        <v>6950</v>
      </c>
      <c r="S102" s="134">
        <v>9993</v>
      </c>
      <c r="T102" s="134">
        <v>5131</v>
      </c>
      <c r="U102" s="134">
        <v>5908</v>
      </c>
      <c r="V102" s="134">
        <v>2621</v>
      </c>
      <c r="W102" s="134">
        <v>7591</v>
      </c>
      <c r="X102" s="134">
        <v>11972</v>
      </c>
      <c r="Y102" s="134">
        <v>5100</v>
      </c>
    </row>
    <row r="103" spans="1:25" s="12" customFormat="1" ht="30" customHeight="1" x14ac:dyDescent="0.2">
      <c r="A103" s="13" t="s">
        <v>182</v>
      </c>
      <c r="B103" s="29">
        <f>B102/B101</f>
        <v>0.85843938699390221</v>
      </c>
      <c r="C103" s="29">
        <f>C102/C101</f>
        <v>0.48580477434814096</v>
      </c>
      <c r="D103" s="15">
        <f t="shared" ref="D103:D131" si="28">C103/B103</f>
        <v>0.56591622158594146</v>
      </c>
      <c r="E103" s="29">
        <f>E102/E101</f>
        <v>0.56857472147522092</v>
      </c>
      <c r="F103" s="29">
        <f>F102/F101</f>
        <v>0.55662382349964579</v>
      </c>
      <c r="G103" s="133">
        <f>G102/G101</f>
        <v>0.604982206405694</v>
      </c>
      <c r="H103" s="133">
        <f t="shared" ref="H103:Y103" si="29">H102/H101</f>
        <v>0.51124788931859033</v>
      </c>
      <c r="I103" s="133">
        <f t="shared" si="29"/>
        <v>0.41766435622768328</v>
      </c>
      <c r="J103" s="133">
        <f t="shared" si="29"/>
        <v>0.55662554362296979</v>
      </c>
      <c r="K103" s="133">
        <f t="shared" si="29"/>
        <v>0.36654302670623146</v>
      </c>
      <c r="L103" s="133">
        <f t="shared" si="29"/>
        <v>0.36502999333481451</v>
      </c>
      <c r="M103" s="133">
        <f t="shared" si="29"/>
        <v>0.47676622442977584</v>
      </c>
      <c r="N103" s="133">
        <f t="shared" si="29"/>
        <v>0.4988860325621251</v>
      </c>
      <c r="O103" s="133">
        <f t="shared" si="29"/>
        <v>0.38909863142991979</v>
      </c>
      <c r="P103" s="133">
        <f t="shared" si="29"/>
        <v>0.47236711786068009</v>
      </c>
      <c r="Q103" s="133">
        <f t="shared" si="29"/>
        <v>0.50485995283832752</v>
      </c>
      <c r="R103" s="133">
        <f t="shared" si="29"/>
        <v>0.40959453088165959</v>
      </c>
      <c r="S103" s="133">
        <f t="shared" si="29"/>
        <v>0.53702708512467756</v>
      </c>
      <c r="T103" s="133">
        <f t="shared" si="29"/>
        <v>0.38089228713532775</v>
      </c>
      <c r="U103" s="133">
        <f t="shared" si="29"/>
        <v>0.56600881394903235</v>
      </c>
      <c r="V103" s="133">
        <f t="shared" si="29"/>
        <v>0.45813668938996677</v>
      </c>
      <c r="W103" s="133">
        <f t="shared" si="29"/>
        <v>0.49734652427438902</v>
      </c>
      <c r="X103" s="133">
        <f t="shared" si="29"/>
        <v>0.50625845737483088</v>
      </c>
      <c r="Y103" s="133">
        <f t="shared" si="29"/>
        <v>0.39899859176967611</v>
      </c>
    </row>
    <row r="104" spans="1:25" s="94" customFormat="1" ht="31.9" hidden="1" customHeight="1" x14ac:dyDescent="0.2">
      <c r="A104" s="92" t="s">
        <v>96</v>
      </c>
      <c r="B104" s="95">
        <f>B101-B102</f>
        <v>42925</v>
      </c>
      <c r="C104" s="95">
        <f>C101-C102</f>
        <v>154075</v>
      </c>
      <c r="D104" s="15">
        <f t="shared" si="28"/>
        <v>3.5894001164822367</v>
      </c>
      <c r="E104" s="95">
        <f t="shared" ref="E104:Y104" si="30">E101-E102</f>
        <v>6738</v>
      </c>
      <c r="F104" s="95">
        <f t="shared" si="30"/>
        <v>4381</v>
      </c>
      <c r="G104" s="134">
        <f t="shared" si="30"/>
        <v>6993</v>
      </c>
      <c r="H104" s="134">
        <f t="shared" si="30"/>
        <v>8973</v>
      </c>
      <c r="I104" s="134">
        <f t="shared" si="30"/>
        <v>5545</v>
      </c>
      <c r="J104" s="134">
        <f t="shared" si="30"/>
        <v>9991</v>
      </c>
      <c r="K104" s="134">
        <f t="shared" si="30"/>
        <v>8539</v>
      </c>
      <c r="L104" s="134">
        <f t="shared" si="30"/>
        <v>8574</v>
      </c>
      <c r="M104" s="134">
        <f t="shared" si="30"/>
        <v>8006</v>
      </c>
      <c r="N104" s="134">
        <f t="shared" si="30"/>
        <v>2924</v>
      </c>
      <c r="O104" s="134">
        <f t="shared" si="30"/>
        <v>5178</v>
      </c>
      <c r="P104" s="134">
        <f t="shared" si="30"/>
        <v>7991</v>
      </c>
      <c r="Q104" s="134">
        <f t="shared" si="30"/>
        <v>8609</v>
      </c>
      <c r="R104" s="134">
        <f t="shared" si="30"/>
        <v>10018</v>
      </c>
      <c r="S104" s="134">
        <f t="shared" si="30"/>
        <v>8615</v>
      </c>
      <c r="T104" s="134">
        <f t="shared" si="30"/>
        <v>8340</v>
      </c>
      <c r="U104" s="134">
        <f t="shared" si="30"/>
        <v>4530</v>
      </c>
      <c r="V104" s="134">
        <f t="shared" si="30"/>
        <v>3100</v>
      </c>
      <c r="W104" s="134">
        <f t="shared" si="30"/>
        <v>7672</v>
      </c>
      <c r="X104" s="134">
        <f t="shared" si="30"/>
        <v>11676</v>
      </c>
      <c r="Y104" s="134">
        <f t="shared" si="30"/>
        <v>7682</v>
      </c>
    </row>
    <row r="105" spans="1:25" s="12" customFormat="1" ht="30" customHeight="1" x14ac:dyDescent="0.2">
      <c r="A105" s="11" t="s">
        <v>92</v>
      </c>
      <c r="B105" s="39">
        <v>149338</v>
      </c>
      <c r="C105" s="26">
        <f>SUM(E105:Y105)</f>
        <v>79464</v>
      </c>
      <c r="D105" s="15">
        <f t="shared" si="28"/>
        <v>0.53210837161338709</v>
      </c>
      <c r="E105" s="10">
        <v>7395</v>
      </c>
      <c r="F105" s="10">
        <v>2400</v>
      </c>
      <c r="G105" s="134">
        <v>4177</v>
      </c>
      <c r="H105" s="134">
        <v>6203</v>
      </c>
      <c r="I105" s="134">
        <v>2306</v>
      </c>
      <c r="J105" s="134">
        <v>6306</v>
      </c>
      <c r="K105" s="134">
        <v>1986</v>
      </c>
      <c r="L105" s="134">
        <v>2408</v>
      </c>
      <c r="M105" s="134">
        <v>4649</v>
      </c>
      <c r="N105" s="134">
        <v>1744</v>
      </c>
      <c r="O105" s="134">
        <v>2085</v>
      </c>
      <c r="P105" s="134">
        <v>5359</v>
      </c>
      <c r="Q105" s="134">
        <v>6340</v>
      </c>
      <c r="R105" s="134">
        <v>3520</v>
      </c>
      <c r="S105" s="134">
        <v>5915</v>
      </c>
      <c r="T105" s="134">
        <v>3503</v>
      </c>
      <c r="U105" s="134">
        <v>2102</v>
      </c>
      <c r="V105" s="134">
        <v>1608</v>
      </c>
      <c r="W105" s="134">
        <v>5258</v>
      </c>
      <c r="X105" s="134">
        <v>2880</v>
      </c>
      <c r="Y105" s="134">
        <v>1320</v>
      </c>
    </row>
    <row r="106" spans="1:25" s="12" customFormat="1" ht="30" customHeight="1" x14ac:dyDescent="0.2">
      <c r="A106" s="11" t="s">
        <v>93</v>
      </c>
      <c r="B106" s="39">
        <v>9842</v>
      </c>
      <c r="C106" s="26">
        <f>SUM(E106:Y106)</f>
        <v>9792</v>
      </c>
      <c r="D106" s="15">
        <f t="shared" si="28"/>
        <v>0.99491973176183701</v>
      </c>
      <c r="E106" s="10">
        <v>240</v>
      </c>
      <c r="F106" s="10">
        <v>322</v>
      </c>
      <c r="G106" s="134">
        <v>83</v>
      </c>
      <c r="H106" s="134">
        <v>496</v>
      </c>
      <c r="I106" s="134">
        <v>251</v>
      </c>
      <c r="J106" s="134">
        <v>1340</v>
      </c>
      <c r="K106" s="134">
        <v>996</v>
      </c>
      <c r="L106" s="134">
        <v>553</v>
      </c>
      <c r="M106" s="134">
        <v>20</v>
      </c>
      <c r="N106" s="134">
        <v>86</v>
      </c>
      <c r="O106" s="134">
        <v>616</v>
      </c>
      <c r="P106" s="134">
        <v>258</v>
      </c>
      <c r="Q106" s="134">
        <v>90</v>
      </c>
      <c r="R106" s="134">
        <v>370</v>
      </c>
      <c r="S106" s="134">
        <v>501</v>
      </c>
      <c r="T106" s="134">
        <v>60</v>
      </c>
      <c r="U106" s="134"/>
      <c r="V106" s="134">
        <v>300</v>
      </c>
      <c r="W106" s="134">
        <v>970</v>
      </c>
      <c r="X106" s="134">
        <v>1297</v>
      </c>
      <c r="Y106" s="134">
        <v>943</v>
      </c>
    </row>
    <row r="107" spans="1:25" s="12" customFormat="1" ht="30" customHeight="1" x14ac:dyDescent="0.2">
      <c r="A107" s="11" t="s">
        <v>94</v>
      </c>
      <c r="B107" s="39">
        <v>80504</v>
      </c>
      <c r="C107" s="26">
        <f>SUM(E107:Y107)</f>
        <v>44195</v>
      </c>
      <c r="D107" s="15">
        <f t="shared" si="28"/>
        <v>0.5489789327238398</v>
      </c>
      <c r="E107" s="10">
        <v>800</v>
      </c>
      <c r="F107" s="10">
        <v>1628</v>
      </c>
      <c r="G107" s="134">
        <v>4726</v>
      </c>
      <c r="H107" s="134">
        <v>2475</v>
      </c>
      <c r="I107" s="134">
        <v>1003</v>
      </c>
      <c r="J107" s="134">
        <v>4816</v>
      </c>
      <c r="K107" s="134">
        <v>1266</v>
      </c>
      <c r="L107" s="134">
        <v>1481</v>
      </c>
      <c r="M107" s="134">
        <v>1596</v>
      </c>
      <c r="N107" s="134">
        <v>1041</v>
      </c>
      <c r="O107" s="134">
        <v>180</v>
      </c>
      <c r="P107" s="134">
        <v>1016</v>
      </c>
      <c r="Q107" s="134">
        <v>1861</v>
      </c>
      <c r="R107" s="134">
        <v>3060</v>
      </c>
      <c r="S107" s="134">
        <v>3191</v>
      </c>
      <c r="T107" s="134">
        <v>913</v>
      </c>
      <c r="U107" s="134">
        <v>3406</v>
      </c>
      <c r="V107" s="134">
        <v>643</v>
      </c>
      <c r="W107" s="134">
        <v>763</v>
      </c>
      <c r="X107" s="134">
        <v>5810</v>
      </c>
      <c r="Y107" s="134">
        <v>2520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2" customFormat="1" ht="30" customHeight="1" x14ac:dyDescent="0.2">
      <c r="A109" s="32" t="s">
        <v>97</v>
      </c>
      <c r="B109" s="27">
        <v>260302</v>
      </c>
      <c r="C109" s="27">
        <f>SUM(E109:Y109)</f>
        <v>144797</v>
      </c>
      <c r="D109" s="15">
        <f t="shared" si="28"/>
        <v>0.55626541478743918</v>
      </c>
      <c r="E109" s="39">
        <v>8880</v>
      </c>
      <c r="F109" s="39">
        <v>5500</v>
      </c>
      <c r="G109" s="134">
        <v>10710</v>
      </c>
      <c r="H109" s="134">
        <v>9386</v>
      </c>
      <c r="I109" s="134">
        <v>3977</v>
      </c>
      <c r="J109" s="134">
        <v>12543</v>
      </c>
      <c r="K109" s="134">
        <v>4941</v>
      </c>
      <c r="L109" s="134">
        <v>4838</v>
      </c>
      <c r="M109" s="134">
        <v>7268</v>
      </c>
      <c r="N109" s="134">
        <v>2911</v>
      </c>
      <c r="O109" s="134">
        <v>3298</v>
      </c>
      <c r="P109" s="134">
        <v>7154</v>
      </c>
      <c r="Q109" s="134">
        <v>8778</v>
      </c>
      <c r="R109" s="134">
        <v>6950</v>
      </c>
      <c r="S109" s="134">
        <v>9993</v>
      </c>
      <c r="T109" s="134">
        <v>5131</v>
      </c>
      <c r="U109" s="134">
        <v>5908</v>
      </c>
      <c r="V109" s="134">
        <v>2636</v>
      </c>
      <c r="W109" s="134">
        <v>7591</v>
      </c>
      <c r="X109" s="134">
        <v>11304</v>
      </c>
      <c r="Y109" s="134">
        <v>5100</v>
      </c>
    </row>
    <row r="110" spans="1:25" s="12" customFormat="1" ht="31.15" hidden="1" customHeight="1" x14ac:dyDescent="0.2">
      <c r="A110" s="13" t="s">
        <v>182</v>
      </c>
      <c r="B110" s="29">
        <f>B109/B101</f>
        <v>0.85843938699390221</v>
      </c>
      <c r="C110" s="29">
        <f>C109/C101</f>
        <v>0.48323171240442792</v>
      </c>
      <c r="D110" s="15">
        <f t="shared" si="28"/>
        <v>0.56291884986384078</v>
      </c>
      <c r="E110" s="29">
        <f t="shared" ref="E110:Y110" si="31">E109/E101</f>
        <v>0.56857472147522092</v>
      </c>
      <c r="F110" s="29">
        <f t="shared" si="31"/>
        <v>0.55662382349964579</v>
      </c>
      <c r="G110" s="134">
        <f t="shared" si="31"/>
        <v>0.604982206405694</v>
      </c>
      <c r="H110" s="134">
        <f t="shared" si="31"/>
        <v>0.51124788931859033</v>
      </c>
      <c r="I110" s="134">
        <f t="shared" si="31"/>
        <v>0.41766435622768328</v>
      </c>
      <c r="J110" s="134">
        <f t="shared" si="31"/>
        <v>0.55662554362296979</v>
      </c>
      <c r="K110" s="134">
        <f t="shared" si="31"/>
        <v>0.36654302670623146</v>
      </c>
      <c r="L110" s="134">
        <f t="shared" si="31"/>
        <v>0.35829075020365847</v>
      </c>
      <c r="M110" s="134">
        <f t="shared" si="31"/>
        <v>0.47500163388013855</v>
      </c>
      <c r="N110" s="134">
        <f t="shared" si="31"/>
        <v>0.4988860325621251</v>
      </c>
      <c r="O110" s="134">
        <f t="shared" si="31"/>
        <v>0.38909863142991979</v>
      </c>
      <c r="P110" s="134">
        <f t="shared" si="31"/>
        <v>0.47236711786068009</v>
      </c>
      <c r="Q110" s="134">
        <f t="shared" si="31"/>
        <v>0.50485995283832752</v>
      </c>
      <c r="R110" s="134">
        <f t="shared" si="31"/>
        <v>0.40959453088165959</v>
      </c>
      <c r="S110" s="134">
        <f t="shared" si="31"/>
        <v>0.53702708512467756</v>
      </c>
      <c r="T110" s="134">
        <f t="shared" si="31"/>
        <v>0.38089228713532775</v>
      </c>
      <c r="U110" s="134">
        <f t="shared" si="31"/>
        <v>0.56600881394903235</v>
      </c>
      <c r="V110" s="134">
        <f t="shared" si="31"/>
        <v>0.46075860863485407</v>
      </c>
      <c r="W110" s="134">
        <f t="shared" si="31"/>
        <v>0.49734652427438902</v>
      </c>
      <c r="X110" s="134">
        <f t="shared" si="31"/>
        <v>0.47801082543978352</v>
      </c>
      <c r="Y110" s="134">
        <f t="shared" si="31"/>
        <v>0.39899859176967611</v>
      </c>
    </row>
    <row r="111" spans="1:25" s="12" customFormat="1" ht="30" customHeight="1" x14ac:dyDescent="0.2">
      <c r="A111" s="11" t="s">
        <v>208</v>
      </c>
      <c r="B111" s="39">
        <v>149338</v>
      </c>
      <c r="C111" s="26">
        <f t="shared" ref="C111:C121" si="32">SUM(E111:Y111)</f>
        <v>79347</v>
      </c>
      <c r="D111" s="15">
        <f t="shared" si="28"/>
        <v>0.53132491395358183</v>
      </c>
      <c r="E111" s="10">
        <v>7395</v>
      </c>
      <c r="F111" s="10">
        <v>2400</v>
      </c>
      <c r="G111" s="134">
        <v>4177</v>
      </c>
      <c r="H111" s="134">
        <v>6203</v>
      </c>
      <c r="I111" s="134">
        <v>2306</v>
      </c>
      <c r="J111" s="134">
        <v>6306</v>
      </c>
      <c r="K111" s="134">
        <v>1986</v>
      </c>
      <c r="L111" s="134">
        <v>2408</v>
      </c>
      <c r="M111" s="134">
        <v>4649</v>
      </c>
      <c r="N111" s="134">
        <v>1744</v>
      </c>
      <c r="O111" s="134">
        <v>2085</v>
      </c>
      <c r="P111" s="134">
        <v>5359</v>
      </c>
      <c r="Q111" s="134">
        <v>6340</v>
      </c>
      <c r="R111" s="134">
        <v>3520</v>
      </c>
      <c r="S111" s="134">
        <v>5915</v>
      </c>
      <c r="T111" s="134">
        <v>3503</v>
      </c>
      <c r="U111" s="134">
        <v>2102</v>
      </c>
      <c r="V111" s="134">
        <v>1608</v>
      </c>
      <c r="W111" s="134">
        <v>5258</v>
      </c>
      <c r="X111" s="134">
        <v>2763</v>
      </c>
      <c r="Y111" s="134">
        <v>1320</v>
      </c>
    </row>
    <row r="112" spans="1:25" s="12" customFormat="1" ht="30" customHeight="1" x14ac:dyDescent="0.2">
      <c r="A112" s="11" t="s">
        <v>93</v>
      </c>
      <c r="B112" s="39">
        <v>9842</v>
      </c>
      <c r="C112" s="26">
        <f t="shared" si="32"/>
        <v>9742</v>
      </c>
      <c r="D112" s="15">
        <f t="shared" si="28"/>
        <v>0.98983946352367402</v>
      </c>
      <c r="E112" s="26">
        <v>240</v>
      </c>
      <c r="F112" s="10">
        <v>322</v>
      </c>
      <c r="G112" s="134">
        <v>83</v>
      </c>
      <c r="H112" s="134">
        <v>496</v>
      </c>
      <c r="I112" s="134">
        <v>251</v>
      </c>
      <c r="J112" s="134">
        <v>1340</v>
      </c>
      <c r="K112" s="134">
        <v>996</v>
      </c>
      <c r="L112" s="134">
        <v>553</v>
      </c>
      <c r="M112" s="134">
        <v>20</v>
      </c>
      <c r="N112" s="134">
        <v>86</v>
      </c>
      <c r="O112" s="134">
        <v>616</v>
      </c>
      <c r="P112" s="134">
        <v>258</v>
      </c>
      <c r="Q112" s="134">
        <v>90</v>
      </c>
      <c r="R112" s="134">
        <v>370</v>
      </c>
      <c r="S112" s="134">
        <v>501</v>
      </c>
      <c r="T112" s="134">
        <v>60</v>
      </c>
      <c r="U112" s="134"/>
      <c r="V112" s="134">
        <v>300</v>
      </c>
      <c r="W112" s="134">
        <v>970</v>
      </c>
      <c r="X112" s="134">
        <v>1247</v>
      </c>
      <c r="Y112" s="134">
        <v>943</v>
      </c>
    </row>
    <row r="113" spans="1:25" s="12" customFormat="1" ht="30" customHeight="1" x14ac:dyDescent="0.2">
      <c r="A113" s="11" t="s">
        <v>94</v>
      </c>
      <c r="B113" s="39">
        <v>80504</v>
      </c>
      <c r="C113" s="26">
        <f t="shared" si="32"/>
        <v>43788</v>
      </c>
      <c r="D113" s="15">
        <f t="shared" si="28"/>
        <v>0.54392328331511475</v>
      </c>
      <c r="E113" s="10">
        <v>800</v>
      </c>
      <c r="F113" s="10">
        <v>1628</v>
      </c>
      <c r="G113" s="134">
        <v>4726</v>
      </c>
      <c r="H113" s="134">
        <v>2475</v>
      </c>
      <c r="I113" s="134">
        <v>1003</v>
      </c>
      <c r="J113" s="134">
        <v>4816</v>
      </c>
      <c r="K113" s="134">
        <v>1266</v>
      </c>
      <c r="L113" s="134">
        <v>1481</v>
      </c>
      <c r="M113" s="134">
        <v>1596</v>
      </c>
      <c r="N113" s="134">
        <v>1041</v>
      </c>
      <c r="O113" s="134">
        <v>180</v>
      </c>
      <c r="P113" s="134">
        <v>1016</v>
      </c>
      <c r="Q113" s="134">
        <v>1861</v>
      </c>
      <c r="R113" s="134">
        <v>3060</v>
      </c>
      <c r="S113" s="134">
        <v>3191</v>
      </c>
      <c r="T113" s="134">
        <v>913</v>
      </c>
      <c r="U113" s="134">
        <v>3406</v>
      </c>
      <c r="V113" s="134">
        <v>643</v>
      </c>
      <c r="W113" s="134">
        <v>763</v>
      </c>
      <c r="X113" s="134">
        <v>5403</v>
      </c>
      <c r="Y113" s="134">
        <v>2520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s="12" customFormat="1" ht="30" customHeight="1" x14ac:dyDescent="0.2">
      <c r="A116" s="32" t="s">
        <v>192</v>
      </c>
      <c r="B116" s="27">
        <v>519205</v>
      </c>
      <c r="C116" s="27">
        <f t="shared" si="32"/>
        <v>502825</v>
      </c>
      <c r="D116" s="15">
        <f t="shared" si="28"/>
        <v>0.96845176760624418</v>
      </c>
      <c r="E116" s="39">
        <v>44488</v>
      </c>
      <c r="F116" s="39">
        <v>16500</v>
      </c>
      <c r="G116" s="134">
        <v>38020</v>
      </c>
      <c r="H116" s="134">
        <v>30155</v>
      </c>
      <c r="I116" s="134">
        <v>12723</v>
      </c>
      <c r="J116" s="134">
        <v>46652</v>
      </c>
      <c r="K116" s="134">
        <v>16440</v>
      </c>
      <c r="L116" s="134">
        <v>15404</v>
      </c>
      <c r="M116" s="134">
        <v>26556</v>
      </c>
      <c r="N116" s="134">
        <v>9100</v>
      </c>
      <c r="O116" s="134">
        <v>9926</v>
      </c>
      <c r="P116" s="134">
        <v>23194</v>
      </c>
      <c r="Q116" s="134">
        <v>27534</v>
      </c>
      <c r="R116" s="134">
        <v>24077</v>
      </c>
      <c r="S116" s="134">
        <v>40208</v>
      </c>
      <c r="T116" s="134">
        <v>16741</v>
      </c>
      <c r="U116" s="134">
        <v>18229</v>
      </c>
      <c r="V116" s="134">
        <v>6876</v>
      </c>
      <c r="W116" s="134">
        <v>23728</v>
      </c>
      <c r="X116" s="134">
        <v>40324</v>
      </c>
      <c r="Y116" s="134">
        <v>15950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0.84480006720430112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34" t="e">
        <f t="shared" si="33"/>
        <v>#DIV/0!</v>
      </c>
      <c r="H117" s="134" t="e">
        <f t="shared" si="33"/>
        <v>#DIV/0!</v>
      </c>
      <c r="I117" s="134" t="e">
        <f t="shared" si="33"/>
        <v>#DIV/0!</v>
      </c>
      <c r="J117" s="134" t="e">
        <f t="shared" si="33"/>
        <v>#DIV/0!</v>
      </c>
      <c r="K117" s="134" t="e">
        <f t="shared" si="33"/>
        <v>#DIV/0!</v>
      </c>
      <c r="L117" s="134" t="e">
        <f t="shared" si="33"/>
        <v>#DIV/0!</v>
      </c>
      <c r="M117" s="134" t="e">
        <f t="shared" si="33"/>
        <v>#DIV/0!</v>
      </c>
      <c r="N117" s="134" t="e">
        <f t="shared" si="33"/>
        <v>#DIV/0!</v>
      </c>
      <c r="O117" s="134" t="e">
        <f t="shared" si="33"/>
        <v>#DIV/0!</v>
      </c>
      <c r="P117" s="134" t="e">
        <f t="shared" si="33"/>
        <v>#DIV/0!</v>
      </c>
      <c r="Q117" s="134" t="e">
        <f t="shared" si="33"/>
        <v>#DIV/0!</v>
      </c>
      <c r="R117" s="134" t="e">
        <f t="shared" si="33"/>
        <v>#DIV/0!</v>
      </c>
      <c r="S117" s="134" t="e">
        <f t="shared" si="33"/>
        <v>#DIV/0!</v>
      </c>
      <c r="T117" s="134" t="e">
        <f t="shared" si="33"/>
        <v>#DIV/0!</v>
      </c>
      <c r="U117" s="134" t="e">
        <f t="shared" si="33"/>
        <v>#DIV/0!</v>
      </c>
      <c r="V117" s="134" t="e">
        <f t="shared" si="33"/>
        <v>#DIV/0!</v>
      </c>
      <c r="W117" s="134" t="e">
        <f t="shared" si="33"/>
        <v>#DIV/0!</v>
      </c>
      <c r="X117" s="134" t="e">
        <f t="shared" si="33"/>
        <v>#DIV/0!</v>
      </c>
      <c r="Y117" s="134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305007</v>
      </c>
      <c r="C118" s="26">
        <f t="shared" si="32"/>
        <v>283419</v>
      </c>
      <c r="D118" s="15">
        <f t="shared" si="28"/>
        <v>0.92922129656040686</v>
      </c>
      <c r="E118" s="10">
        <v>32531</v>
      </c>
      <c r="F118" s="10">
        <v>7200</v>
      </c>
      <c r="G118" s="134">
        <v>14714</v>
      </c>
      <c r="H118" s="134">
        <v>20823</v>
      </c>
      <c r="I118" s="134">
        <v>7156</v>
      </c>
      <c r="J118" s="134">
        <v>23682</v>
      </c>
      <c r="K118" s="134">
        <v>7709</v>
      </c>
      <c r="L118" s="134">
        <v>7797</v>
      </c>
      <c r="M118" s="134">
        <v>16981</v>
      </c>
      <c r="N118" s="134">
        <v>5545</v>
      </c>
      <c r="O118" s="134">
        <v>6711</v>
      </c>
      <c r="P118" s="134">
        <v>18353</v>
      </c>
      <c r="Q118" s="134">
        <v>20612</v>
      </c>
      <c r="R118" s="134">
        <v>13692</v>
      </c>
      <c r="S118" s="134">
        <v>25902</v>
      </c>
      <c r="T118" s="134">
        <v>11608</v>
      </c>
      <c r="U118" s="134">
        <v>6937</v>
      </c>
      <c r="V118" s="134">
        <v>4032</v>
      </c>
      <c r="W118" s="134">
        <v>16927</v>
      </c>
      <c r="X118" s="134">
        <v>10477</v>
      </c>
      <c r="Y118" s="134">
        <v>4030</v>
      </c>
    </row>
    <row r="119" spans="1:25" s="12" customFormat="1" ht="30" customHeight="1" x14ac:dyDescent="0.2">
      <c r="A119" s="11" t="s">
        <v>93</v>
      </c>
      <c r="B119" s="26">
        <v>18888</v>
      </c>
      <c r="C119" s="26">
        <f t="shared" si="32"/>
        <v>30232</v>
      </c>
      <c r="D119" s="15">
        <f t="shared" si="28"/>
        <v>1.600592969080898</v>
      </c>
      <c r="E119" s="10">
        <v>730</v>
      </c>
      <c r="F119" s="10">
        <v>966</v>
      </c>
      <c r="G119" s="134">
        <v>270</v>
      </c>
      <c r="H119" s="134">
        <v>1515</v>
      </c>
      <c r="I119" s="134">
        <v>805</v>
      </c>
      <c r="J119" s="134">
        <v>4556</v>
      </c>
      <c r="K119" s="134">
        <v>2664</v>
      </c>
      <c r="L119" s="134">
        <v>1458</v>
      </c>
      <c r="M119" s="134">
        <v>30</v>
      </c>
      <c r="N119" s="134">
        <v>240</v>
      </c>
      <c r="O119" s="134">
        <v>1700</v>
      </c>
      <c r="P119" s="134">
        <v>774</v>
      </c>
      <c r="Q119" s="134">
        <v>215</v>
      </c>
      <c r="R119" s="134">
        <v>815</v>
      </c>
      <c r="S119" s="134">
        <v>1504</v>
      </c>
      <c r="T119" s="134">
        <v>300</v>
      </c>
      <c r="U119" s="134"/>
      <c r="V119" s="134">
        <v>900</v>
      </c>
      <c r="W119" s="134">
        <v>3840</v>
      </c>
      <c r="X119" s="134">
        <v>3730</v>
      </c>
      <c r="Y119" s="134">
        <v>3220</v>
      </c>
    </row>
    <row r="120" spans="1:25" s="12" customFormat="1" ht="31.15" customHeight="1" x14ac:dyDescent="0.2">
      <c r="A120" s="11" t="s">
        <v>94</v>
      </c>
      <c r="B120" s="26">
        <v>158157</v>
      </c>
      <c r="C120" s="26">
        <f t="shared" si="32"/>
        <v>144787</v>
      </c>
      <c r="D120" s="15">
        <f t="shared" si="28"/>
        <v>0.91546374804782593</v>
      </c>
      <c r="E120" s="10">
        <v>3440</v>
      </c>
      <c r="F120" s="10">
        <v>5046</v>
      </c>
      <c r="G120" s="134">
        <v>17315</v>
      </c>
      <c r="H120" s="134">
        <v>7672</v>
      </c>
      <c r="I120" s="134">
        <v>3311</v>
      </c>
      <c r="J120" s="134">
        <v>18230</v>
      </c>
      <c r="K120" s="134">
        <v>3590</v>
      </c>
      <c r="L120" s="134">
        <v>4691</v>
      </c>
      <c r="M120" s="134">
        <v>5695</v>
      </c>
      <c r="N120" s="134">
        <v>3235</v>
      </c>
      <c r="O120" s="134">
        <v>414</v>
      </c>
      <c r="P120" s="134">
        <v>2550</v>
      </c>
      <c r="Q120" s="134">
        <v>5497</v>
      </c>
      <c r="R120" s="134">
        <v>9570</v>
      </c>
      <c r="S120" s="134">
        <v>10035</v>
      </c>
      <c r="T120" s="134">
        <v>2801</v>
      </c>
      <c r="U120" s="134">
        <v>10212</v>
      </c>
      <c r="V120" s="134">
        <v>1837</v>
      </c>
      <c r="W120" s="134">
        <v>1890</v>
      </c>
      <c r="X120" s="134">
        <v>20076</v>
      </c>
      <c r="Y120" s="134">
        <v>7680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 s="12" customFormat="1" ht="31.15" customHeight="1" x14ac:dyDescent="0.2">
      <c r="A122" s="32" t="s">
        <v>98</v>
      </c>
      <c r="B122" s="53">
        <f>B116/B109*10</f>
        <v>19.946254734884864</v>
      </c>
      <c r="C122" s="53">
        <f>C116/C109*10</f>
        <v>34.726202890943874</v>
      </c>
      <c r="D122" s="15">
        <f t="shared" si="28"/>
        <v>1.7409886393463994</v>
      </c>
      <c r="E122" s="162">
        <f t="shared" ref="E122:G122" si="34">E116/E109*10</f>
        <v>50.099099099099092</v>
      </c>
      <c r="F122" s="162">
        <f t="shared" si="34"/>
        <v>30</v>
      </c>
      <c r="G122" s="162">
        <f t="shared" si="34"/>
        <v>35.499533146591972</v>
      </c>
      <c r="H122" s="162">
        <f t="shared" ref="H122:J122" si="35">H116/H109*10</f>
        <v>32.127636906030254</v>
      </c>
      <c r="I122" s="162">
        <f t="shared" si="35"/>
        <v>31.991450842343475</v>
      </c>
      <c r="J122" s="162">
        <f t="shared" si="35"/>
        <v>37.193653830821972</v>
      </c>
      <c r="K122" s="162">
        <f t="shared" ref="K122:L122" si="36">K116/K109*10</f>
        <v>33.272616879174258</v>
      </c>
      <c r="L122" s="162">
        <f t="shared" si="36"/>
        <v>31.839603141794129</v>
      </c>
      <c r="M122" s="162">
        <f t="shared" ref="M122:S122" si="37">M116/M109*10</f>
        <v>36.538249862410566</v>
      </c>
      <c r="N122" s="162">
        <f t="shared" si="37"/>
        <v>31.260735142562694</v>
      </c>
      <c r="O122" s="162">
        <f t="shared" si="37"/>
        <v>30.097028502122498</v>
      </c>
      <c r="P122" s="162">
        <f t="shared" si="37"/>
        <v>32.421023203802065</v>
      </c>
      <c r="Q122" s="162">
        <f t="shared" si="37"/>
        <v>31.367053998632947</v>
      </c>
      <c r="R122" s="162">
        <f t="shared" si="37"/>
        <v>34.643165467625899</v>
      </c>
      <c r="S122" s="162">
        <f t="shared" si="37"/>
        <v>40.23616531572101</v>
      </c>
      <c r="T122" s="162">
        <f t="shared" ref="T122" si="38">T116/T109*10</f>
        <v>32.627168193334633</v>
      </c>
      <c r="U122" s="162">
        <f t="shared" ref="U122:Y122" si="39">U116/U109*10</f>
        <v>30.854773188896413</v>
      </c>
      <c r="V122" s="162">
        <f t="shared" si="39"/>
        <v>26.084977238239759</v>
      </c>
      <c r="W122" s="162">
        <f t="shared" si="39"/>
        <v>31.258068765643525</v>
      </c>
      <c r="X122" s="162">
        <f t="shared" si="39"/>
        <v>35.672328379334751</v>
      </c>
      <c r="Y122" s="162">
        <f t="shared" si="39"/>
        <v>31.274509803921568</v>
      </c>
    </row>
    <row r="123" spans="1:25" s="12" customFormat="1" ht="30" customHeight="1" x14ac:dyDescent="0.2">
      <c r="A123" s="11" t="s">
        <v>92</v>
      </c>
      <c r="B123" s="54">
        <f t="shared" ref="B123:K125" si="40">B118/B111*10</f>
        <v>20.42393764480574</v>
      </c>
      <c r="C123" s="54">
        <f>C118/C111*10</f>
        <v>35.718930772429957</v>
      </c>
      <c r="D123" s="15">
        <f t="shared" si="28"/>
        <v>1.7488758237329456</v>
      </c>
      <c r="E123" s="162">
        <f t="shared" ref="E123:P124" si="41">E118/E111*10</f>
        <v>43.990534144692361</v>
      </c>
      <c r="F123" s="162">
        <f t="shared" si="41"/>
        <v>30</v>
      </c>
      <c r="G123" s="162">
        <f t="shared" ref="G123" si="42">G118/G111*10</f>
        <v>35.226238927459896</v>
      </c>
      <c r="H123" s="162">
        <f t="shared" ref="H123:J123" si="43">H118/H111*10</f>
        <v>33.56924068998871</v>
      </c>
      <c r="I123" s="162">
        <f t="shared" si="43"/>
        <v>31.032090199479619</v>
      </c>
      <c r="J123" s="162">
        <f t="shared" si="43"/>
        <v>37.554709800190295</v>
      </c>
      <c r="K123" s="162">
        <f t="shared" si="41"/>
        <v>38.816717019133939</v>
      </c>
      <c r="L123" s="162">
        <f t="shared" si="41"/>
        <v>32.379568106312291</v>
      </c>
      <c r="M123" s="162">
        <f t="shared" ref="M123:N123" si="44">M118/M111*10</f>
        <v>36.526134652613464</v>
      </c>
      <c r="N123" s="162">
        <f t="shared" si="44"/>
        <v>31.794724770642201</v>
      </c>
      <c r="O123" s="162">
        <f t="shared" si="41"/>
        <v>32.187050359712231</v>
      </c>
      <c r="P123" s="162">
        <f t="shared" si="41"/>
        <v>34.2470610188468</v>
      </c>
      <c r="Q123" s="162">
        <f>Q118/Q111*10</f>
        <v>32.511041009463725</v>
      </c>
      <c r="R123" s="162">
        <f t="shared" ref="P123:Y124" si="45">R118/R111*10</f>
        <v>38.897727272727273</v>
      </c>
      <c r="S123" s="162">
        <f t="shared" si="45"/>
        <v>43.790363482671175</v>
      </c>
      <c r="T123" s="162">
        <f t="shared" si="45"/>
        <v>33.137310876391666</v>
      </c>
      <c r="U123" s="162">
        <f t="shared" si="45"/>
        <v>33.001902949571836</v>
      </c>
      <c r="V123" s="162">
        <f t="shared" si="45"/>
        <v>25.074626865671643</v>
      </c>
      <c r="W123" s="162">
        <f t="shared" si="45"/>
        <v>32.192848992012173</v>
      </c>
      <c r="X123" s="162">
        <f t="shared" si="45"/>
        <v>37.918928700687658</v>
      </c>
      <c r="Y123" s="162">
        <f t="shared" si="45"/>
        <v>30.530303030303031</v>
      </c>
    </row>
    <row r="124" spans="1:25" s="12" customFormat="1" ht="30" customHeight="1" x14ac:dyDescent="0.2">
      <c r="A124" s="11" t="s">
        <v>93</v>
      </c>
      <c r="B124" s="54">
        <f t="shared" si="40"/>
        <v>19.191221296484457</v>
      </c>
      <c r="C124" s="54">
        <f t="shared" si="40"/>
        <v>31.032642167932664</v>
      </c>
      <c r="D124" s="15">
        <f t="shared" si="28"/>
        <v>1.6170227881024632</v>
      </c>
      <c r="E124" s="54">
        <f t="shared" si="40"/>
        <v>30.416666666666664</v>
      </c>
      <c r="F124" s="54">
        <f t="shared" ref="F124" si="46">F119/F112*10</f>
        <v>30</v>
      </c>
      <c r="G124" s="54">
        <f t="shared" si="40"/>
        <v>32.53012048192771</v>
      </c>
      <c r="H124" s="54">
        <f t="shared" si="40"/>
        <v>30.544354838709676</v>
      </c>
      <c r="I124" s="54"/>
      <c r="J124" s="54">
        <f t="shared" si="40"/>
        <v>34</v>
      </c>
      <c r="K124" s="54">
        <f t="shared" si="40"/>
        <v>26.746987951807228</v>
      </c>
      <c r="L124" s="54">
        <f t="shared" si="41"/>
        <v>26.365280289330922</v>
      </c>
      <c r="M124" s="54">
        <f t="shared" si="41"/>
        <v>15</v>
      </c>
      <c r="N124" s="54">
        <f t="shared" si="41"/>
        <v>27.906976744186046</v>
      </c>
      <c r="O124" s="54">
        <f t="shared" si="41"/>
        <v>27.597402597402599</v>
      </c>
      <c r="P124" s="54">
        <f t="shared" si="45"/>
        <v>30</v>
      </c>
      <c r="Q124" s="54"/>
      <c r="R124" s="54">
        <f t="shared" si="45"/>
        <v>22.027027027027025</v>
      </c>
      <c r="S124" s="54">
        <f t="shared" si="45"/>
        <v>30.019960079840317</v>
      </c>
      <c r="T124" s="54">
        <f t="shared" si="45"/>
        <v>50</v>
      </c>
      <c r="U124" s="54"/>
      <c r="V124" s="54">
        <f t="shared" si="45"/>
        <v>30</v>
      </c>
      <c r="W124" s="54">
        <f t="shared" si="45"/>
        <v>39.587628865979383</v>
      </c>
      <c r="X124" s="54">
        <f t="shared" si="45"/>
        <v>29.911788291900564</v>
      </c>
      <c r="Y124" s="54">
        <f t="shared" si="45"/>
        <v>34.146341463414636</v>
      </c>
    </row>
    <row r="125" spans="1:25" s="12" customFormat="1" ht="30" customHeight="1" x14ac:dyDescent="0.2">
      <c r="A125" s="11" t="s">
        <v>94</v>
      </c>
      <c r="B125" s="54">
        <f t="shared" si="40"/>
        <v>19.645856106528868</v>
      </c>
      <c r="C125" s="54">
        <f>C120/C113*10</f>
        <v>33.065451721932952</v>
      </c>
      <c r="D125" s="15">
        <f t="shared" si="28"/>
        <v>1.6830751249849771</v>
      </c>
      <c r="E125" s="54">
        <f t="shared" ref="E125:Y125" si="47">E120/E113*10</f>
        <v>43</v>
      </c>
      <c r="F125" s="54">
        <f t="shared" ref="F125" si="48">F120/F113*10</f>
        <v>30.995085995085994</v>
      </c>
      <c r="G125" s="54">
        <f t="shared" si="47"/>
        <v>36.637748624629708</v>
      </c>
      <c r="H125" s="54">
        <f t="shared" si="47"/>
        <v>30.997979797979799</v>
      </c>
      <c r="I125" s="54">
        <f t="shared" si="47"/>
        <v>33.010967098703887</v>
      </c>
      <c r="J125" s="54">
        <f t="shared" si="47"/>
        <v>37.852990033222589</v>
      </c>
      <c r="K125" s="54">
        <f t="shared" si="47"/>
        <v>28.357030015797786</v>
      </c>
      <c r="L125" s="54">
        <f t="shared" si="47"/>
        <v>31.674544226873735</v>
      </c>
      <c r="M125" s="54">
        <f t="shared" si="47"/>
        <v>35.682957393483711</v>
      </c>
      <c r="N125" s="54">
        <f t="shared" si="47"/>
        <v>31.075888568683958</v>
      </c>
      <c r="O125" s="54">
        <f t="shared" si="47"/>
        <v>23</v>
      </c>
      <c r="P125" s="54">
        <f t="shared" si="47"/>
        <v>25.098425196850393</v>
      </c>
      <c r="Q125" s="54">
        <f t="shared" si="47"/>
        <v>29.537882858678127</v>
      </c>
      <c r="R125" s="54">
        <f t="shared" si="47"/>
        <v>31.274509803921568</v>
      </c>
      <c r="S125" s="54">
        <f t="shared" si="47"/>
        <v>31.44782199937324</v>
      </c>
      <c r="T125" s="54">
        <f t="shared" si="47"/>
        <v>30.679079956188389</v>
      </c>
      <c r="U125" s="54">
        <f t="shared" si="47"/>
        <v>29.982384028185557</v>
      </c>
      <c r="V125" s="54">
        <f t="shared" si="47"/>
        <v>28.569206842923794</v>
      </c>
      <c r="W125" s="54">
        <f t="shared" si="47"/>
        <v>24.77064220183486</v>
      </c>
      <c r="X125" s="54">
        <f t="shared" si="47"/>
        <v>37.157134925041639</v>
      </c>
      <c r="Y125" s="54">
        <f t="shared" si="47"/>
        <v>30.476190476190474</v>
      </c>
    </row>
    <row r="126" spans="1:25" s="12" customFormat="1" ht="30" hidden="1" customHeight="1" x14ac:dyDescent="0.2">
      <c r="A126" s="11" t="s">
        <v>95</v>
      </c>
      <c r="B126" s="54" t="e">
        <f>B121/B114*10</f>
        <v>#DIV/0!</v>
      </c>
      <c r="C126" s="54" t="e">
        <f>C121/C114*10</f>
        <v>#DIV/0!</v>
      </c>
      <c r="D126" s="15" t="e">
        <f t="shared" si="28"/>
        <v>#DIV/0!</v>
      </c>
      <c r="E126" s="54" t="e">
        <f>E121/E114*10</f>
        <v>#DIV/0!</v>
      </c>
      <c r="F126" s="54"/>
      <c r="G126" s="134">
        <v>10</v>
      </c>
      <c r="H126" s="134"/>
      <c r="I126" s="134" t="e">
        <f>I121/I114*10</f>
        <v>#DIV/0!</v>
      </c>
      <c r="J126" s="134"/>
      <c r="K126" s="134"/>
      <c r="L126" s="134"/>
      <c r="M126" s="134"/>
      <c r="N126" s="134"/>
      <c r="O126" s="134"/>
      <c r="P126" s="134"/>
      <c r="Q126" s="134" t="e">
        <f>Q121/Q114*10</f>
        <v>#DIV/0!</v>
      </c>
      <c r="R126" s="134" t="e">
        <f>R121/R114*10</f>
        <v>#DIV/0!</v>
      </c>
      <c r="S126" s="134"/>
      <c r="T126" s="134"/>
      <c r="U126" s="134" t="e">
        <f>U121/U114*10</f>
        <v>#DIV/0!</v>
      </c>
      <c r="V126" s="134"/>
      <c r="W126" s="134" t="e">
        <f>W121/W114*10</f>
        <v>#DIV/0!</v>
      </c>
      <c r="X126" s="134"/>
      <c r="Y126" s="13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15" t="e">
        <f t="shared" si="28"/>
        <v>#DIV/0!</v>
      </c>
      <c r="E129" s="58"/>
      <c r="F129" s="58"/>
      <c r="G129" s="134"/>
      <c r="H129" s="134" t="e">
        <f>H128/H127*10</f>
        <v>#DIV/0!</v>
      </c>
      <c r="I129" s="134"/>
      <c r="J129" s="134"/>
      <c r="K129" s="134"/>
      <c r="L129" s="134"/>
      <c r="M129" s="134" t="e">
        <f>M128/M127*10</f>
        <v>#DIV/0!</v>
      </c>
      <c r="N129" s="134"/>
      <c r="O129" s="134"/>
      <c r="P129" s="134" t="e">
        <f>P128/P127*10</f>
        <v>#DIV/0!</v>
      </c>
      <c r="Q129" s="134"/>
      <c r="R129" s="134" t="e">
        <f>R128/R127*10</f>
        <v>#DIV/0!</v>
      </c>
      <c r="S129" s="134"/>
      <c r="T129" s="134" t="e">
        <f>T128/T127*10</f>
        <v>#DIV/0!</v>
      </c>
      <c r="U129" s="134"/>
      <c r="V129" s="134"/>
      <c r="W129" s="134"/>
      <c r="X129" s="134" t="e">
        <f>X128/X127*10</f>
        <v>#DIV/0!</v>
      </c>
      <c r="Y129" s="134"/>
    </row>
    <row r="130" spans="1:26" s="12" customFormat="1" ht="30" hidden="1" customHeight="1" x14ac:dyDescent="0.2">
      <c r="A130" s="165" t="s">
        <v>149</v>
      </c>
      <c r="B130" s="166"/>
      <c r="C130" s="167">
        <f>SUM(E130:Y130)</f>
        <v>134680</v>
      </c>
      <c r="D130" s="15"/>
      <c r="E130" s="107">
        <v>8680</v>
      </c>
      <c r="F130" s="107">
        <v>5141</v>
      </c>
      <c r="G130" s="107">
        <v>10172</v>
      </c>
      <c r="H130" s="107">
        <v>8699</v>
      </c>
      <c r="I130" s="107">
        <v>3718</v>
      </c>
      <c r="J130" s="107">
        <v>11958</v>
      </c>
      <c r="K130" s="107">
        <v>4941</v>
      </c>
      <c r="L130" s="107">
        <v>4633</v>
      </c>
      <c r="M130" s="107">
        <v>7104</v>
      </c>
      <c r="N130" s="107">
        <v>2826</v>
      </c>
      <c r="O130" s="107">
        <v>3148</v>
      </c>
      <c r="P130" s="107">
        <v>6628</v>
      </c>
      <c r="Q130" s="107">
        <v>7771</v>
      </c>
      <c r="R130" s="107">
        <v>6320</v>
      </c>
      <c r="S130" s="107">
        <v>9201</v>
      </c>
      <c r="T130" s="107">
        <v>4776</v>
      </c>
      <c r="U130" s="107">
        <v>4847</v>
      </c>
      <c r="V130" s="107">
        <v>1955</v>
      </c>
      <c r="W130" s="107">
        <v>6940</v>
      </c>
      <c r="X130" s="107">
        <v>10502</v>
      </c>
      <c r="Y130" s="107">
        <v>4720</v>
      </c>
    </row>
    <row r="131" spans="1:26" s="12" customFormat="1" ht="30" customHeight="1" x14ac:dyDescent="0.2">
      <c r="A131" s="55" t="s">
        <v>99</v>
      </c>
      <c r="B131" s="56">
        <v>6244</v>
      </c>
      <c r="C131" s="56">
        <f>SUM(E131:Y131)</f>
        <v>10614</v>
      </c>
      <c r="D131" s="15">
        <f t="shared" si="28"/>
        <v>1.6998718770019219</v>
      </c>
      <c r="E131" s="51">
        <f>(E109-E130)</f>
        <v>200</v>
      </c>
      <c r="F131" s="51">
        <f>(F109-F130)</f>
        <v>359</v>
      </c>
      <c r="G131" s="51">
        <f>(G109-G130)</f>
        <v>538</v>
      </c>
      <c r="H131" s="51">
        <f>(H109-H130)</f>
        <v>687</v>
      </c>
      <c r="I131" s="51">
        <f>(I109-I130)</f>
        <v>259</v>
      </c>
      <c r="J131" s="51">
        <f>(J109-J130)</f>
        <v>585</v>
      </c>
      <c r="K131" s="51">
        <v>497</v>
      </c>
      <c r="L131" s="51">
        <f>(L109-L130)</f>
        <v>205</v>
      </c>
      <c r="M131" s="51">
        <f>(M109-M130)</f>
        <v>164</v>
      </c>
      <c r="N131" s="51">
        <f>(N109-N130)</f>
        <v>85</v>
      </c>
      <c r="O131" s="51">
        <f>(O109-O130)</f>
        <v>150</v>
      </c>
      <c r="P131" s="51">
        <f>(P109-P130)</f>
        <v>526</v>
      </c>
      <c r="Q131" s="51">
        <f>(Q109-Q130)</f>
        <v>1007</v>
      </c>
      <c r="R131" s="51">
        <f>(R109-R130)</f>
        <v>630</v>
      </c>
      <c r="S131" s="51">
        <f>(S109-S130)</f>
        <v>792</v>
      </c>
      <c r="T131" s="51">
        <f>(T109-T130)</f>
        <v>355</v>
      </c>
      <c r="U131" s="51">
        <f>(U109-U130)</f>
        <v>1061</v>
      </c>
      <c r="V131" s="51">
        <f>(V109-V130)</f>
        <v>681</v>
      </c>
      <c r="W131" s="51">
        <f>(W109-W130)</f>
        <v>651</v>
      </c>
      <c r="X131" s="51">
        <f>(X109-X130)</f>
        <v>802</v>
      </c>
      <c r="Y131" s="51">
        <f>(Y109-Y130)</f>
        <v>380</v>
      </c>
    </row>
    <row r="132" spans="1:26" s="12" customFormat="1" ht="30" customHeight="1" x14ac:dyDescent="0.2">
      <c r="A132" s="32" t="s">
        <v>100</v>
      </c>
      <c r="B132" s="27">
        <v>613</v>
      </c>
      <c r="C132" s="27">
        <f>SUM(E132:Y132)</f>
        <v>634</v>
      </c>
      <c r="D132" s="15">
        <f t="shared" si="27"/>
        <v>1.034257748776509</v>
      </c>
      <c r="E132" s="24">
        <v>48</v>
      </c>
      <c r="F132" s="24">
        <v>23</v>
      </c>
      <c r="G132" s="134">
        <v>35</v>
      </c>
      <c r="H132" s="134">
        <v>50</v>
      </c>
      <c r="I132" s="134">
        <v>22</v>
      </c>
      <c r="J132" s="134">
        <v>32</v>
      </c>
      <c r="K132" s="134">
        <v>25</v>
      </c>
      <c r="L132" s="134">
        <v>16</v>
      </c>
      <c r="M132" s="134">
        <v>47</v>
      </c>
      <c r="N132" s="134">
        <v>18</v>
      </c>
      <c r="O132" s="134">
        <v>8</v>
      </c>
      <c r="P132" s="134">
        <v>25</v>
      </c>
      <c r="Q132" s="134">
        <v>44</v>
      </c>
      <c r="R132" s="134">
        <v>23</v>
      </c>
      <c r="S132" s="134">
        <v>56</v>
      </c>
      <c r="T132" s="134">
        <v>17</v>
      </c>
      <c r="U132" s="134">
        <v>23</v>
      </c>
      <c r="V132" s="134">
        <v>19</v>
      </c>
      <c r="W132" s="134">
        <v>24</v>
      </c>
      <c r="X132" s="134">
        <v>35</v>
      </c>
      <c r="Y132" s="134">
        <v>44</v>
      </c>
    </row>
    <row r="133" spans="1:26" s="12" customFormat="1" ht="30" hidden="1" customHeight="1" x14ac:dyDescent="0.2">
      <c r="A133" s="32" t="s">
        <v>101</v>
      </c>
      <c r="B133" s="54"/>
      <c r="C133" s="27">
        <f t="shared" ref="C133:C134" si="49">SUM(E133:Y133)</f>
        <v>0</v>
      </c>
      <c r="D133" s="15" t="e">
        <f t="shared" si="27"/>
        <v>#DIV/0!</v>
      </c>
      <c r="E133" s="54"/>
      <c r="F133" s="5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49"/>
        <v>5700</v>
      </c>
      <c r="D134" s="15">
        <f t="shared" si="27"/>
        <v>1.1721159777914867</v>
      </c>
      <c r="E134" s="91">
        <v>157</v>
      </c>
      <c r="F134" s="91">
        <v>162</v>
      </c>
      <c r="G134" s="134">
        <v>803</v>
      </c>
      <c r="H134" s="134">
        <v>367</v>
      </c>
      <c r="I134" s="134">
        <v>10</v>
      </c>
      <c r="J134" s="134">
        <v>144</v>
      </c>
      <c r="K134" s="134">
        <v>608</v>
      </c>
      <c r="L134" s="134">
        <v>739</v>
      </c>
      <c r="M134" s="134">
        <v>243</v>
      </c>
      <c r="N134" s="134">
        <v>30</v>
      </c>
      <c r="O134" s="134">
        <v>280</v>
      </c>
      <c r="P134" s="134">
        <v>339</v>
      </c>
      <c r="Q134" s="134">
        <v>12</v>
      </c>
      <c r="R134" s="134">
        <v>679</v>
      </c>
      <c r="S134" s="134">
        <v>189</v>
      </c>
      <c r="T134" s="134">
        <v>59</v>
      </c>
      <c r="U134" s="134">
        <v>115</v>
      </c>
      <c r="V134" s="134">
        <v>30</v>
      </c>
      <c r="W134" s="134">
        <v>351</v>
      </c>
      <c r="X134" s="134">
        <v>383</v>
      </c>
      <c r="Y134" s="134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1"/>
      <c r="F135" s="51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1">
        <f>E134-E135</f>
        <v>157</v>
      </c>
      <c r="F136" s="51">
        <f t="shared" ref="F136:Y136" si="50">F134-F135</f>
        <v>162</v>
      </c>
      <c r="G136" s="51">
        <f t="shared" si="50"/>
        <v>803</v>
      </c>
      <c r="H136" s="51">
        <f t="shared" si="50"/>
        <v>367</v>
      </c>
      <c r="I136" s="51">
        <f t="shared" si="50"/>
        <v>10</v>
      </c>
      <c r="J136" s="51">
        <f t="shared" si="50"/>
        <v>144</v>
      </c>
      <c r="K136" s="51">
        <f t="shared" si="50"/>
        <v>608</v>
      </c>
      <c r="L136" s="51">
        <f t="shared" si="50"/>
        <v>739</v>
      </c>
      <c r="M136" s="51">
        <f t="shared" si="50"/>
        <v>243</v>
      </c>
      <c r="N136" s="51">
        <f t="shared" si="50"/>
        <v>30</v>
      </c>
      <c r="O136" s="51">
        <f t="shared" si="50"/>
        <v>280</v>
      </c>
      <c r="P136" s="51">
        <f t="shared" si="50"/>
        <v>339</v>
      </c>
      <c r="Q136" s="51">
        <f t="shared" si="50"/>
        <v>12</v>
      </c>
      <c r="R136" s="51">
        <f t="shared" si="50"/>
        <v>679</v>
      </c>
      <c r="S136" s="51">
        <f t="shared" si="50"/>
        <v>189</v>
      </c>
      <c r="T136" s="51">
        <f t="shared" si="50"/>
        <v>59</v>
      </c>
      <c r="U136" s="51">
        <f t="shared" si="50"/>
        <v>115</v>
      </c>
      <c r="V136" s="51">
        <f t="shared" si="50"/>
        <v>30</v>
      </c>
      <c r="W136" s="51">
        <f t="shared" si="50"/>
        <v>351</v>
      </c>
      <c r="X136" s="51">
        <f t="shared" si="50"/>
        <v>383</v>
      </c>
      <c r="Y136" s="51">
        <f t="shared" si="50"/>
        <v>0</v>
      </c>
      <c r="Z136" s="73"/>
    </row>
    <row r="137" spans="1:26" s="12" customFormat="1" ht="30" customHeight="1" outlineLevel="1" x14ac:dyDescent="0.2">
      <c r="A137" s="55" t="s">
        <v>105</v>
      </c>
      <c r="B137" s="23">
        <v>97</v>
      </c>
      <c r="C137" s="27">
        <f>SUM(E137:Y137)</f>
        <v>98</v>
      </c>
      <c r="D137" s="15">
        <f t="shared" ref="D137:D143" si="51">C137/B137</f>
        <v>1.0103092783505154</v>
      </c>
      <c r="E137" s="39">
        <v>45</v>
      </c>
      <c r="F137" s="39"/>
      <c r="G137" s="134"/>
      <c r="H137" s="134"/>
      <c r="I137" s="134"/>
      <c r="J137" s="134"/>
      <c r="K137" s="134">
        <v>52</v>
      </c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>
        <v>1</v>
      </c>
      <c r="Y137" s="134"/>
    </row>
    <row r="138" spans="1:26" s="12" customFormat="1" ht="27.75" hidden="1" customHeight="1" x14ac:dyDescent="0.2">
      <c r="A138" s="13" t="s">
        <v>186</v>
      </c>
      <c r="B138" s="33">
        <f>B137/B136</f>
        <v>1.9946535060662143E-2</v>
      </c>
      <c r="C138" s="33">
        <f>C137/C136</f>
        <v>1.719298245614035E-2</v>
      </c>
      <c r="D138" s="15">
        <f t="shared" si="51"/>
        <v>0.86195333695062393</v>
      </c>
      <c r="E138" s="35">
        <f t="shared" ref="E138:Y138" si="52">E137/E136</f>
        <v>0.28662420382165604</v>
      </c>
      <c r="F138" s="35">
        <f t="shared" si="52"/>
        <v>0</v>
      </c>
      <c r="G138" s="134">
        <f t="shared" si="52"/>
        <v>0</v>
      </c>
      <c r="H138" s="134">
        <f t="shared" si="52"/>
        <v>0</v>
      </c>
      <c r="I138" s="134">
        <f t="shared" si="52"/>
        <v>0</v>
      </c>
      <c r="J138" s="134">
        <f t="shared" si="52"/>
        <v>0</v>
      </c>
      <c r="K138" s="134">
        <f t="shared" si="52"/>
        <v>8.5526315789473686E-2</v>
      </c>
      <c r="L138" s="134">
        <f t="shared" si="52"/>
        <v>0</v>
      </c>
      <c r="M138" s="134">
        <f t="shared" si="52"/>
        <v>0</v>
      </c>
      <c r="N138" s="134">
        <f t="shared" si="52"/>
        <v>0</v>
      </c>
      <c r="O138" s="134">
        <f t="shared" si="52"/>
        <v>0</v>
      </c>
      <c r="P138" s="134">
        <f t="shared" si="52"/>
        <v>0</v>
      </c>
      <c r="Q138" s="134">
        <f t="shared" si="52"/>
        <v>0</v>
      </c>
      <c r="R138" s="134">
        <f t="shared" si="52"/>
        <v>0</v>
      </c>
      <c r="S138" s="134">
        <f t="shared" si="52"/>
        <v>0</v>
      </c>
      <c r="T138" s="134">
        <f t="shared" si="52"/>
        <v>0</v>
      </c>
      <c r="U138" s="134">
        <f t="shared" si="52"/>
        <v>0</v>
      </c>
      <c r="V138" s="134">
        <f t="shared" si="52"/>
        <v>0</v>
      </c>
      <c r="W138" s="134">
        <f t="shared" si="52"/>
        <v>0</v>
      </c>
      <c r="X138" s="134">
        <f t="shared" si="52"/>
        <v>2.6109660574412533E-3</v>
      </c>
      <c r="Y138" s="134" t="e">
        <f t="shared" si="52"/>
        <v>#DIV/0!</v>
      </c>
    </row>
    <row r="139" spans="1:26" s="94" customFormat="1" ht="21" hidden="1" customHeight="1" x14ac:dyDescent="0.2">
      <c r="A139" s="92" t="s">
        <v>96</v>
      </c>
      <c r="B139" s="93">
        <f>B136-B137</f>
        <v>4766</v>
      </c>
      <c r="C139" s="93">
        <f>C136-C137</f>
        <v>5602</v>
      </c>
      <c r="D139" s="93"/>
      <c r="E139" s="93">
        <f t="shared" ref="E139:Y139" si="53">E136-E137</f>
        <v>112</v>
      </c>
      <c r="F139" s="93">
        <f t="shared" si="53"/>
        <v>162</v>
      </c>
      <c r="G139" s="134">
        <f t="shared" si="53"/>
        <v>803</v>
      </c>
      <c r="H139" s="134">
        <f t="shared" si="53"/>
        <v>367</v>
      </c>
      <c r="I139" s="134">
        <f t="shared" si="53"/>
        <v>10</v>
      </c>
      <c r="J139" s="134">
        <f t="shared" si="53"/>
        <v>144</v>
      </c>
      <c r="K139" s="134">
        <f t="shared" si="53"/>
        <v>556</v>
      </c>
      <c r="L139" s="134">
        <f t="shared" si="53"/>
        <v>739</v>
      </c>
      <c r="M139" s="134">
        <f t="shared" si="53"/>
        <v>243</v>
      </c>
      <c r="N139" s="134">
        <f t="shared" si="53"/>
        <v>30</v>
      </c>
      <c r="O139" s="134">
        <f t="shared" si="53"/>
        <v>280</v>
      </c>
      <c r="P139" s="134">
        <f t="shared" si="53"/>
        <v>339</v>
      </c>
      <c r="Q139" s="134">
        <f t="shared" si="53"/>
        <v>12</v>
      </c>
      <c r="R139" s="134">
        <f t="shared" si="53"/>
        <v>679</v>
      </c>
      <c r="S139" s="134">
        <f t="shared" si="53"/>
        <v>189</v>
      </c>
      <c r="T139" s="134">
        <f t="shared" si="53"/>
        <v>59</v>
      </c>
      <c r="U139" s="134">
        <f t="shared" si="53"/>
        <v>115</v>
      </c>
      <c r="V139" s="134">
        <f t="shared" si="53"/>
        <v>30</v>
      </c>
      <c r="W139" s="134">
        <f t="shared" si="53"/>
        <v>351</v>
      </c>
      <c r="X139" s="134">
        <f t="shared" si="53"/>
        <v>382</v>
      </c>
      <c r="Y139" s="134">
        <f t="shared" si="53"/>
        <v>0</v>
      </c>
    </row>
    <row r="140" spans="1:26" s="12" customFormat="1" ht="22.9" hidden="1" customHeight="1" x14ac:dyDescent="0.2">
      <c r="A140" s="13" t="s">
        <v>189</v>
      </c>
      <c r="B140" s="39"/>
      <c r="C140" s="26"/>
      <c r="D140" s="16" t="e">
        <f t="shared" si="51"/>
        <v>#DIV/0!</v>
      </c>
      <c r="E140" s="39"/>
      <c r="F140" s="39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6" s="12" customFormat="1" ht="30" customHeight="1" x14ac:dyDescent="0.2">
      <c r="A141" s="32" t="s">
        <v>106</v>
      </c>
      <c r="B141" s="23">
        <v>2224</v>
      </c>
      <c r="C141" s="27">
        <f>SUM(E141:Y141)</f>
        <v>2005</v>
      </c>
      <c r="D141" s="15">
        <f t="shared" si="51"/>
        <v>0.90152877697841727</v>
      </c>
      <c r="E141" s="39">
        <v>810</v>
      </c>
      <c r="F141" s="39"/>
      <c r="G141" s="134"/>
      <c r="H141" s="134"/>
      <c r="I141" s="134"/>
      <c r="J141" s="134"/>
      <c r="K141" s="134">
        <v>1165</v>
      </c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>
        <v>30</v>
      </c>
      <c r="Y141" s="134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4">E141/E140</f>
        <v>#DIV/0!</v>
      </c>
      <c r="F142" s="29" t="e">
        <f t="shared" si="54"/>
        <v>#DIV/0!</v>
      </c>
      <c r="G142" s="134" t="e">
        <f t="shared" si="54"/>
        <v>#DIV/0!</v>
      </c>
      <c r="H142" s="134" t="e">
        <f t="shared" si="54"/>
        <v>#DIV/0!</v>
      </c>
      <c r="I142" s="134" t="e">
        <f t="shared" si="54"/>
        <v>#DIV/0!</v>
      </c>
      <c r="J142" s="134" t="e">
        <f t="shared" si="54"/>
        <v>#DIV/0!</v>
      </c>
      <c r="K142" s="134" t="e">
        <f t="shared" si="54"/>
        <v>#DIV/0!</v>
      </c>
      <c r="L142" s="134" t="e">
        <f t="shared" si="54"/>
        <v>#DIV/0!</v>
      </c>
      <c r="M142" s="134" t="e">
        <f t="shared" si="54"/>
        <v>#DIV/0!</v>
      </c>
      <c r="N142" s="134" t="e">
        <f t="shared" si="54"/>
        <v>#DIV/0!</v>
      </c>
      <c r="O142" s="134" t="e">
        <f t="shared" si="54"/>
        <v>#DIV/0!</v>
      </c>
      <c r="P142" s="134" t="e">
        <f t="shared" si="54"/>
        <v>#DIV/0!</v>
      </c>
      <c r="Q142" s="134" t="e">
        <f t="shared" si="54"/>
        <v>#DIV/0!</v>
      </c>
      <c r="R142" s="134" t="e">
        <f t="shared" si="54"/>
        <v>#DIV/0!</v>
      </c>
      <c r="S142" s="134" t="e">
        <f t="shared" si="54"/>
        <v>#DIV/0!</v>
      </c>
      <c r="T142" s="134" t="e">
        <f t="shared" si="54"/>
        <v>#DIV/0!</v>
      </c>
      <c r="U142" s="134" t="e">
        <f t="shared" si="54"/>
        <v>#DIV/0!</v>
      </c>
      <c r="V142" s="134" t="e">
        <f t="shared" si="54"/>
        <v>#DIV/0!</v>
      </c>
      <c r="W142" s="134" t="e">
        <f t="shared" si="54"/>
        <v>#DIV/0!</v>
      </c>
      <c r="X142" s="134" t="e">
        <f t="shared" si="54"/>
        <v>#DIV/0!</v>
      </c>
      <c r="Y142" s="134" t="e">
        <f t="shared" si="54"/>
        <v>#DIV/0!</v>
      </c>
    </row>
    <row r="143" spans="1:26" s="12" customFormat="1" ht="30" customHeight="1" x14ac:dyDescent="0.2">
      <c r="A143" s="32" t="s">
        <v>98</v>
      </c>
      <c r="B143" s="59">
        <f>B141/B137*10</f>
        <v>229.27835051546393</v>
      </c>
      <c r="C143" s="59">
        <f>C141/C137*10</f>
        <v>204.59183673469386</v>
      </c>
      <c r="D143" s="15">
        <f t="shared" si="51"/>
        <v>0.89232950374394349</v>
      </c>
      <c r="E143" s="134">
        <f t="shared" ref="E143" si="55">E141/E137*10</f>
        <v>180</v>
      </c>
      <c r="F143" s="134"/>
      <c r="G143" s="134"/>
      <c r="H143" s="134"/>
      <c r="I143" s="134"/>
      <c r="J143" s="134"/>
      <c r="K143" s="134">
        <f t="shared" ref="K143" si="56">K141/K137*10</f>
        <v>224.03846153846155</v>
      </c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>
        <f>X141/X137*10</f>
        <v>300</v>
      </c>
      <c r="Y143" s="134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1">
        <v>22</v>
      </c>
      <c r="F144" s="51">
        <v>86</v>
      </c>
      <c r="G144" s="134">
        <v>90</v>
      </c>
      <c r="H144" s="134">
        <v>0.5</v>
      </c>
      <c r="I144" s="134">
        <v>16</v>
      </c>
      <c r="J144" s="134">
        <v>10</v>
      </c>
      <c r="K144" s="134">
        <v>127</v>
      </c>
      <c r="L144" s="134">
        <v>94</v>
      </c>
      <c r="M144" s="134">
        <v>47</v>
      </c>
      <c r="N144" s="134">
        <v>24</v>
      </c>
      <c r="O144" s="134">
        <v>76</v>
      </c>
      <c r="P144" s="134">
        <v>129</v>
      </c>
      <c r="Q144" s="134"/>
      <c r="R144" s="134">
        <v>8</v>
      </c>
      <c r="S144" s="134">
        <v>36</v>
      </c>
      <c r="T144" s="134">
        <v>26</v>
      </c>
      <c r="U144" s="134"/>
      <c r="V144" s="134">
        <v>11</v>
      </c>
      <c r="W144" s="134">
        <v>95</v>
      </c>
      <c r="X144" s="134">
        <v>58</v>
      </c>
      <c r="Y144" s="134">
        <v>6</v>
      </c>
    </row>
    <row r="145" spans="1:25" s="12" customFormat="1" ht="30" hidden="1" customHeight="1" x14ac:dyDescent="0.2">
      <c r="A145" s="11" t="s">
        <v>108</v>
      </c>
      <c r="B145" s="57">
        <v>0</v>
      </c>
      <c r="C145" s="27">
        <f>SUM(E145:Y145)</f>
        <v>0</v>
      </c>
      <c r="D145" s="15"/>
      <c r="E145" s="58"/>
      <c r="F145" s="58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s="12" customFormat="1" ht="30" hidden="1" customHeight="1" outlineLevel="1" x14ac:dyDescent="0.2">
      <c r="A146" s="11" t="s">
        <v>109</v>
      </c>
      <c r="B146" s="56">
        <f>B144-B145</f>
        <v>875</v>
      </c>
      <c r="C146" s="56">
        <f>C144-C145</f>
        <v>961.5</v>
      </c>
      <c r="D146" s="15"/>
      <c r="E146" s="51">
        <f>E144-E145</f>
        <v>22</v>
      </c>
      <c r="F146" s="51">
        <f t="shared" ref="F146:Y146" si="57">F144-F145</f>
        <v>86</v>
      </c>
      <c r="G146" s="51">
        <f t="shared" si="57"/>
        <v>90</v>
      </c>
      <c r="H146" s="51">
        <f t="shared" si="57"/>
        <v>0.5</v>
      </c>
      <c r="I146" s="51">
        <f t="shared" si="57"/>
        <v>16</v>
      </c>
      <c r="J146" s="51">
        <f t="shared" si="57"/>
        <v>10</v>
      </c>
      <c r="K146" s="51">
        <f t="shared" si="57"/>
        <v>127</v>
      </c>
      <c r="L146" s="51">
        <f t="shared" si="57"/>
        <v>94</v>
      </c>
      <c r="M146" s="51">
        <f t="shared" si="57"/>
        <v>47</v>
      </c>
      <c r="N146" s="51">
        <f t="shared" si="57"/>
        <v>24</v>
      </c>
      <c r="O146" s="51">
        <f t="shared" si="57"/>
        <v>76</v>
      </c>
      <c r="P146" s="51">
        <f t="shared" si="57"/>
        <v>129</v>
      </c>
      <c r="Q146" s="51">
        <f t="shared" si="57"/>
        <v>0</v>
      </c>
      <c r="R146" s="51">
        <f t="shared" si="57"/>
        <v>8</v>
      </c>
      <c r="S146" s="51">
        <f t="shared" si="57"/>
        <v>36</v>
      </c>
      <c r="T146" s="51">
        <f t="shared" si="57"/>
        <v>26</v>
      </c>
      <c r="U146" s="51">
        <f t="shared" si="57"/>
        <v>0</v>
      </c>
      <c r="V146" s="51">
        <f t="shared" si="57"/>
        <v>11</v>
      </c>
      <c r="W146" s="51">
        <f t="shared" si="57"/>
        <v>95</v>
      </c>
      <c r="X146" s="51">
        <f t="shared" si="57"/>
        <v>58</v>
      </c>
      <c r="Y146" s="51">
        <f t="shared" si="57"/>
        <v>6</v>
      </c>
    </row>
    <row r="147" spans="1:25" s="12" customFormat="1" ht="30" customHeight="1" outlineLevel="1" x14ac:dyDescent="0.2">
      <c r="A147" s="55" t="s">
        <v>177</v>
      </c>
      <c r="B147" s="23">
        <v>66.400000000000006</v>
      </c>
      <c r="C147" s="27">
        <f>SUM(E147:Y147)</f>
        <v>54</v>
      </c>
      <c r="D147" s="15">
        <f t="shared" ref="D147:D178" si="58">C147/B147</f>
        <v>0.81325301204819267</v>
      </c>
      <c r="E147" s="39">
        <v>5</v>
      </c>
      <c r="F147" s="39">
        <v>5</v>
      </c>
      <c r="G147" s="134">
        <v>25</v>
      </c>
      <c r="H147" s="134"/>
      <c r="I147" s="134"/>
      <c r="J147" s="134"/>
      <c r="K147" s="134">
        <v>9</v>
      </c>
      <c r="L147" s="134"/>
      <c r="M147" s="134">
        <v>9.5</v>
      </c>
      <c r="N147" s="134"/>
      <c r="O147" s="134"/>
      <c r="P147" s="134"/>
      <c r="Q147" s="134"/>
      <c r="R147" s="134"/>
      <c r="S147" s="134"/>
      <c r="T147" s="134">
        <v>0.5</v>
      </c>
      <c r="U147" s="134"/>
      <c r="V147" s="134"/>
      <c r="W147" s="134"/>
      <c r="X147" s="134"/>
      <c r="Y147" s="134"/>
    </row>
    <row r="148" spans="1:25" s="12" customFormat="1" ht="27" customHeight="1" x14ac:dyDescent="0.2">
      <c r="A148" s="13" t="s">
        <v>186</v>
      </c>
      <c r="B148" s="33">
        <f>B147/B146</f>
        <v>7.5885714285714292E-2</v>
      </c>
      <c r="C148" s="33">
        <f>C147/C146</f>
        <v>5.6162246489859596E-2</v>
      </c>
      <c r="D148" s="15">
        <f t="shared" si="58"/>
        <v>0.74008984455763771</v>
      </c>
      <c r="E148" s="29">
        <f>E147/E146</f>
        <v>0.22727272727272727</v>
      </c>
      <c r="F148" s="29">
        <f>F147/F146</f>
        <v>5.8139534883720929E-2</v>
      </c>
      <c r="G148" s="29">
        <f>G147/G146</f>
        <v>0.27777777777777779</v>
      </c>
      <c r="H148" s="29"/>
      <c r="I148" s="136"/>
      <c r="J148" s="29"/>
      <c r="K148" s="29">
        <f>K147/K146</f>
        <v>7.0866141732283464E-2</v>
      </c>
      <c r="L148" s="29"/>
      <c r="M148" s="29">
        <f t="shared" ref="M148:T148" si="59">M147/M146</f>
        <v>0.20212765957446807</v>
      </c>
      <c r="N148" s="29"/>
      <c r="O148" s="29"/>
      <c r="P148" s="29"/>
      <c r="Q148" s="29"/>
      <c r="R148" s="29"/>
      <c r="S148" s="29"/>
      <c r="T148" s="29">
        <f t="shared" si="59"/>
        <v>1.9230769230769232E-2</v>
      </c>
      <c r="U148" s="29"/>
      <c r="V148" s="29"/>
      <c r="W148" s="29"/>
      <c r="X148" s="29"/>
      <c r="Y148" s="29"/>
    </row>
    <row r="149" spans="1:25" s="12" customFormat="1" ht="31.15" hidden="1" customHeight="1" x14ac:dyDescent="0.2">
      <c r="A149" s="13" t="s">
        <v>190</v>
      </c>
      <c r="B149" s="39"/>
      <c r="C149" s="39"/>
      <c r="D149" s="15" t="e">
        <f t="shared" si="58"/>
        <v>#DIV/0!</v>
      </c>
      <c r="E149" s="39"/>
      <c r="F149" s="39"/>
      <c r="G149" s="39"/>
      <c r="H149" s="39"/>
      <c r="I149" s="134"/>
      <c r="J149" s="39"/>
      <c r="K149" s="102"/>
      <c r="L149" s="39"/>
      <c r="M149" s="39"/>
      <c r="N149" s="39"/>
      <c r="O149" s="39"/>
      <c r="P149" s="134"/>
      <c r="Q149" s="134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2223.6</v>
      </c>
      <c r="C150" s="27">
        <f>SUM(E150:Y150)</f>
        <v>1521.5</v>
      </c>
      <c r="D150" s="15">
        <f t="shared" si="58"/>
        <v>0.68425076452599387</v>
      </c>
      <c r="E150" s="39">
        <v>225</v>
      </c>
      <c r="F150" s="39">
        <v>100</v>
      </c>
      <c r="G150" s="39">
        <v>375</v>
      </c>
      <c r="H150" s="39"/>
      <c r="I150" s="134"/>
      <c r="J150" s="39"/>
      <c r="K150" s="102">
        <v>655</v>
      </c>
      <c r="L150" s="39"/>
      <c r="M150" s="39">
        <v>150</v>
      </c>
      <c r="N150" s="39"/>
      <c r="O150" s="39"/>
      <c r="P150" s="134"/>
      <c r="Q150" s="134"/>
      <c r="R150" s="39"/>
      <c r="S150" s="39"/>
      <c r="T150" s="39">
        <v>16.5</v>
      </c>
      <c r="U150" s="39"/>
      <c r="V150" s="39"/>
      <c r="W150" s="39"/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8"/>
        <v>#DIV/0!</v>
      </c>
      <c r="E151" s="30"/>
      <c r="F151" s="30"/>
      <c r="G151" s="30"/>
      <c r="H151" s="30"/>
      <c r="I151" s="135"/>
      <c r="J151" s="30"/>
      <c r="K151" s="101"/>
      <c r="L151" s="30"/>
      <c r="M151" s="30" t="e">
        <f t="shared" ref="M151" si="60">M150/M149</f>
        <v>#DIV/0!</v>
      </c>
      <c r="N151" s="30"/>
      <c r="O151" s="30" t="e">
        <f>O150/O149</f>
        <v>#DIV/0!</v>
      </c>
      <c r="P151" s="134"/>
      <c r="Q151" s="135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9">
        <f>B150/B147*10</f>
        <v>334.8795180722891</v>
      </c>
      <c r="C152" s="59">
        <f>C150/C147*10</f>
        <v>281.7592592592593</v>
      </c>
      <c r="D152" s="15">
        <f t="shared" si="58"/>
        <v>0.84137501415788907</v>
      </c>
      <c r="E152" s="58">
        <f t="shared" ref="E152:G152" si="61">E150/E147*10</f>
        <v>450</v>
      </c>
      <c r="F152" s="58">
        <f t="shared" si="61"/>
        <v>200</v>
      </c>
      <c r="G152" s="58">
        <f t="shared" si="61"/>
        <v>150</v>
      </c>
      <c r="H152" s="58"/>
      <c r="I152" s="58"/>
      <c r="J152" s="58"/>
      <c r="K152" s="58">
        <f t="shared" ref="K152" si="62">K150/K147*10</f>
        <v>727.77777777777771</v>
      </c>
      <c r="L152" s="58"/>
      <c r="M152" s="58">
        <f>M150/M147*10</f>
        <v>157.89473684210526</v>
      </c>
      <c r="N152" s="58"/>
      <c r="O152" s="58"/>
      <c r="P152" s="58"/>
      <c r="Q152" s="58"/>
      <c r="R152" s="58"/>
      <c r="S152" s="58"/>
      <c r="T152" s="58">
        <f t="shared" ref="T152" si="63">T150/T147*10</f>
        <v>330</v>
      </c>
      <c r="U152" s="58"/>
      <c r="V152" s="58"/>
      <c r="W152" s="58"/>
      <c r="X152" s="58"/>
      <c r="Y152" s="58"/>
    </row>
    <row r="153" spans="1:25" s="12" customFormat="1" ht="30" customHeight="1" outlineLevel="1" x14ac:dyDescent="0.2">
      <c r="A153" s="55" t="s">
        <v>178</v>
      </c>
      <c r="B153" s="23">
        <v>402</v>
      </c>
      <c r="C153" s="27">
        <f>SUM(E153:Y153)</f>
        <v>275</v>
      </c>
      <c r="D153" s="15">
        <f t="shared" si="58"/>
        <v>0.6840796019900498</v>
      </c>
      <c r="E153" s="38"/>
      <c r="F153" s="37"/>
      <c r="G153" s="57">
        <v>261</v>
      </c>
      <c r="H153" s="37"/>
      <c r="I153" s="129"/>
      <c r="J153" s="37"/>
      <c r="K153" s="37"/>
      <c r="L153" s="37"/>
      <c r="M153" s="37"/>
      <c r="N153" s="37"/>
      <c r="O153" s="37"/>
      <c r="P153" s="37"/>
      <c r="Q153" s="129"/>
      <c r="R153" s="37"/>
      <c r="S153" s="60"/>
      <c r="T153" s="37"/>
      <c r="U153" s="37">
        <v>9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179</v>
      </c>
      <c r="B154" s="23">
        <v>3510</v>
      </c>
      <c r="C154" s="27">
        <f>SUM(E154:Y154)</f>
        <v>3751</v>
      </c>
      <c r="D154" s="15"/>
      <c r="E154" s="38"/>
      <c r="F154" s="37"/>
      <c r="G154" s="37">
        <v>3589</v>
      </c>
      <c r="H154" s="37"/>
      <c r="I154" s="129"/>
      <c r="J154" s="37"/>
      <c r="K154" s="37"/>
      <c r="L154" s="37"/>
      <c r="M154" s="37"/>
      <c r="N154" s="37"/>
      <c r="O154" s="37"/>
      <c r="P154" s="37"/>
      <c r="Q154" s="129"/>
      <c r="R154" s="37"/>
      <c r="S154" s="60"/>
      <c r="T154" s="37"/>
      <c r="U154" s="37">
        <v>162</v>
      </c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9">
        <f>B154/B153*10</f>
        <v>87.313432835820905</v>
      </c>
      <c r="C155" s="59">
        <f>C154/C153*10</f>
        <v>136.4</v>
      </c>
      <c r="D155" s="15">
        <f t="shared" si="58"/>
        <v>1.5621880341880341</v>
      </c>
      <c r="E155" s="38"/>
      <c r="F155" s="58"/>
      <c r="G155" s="58">
        <f>G154/G153*10</f>
        <v>137.5095785440613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>
        <f t="shared" ref="U155" si="64">U154/U153*10</f>
        <v>180</v>
      </c>
      <c r="V155" s="38"/>
      <c r="W155" s="58"/>
      <c r="X155" s="38"/>
      <c r="Y155" s="58"/>
    </row>
    <row r="156" spans="1:25" s="12" customFormat="1" ht="30" hidden="1" customHeight="1" outlineLevel="1" x14ac:dyDescent="0.2">
      <c r="A156" s="55" t="s">
        <v>111</v>
      </c>
      <c r="B156" s="19"/>
      <c r="C156" s="53">
        <f>SUM(E156:Y156)</f>
        <v>0</v>
      </c>
      <c r="D156" s="15" t="e">
        <f t="shared" si="58"/>
        <v>#DIV/0!</v>
      </c>
      <c r="E156" s="38"/>
      <c r="F156" s="37"/>
      <c r="G156" s="58"/>
      <c r="H156" s="37"/>
      <c r="I156" s="129"/>
      <c r="J156" s="37"/>
      <c r="K156" s="37"/>
      <c r="L156" s="37"/>
      <c r="M156" s="37"/>
      <c r="N156" s="37"/>
      <c r="O156" s="37"/>
      <c r="P156" s="109"/>
      <c r="Q156" s="129"/>
      <c r="R156" s="37"/>
      <c r="S156" s="60"/>
      <c r="T156" s="37"/>
      <c r="U156" s="37"/>
      <c r="V156" s="37"/>
      <c r="W156" s="37"/>
      <c r="X156" s="37"/>
      <c r="Y156" s="37"/>
    </row>
    <row r="157" spans="1:25" s="12" customFormat="1" ht="30" hidden="1" customHeight="1" x14ac:dyDescent="0.2">
      <c r="A157" s="32" t="s">
        <v>112</v>
      </c>
      <c r="B157" s="19"/>
      <c r="C157" s="53">
        <f>SUM(E157:Y157)</f>
        <v>0</v>
      </c>
      <c r="D157" s="15" t="e">
        <f t="shared" si="58"/>
        <v>#DIV/0!</v>
      </c>
      <c r="E157" s="38"/>
      <c r="F157" s="37"/>
      <c r="G157" s="37"/>
      <c r="H157" s="37"/>
      <c r="I157" s="129"/>
      <c r="J157" s="37"/>
      <c r="K157" s="37"/>
      <c r="L157" s="37"/>
      <c r="M157" s="37"/>
      <c r="N157" s="37"/>
      <c r="O157" s="37"/>
      <c r="P157" s="109"/>
      <c r="Q157" s="129"/>
      <c r="R157" s="37"/>
      <c r="S157" s="60"/>
      <c r="T157" s="37"/>
      <c r="U157" s="37"/>
      <c r="V157" s="37"/>
      <c r="W157" s="60"/>
      <c r="X157" s="37"/>
      <c r="Y157" s="37"/>
    </row>
    <row r="158" spans="1:25" s="12" customFormat="1" ht="30" hidden="1" customHeight="1" x14ac:dyDescent="0.2">
      <c r="A158" s="32" t="s">
        <v>98</v>
      </c>
      <c r="B158" s="59" t="e">
        <f>B157/B156*10</f>
        <v>#DIV/0!</v>
      </c>
      <c r="C158" s="59" t="e">
        <f>C157/C156*10</f>
        <v>#DIV/0!</v>
      </c>
      <c r="D158" s="15" t="e">
        <f t="shared" si="58"/>
        <v>#DIV/0!</v>
      </c>
      <c r="E158" s="38"/>
      <c r="F158" s="58"/>
      <c r="G158" s="58"/>
      <c r="H158" s="58" t="e">
        <f>H157/H156*10</f>
        <v>#DIV/0!</v>
      </c>
      <c r="I158" s="143"/>
      <c r="J158" s="58"/>
      <c r="K158" s="58"/>
      <c r="L158" s="58"/>
      <c r="M158" s="58"/>
      <c r="N158" s="58" t="e">
        <f>N157/N156*10</f>
        <v>#DIV/0!</v>
      </c>
      <c r="O158" s="58"/>
      <c r="P158" s="116"/>
      <c r="Q158" s="143"/>
      <c r="R158" s="58" t="e">
        <f>R157/R156*10</f>
        <v>#DIV/0!</v>
      </c>
      <c r="S158" s="58" t="e">
        <f>S157/S156*10</f>
        <v>#DIV/0!</v>
      </c>
      <c r="T158" s="58"/>
      <c r="U158" s="58"/>
      <c r="V158" s="58"/>
      <c r="W158" s="58" t="e">
        <f>W157/W156*10</f>
        <v>#DIV/0!</v>
      </c>
      <c r="X158" s="38"/>
      <c r="Y158" s="38"/>
    </row>
    <row r="159" spans="1:25" s="12" customFormat="1" ht="30" hidden="1" customHeight="1" x14ac:dyDescent="0.2">
      <c r="A159" s="55" t="s">
        <v>155</v>
      </c>
      <c r="B159" s="59"/>
      <c r="C159" s="53">
        <f>SUM(E159:Y159)</f>
        <v>0</v>
      </c>
      <c r="D159" s="15" t="e">
        <f t="shared" si="58"/>
        <v>#DIV/0!</v>
      </c>
      <c r="E159" s="38"/>
      <c r="F159" s="58"/>
      <c r="G159" s="58"/>
      <c r="H159" s="58"/>
      <c r="I159" s="143"/>
      <c r="J159" s="58"/>
      <c r="K159" s="58"/>
      <c r="L159" s="58"/>
      <c r="M159" s="58"/>
      <c r="N159" s="58"/>
      <c r="O159" s="58"/>
      <c r="P159" s="116"/>
      <c r="Q159" s="143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156</v>
      </c>
      <c r="B160" s="59"/>
      <c r="C160" s="53">
        <f>SUM(E160:Y160)</f>
        <v>0</v>
      </c>
      <c r="D160" s="15" t="e">
        <f t="shared" si="58"/>
        <v>#DIV/0!</v>
      </c>
      <c r="E160" s="38"/>
      <c r="F160" s="58"/>
      <c r="G160" s="58"/>
      <c r="H160" s="58"/>
      <c r="I160" s="143"/>
      <c r="J160" s="58"/>
      <c r="K160" s="58"/>
      <c r="L160" s="58"/>
      <c r="M160" s="58"/>
      <c r="N160" s="58"/>
      <c r="O160" s="58"/>
      <c r="P160" s="116"/>
      <c r="Q160" s="143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">
      <c r="A161" s="32" t="s">
        <v>98</v>
      </c>
      <c r="B161" s="59" t="e">
        <f>B160/B159*10</f>
        <v>#DIV/0!</v>
      </c>
      <c r="C161" s="59" t="e">
        <f>C160/C159*10</f>
        <v>#DIV/0!</v>
      </c>
      <c r="D161" s="15" t="e">
        <f t="shared" si="58"/>
        <v>#DIV/0!</v>
      </c>
      <c r="E161" s="38"/>
      <c r="F161" s="58"/>
      <c r="G161" s="58"/>
      <c r="H161" s="58"/>
      <c r="I161" s="143"/>
      <c r="J161" s="58"/>
      <c r="K161" s="58"/>
      <c r="L161" s="58"/>
      <c r="M161" s="58" t="e">
        <f>M160/M159*10</f>
        <v>#DIV/0!</v>
      </c>
      <c r="N161" s="58"/>
      <c r="O161" s="58"/>
      <c r="P161" s="116"/>
      <c r="Q161" s="143"/>
      <c r="R161" s="58"/>
      <c r="S161" s="58"/>
      <c r="T161" s="58" t="e">
        <f>T160/T159*10</f>
        <v>#DIV/0!</v>
      </c>
      <c r="U161" s="58" t="e">
        <f>U160/U159*10</f>
        <v>#DIV/0!</v>
      </c>
      <c r="V161" s="38"/>
      <c r="W161" s="58"/>
      <c r="X161" s="38"/>
      <c r="Y161" s="38"/>
    </row>
    <row r="162" spans="1:25" s="12" customFormat="1" ht="30" hidden="1" customHeight="1" x14ac:dyDescent="0.2">
      <c r="A162" s="55" t="s">
        <v>113</v>
      </c>
      <c r="B162" s="27"/>
      <c r="C162" s="27">
        <f>SUM(E162:Y162)</f>
        <v>30</v>
      </c>
      <c r="D162" s="15" t="e">
        <f t="shared" si="58"/>
        <v>#DIV/0!</v>
      </c>
      <c r="E162" s="37"/>
      <c r="F162" s="37"/>
      <c r="G162" s="37"/>
      <c r="H162" s="37"/>
      <c r="I162" s="129"/>
      <c r="J162" s="37"/>
      <c r="K162" s="37"/>
      <c r="L162" s="37"/>
      <c r="M162" s="37"/>
      <c r="N162" s="37"/>
      <c r="O162" s="37"/>
      <c r="P162" s="109"/>
      <c r="Q162" s="129"/>
      <c r="R162" s="37"/>
      <c r="S162" s="37"/>
      <c r="T162" s="37"/>
      <c r="U162" s="37"/>
      <c r="V162" s="37"/>
      <c r="W162" s="37"/>
      <c r="X162" s="37">
        <v>30</v>
      </c>
      <c r="Y162" s="37"/>
    </row>
    <row r="163" spans="1:25" s="12" customFormat="1" ht="30" hidden="1" customHeight="1" x14ac:dyDescent="0.2">
      <c r="A163" s="32" t="s">
        <v>114</v>
      </c>
      <c r="B163" s="27"/>
      <c r="C163" s="27">
        <f>SUM(E163:Y163)</f>
        <v>0</v>
      </c>
      <c r="D163" s="15" t="e">
        <f t="shared" si="58"/>
        <v>#DIV/0!</v>
      </c>
      <c r="E163" s="37"/>
      <c r="F163" s="35"/>
      <c r="G163" s="58"/>
      <c r="H163" s="26"/>
      <c r="I163" s="103"/>
      <c r="J163" s="26"/>
      <c r="K163" s="26"/>
      <c r="L163" s="38"/>
      <c r="M163" s="38"/>
      <c r="N163" s="35"/>
      <c r="O163" s="35"/>
      <c r="P163" s="112"/>
      <c r="Q163" s="139"/>
      <c r="R163" s="38"/>
      <c r="S163" s="38"/>
      <c r="T163" s="38"/>
      <c r="U163" s="38"/>
      <c r="V163" s="38"/>
      <c r="W163" s="38"/>
      <c r="X163" s="38"/>
      <c r="Y163" s="35"/>
    </row>
    <row r="164" spans="1:25" s="12" customFormat="1" ht="30" hidden="1" customHeight="1" x14ac:dyDescent="0.2">
      <c r="A164" s="32" t="s">
        <v>98</v>
      </c>
      <c r="B164" s="53"/>
      <c r="C164" s="53">
        <f>C163/C162*10</f>
        <v>0</v>
      </c>
      <c r="D164" s="15" t="e">
        <f t="shared" si="58"/>
        <v>#DIV/0!</v>
      </c>
      <c r="E164" s="54" t="e">
        <f>E163/E162*10</f>
        <v>#DIV/0!</v>
      </c>
      <c r="F164" s="54"/>
      <c r="G164" s="54"/>
      <c r="H164" s="54" t="e">
        <f t="shared" ref="H164:M164" si="65">H163/H162*10</f>
        <v>#DIV/0!</v>
      </c>
      <c r="I164" s="142" t="e">
        <f t="shared" si="65"/>
        <v>#DIV/0!</v>
      </c>
      <c r="J164" s="54" t="e">
        <f t="shared" si="65"/>
        <v>#DIV/0!</v>
      </c>
      <c r="K164" s="54" t="e">
        <f t="shared" si="65"/>
        <v>#DIV/0!</v>
      </c>
      <c r="L164" s="54" t="e">
        <f t="shared" si="65"/>
        <v>#DIV/0!</v>
      </c>
      <c r="M164" s="54" t="e">
        <f t="shared" si="65"/>
        <v>#DIV/0!</v>
      </c>
      <c r="N164" s="26"/>
      <c r="O164" s="26"/>
      <c r="P164" s="115" t="e">
        <f>P163/P162*10</f>
        <v>#DIV/0!</v>
      </c>
      <c r="Q164" s="142" t="e">
        <f>Q163/Q162*10</f>
        <v>#DIV/0!</v>
      </c>
      <c r="R164" s="54"/>
      <c r="S164" s="54" t="e">
        <f t="shared" ref="S164:X164" si="66">S163/S162*10</f>
        <v>#DIV/0!</v>
      </c>
      <c r="T164" s="54" t="e">
        <f t="shared" si="66"/>
        <v>#DIV/0!</v>
      </c>
      <c r="U164" s="54" t="e">
        <f t="shared" si="66"/>
        <v>#DIV/0!</v>
      </c>
      <c r="V164" s="54" t="e">
        <f t="shared" si="66"/>
        <v>#DIV/0!</v>
      </c>
      <c r="W164" s="54" t="e">
        <f t="shared" si="66"/>
        <v>#DIV/0!</v>
      </c>
      <c r="X164" s="54">
        <f t="shared" si="66"/>
        <v>0</v>
      </c>
      <c r="Y164" s="26"/>
    </row>
    <row r="165" spans="1:25" s="12" customFormat="1" ht="30" customHeight="1" x14ac:dyDescent="0.2">
      <c r="A165" s="55" t="s">
        <v>184</v>
      </c>
      <c r="B165" s="27">
        <v>2405</v>
      </c>
      <c r="C165" s="27">
        <f>SUM(E165:Y165)</f>
        <v>1850</v>
      </c>
      <c r="D165" s="15">
        <f t="shared" si="58"/>
        <v>0.76923076923076927</v>
      </c>
      <c r="E165" s="37"/>
      <c r="F165" s="37"/>
      <c r="G165" s="37"/>
      <c r="H165" s="37">
        <v>505</v>
      </c>
      <c r="I165" s="129">
        <v>246</v>
      </c>
      <c r="J165" s="37"/>
      <c r="K165" s="37"/>
      <c r="L165" s="37"/>
      <c r="M165" s="37">
        <v>1069</v>
      </c>
      <c r="N165" s="37"/>
      <c r="O165" s="37"/>
      <c r="P165" s="37"/>
      <c r="Q165" s="129"/>
      <c r="R165" s="37">
        <v>30</v>
      </c>
      <c r="S165" s="37"/>
      <c r="T165" s="37"/>
      <c r="U165" s="37"/>
      <c r="V165" s="37"/>
      <c r="W165" s="37"/>
      <c r="X165" s="37"/>
      <c r="Y165" s="37"/>
    </row>
    <row r="166" spans="1:25" s="12" customFormat="1" ht="30" customHeight="1" x14ac:dyDescent="0.2">
      <c r="A166" s="32" t="s">
        <v>185</v>
      </c>
      <c r="B166" s="27">
        <v>1597</v>
      </c>
      <c r="C166" s="27">
        <f>SUM(E166:Y166)</f>
        <v>1787</v>
      </c>
      <c r="D166" s="15">
        <f t="shared" si="58"/>
        <v>1.1189730745147151</v>
      </c>
      <c r="E166" s="37"/>
      <c r="F166" s="35"/>
      <c r="G166" s="58"/>
      <c r="H166" s="26">
        <v>556</v>
      </c>
      <c r="I166" s="103">
        <v>208</v>
      </c>
      <c r="J166" s="26"/>
      <c r="K166" s="26"/>
      <c r="L166" s="38"/>
      <c r="M166" s="38">
        <v>1008</v>
      </c>
      <c r="N166" s="26"/>
      <c r="O166" s="35"/>
      <c r="P166" s="35"/>
      <c r="Q166" s="139"/>
      <c r="R166" s="38">
        <v>15</v>
      </c>
      <c r="S166" s="38"/>
      <c r="T166" s="35"/>
      <c r="U166" s="35"/>
      <c r="V166" s="38"/>
      <c r="W166" s="35"/>
      <c r="X166" s="38"/>
      <c r="Y166" s="35"/>
    </row>
    <row r="167" spans="1:25" s="12" customFormat="1" ht="30" customHeight="1" x14ac:dyDescent="0.2">
      <c r="A167" s="32" t="s">
        <v>98</v>
      </c>
      <c r="B167" s="53">
        <f>B166/B165*10</f>
        <v>6.6403326403326401</v>
      </c>
      <c r="C167" s="53">
        <f>C166/C165*10</f>
        <v>9.6594594594594589</v>
      </c>
      <c r="D167" s="15">
        <f t="shared" si="58"/>
        <v>1.4546649968691296</v>
      </c>
      <c r="E167" s="54"/>
      <c r="F167" s="54"/>
      <c r="G167" s="54"/>
      <c r="H167" s="142">
        <f>H166/H165*10</f>
        <v>11.009900990099011</v>
      </c>
      <c r="I167" s="142">
        <f>I166/I165*10</f>
        <v>8.4552845528455283</v>
      </c>
      <c r="J167" s="142"/>
      <c r="K167" s="142"/>
      <c r="L167" s="142"/>
      <c r="M167" s="142">
        <f t="shared" ref="M167:R167" si="67">M166/M165*10</f>
        <v>9.4293732460243227</v>
      </c>
      <c r="N167" s="142"/>
      <c r="O167" s="142"/>
      <c r="P167" s="142"/>
      <c r="Q167" s="142"/>
      <c r="R167" s="142">
        <f t="shared" si="67"/>
        <v>5</v>
      </c>
      <c r="S167" s="54"/>
      <c r="T167" s="26"/>
      <c r="U167" s="26"/>
      <c r="V167" s="54"/>
      <c r="W167" s="54"/>
      <c r="X167" s="54"/>
      <c r="Y167" s="26"/>
    </row>
    <row r="168" spans="1:25" s="12" customFormat="1" ht="30" hidden="1" customHeight="1" x14ac:dyDescent="0.2">
      <c r="A168" s="55" t="s">
        <v>180</v>
      </c>
      <c r="B168" s="27">
        <v>75</v>
      </c>
      <c r="C168" s="27">
        <f>SUM(E168:Y168)</f>
        <v>165</v>
      </c>
      <c r="D168" s="15">
        <f t="shared" si="58"/>
        <v>2.2000000000000002</v>
      </c>
      <c r="E168" s="37"/>
      <c r="F168" s="37"/>
      <c r="G168" s="37"/>
      <c r="H168" s="37"/>
      <c r="I168" s="129"/>
      <c r="J168" s="37"/>
      <c r="K168" s="37"/>
      <c r="L168" s="37"/>
      <c r="M168" s="37"/>
      <c r="N168" s="37"/>
      <c r="O168" s="37"/>
      <c r="P168" s="109"/>
      <c r="Q168" s="129">
        <v>50</v>
      </c>
      <c r="R168" s="37"/>
      <c r="S168" s="37"/>
      <c r="T168" s="37">
        <v>115</v>
      </c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181</v>
      </c>
      <c r="B169" s="27">
        <v>83</v>
      </c>
      <c r="C169" s="27">
        <f>SUM(E169:Y169)</f>
        <v>104</v>
      </c>
      <c r="D169" s="15">
        <f t="shared" si="58"/>
        <v>1.2530120481927711</v>
      </c>
      <c r="E169" s="37"/>
      <c r="F169" s="35"/>
      <c r="G169" s="58"/>
      <c r="H169" s="35"/>
      <c r="I169" s="137"/>
      <c r="J169" s="35"/>
      <c r="K169" s="38"/>
      <c r="L169" s="38"/>
      <c r="M169" s="38"/>
      <c r="N169" s="35"/>
      <c r="O169" s="35"/>
      <c r="P169" s="110"/>
      <c r="Q169" s="139">
        <v>20</v>
      </c>
      <c r="R169" s="38"/>
      <c r="S169" s="38"/>
      <c r="T169" s="38">
        <v>84</v>
      </c>
      <c r="U169" s="35"/>
      <c r="V169" s="38"/>
      <c r="W169" s="35"/>
      <c r="X169" s="38"/>
      <c r="Y169" s="35"/>
    </row>
    <row r="170" spans="1:25" s="12" customFormat="1" ht="30" hidden="1" customHeight="1" x14ac:dyDescent="0.2">
      <c r="A170" s="32" t="s">
        <v>98</v>
      </c>
      <c r="B170" s="53">
        <f>B169/B168*10</f>
        <v>11.066666666666666</v>
      </c>
      <c r="C170" s="53">
        <f>C169/C168*10</f>
        <v>6.3030303030303028</v>
      </c>
      <c r="D170" s="15">
        <f t="shared" si="58"/>
        <v>0.56955093099671417</v>
      </c>
      <c r="E170" s="54"/>
      <c r="F170" s="54"/>
      <c r="G170" s="54"/>
      <c r="H170" s="26"/>
      <c r="I170" s="103"/>
      <c r="J170" s="26"/>
      <c r="K170" s="54"/>
      <c r="L170" s="54"/>
      <c r="M170" s="54"/>
      <c r="N170" s="26"/>
      <c r="O170" s="26"/>
      <c r="P170" s="108"/>
      <c r="Q170" s="142">
        <f>Q169/Q168*10</f>
        <v>4</v>
      </c>
      <c r="R170" s="54"/>
      <c r="S170" s="54"/>
      <c r="T170" s="54">
        <f>T169/T168*10</f>
        <v>7.304347826086957</v>
      </c>
      <c r="U170" s="26"/>
      <c r="V170" s="54"/>
      <c r="W170" s="54"/>
      <c r="X170" s="54"/>
      <c r="Y170" s="26"/>
    </row>
    <row r="171" spans="1:25" s="12" customFormat="1" ht="30" hidden="1" customHeight="1" outlineLevel="1" x14ac:dyDescent="0.2">
      <c r="A171" s="55" t="s">
        <v>115</v>
      </c>
      <c r="B171" s="27"/>
      <c r="C171" s="27">
        <f>SUM(E171:Y171)</f>
        <v>0</v>
      </c>
      <c r="D171" s="15" t="e">
        <f t="shared" si="58"/>
        <v>#DIV/0!</v>
      </c>
      <c r="E171" s="37"/>
      <c r="F171" s="37"/>
      <c r="G171" s="37"/>
      <c r="H171" s="37"/>
      <c r="I171" s="129"/>
      <c r="J171" s="37"/>
      <c r="K171" s="37"/>
      <c r="L171" s="37"/>
      <c r="M171" s="37"/>
      <c r="N171" s="37"/>
      <c r="O171" s="37"/>
      <c r="P171" s="109"/>
      <c r="Q171" s="129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8"/>
        <v>#DIV/0!</v>
      </c>
      <c r="E172" s="37"/>
      <c r="F172" s="37"/>
      <c r="G172" s="37"/>
      <c r="H172" s="37"/>
      <c r="I172" s="129"/>
      <c r="J172" s="37"/>
      <c r="K172" s="37"/>
      <c r="L172" s="37"/>
      <c r="M172" s="37"/>
      <c r="N172" s="37"/>
      <c r="O172" s="37"/>
      <c r="P172" s="109"/>
      <c r="Q172" s="129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9" t="e">
        <f>B172/B171*10</f>
        <v>#DIV/0!</v>
      </c>
      <c r="C173" s="59" t="e">
        <f>C172/C171*10</f>
        <v>#DIV/0!</v>
      </c>
      <c r="D173" s="15" t="e">
        <f t="shared" si="58"/>
        <v>#DIV/0!</v>
      </c>
      <c r="E173" s="58"/>
      <c r="F173" s="58"/>
      <c r="G173" s="58" t="e">
        <f>G172/G171*10</f>
        <v>#DIV/0!</v>
      </c>
      <c r="H173" s="58"/>
      <c r="I173" s="143"/>
      <c r="J173" s="58"/>
      <c r="K173" s="58"/>
      <c r="L173" s="58" t="e">
        <f>L172/L171*10</f>
        <v>#DIV/0!</v>
      </c>
      <c r="M173" s="58"/>
      <c r="N173" s="58"/>
      <c r="O173" s="58"/>
      <c r="P173" s="116"/>
      <c r="Q173" s="143"/>
      <c r="R173" s="58"/>
      <c r="S173" s="58"/>
      <c r="T173" s="58"/>
      <c r="U173" s="58" t="e">
        <f>U172/U171*10</f>
        <v>#DIV/0!</v>
      </c>
      <c r="V173" s="58"/>
      <c r="W173" s="58"/>
      <c r="X173" s="58"/>
      <c r="Y173" s="58"/>
    </row>
    <row r="174" spans="1:25" s="12" customFormat="1" ht="30" hidden="1" customHeight="1" outlineLevel="1" x14ac:dyDescent="0.2">
      <c r="A174" s="55" t="s">
        <v>117</v>
      </c>
      <c r="B174" s="27"/>
      <c r="C174" s="27">
        <f>SUM(E174:Y174)</f>
        <v>0</v>
      </c>
      <c r="D174" s="15" t="e">
        <f t="shared" si="58"/>
        <v>#DIV/0!</v>
      </c>
      <c r="E174" s="37"/>
      <c r="F174" s="37"/>
      <c r="G174" s="37"/>
      <c r="H174" s="37"/>
      <c r="I174" s="129"/>
      <c r="J174" s="37"/>
      <c r="K174" s="37"/>
      <c r="L174" s="37"/>
      <c r="M174" s="37"/>
      <c r="N174" s="37"/>
      <c r="O174" s="37"/>
      <c r="P174" s="109"/>
      <c r="Q174" s="129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outlineLevel="1" x14ac:dyDescent="0.2">
      <c r="A175" s="32" t="s">
        <v>118</v>
      </c>
      <c r="B175" s="27"/>
      <c r="C175" s="27">
        <f>SUM(E175:Y175)</f>
        <v>0</v>
      </c>
      <c r="D175" s="15" t="e">
        <f t="shared" si="58"/>
        <v>#DIV/0!</v>
      </c>
      <c r="E175" s="37"/>
      <c r="F175" s="37"/>
      <c r="G175" s="37"/>
      <c r="H175" s="37"/>
      <c r="I175" s="129"/>
      <c r="J175" s="37"/>
      <c r="K175" s="37"/>
      <c r="L175" s="37"/>
      <c r="M175" s="37"/>
      <c r="N175" s="37"/>
      <c r="O175" s="37"/>
      <c r="P175" s="109"/>
      <c r="Q175" s="129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32" t="s">
        <v>98</v>
      </c>
      <c r="B176" s="59" t="e">
        <f>B175/B174*10</f>
        <v>#DIV/0!</v>
      </c>
      <c r="C176" s="59" t="e">
        <f>C175/C174*10</f>
        <v>#DIV/0!</v>
      </c>
      <c r="D176" s="15" t="e">
        <f t="shared" si="58"/>
        <v>#DIV/0!</v>
      </c>
      <c r="E176" s="59"/>
      <c r="F176" s="59"/>
      <c r="G176" s="58" t="e">
        <f>G175/G174*10</f>
        <v>#DIV/0!</v>
      </c>
      <c r="H176" s="59"/>
      <c r="I176" s="144"/>
      <c r="J176" s="58" t="e">
        <f>J175/J174*10</f>
        <v>#DIV/0!</v>
      </c>
      <c r="K176" s="58" t="e">
        <f>K175/K174*10</f>
        <v>#DIV/0!</v>
      </c>
      <c r="L176" s="58" t="e">
        <f>L175/L174*10</f>
        <v>#DIV/0!</v>
      </c>
      <c r="M176" s="58"/>
      <c r="N176" s="58"/>
      <c r="O176" s="58"/>
      <c r="P176" s="116"/>
      <c r="Q176" s="143"/>
      <c r="R176" s="58" t="e">
        <f>R175/R174*10</f>
        <v>#DIV/0!</v>
      </c>
      <c r="S176" s="58"/>
      <c r="T176" s="58"/>
      <c r="U176" s="58" t="e">
        <f>U175/U174*10</f>
        <v>#DIV/0!</v>
      </c>
      <c r="V176" s="58"/>
      <c r="W176" s="58"/>
      <c r="X176" s="58" t="e">
        <f>X175/X174*10</f>
        <v>#DIV/0!</v>
      </c>
      <c r="Y176" s="58"/>
    </row>
    <row r="177" spans="1:25" s="12" customFormat="1" ht="30" hidden="1" customHeight="1" x14ac:dyDescent="0.2">
      <c r="A177" s="55" t="s">
        <v>119</v>
      </c>
      <c r="B177" s="23"/>
      <c r="C177" s="27">
        <f>SUM(E177:Y177)</f>
        <v>0</v>
      </c>
      <c r="D177" s="15" t="e">
        <f t="shared" si="58"/>
        <v>#DIV/0!</v>
      </c>
      <c r="E177" s="37"/>
      <c r="F177" s="37"/>
      <c r="G177" s="37"/>
      <c r="H177" s="37"/>
      <c r="I177" s="129"/>
      <c r="J177" s="37"/>
      <c r="K177" s="37"/>
      <c r="L177" s="37"/>
      <c r="M177" s="37"/>
      <c r="N177" s="37"/>
      <c r="O177" s="37"/>
      <c r="P177" s="117"/>
      <c r="Q177" s="129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120</v>
      </c>
      <c r="B178" s="23"/>
      <c r="C178" s="27"/>
      <c r="D178" s="15" t="e">
        <f t="shared" si="58"/>
        <v>#DIV/0!</v>
      </c>
      <c r="E178" s="37"/>
      <c r="F178" s="37"/>
      <c r="G178" s="37"/>
      <c r="H178" s="37"/>
      <c r="I178" s="129"/>
      <c r="J178" s="37"/>
      <c r="K178" s="37"/>
      <c r="L178" s="37"/>
      <c r="M178" s="37"/>
      <c r="N178" s="37"/>
      <c r="O178" s="37"/>
      <c r="P178" s="109"/>
      <c r="Q178" s="129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203</v>
      </c>
      <c r="B179" s="23"/>
      <c r="C179" s="27">
        <f>SUM(E179:Y179)</f>
        <v>39.299999999999997</v>
      </c>
      <c r="D179" s="15"/>
      <c r="E179" s="27"/>
      <c r="F179" s="27"/>
      <c r="G179" s="60">
        <v>20</v>
      </c>
      <c r="H179" s="27"/>
      <c r="I179" s="129"/>
      <c r="J179" s="37"/>
      <c r="K179" s="37"/>
      <c r="L179" s="37">
        <f t="shared" ref="L179" si="68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5" t="s">
        <v>205</v>
      </c>
      <c r="B180" s="23"/>
      <c r="C180" s="27">
        <v>14</v>
      </c>
      <c r="D180" s="15"/>
      <c r="E180" s="27"/>
      <c r="F180" s="27"/>
      <c r="G180" s="60">
        <v>2</v>
      </c>
      <c r="H180" s="27"/>
      <c r="I180" s="129"/>
      <c r="J180" s="37"/>
      <c r="K180" s="37"/>
      <c r="L180" s="37">
        <v>2</v>
      </c>
      <c r="M180" s="37"/>
      <c r="N180" s="37"/>
      <c r="O180" s="37"/>
      <c r="P180" s="37">
        <v>14</v>
      </c>
      <c r="Q180" s="129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204</v>
      </c>
      <c r="B181" s="23"/>
      <c r="C181" s="27">
        <f>SUM(E181:Y181)</f>
        <v>53.95</v>
      </c>
      <c r="D181" s="15"/>
      <c r="E181" s="27"/>
      <c r="F181" s="27"/>
      <c r="G181" s="60">
        <v>26</v>
      </c>
      <c r="H181" s="27"/>
      <c r="I181" s="129"/>
      <c r="J181" s="37"/>
      <c r="K181" s="37"/>
      <c r="L181" s="37">
        <f t="shared" ref="L181" si="69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207</v>
      </c>
      <c r="B182" s="23"/>
      <c r="C182" s="27">
        <v>18</v>
      </c>
      <c r="D182" s="15"/>
      <c r="E182" s="27"/>
      <c r="F182" s="27"/>
      <c r="G182" s="60">
        <v>1.67</v>
      </c>
      <c r="H182" s="27"/>
      <c r="I182" s="129"/>
      <c r="J182" s="37"/>
      <c r="K182" s="37"/>
      <c r="L182" s="37">
        <v>0.5</v>
      </c>
      <c r="M182" s="37"/>
      <c r="N182" s="37"/>
      <c r="O182" s="37"/>
      <c r="P182" s="37">
        <v>18</v>
      </c>
      <c r="Q182" s="129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98</v>
      </c>
      <c r="B183" s="23"/>
      <c r="C183" s="27">
        <f>(C181/C179)*10</f>
        <v>13.727735368956743</v>
      </c>
      <c r="D183" s="15"/>
      <c r="E183" s="37"/>
      <c r="F183" s="37"/>
      <c r="G183" s="60">
        <f>G181/G179*10</f>
        <v>13</v>
      </c>
      <c r="H183" s="60"/>
      <c r="I183" s="60"/>
      <c r="J183" s="60"/>
      <c r="K183" s="60"/>
      <c r="L183" s="60">
        <f t="shared" ref="L183" si="70">L184</f>
        <v>2.5</v>
      </c>
      <c r="M183" s="60"/>
      <c r="N183" s="60"/>
      <c r="O183" s="60"/>
      <c r="P183" s="60">
        <f t="shared" ref="P183" si="71">P184</f>
        <v>12.857142857142858</v>
      </c>
      <c r="Q183" s="60"/>
      <c r="R183" s="60"/>
      <c r="S183" s="60">
        <f>S184</f>
        <v>21.666666666666671</v>
      </c>
      <c r="T183" s="60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5" t="s">
        <v>206</v>
      </c>
      <c r="B184" s="23"/>
      <c r="C184" s="27">
        <f>(C182/C180)*10</f>
        <v>12.857142857142858</v>
      </c>
      <c r="D184" s="15"/>
      <c r="E184" s="160"/>
      <c r="F184" s="160"/>
      <c r="G184" s="163">
        <f>G182/G180*10</f>
        <v>8.35</v>
      </c>
      <c r="H184" s="160"/>
      <c r="I184" s="161"/>
      <c r="J184" s="160"/>
      <c r="K184" s="160"/>
      <c r="L184" s="163">
        <f t="shared" ref="L184" si="72">L182/L180*10</f>
        <v>2.5</v>
      </c>
      <c r="M184" s="163"/>
      <c r="N184" s="163"/>
      <c r="O184" s="163"/>
      <c r="P184" s="163">
        <f t="shared" ref="P184" si="73">P182/P180*10</f>
        <v>12.857142857142858</v>
      </c>
      <c r="Q184" s="163"/>
      <c r="R184" s="163"/>
      <c r="S184" s="163">
        <f>S182/S180*10</f>
        <v>21.666666666666671</v>
      </c>
      <c r="T184" s="163">
        <f>T182/T180*10</f>
        <v>29.333333333333336</v>
      </c>
      <c r="U184" s="160"/>
      <c r="V184" s="160"/>
      <c r="W184" s="160"/>
      <c r="X184" s="160"/>
      <c r="Y184" s="160"/>
    </row>
    <row r="185" spans="1:25" s="50" customFormat="1" ht="30" customHeight="1" x14ac:dyDescent="0.2">
      <c r="A185" s="32" t="s">
        <v>121</v>
      </c>
      <c r="B185" s="23">
        <v>81133</v>
      </c>
      <c r="C185" s="27">
        <f>SUM(E185:Y185)</f>
        <v>76588</v>
      </c>
      <c r="D185" s="15">
        <f>C185/B185</f>
        <v>0.94398087091565697</v>
      </c>
      <c r="E185" s="39">
        <v>9500</v>
      </c>
      <c r="F185" s="39">
        <v>2020</v>
      </c>
      <c r="G185" s="39">
        <v>5180</v>
      </c>
      <c r="H185" s="39">
        <v>2785</v>
      </c>
      <c r="I185" s="134">
        <v>1900</v>
      </c>
      <c r="J185" s="39">
        <v>6200</v>
      </c>
      <c r="K185" s="102">
        <v>3156</v>
      </c>
      <c r="L185" s="39">
        <v>1226</v>
      </c>
      <c r="M185" s="39">
        <v>1826</v>
      </c>
      <c r="N185" s="39">
        <v>1950</v>
      </c>
      <c r="O185" s="39">
        <v>1940</v>
      </c>
      <c r="P185" s="134">
        <v>4228</v>
      </c>
      <c r="Q185" s="134">
        <v>5240</v>
      </c>
      <c r="R185" s="39">
        <v>4200</v>
      </c>
      <c r="S185" s="39">
        <v>6090</v>
      </c>
      <c r="T185" s="39">
        <v>3044</v>
      </c>
      <c r="U185" s="39">
        <v>1760</v>
      </c>
      <c r="V185" s="39">
        <v>2010</v>
      </c>
      <c r="W185" s="39">
        <v>5980</v>
      </c>
      <c r="X185" s="39">
        <v>4543</v>
      </c>
      <c r="Y185" s="39">
        <v>1810</v>
      </c>
    </row>
    <row r="186" spans="1:25" s="50" customFormat="1" ht="30" customHeight="1" x14ac:dyDescent="0.2">
      <c r="A186" s="13" t="s">
        <v>122</v>
      </c>
      <c r="B186" s="89">
        <f>B185/B188</f>
        <v>0.7726952380952381</v>
      </c>
      <c r="C186" s="89">
        <f>C185/C188</f>
        <v>0.72940952380952384</v>
      </c>
      <c r="D186" s="15">
        <f>C186/B186</f>
        <v>0.94398087091565708</v>
      </c>
      <c r="E186" s="30">
        <f>E185/E188</f>
        <v>1.2756814824761649</v>
      </c>
      <c r="F186" s="101">
        <f t="shared" ref="F186:Y186" si="74">F185/F188</f>
        <v>0.49437102300538421</v>
      </c>
      <c r="G186" s="101">
        <f t="shared" si="74"/>
        <v>0.9426751592356688</v>
      </c>
      <c r="H186" s="101">
        <f>H185/H188</f>
        <v>0.41308217146247406</v>
      </c>
      <c r="I186" s="101">
        <f t="shared" si="74"/>
        <v>0.56363097003856422</v>
      </c>
      <c r="J186" s="101">
        <f t="shared" si="74"/>
        <v>1.0451786918408632</v>
      </c>
      <c r="K186" s="101">
        <f t="shared" si="74"/>
        <v>0.7341242149337055</v>
      </c>
      <c r="L186" s="101">
        <f t="shared" si="74"/>
        <v>0.24272421302712335</v>
      </c>
      <c r="M186" s="101">
        <f t="shared" si="74"/>
        <v>0.40389294403892945</v>
      </c>
      <c r="N186" s="101">
        <f t="shared" si="74"/>
        <v>0.87483176312247646</v>
      </c>
      <c r="O186" s="101">
        <f t="shared" si="74"/>
        <v>0.62600838980316231</v>
      </c>
      <c r="P186" s="101">
        <f t="shared" si="74"/>
        <v>0.59946122217496101</v>
      </c>
      <c r="Q186" s="101">
        <f t="shared" si="74"/>
        <v>0.69376406725804318</v>
      </c>
      <c r="R186" s="101">
        <f t="shared" si="74"/>
        <v>0.8220786846741045</v>
      </c>
      <c r="S186" s="101">
        <f t="shared" si="74"/>
        <v>0.79472791334986292</v>
      </c>
      <c r="T186" s="101">
        <f t="shared" si="74"/>
        <v>0.74516523867809059</v>
      </c>
      <c r="U186" s="101">
        <f t="shared" si="74"/>
        <v>0.53446705132098393</v>
      </c>
      <c r="V186" s="101">
        <f t="shared" si="74"/>
        <v>0.94454887218045114</v>
      </c>
      <c r="W186" s="101">
        <f t="shared" si="74"/>
        <v>0.98097112860892388</v>
      </c>
      <c r="X186" s="101">
        <f t="shared" si="74"/>
        <v>0.65831038979857992</v>
      </c>
      <c r="Y186" s="101">
        <f t="shared" si="74"/>
        <v>0.63575693712680015</v>
      </c>
    </row>
    <row r="187" spans="1:25" s="12" customFormat="1" ht="30" customHeight="1" x14ac:dyDescent="0.2">
      <c r="A187" s="32" t="s">
        <v>123</v>
      </c>
      <c r="B187" s="23">
        <v>35305</v>
      </c>
      <c r="C187" s="27">
        <f>SUM(E187:Y187)</f>
        <v>4756</v>
      </c>
      <c r="D187" s="15"/>
      <c r="E187" s="10"/>
      <c r="F187" s="10">
        <v>80</v>
      </c>
      <c r="G187" s="10"/>
      <c r="H187" s="10"/>
      <c r="I187" s="132">
        <v>140</v>
      </c>
      <c r="J187" s="10"/>
      <c r="K187" s="10"/>
      <c r="L187" s="10"/>
      <c r="M187" s="10"/>
      <c r="N187" s="10"/>
      <c r="O187" s="10"/>
      <c r="P187" s="10"/>
      <c r="Q187" s="132"/>
      <c r="R187" s="10"/>
      <c r="S187" s="10"/>
      <c r="T187" s="10"/>
      <c r="U187" s="10"/>
      <c r="V187" s="10"/>
      <c r="W187" s="10">
        <v>2446</v>
      </c>
      <c r="X187" s="10">
        <v>1850</v>
      </c>
      <c r="Y187" s="10">
        <v>240</v>
      </c>
    </row>
    <row r="188" spans="1:25" s="12" customFormat="1" ht="30" hidden="1" customHeight="1" outlineLevel="1" x14ac:dyDescent="0.2">
      <c r="A188" s="32" t="s">
        <v>124</v>
      </c>
      <c r="B188" s="23">
        <v>105000</v>
      </c>
      <c r="C188" s="27">
        <f>SUM(E188:Y188)</f>
        <v>105000</v>
      </c>
      <c r="D188" s="15">
        <f t="shared" ref="D188:D192" si="75">C188/B188</f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32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32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125</v>
      </c>
      <c r="B189" s="23">
        <v>10203</v>
      </c>
      <c r="C189" s="27">
        <f>SUM(E189:Y189)</f>
        <v>6499</v>
      </c>
      <c r="D189" s="15">
        <f t="shared" si="75"/>
        <v>0.63696951876898955</v>
      </c>
      <c r="E189" s="102">
        <v>350</v>
      </c>
      <c r="F189" s="102">
        <v>134</v>
      </c>
      <c r="G189" s="102"/>
      <c r="H189" s="102">
        <v>300</v>
      </c>
      <c r="I189" s="102">
        <v>70</v>
      </c>
      <c r="J189" s="102">
        <v>250</v>
      </c>
      <c r="K189" s="102">
        <v>691</v>
      </c>
      <c r="L189" s="102"/>
      <c r="M189" s="102"/>
      <c r="N189" s="102">
        <v>360</v>
      </c>
      <c r="O189" s="102">
        <v>350</v>
      </c>
      <c r="P189" s="102">
        <v>950</v>
      </c>
      <c r="Q189" s="102">
        <v>225</v>
      </c>
      <c r="R189" s="102">
        <v>398</v>
      </c>
      <c r="S189" s="102">
        <v>1403</v>
      </c>
      <c r="T189" s="102"/>
      <c r="U189" s="102"/>
      <c r="V189" s="102"/>
      <c r="W189" s="102">
        <v>730</v>
      </c>
      <c r="X189" s="102">
        <v>188</v>
      </c>
      <c r="Y189" s="102">
        <v>100</v>
      </c>
    </row>
    <row r="190" spans="1:25" s="12" customFormat="1" ht="30" hidden="1" customHeight="1" x14ac:dyDescent="0.2">
      <c r="A190" s="13" t="s">
        <v>52</v>
      </c>
      <c r="B190" s="90">
        <f>B189/B188</f>
        <v>9.7171428571428575E-2</v>
      </c>
      <c r="C190" s="90">
        <f>C189/C188</f>
        <v>6.1895238095238093E-2</v>
      </c>
      <c r="D190" s="15">
        <f t="shared" si="75"/>
        <v>0.63696951876898944</v>
      </c>
      <c r="E190" s="16">
        <f t="shared" ref="E190:Y190" si="76">E189/E188</f>
        <v>4.6998791459648179E-2</v>
      </c>
      <c r="F190" s="16">
        <f t="shared" si="76"/>
        <v>3.2794909446891826E-2</v>
      </c>
      <c r="G190" s="16">
        <f t="shared" si="76"/>
        <v>0</v>
      </c>
      <c r="H190" s="16">
        <f t="shared" si="76"/>
        <v>4.4497181845149808E-2</v>
      </c>
      <c r="I190" s="16">
        <f t="shared" si="76"/>
        <v>2.0765351527736578E-2</v>
      </c>
      <c r="J190" s="16">
        <f t="shared" si="76"/>
        <v>4.2144302090357383E-2</v>
      </c>
      <c r="K190" s="16">
        <f t="shared" si="76"/>
        <v>0.16073505466387533</v>
      </c>
      <c r="L190" s="16">
        <f t="shared" si="76"/>
        <v>0</v>
      </c>
      <c r="M190" s="16">
        <f t="shared" si="76"/>
        <v>0</v>
      </c>
      <c r="N190" s="16">
        <f t="shared" si="76"/>
        <v>0.16150740242261102</v>
      </c>
      <c r="O190" s="16">
        <f t="shared" si="76"/>
        <v>0.11293965795417876</v>
      </c>
      <c r="P190" s="16">
        <f t="shared" si="76"/>
        <v>0.13469445625974763</v>
      </c>
      <c r="Q190" s="16">
        <f t="shared" si="76"/>
        <v>2.9789487620812922E-2</v>
      </c>
      <c r="R190" s="16">
        <f t="shared" si="76"/>
        <v>7.7901742023879422E-2</v>
      </c>
      <c r="S190" s="16">
        <f t="shared" si="76"/>
        <v>0.18308756361738224</v>
      </c>
      <c r="T190" s="16">
        <f t="shared" si="76"/>
        <v>0</v>
      </c>
      <c r="U190" s="16">
        <f t="shared" si="76"/>
        <v>0</v>
      </c>
      <c r="V190" s="16">
        <f t="shared" si="76"/>
        <v>0</v>
      </c>
      <c r="W190" s="16">
        <f t="shared" si="76"/>
        <v>0.119750656167979</v>
      </c>
      <c r="X190" s="16">
        <f t="shared" si="76"/>
        <v>2.7242428633531372E-2</v>
      </c>
      <c r="Y190" s="16">
        <f t="shared" si="76"/>
        <v>3.5124692658939236E-2</v>
      </c>
    </row>
    <row r="191" spans="1:25" s="12" customFormat="1" ht="30" customHeight="1" x14ac:dyDescent="0.2">
      <c r="A191" s="11" t="s">
        <v>126</v>
      </c>
      <c r="B191" s="26">
        <v>7792</v>
      </c>
      <c r="C191" s="26">
        <f>SUM(E191:Y191)</f>
        <v>4817</v>
      </c>
      <c r="D191" s="15">
        <f t="shared" si="75"/>
        <v>0.6181981519507187</v>
      </c>
      <c r="E191" s="10">
        <v>250</v>
      </c>
      <c r="F191" s="10">
        <v>40</v>
      </c>
      <c r="G191" s="10"/>
      <c r="H191" s="10">
        <v>300</v>
      </c>
      <c r="I191" s="10">
        <v>70</v>
      </c>
      <c r="J191" s="10">
        <v>120</v>
      </c>
      <c r="K191" s="10">
        <v>425</v>
      </c>
      <c r="L191" s="10"/>
      <c r="M191" s="10"/>
      <c r="N191" s="10">
        <v>360</v>
      </c>
      <c r="O191" s="10"/>
      <c r="P191" s="10">
        <v>950</v>
      </c>
      <c r="Q191" s="10">
        <v>160</v>
      </c>
      <c r="R191" s="10">
        <v>259</v>
      </c>
      <c r="S191" s="10">
        <v>1403</v>
      </c>
      <c r="T191" s="10"/>
      <c r="U191" s="10"/>
      <c r="V191" s="10"/>
      <c r="W191" s="10">
        <v>480</v>
      </c>
      <c r="X191" s="10"/>
      <c r="Y191" s="10"/>
    </row>
    <row r="192" spans="1:25" s="12" customFormat="1" ht="30" customHeight="1" x14ac:dyDescent="0.2">
      <c r="A192" s="11" t="s">
        <v>127</v>
      </c>
      <c r="B192" s="26">
        <v>2346</v>
      </c>
      <c r="C192" s="26">
        <f>SUM(E192:Y192)</f>
        <v>1529</v>
      </c>
      <c r="D192" s="15">
        <f t="shared" si="75"/>
        <v>0.65174765558397274</v>
      </c>
      <c r="E192" s="10">
        <v>100</v>
      </c>
      <c r="F192" s="10">
        <v>94</v>
      </c>
      <c r="G192" s="10"/>
      <c r="H192" s="10"/>
      <c r="I192" s="10"/>
      <c r="J192" s="10">
        <v>130</v>
      </c>
      <c r="K192" s="10">
        <v>266</v>
      </c>
      <c r="L192" s="10"/>
      <c r="M192" s="10"/>
      <c r="N192" s="10"/>
      <c r="O192" s="10">
        <v>350</v>
      </c>
      <c r="P192" s="10"/>
      <c r="Q192" s="10">
        <v>65</v>
      </c>
      <c r="R192" s="10">
        <v>139</v>
      </c>
      <c r="S192" s="10"/>
      <c r="T192" s="10"/>
      <c r="U192" s="10"/>
      <c r="V192" s="10"/>
      <c r="W192" s="10">
        <v>250</v>
      </c>
      <c r="X192" s="10">
        <v>35</v>
      </c>
      <c r="Y192" s="10">
        <v>100</v>
      </c>
    </row>
    <row r="193" spans="1:35" s="12" customFormat="1" ht="30" hidden="1" customHeight="1" x14ac:dyDescent="0.2">
      <c r="A193" s="32" t="s">
        <v>150</v>
      </c>
      <c r="B193" s="23"/>
      <c r="C193" s="27">
        <f>SUM(E193:Y193)</f>
        <v>0</v>
      </c>
      <c r="D193" s="15"/>
      <c r="E193" s="61"/>
      <c r="F193" s="61"/>
      <c r="G193" s="61"/>
      <c r="H193" s="61"/>
      <c r="I193" s="145"/>
      <c r="J193" s="61"/>
      <c r="K193" s="61"/>
      <c r="L193" s="61"/>
      <c r="M193" s="61"/>
      <c r="N193" s="61"/>
      <c r="O193" s="61"/>
      <c r="P193" s="61"/>
      <c r="Q193" s="145"/>
      <c r="R193" s="61"/>
      <c r="S193" s="61"/>
      <c r="T193" s="61"/>
      <c r="U193" s="61"/>
      <c r="V193" s="61"/>
      <c r="W193" s="61"/>
      <c r="X193" s="61"/>
      <c r="Y193" s="61"/>
    </row>
    <row r="194" spans="1:35" s="50" customFormat="1" ht="45" hidden="1" outlineLevel="1" x14ac:dyDescent="0.2">
      <c r="A194" s="11" t="s">
        <v>202</v>
      </c>
      <c r="B194" s="27">
        <v>90210</v>
      </c>
      <c r="C194" s="27">
        <f>SUM(E194:Y194)</f>
        <v>85622</v>
      </c>
      <c r="D194" s="15">
        <f t="shared" ref="D194:D199" si="77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58">
        <v>4915</v>
      </c>
    </row>
    <row r="195" spans="1:35" s="62" customFormat="1" ht="30" hidden="1" customHeight="1" outlineLevel="1" x14ac:dyDescent="0.2">
      <c r="A195" s="32" t="s">
        <v>128</v>
      </c>
      <c r="B195" s="27">
        <v>88096</v>
      </c>
      <c r="C195" s="27">
        <f>SUM(E195:Y195)</f>
        <v>82750.899999999994</v>
      </c>
      <c r="D195" s="15">
        <f t="shared" si="77"/>
        <v>0.9393264166363966</v>
      </c>
      <c r="E195" s="37">
        <v>525</v>
      </c>
      <c r="F195" s="37">
        <v>1850</v>
      </c>
      <c r="G195" s="37">
        <v>8526</v>
      </c>
      <c r="H195" s="37">
        <v>6500</v>
      </c>
      <c r="I195" s="129">
        <v>4744</v>
      </c>
      <c r="J195" s="37">
        <v>4954</v>
      </c>
      <c r="K195" s="49">
        <v>2881</v>
      </c>
      <c r="L195" s="37">
        <v>4539</v>
      </c>
      <c r="M195" s="37">
        <v>2386.9</v>
      </c>
      <c r="N195" s="37">
        <v>2851</v>
      </c>
      <c r="O195" s="37">
        <v>2191</v>
      </c>
      <c r="P195" s="37">
        <v>3732</v>
      </c>
      <c r="Q195" s="129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50" customFormat="1" ht="30" hidden="1" customHeight="1" x14ac:dyDescent="0.2">
      <c r="A196" s="11" t="s">
        <v>129</v>
      </c>
      <c r="B196" s="52">
        <f>B195/B194</f>
        <v>0.97656579093226914</v>
      </c>
      <c r="C196" s="52">
        <f>C195/C194</f>
        <v>0.96646773025624244</v>
      </c>
      <c r="D196" s="15">
        <f t="shared" si="77"/>
        <v>0.9896596207139442</v>
      </c>
      <c r="E196" s="72">
        <f t="shared" ref="E196:Y196" si="78">E195/E194</f>
        <v>1</v>
      </c>
      <c r="F196" s="72">
        <f t="shared" si="78"/>
        <v>0.95607235142118863</v>
      </c>
      <c r="G196" s="72">
        <f t="shared" si="78"/>
        <v>0.98566473988439307</v>
      </c>
      <c r="H196" s="72">
        <f t="shared" si="78"/>
        <v>0.90769445608155286</v>
      </c>
      <c r="I196" s="146">
        <f t="shared" si="78"/>
        <v>0.91831204026325974</v>
      </c>
      <c r="J196" s="72">
        <f t="shared" si="78"/>
        <v>1</v>
      </c>
      <c r="K196" s="72">
        <f t="shared" si="78"/>
        <v>0.9296547273313972</v>
      </c>
      <c r="L196" s="72">
        <f t="shared" si="78"/>
        <v>0.99889964788732399</v>
      </c>
      <c r="M196" s="72">
        <f t="shared" si="78"/>
        <v>1.0148384353741497</v>
      </c>
      <c r="N196" s="72">
        <f t="shared" si="78"/>
        <v>1</v>
      </c>
      <c r="O196" s="72">
        <f t="shared" si="78"/>
        <v>0.8482384823848238</v>
      </c>
      <c r="P196" s="146">
        <f t="shared" si="78"/>
        <v>0.87502930832356385</v>
      </c>
      <c r="Q196" s="146">
        <f t="shared" si="78"/>
        <v>1</v>
      </c>
      <c r="R196" s="72">
        <f t="shared" si="78"/>
        <v>1</v>
      </c>
      <c r="S196" s="72">
        <f t="shared" si="78"/>
        <v>0.98431251922485385</v>
      </c>
      <c r="T196" s="72">
        <f t="shared" si="78"/>
        <v>1</v>
      </c>
      <c r="U196" s="72">
        <f t="shared" si="78"/>
        <v>1</v>
      </c>
      <c r="V196" s="72">
        <f t="shared" si="78"/>
        <v>1</v>
      </c>
      <c r="W196" s="72">
        <f t="shared" si="78"/>
        <v>1.0001289823294208</v>
      </c>
      <c r="X196" s="72">
        <f t="shared" si="78"/>
        <v>0.94724378371266937</v>
      </c>
      <c r="Y196" s="72">
        <f t="shared" si="78"/>
        <v>0.99694811800610372</v>
      </c>
    </row>
    <row r="197" spans="1:35" s="50" customFormat="1" ht="30" hidden="1" customHeight="1" outlineLevel="1" x14ac:dyDescent="0.2">
      <c r="A197" s="11" t="s">
        <v>130</v>
      </c>
      <c r="B197" s="27"/>
      <c r="C197" s="27">
        <f>SUM(E197:Y197)</f>
        <v>0</v>
      </c>
      <c r="D197" s="15" t="e">
        <f t="shared" si="77"/>
        <v>#DIV/0!</v>
      </c>
      <c r="E197" s="49"/>
      <c r="F197" s="49"/>
      <c r="G197" s="49"/>
      <c r="H197" s="49"/>
      <c r="I197" s="147"/>
      <c r="J197" s="49"/>
      <c r="K197" s="49"/>
      <c r="L197" s="49"/>
      <c r="M197" s="49"/>
      <c r="N197" s="49"/>
      <c r="O197" s="49"/>
      <c r="P197" s="133"/>
      <c r="Q197" s="147"/>
      <c r="R197" s="49"/>
      <c r="S197" s="49"/>
      <c r="T197" s="49"/>
      <c r="U197" s="49"/>
      <c r="V197" s="49"/>
      <c r="W197" s="49"/>
      <c r="X197" s="49"/>
      <c r="Y197" s="49"/>
    </row>
    <row r="198" spans="1:35" s="62" customFormat="1" ht="30" hidden="1" customHeight="1" outlineLevel="1" x14ac:dyDescent="0.2">
      <c r="A198" s="32" t="s">
        <v>131</v>
      </c>
      <c r="B198" s="23">
        <v>10389</v>
      </c>
      <c r="C198" s="27">
        <f>SUM(E198:Y198)</f>
        <v>11691</v>
      </c>
      <c r="D198" s="15">
        <f t="shared" si="77"/>
        <v>1.1253248628356916</v>
      </c>
      <c r="E198" s="49">
        <v>42</v>
      </c>
      <c r="F198" s="37"/>
      <c r="G198" s="37">
        <v>3406</v>
      </c>
      <c r="H198" s="37">
        <v>553</v>
      </c>
      <c r="I198" s="129">
        <v>273</v>
      </c>
      <c r="J198" s="37">
        <v>1339</v>
      </c>
      <c r="K198" s="37"/>
      <c r="L198" s="37">
        <v>328</v>
      </c>
      <c r="M198" s="37"/>
      <c r="N198" s="37">
        <v>412</v>
      </c>
      <c r="O198" s="49">
        <v>280</v>
      </c>
      <c r="P198" s="37">
        <v>94</v>
      </c>
      <c r="Q198" s="129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50" customFormat="1" ht="30" hidden="1" customHeight="1" x14ac:dyDescent="0.2">
      <c r="A199" s="11" t="s">
        <v>132</v>
      </c>
      <c r="B199" s="15"/>
      <c r="C199" s="15"/>
      <c r="D199" s="15" t="e">
        <f t="shared" si="77"/>
        <v>#DIV/0!</v>
      </c>
      <c r="E199" s="16"/>
      <c r="F199" s="16"/>
      <c r="G199" s="16"/>
      <c r="H199" s="16"/>
      <c r="I199" s="133"/>
      <c r="J199" s="16"/>
      <c r="K199" s="16"/>
      <c r="L199" s="16"/>
      <c r="M199" s="16"/>
      <c r="N199" s="16"/>
      <c r="O199" s="16"/>
      <c r="P199" s="133"/>
      <c r="Q199" s="133"/>
      <c r="R199" s="16"/>
      <c r="S199" s="16"/>
      <c r="T199" s="16"/>
      <c r="U199" s="16"/>
      <c r="V199" s="16"/>
      <c r="W199" s="16"/>
      <c r="X199" s="16"/>
      <c r="Y199" s="16"/>
    </row>
    <row r="200" spans="1:35" s="50" customFormat="1" ht="30" customHeight="1" x14ac:dyDescent="0.2">
      <c r="A200" s="13" t="s">
        <v>133</v>
      </c>
      <c r="B200" s="23"/>
      <c r="C200" s="27"/>
      <c r="D200" s="27"/>
      <c r="E200" s="37"/>
      <c r="F200" s="37"/>
      <c r="G200" s="37"/>
      <c r="H200" s="37"/>
      <c r="I200" s="129"/>
      <c r="J200" s="37"/>
      <c r="K200" s="37"/>
      <c r="L200" s="37"/>
      <c r="M200" s="37"/>
      <c r="N200" s="37"/>
      <c r="O200" s="37"/>
      <c r="P200" s="37"/>
      <c r="Q200" s="129"/>
      <c r="R200" s="37"/>
      <c r="S200" s="37"/>
      <c r="T200" s="37"/>
      <c r="U200" s="37"/>
      <c r="V200" s="37"/>
      <c r="W200" s="37"/>
      <c r="X200" s="37"/>
      <c r="Y200" s="37"/>
    </row>
    <row r="201" spans="1:35" s="62" customFormat="1" ht="30" customHeight="1" outlineLevel="1" x14ac:dyDescent="0.2">
      <c r="A201" s="55" t="s">
        <v>134</v>
      </c>
      <c r="B201" s="23">
        <v>94244</v>
      </c>
      <c r="C201" s="27">
        <f>SUM(E201:Y201)</f>
        <v>106019</v>
      </c>
      <c r="D201" s="9">
        <f t="shared" ref="D201:D220" si="79">C201/B201</f>
        <v>1.1249416408471626</v>
      </c>
      <c r="E201" s="26">
        <v>3100</v>
      </c>
      <c r="F201" s="26">
        <v>2230</v>
      </c>
      <c r="G201" s="26">
        <v>13240</v>
      </c>
      <c r="H201" s="26">
        <v>9351</v>
      </c>
      <c r="I201" s="103">
        <v>4198</v>
      </c>
      <c r="J201" s="26">
        <v>6050</v>
      </c>
      <c r="K201" s="26">
        <v>6389</v>
      </c>
      <c r="L201" s="26">
        <v>7132</v>
      </c>
      <c r="M201" s="26">
        <v>2010</v>
      </c>
      <c r="N201" s="26">
        <v>4060</v>
      </c>
      <c r="O201" s="26">
        <v>4011</v>
      </c>
      <c r="P201" s="26">
        <v>5495</v>
      </c>
      <c r="Q201" s="103">
        <v>6871</v>
      </c>
      <c r="R201" s="26">
        <v>2800</v>
      </c>
      <c r="S201" s="26">
        <v>3038</v>
      </c>
      <c r="T201" s="26">
        <v>3040</v>
      </c>
      <c r="U201" s="26">
        <v>1510</v>
      </c>
      <c r="V201" s="26">
        <v>1514</v>
      </c>
      <c r="W201" s="26">
        <v>5983</v>
      </c>
      <c r="X201" s="26">
        <v>6837</v>
      </c>
      <c r="Y201" s="26">
        <v>7160</v>
      </c>
    </row>
    <row r="202" spans="1:35" s="50" customFormat="1" ht="30" hidden="1" customHeight="1" outlineLevel="1" x14ac:dyDescent="0.2">
      <c r="A202" s="13" t="s">
        <v>135</v>
      </c>
      <c r="B202" s="23">
        <v>99221</v>
      </c>
      <c r="C202" s="27">
        <f>SUM(E202:Y202)</f>
        <v>115218</v>
      </c>
      <c r="D202" s="9">
        <f t="shared" si="79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50" t="s">
        <v>0</v>
      </c>
    </row>
    <row r="203" spans="1:35" s="50" customFormat="1" ht="30" hidden="1" customHeight="1" outlineLevel="1" x14ac:dyDescent="0.2">
      <c r="A203" s="13" t="s">
        <v>136</v>
      </c>
      <c r="B203" s="27">
        <f>B201*0.45</f>
        <v>42409.8</v>
      </c>
      <c r="C203" s="27">
        <f>C201*0.45</f>
        <v>47708.55</v>
      </c>
      <c r="D203" s="9">
        <f t="shared" si="79"/>
        <v>1.1249416408471626</v>
      </c>
      <c r="E203" s="26">
        <f>E201*0.45</f>
        <v>1395</v>
      </c>
      <c r="F203" s="26">
        <f t="shared" ref="F203:Y203" si="80">F201*0.45</f>
        <v>1003.5</v>
      </c>
      <c r="G203" s="26">
        <f t="shared" si="80"/>
        <v>5958</v>
      </c>
      <c r="H203" s="26">
        <f t="shared" si="80"/>
        <v>4207.95</v>
      </c>
      <c r="I203" s="26">
        <f t="shared" si="80"/>
        <v>1889.1000000000001</v>
      </c>
      <c r="J203" s="26">
        <f t="shared" si="80"/>
        <v>2722.5</v>
      </c>
      <c r="K203" s="26">
        <f t="shared" si="80"/>
        <v>2875.05</v>
      </c>
      <c r="L203" s="26">
        <f t="shared" si="80"/>
        <v>3209.4</v>
      </c>
      <c r="M203" s="26">
        <f t="shared" si="80"/>
        <v>904.5</v>
      </c>
      <c r="N203" s="26">
        <f t="shared" si="80"/>
        <v>1827</v>
      </c>
      <c r="O203" s="26">
        <f t="shared" si="80"/>
        <v>1804.95</v>
      </c>
      <c r="P203" s="26">
        <f t="shared" si="80"/>
        <v>2472.75</v>
      </c>
      <c r="Q203" s="26">
        <f t="shared" si="80"/>
        <v>3091.9500000000003</v>
      </c>
      <c r="R203" s="26">
        <f t="shared" si="80"/>
        <v>1260</v>
      </c>
      <c r="S203" s="26">
        <f t="shared" si="80"/>
        <v>1367.1000000000001</v>
      </c>
      <c r="T203" s="26">
        <f t="shared" si="80"/>
        <v>1368</v>
      </c>
      <c r="U203" s="26">
        <f t="shared" si="80"/>
        <v>679.5</v>
      </c>
      <c r="V203" s="26">
        <f t="shared" si="80"/>
        <v>681.30000000000007</v>
      </c>
      <c r="W203" s="26">
        <f t="shared" si="80"/>
        <v>2692.35</v>
      </c>
      <c r="X203" s="26">
        <f t="shared" si="80"/>
        <v>3076.65</v>
      </c>
      <c r="Y203" s="26">
        <f t="shared" si="80"/>
        <v>3222</v>
      </c>
      <c r="Z203" s="63"/>
    </row>
    <row r="204" spans="1:35" s="50" customFormat="1" ht="30" customHeight="1" collapsed="1" x14ac:dyDescent="0.2">
      <c r="A204" s="13" t="s">
        <v>137</v>
      </c>
      <c r="B204" s="52">
        <f>B201/B202</f>
        <v>0.94983924773989381</v>
      </c>
      <c r="C204" s="52">
        <f>C201/C202</f>
        <v>0.9201600444375011</v>
      </c>
      <c r="D204" s="9">
        <f>C204/B204</f>
        <v>0.96875344604572489</v>
      </c>
      <c r="E204" s="72">
        <f>E201/E202</f>
        <v>1.5121951219512195</v>
      </c>
      <c r="F204" s="72">
        <f t="shared" ref="F204:Y204" si="81">F201/F202</f>
        <v>0.75261559230509623</v>
      </c>
      <c r="G204" s="72">
        <f t="shared" si="81"/>
        <v>1.0903401136457218</v>
      </c>
      <c r="H204" s="72">
        <f t="shared" si="81"/>
        <v>0.56532253189045401</v>
      </c>
      <c r="I204" s="72">
        <f t="shared" si="81"/>
        <v>0.64199418871387059</v>
      </c>
      <c r="J204" s="72">
        <f t="shared" si="81"/>
        <v>1.3112267013437364</v>
      </c>
      <c r="K204" s="72">
        <f t="shared" si="81"/>
        <v>1.4789351851851851</v>
      </c>
      <c r="L204" s="72">
        <f t="shared" si="81"/>
        <v>0.89891605747416181</v>
      </c>
      <c r="M204" s="72">
        <f t="shared" si="81"/>
        <v>0.42684221703121683</v>
      </c>
      <c r="N204" s="72">
        <f t="shared" si="81"/>
        <v>1.0642201834862386</v>
      </c>
      <c r="O204" s="72">
        <f t="shared" si="81"/>
        <v>1.3255122273628552</v>
      </c>
      <c r="P204" s="72">
        <f t="shared" si="81"/>
        <v>1.0476644423260248</v>
      </c>
      <c r="Q204" s="72">
        <f t="shared" si="81"/>
        <v>0.81661516520085575</v>
      </c>
      <c r="R204" s="72">
        <f t="shared" si="81"/>
        <v>1.0122921185827911</v>
      </c>
      <c r="S204" s="72">
        <f t="shared" si="81"/>
        <v>0.64734711272107393</v>
      </c>
      <c r="T204" s="72">
        <f t="shared" si="81"/>
        <v>1.0291130670277591</v>
      </c>
      <c r="U204" s="72">
        <f t="shared" si="81"/>
        <v>0.74937965260545902</v>
      </c>
      <c r="V204" s="72">
        <f t="shared" si="81"/>
        <v>1.1949486977111285</v>
      </c>
      <c r="W204" s="72">
        <f t="shared" si="81"/>
        <v>1.0313739010515428</v>
      </c>
      <c r="X204" s="72">
        <f t="shared" si="81"/>
        <v>1.0279657194406857</v>
      </c>
      <c r="Y204" s="72">
        <f t="shared" si="81"/>
        <v>1.0594850547499259</v>
      </c>
    </row>
    <row r="205" spans="1:35" s="62" customFormat="1" ht="30" customHeight="1" outlineLevel="1" x14ac:dyDescent="0.2">
      <c r="A205" s="55" t="s">
        <v>138</v>
      </c>
      <c r="B205" s="23">
        <v>242775</v>
      </c>
      <c r="C205" s="27">
        <f>SUM(E205:Y205)</f>
        <v>278587</v>
      </c>
      <c r="D205" s="9">
        <f t="shared" si="79"/>
        <v>1.1475110699207085</v>
      </c>
      <c r="E205" s="26">
        <v>300</v>
      </c>
      <c r="F205" s="26">
        <v>8400</v>
      </c>
      <c r="G205" s="26">
        <v>26557</v>
      </c>
      <c r="H205" s="26">
        <v>16703</v>
      </c>
      <c r="I205" s="103">
        <v>6948</v>
      </c>
      <c r="J205" s="26">
        <v>14410</v>
      </c>
      <c r="K205" s="26">
        <v>3170</v>
      </c>
      <c r="L205" s="26">
        <v>15704</v>
      </c>
      <c r="M205" s="26">
        <v>12080</v>
      </c>
      <c r="N205" s="26">
        <v>12500</v>
      </c>
      <c r="O205" s="26">
        <v>6900</v>
      </c>
      <c r="P205" s="26">
        <v>14355</v>
      </c>
      <c r="Q205" s="103">
        <v>3474</v>
      </c>
      <c r="R205" s="26">
        <v>7900</v>
      </c>
      <c r="S205" s="26">
        <v>14600</v>
      </c>
      <c r="T205" s="26">
        <v>41236</v>
      </c>
      <c r="U205" s="26">
        <v>2400</v>
      </c>
      <c r="V205" s="26">
        <v>1000</v>
      </c>
      <c r="W205" s="26">
        <v>6876</v>
      </c>
      <c r="X205" s="26">
        <v>45094</v>
      </c>
      <c r="Y205" s="26">
        <v>17980</v>
      </c>
    </row>
    <row r="206" spans="1:35" s="50" customFormat="1" ht="28.15" hidden="1" customHeight="1" outlineLevel="1" x14ac:dyDescent="0.2">
      <c r="A206" s="13" t="s">
        <v>135</v>
      </c>
      <c r="B206" s="23">
        <v>283125</v>
      </c>
      <c r="C206" s="27">
        <f>SUM(E206:Y206)</f>
        <v>286074</v>
      </c>
      <c r="D206" s="9">
        <f t="shared" si="79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50" customFormat="1" ht="27" hidden="1" customHeight="1" outlineLevel="1" x14ac:dyDescent="0.2">
      <c r="A207" s="13" t="s">
        <v>136</v>
      </c>
      <c r="B207" s="27">
        <f>B205*0.3</f>
        <v>72832.5</v>
      </c>
      <c r="C207" s="27">
        <f>C205*0.3</f>
        <v>83576.099999999991</v>
      </c>
      <c r="D207" s="9">
        <f t="shared" si="79"/>
        <v>1.1475110699207083</v>
      </c>
      <c r="E207" s="26">
        <f>E205*0.3</f>
        <v>90</v>
      </c>
      <c r="F207" s="26">
        <f t="shared" ref="F207:Y207" si="82">F205*0.3</f>
        <v>2520</v>
      </c>
      <c r="G207" s="26">
        <f t="shared" si="82"/>
        <v>7967.0999999999995</v>
      </c>
      <c r="H207" s="26">
        <f t="shared" si="82"/>
        <v>5010.8999999999996</v>
      </c>
      <c r="I207" s="26">
        <f t="shared" si="82"/>
        <v>2084.4</v>
      </c>
      <c r="J207" s="26">
        <f t="shared" si="82"/>
        <v>4323</v>
      </c>
      <c r="K207" s="26">
        <f t="shared" si="82"/>
        <v>951</v>
      </c>
      <c r="L207" s="26">
        <f t="shared" si="82"/>
        <v>4711.2</v>
      </c>
      <c r="M207" s="26">
        <f t="shared" si="82"/>
        <v>3624</v>
      </c>
      <c r="N207" s="26">
        <f t="shared" si="82"/>
        <v>3750</v>
      </c>
      <c r="O207" s="26">
        <f t="shared" si="82"/>
        <v>2070</v>
      </c>
      <c r="P207" s="26">
        <f t="shared" si="82"/>
        <v>4306.5</v>
      </c>
      <c r="Q207" s="26">
        <f t="shared" si="82"/>
        <v>1042.2</v>
      </c>
      <c r="R207" s="26">
        <f t="shared" si="82"/>
        <v>2370</v>
      </c>
      <c r="S207" s="26">
        <f t="shared" si="82"/>
        <v>4380</v>
      </c>
      <c r="T207" s="26">
        <f t="shared" si="82"/>
        <v>12370.8</v>
      </c>
      <c r="U207" s="26">
        <f t="shared" si="82"/>
        <v>720</v>
      </c>
      <c r="V207" s="26">
        <f t="shared" si="82"/>
        <v>300</v>
      </c>
      <c r="W207" s="26">
        <f t="shared" si="82"/>
        <v>2062.7999999999997</v>
      </c>
      <c r="X207" s="26">
        <f t="shared" si="82"/>
        <v>13528.199999999999</v>
      </c>
      <c r="Y207" s="26">
        <f t="shared" si="82"/>
        <v>5394</v>
      </c>
    </row>
    <row r="208" spans="1:35" s="62" customFormat="1" ht="30" customHeight="1" collapsed="1" x14ac:dyDescent="0.2">
      <c r="A208" s="13" t="s">
        <v>137</v>
      </c>
      <c r="B208" s="9">
        <f>B205/B206</f>
        <v>0.85748344370860929</v>
      </c>
      <c r="C208" s="9">
        <f>C205/C206</f>
        <v>0.97382844998147333</v>
      </c>
      <c r="D208" s="9">
        <f t="shared" si="79"/>
        <v>1.1356819273030774</v>
      </c>
      <c r="E208" s="101">
        <f t="shared" ref="E208:Y208" si="83">E205/E206</f>
        <v>0.5</v>
      </c>
      <c r="F208" s="30">
        <f t="shared" si="83"/>
        <v>1.05</v>
      </c>
      <c r="G208" s="30">
        <f t="shared" si="83"/>
        <v>1.0570791704812323</v>
      </c>
      <c r="H208" s="30">
        <f t="shared" si="83"/>
        <v>0.88959309757136773</v>
      </c>
      <c r="I208" s="101">
        <f t="shared" si="83"/>
        <v>0.78102517985611508</v>
      </c>
      <c r="J208" s="101">
        <f t="shared" si="83"/>
        <v>1.1945618834452458</v>
      </c>
      <c r="K208" s="101">
        <f t="shared" si="83"/>
        <v>4.464788732394366</v>
      </c>
      <c r="L208" s="101">
        <f t="shared" si="83"/>
        <v>0.79788639365918101</v>
      </c>
      <c r="M208" s="30">
        <f t="shared" si="83"/>
        <v>0.93001770729078448</v>
      </c>
      <c r="N208" s="30">
        <f t="shared" si="83"/>
        <v>0.95317980783895073</v>
      </c>
      <c r="O208" s="30">
        <f t="shared" si="83"/>
        <v>0.94108019639934537</v>
      </c>
      <c r="P208" s="101">
        <f t="shared" si="83"/>
        <v>0.93165887850467288</v>
      </c>
      <c r="Q208" s="101">
        <f t="shared" si="83"/>
        <v>1.3249427917620138</v>
      </c>
      <c r="R208" s="30">
        <f t="shared" si="83"/>
        <v>2.4412855377008653</v>
      </c>
      <c r="S208" s="101">
        <f t="shared" si="83"/>
        <v>1.4391325776244455</v>
      </c>
      <c r="T208" s="30">
        <f t="shared" si="83"/>
        <v>0.77557929581703278</v>
      </c>
      <c r="U208" s="101">
        <f t="shared" si="83"/>
        <v>0.69484655471916623</v>
      </c>
      <c r="V208" s="101">
        <f t="shared" si="83"/>
        <v>1.5772870662460567</v>
      </c>
      <c r="W208" s="30">
        <f t="shared" si="83"/>
        <v>0.92969172525689558</v>
      </c>
      <c r="X208" s="30">
        <f t="shared" si="83"/>
        <v>1.0430699481865284</v>
      </c>
      <c r="Y208" s="30">
        <f t="shared" si="83"/>
        <v>0.9223350774597312</v>
      </c>
    </row>
    <row r="209" spans="1:25" s="62" customFormat="1" ht="30" customHeight="1" outlineLevel="1" x14ac:dyDescent="0.2">
      <c r="A209" s="55" t="s">
        <v>139</v>
      </c>
      <c r="B209" s="23">
        <v>12058</v>
      </c>
      <c r="C209" s="27">
        <f>SUM(E209:Y209)</f>
        <v>16242</v>
      </c>
      <c r="D209" s="9">
        <f t="shared" si="79"/>
        <v>1.3469895505058882</v>
      </c>
      <c r="E209" s="26"/>
      <c r="F209" s="101"/>
      <c r="G209" s="101"/>
      <c r="H209" s="159">
        <v>387</v>
      </c>
      <c r="I209" s="159">
        <v>2540</v>
      </c>
      <c r="J209" s="101"/>
      <c r="K209" s="159">
        <v>1950</v>
      </c>
      <c r="L209" s="159">
        <v>5241</v>
      </c>
      <c r="M209" s="101"/>
      <c r="N209" s="159"/>
      <c r="O209" s="159">
        <v>2500</v>
      </c>
      <c r="P209" s="147">
        <v>1429</v>
      </c>
      <c r="Q209" s="135"/>
      <c r="R209" s="101"/>
      <c r="S209" s="101"/>
      <c r="T209" s="159">
        <v>1100</v>
      </c>
      <c r="U209" s="159"/>
      <c r="V209" s="159"/>
      <c r="W209" s="159">
        <v>1095</v>
      </c>
      <c r="X209" s="101"/>
      <c r="Y209" s="26"/>
    </row>
    <row r="210" spans="1:25" s="50" customFormat="1" ht="30" hidden="1" customHeight="1" outlineLevel="1" x14ac:dyDescent="0.2">
      <c r="A210" s="13" t="s">
        <v>135</v>
      </c>
      <c r="B210" s="23">
        <v>337167</v>
      </c>
      <c r="C210" s="27">
        <f>SUM(E210:Y210)</f>
        <v>264914</v>
      </c>
      <c r="D210" s="9">
        <f t="shared" si="79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50" customFormat="1" ht="30" hidden="1" customHeight="1" outlineLevel="1" x14ac:dyDescent="0.2">
      <c r="A211" s="13" t="s">
        <v>140</v>
      </c>
      <c r="B211" s="23">
        <v>849</v>
      </c>
      <c r="C211" s="27">
        <f>C209*0.19</f>
        <v>3085.98</v>
      </c>
      <c r="D211" s="9">
        <f t="shared" si="79"/>
        <v>3.6348409893992932</v>
      </c>
      <c r="E211" s="26"/>
      <c r="F211" s="26"/>
      <c r="G211" s="26"/>
      <c r="H211" s="26">
        <f>H209*0.19</f>
        <v>73.53</v>
      </c>
      <c r="I211" s="26">
        <f t="shared" ref="I211:T211" si="84">I209*0.19</f>
        <v>482.6</v>
      </c>
      <c r="J211" s="26"/>
      <c r="K211" s="26">
        <f t="shared" si="84"/>
        <v>370.5</v>
      </c>
      <c r="L211" s="26">
        <f t="shared" si="84"/>
        <v>995.79</v>
      </c>
      <c r="M211" s="26"/>
      <c r="N211" s="26"/>
      <c r="O211" s="26">
        <f t="shared" si="84"/>
        <v>475</v>
      </c>
      <c r="P211" s="26">
        <f t="shared" si="84"/>
        <v>271.51</v>
      </c>
      <c r="Q211" s="26"/>
      <c r="R211" s="26"/>
      <c r="S211" s="26"/>
      <c r="T211" s="26">
        <f t="shared" si="84"/>
        <v>209</v>
      </c>
      <c r="U211" s="26"/>
      <c r="V211" s="26"/>
      <c r="W211" s="26"/>
      <c r="X211" s="26"/>
      <c r="Y211" s="26"/>
    </row>
    <row r="212" spans="1:25" s="62" customFormat="1" ht="30" customHeight="1" collapsed="1" x14ac:dyDescent="0.2">
      <c r="A212" s="13" t="s">
        <v>141</v>
      </c>
      <c r="B212" s="9">
        <v>4.0000000000000001E-3</v>
      </c>
      <c r="C212" s="9">
        <f>C209/C210</f>
        <v>6.1310463018187031E-2</v>
      </c>
      <c r="D212" s="9">
        <f t="shared" si="79"/>
        <v>15.327615754546757</v>
      </c>
      <c r="E212" s="30"/>
      <c r="F212" s="30"/>
      <c r="G212" s="30"/>
      <c r="H212" s="101">
        <f>H209/H210</f>
        <v>9.8933967328782881E-3</v>
      </c>
      <c r="I212" s="101">
        <f t="shared" ref="I212" si="85">I209/I210</f>
        <v>0.37118223001607481</v>
      </c>
      <c r="J212" s="101"/>
      <c r="K212" s="101">
        <f>K209/K210</f>
        <v>0.69370330843116323</v>
      </c>
      <c r="L212" s="101">
        <f>L209/L210</f>
        <v>0.22161613598883673</v>
      </c>
      <c r="M212" s="101"/>
      <c r="N212" s="101"/>
      <c r="O212" s="101">
        <f>O209/O210</f>
        <v>0.26852846401718583</v>
      </c>
      <c r="P212" s="101">
        <f>P209/P210</f>
        <v>9.018617860523824E-2</v>
      </c>
      <c r="Q212" s="101"/>
      <c r="R212" s="101"/>
      <c r="S212" s="101"/>
      <c r="T212" s="101">
        <f>T209/T210</f>
        <v>2.1280300245690741E-2</v>
      </c>
      <c r="U212" s="101"/>
      <c r="V212" s="101"/>
      <c r="W212" s="101">
        <f t="shared" ref="W212" si="86">W209/W210</f>
        <v>0.11616804583068109</v>
      </c>
      <c r="X212" s="30"/>
      <c r="Y212" s="30"/>
    </row>
    <row r="213" spans="1:25" s="50" customFormat="1" ht="30" customHeight="1" x14ac:dyDescent="0.2">
      <c r="A213" s="55" t="s">
        <v>142</v>
      </c>
      <c r="B213" s="27">
        <v>50</v>
      </c>
      <c r="C213" s="27">
        <f>SUM(E213:Y213)</f>
        <v>120</v>
      </c>
      <c r="D213" s="9">
        <f t="shared" si="79"/>
        <v>2.4</v>
      </c>
      <c r="E213" s="37"/>
      <c r="F213" s="37"/>
      <c r="G213" s="37"/>
      <c r="H213" s="37"/>
      <c r="I213" s="129"/>
      <c r="J213" s="37"/>
      <c r="K213" s="37"/>
      <c r="L213" s="37"/>
      <c r="M213" s="37"/>
      <c r="N213" s="37"/>
      <c r="O213" s="37"/>
      <c r="P213" s="147">
        <v>120</v>
      </c>
      <c r="Q213" s="129"/>
      <c r="R213" s="37"/>
      <c r="S213" s="37"/>
      <c r="T213" s="37"/>
      <c r="U213" s="37"/>
      <c r="V213" s="37"/>
      <c r="W213" s="37"/>
      <c r="X213" s="37"/>
      <c r="Y213" s="37"/>
    </row>
    <row r="214" spans="1:25" s="50" customFormat="1" ht="30" hidden="1" customHeight="1" x14ac:dyDescent="0.2">
      <c r="A214" s="13" t="s">
        <v>140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103"/>
      <c r="J214" s="26"/>
      <c r="K214" s="26"/>
      <c r="L214" s="26"/>
      <c r="M214" s="26"/>
      <c r="N214" s="26"/>
      <c r="O214" s="26"/>
      <c r="P214" s="147">
        <f>P213*0.7</f>
        <v>84</v>
      </c>
      <c r="Q214" s="103"/>
      <c r="R214" s="26"/>
      <c r="S214" s="26"/>
      <c r="T214" s="26"/>
      <c r="U214" s="26"/>
      <c r="V214" s="26"/>
      <c r="W214" s="26"/>
      <c r="X214" s="26"/>
      <c r="Y214" s="26"/>
    </row>
    <row r="215" spans="1:25" s="50" customFormat="1" ht="30" hidden="1" customHeight="1" x14ac:dyDescent="0.2">
      <c r="A215" s="32" t="s">
        <v>143</v>
      </c>
      <c r="B215" s="27"/>
      <c r="C215" s="27">
        <f>SUM(E215:Y215)</f>
        <v>0</v>
      </c>
      <c r="D215" s="9" t="e">
        <f t="shared" si="79"/>
        <v>#DIV/0!</v>
      </c>
      <c r="E215" s="49"/>
      <c r="F215" s="49"/>
      <c r="G215" s="49"/>
      <c r="H215" s="49"/>
      <c r="I215" s="147"/>
      <c r="J215" s="49"/>
      <c r="K215" s="49"/>
      <c r="L215" s="49"/>
      <c r="M215" s="49"/>
      <c r="N215" s="49"/>
      <c r="O215" s="49"/>
      <c r="P215" s="147"/>
      <c r="Q215" s="147"/>
      <c r="R215" s="49"/>
      <c r="S215" s="49"/>
      <c r="T215" s="49"/>
      <c r="U215" s="49"/>
      <c r="V215" s="49"/>
      <c r="W215" s="49"/>
      <c r="X215" s="49"/>
      <c r="Y215" s="49"/>
    </row>
    <row r="216" spans="1:25" s="50" customFormat="1" ht="30" hidden="1" customHeight="1" x14ac:dyDescent="0.2">
      <c r="A216" s="13" t="s">
        <v>140</v>
      </c>
      <c r="B216" s="27">
        <f>B215*0.2</f>
        <v>0</v>
      </c>
      <c r="C216" s="27">
        <f>C215*0.2</f>
        <v>0</v>
      </c>
      <c r="D216" s="9" t="e">
        <f t="shared" si="79"/>
        <v>#DIV/0!</v>
      </c>
      <c r="E216" s="26"/>
      <c r="F216" s="26"/>
      <c r="G216" s="26"/>
      <c r="H216" s="26"/>
      <c r="I216" s="103"/>
      <c r="J216" s="26"/>
      <c r="K216" s="26"/>
      <c r="L216" s="26"/>
      <c r="M216" s="26"/>
      <c r="N216" s="26"/>
      <c r="O216" s="26"/>
      <c r="P216" s="147"/>
      <c r="Q216" s="103"/>
      <c r="R216" s="26"/>
      <c r="S216" s="26"/>
      <c r="T216" s="26"/>
      <c r="U216" s="26"/>
      <c r="V216" s="26"/>
      <c r="W216" s="26"/>
      <c r="X216" s="26"/>
      <c r="Y216" s="26"/>
    </row>
    <row r="217" spans="1:25" s="50" customFormat="1" ht="30" hidden="1" customHeight="1" x14ac:dyDescent="0.2">
      <c r="A217" s="32" t="s">
        <v>164</v>
      </c>
      <c r="B217" s="27"/>
      <c r="C217" s="27">
        <f>SUM(E217:Y217)</f>
        <v>0</v>
      </c>
      <c r="D217" s="9"/>
      <c r="E217" s="49"/>
      <c r="F217" s="49"/>
      <c r="G217" s="49"/>
      <c r="H217" s="49"/>
      <c r="I217" s="147"/>
      <c r="J217" s="49"/>
      <c r="K217" s="49"/>
      <c r="L217" s="49"/>
      <c r="M217" s="49"/>
      <c r="N217" s="49"/>
      <c r="O217" s="49"/>
      <c r="P217" s="147"/>
      <c r="Q217" s="147"/>
      <c r="R217" s="49"/>
      <c r="S217" s="49"/>
      <c r="T217" s="49"/>
      <c r="U217" s="49"/>
      <c r="V217" s="49"/>
      <c r="W217" s="49"/>
      <c r="X217" s="49"/>
      <c r="Y217" s="49"/>
    </row>
    <row r="218" spans="1:25" s="50" customFormat="1" ht="30" hidden="1" customHeight="1" x14ac:dyDescent="0.2">
      <c r="A218" s="32" t="s">
        <v>144</v>
      </c>
      <c r="B218" s="27">
        <f>B216+B214+B211+B207+B203</f>
        <v>116126.3</v>
      </c>
      <c r="C218" s="27">
        <f>C216+C214+C211+C207+C203</f>
        <v>134454.63</v>
      </c>
      <c r="D218" s="9">
        <f t="shared" si="79"/>
        <v>1.1578309995237943</v>
      </c>
      <c r="E218" s="26">
        <f>E216+E214+E211+E207+E203</f>
        <v>1485</v>
      </c>
      <c r="F218" s="26">
        <f t="shared" ref="F218:Y218" si="87">F216+F214+F211+F207+F203</f>
        <v>3523.5</v>
      </c>
      <c r="G218" s="26">
        <f t="shared" si="87"/>
        <v>13925.099999999999</v>
      </c>
      <c r="H218" s="26">
        <f t="shared" si="87"/>
        <v>9292.3799999999992</v>
      </c>
      <c r="I218" s="103">
        <f t="shared" si="87"/>
        <v>4456.1000000000004</v>
      </c>
      <c r="J218" s="26">
        <f t="shared" si="87"/>
        <v>7045.5</v>
      </c>
      <c r="K218" s="26">
        <f t="shared" si="87"/>
        <v>4196.55</v>
      </c>
      <c r="L218" s="26">
        <f t="shared" si="87"/>
        <v>8916.39</v>
      </c>
      <c r="M218" s="26">
        <f t="shared" si="87"/>
        <v>4528.5</v>
      </c>
      <c r="N218" s="26">
        <f t="shared" si="87"/>
        <v>5577</v>
      </c>
      <c r="O218" s="26">
        <f t="shared" si="87"/>
        <v>4349.95</v>
      </c>
      <c r="P218" s="147">
        <f t="shared" si="87"/>
        <v>7134.76</v>
      </c>
      <c r="Q218" s="103">
        <f t="shared" si="87"/>
        <v>4134.1500000000005</v>
      </c>
      <c r="R218" s="26">
        <f t="shared" si="87"/>
        <v>3630</v>
      </c>
      <c r="S218" s="26">
        <f t="shared" si="87"/>
        <v>5747.1</v>
      </c>
      <c r="T218" s="26">
        <f t="shared" si="87"/>
        <v>13947.8</v>
      </c>
      <c r="U218" s="26">
        <f t="shared" si="87"/>
        <v>1399.5</v>
      </c>
      <c r="V218" s="26">
        <f t="shared" si="87"/>
        <v>981.30000000000007</v>
      </c>
      <c r="W218" s="26">
        <f t="shared" si="87"/>
        <v>4755.1499999999996</v>
      </c>
      <c r="X218" s="26">
        <f t="shared" si="87"/>
        <v>16604.849999999999</v>
      </c>
      <c r="Y218" s="26">
        <f t="shared" si="87"/>
        <v>8616</v>
      </c>
    </row>
    <row r="219" spans="1:25" s="50" customFormat="1" ht="45" hidden="1" x14ac:dyDescent="0.2">
      <c r="A219" s="13" t="s">
        <v>170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103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47">
        <v>3782.7</v>
      </c>
      <c r="Q219" s="103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50" customFormat="1" ht="22.5" x14ac:dyDescent="0.2">
      <c r="A220" s="55" t="s">
        <v>163</v>
      </c>
      <c r="B220" s="53">
        <v>16.899999999999999</v>
      </c>
      <c r="C220" s="53">
        <f>C218/C219*10</f>
        <v>18.989291792304272</v>
      </c>
      <c r="D220" s="9">
        <f t="shared" si="79"/>
        <v>1.1236267332724421</v>
      </c>
      <c r="E220" s="54">
        <f>E218/E219*10</f>
        <v>22.13774597495528</v>
      </c>
      <c r="F220" s="54">
        <f t="shared" ref="F220:Y220" si="88">F218/F219*10</f>
        <v>17.176074875694646</v>
      </c>
      <c r="G220" s="54">
        <f t="shared" si="88"/>
        <v>22.910284463894964</v>
      </c>
      <c r="H220" s="54">
        <f t="shared" si="88"/>
        <v>12.933567163555889</v>
      </c>
      <c r="I220" s="142">
        <f t="shared" si="88"/>
        <v>17.126989007610117</v>
      </c>
      <c r="J220" s="54">
        <f t="shared" si="88"/>
        <v>24.938940214505681</v>
      </c>
      <c r="K220" s="54">
        <f t="shared" si="88"/>
        <v>44.12312059720324</v>
      </c>
      <c r="L220" s="54">
        <f t="shared" si="88"/>
        <v>13.635708823979201</v>
      </c>
      <c r="M220" s="54">
        <f>M218/M219*10</f>
        <v>15.699427977119084</v>
      </c>
      <c r="N220" s="54">
        <f t="shared" si="88"/>
        <v>20.271891243502598</v>
      </c>
      <c r="O220" s="54">
        <f t="shared" si="88"/>
        <v>22.427046813776034</v>
      </c>
      <c r="P220" s="54">
        <f t="shared" si="88"/>
        <v>18.861553916514659</v>
      </c>
      <c r="Q220" s="142">
        <f t="shared" si="88"/>
        <v>19.757933473523227</v>
      </c>
      <c r="R220" s="54">
        <f t="shared" si="88"/>
        <v>29.168340699075934</v>
      </c>
      <c r="S220" s="54">
        <f t="shared" si="88"/>
        <v>27.757063511229173</v>
      </c>
      <c r="T220" s="54">
        <f t="shared" si="88"/>
        <v>16.527004289404459</v>
      </c>
      <c r="U220" s="54">
        <f t="shared" si="88"/>
        <v>12.424538352272727</v>
      </c>
      <c r="V220" s="54">
        <f t="shared" si="88"/>
        <v>29.682395644283122</v>
      </c>
      <c r="W220" s="54">
        <f t="shared" si="88"/>
        <v>21.860748436925341</v>
      </c>
      <c r="X220" s="54">
        <f t="shared" si="88"/>
        <v>20.804693470988433</v>
      </c>
      <c r="Y220" s="54">
        <f t="shared" si="88"/>
        <v>16.942953218099227</v>
      </c>
    </row>
    <row r="221" spans="1:25" ht="22.5" hidden="1" x14ac:dyDescent="0.25">
      <c r="A221" s="88"/>
      <c r="B221" s="88"/>
      <c r="C221" s="88"/>
      <c r="D221" s="88"/>
      <c r="E221" s="88"/>
      <c r="F221" s="88"/>
      <c r="G221" s="88"/>
      <c r="H221" s="88"/>
      <c r="I221" s="148"/>
      <c r="J221" s="88"/>
      <c r="K221" s="88"/>
      <c r="L221" s="88"/>
      <c r="M221" s="88"/>
      <c r="N221" s="88"/>
      <c r="O221" s="88"/>
      <c r="P221" s="118"/>
      <c r="Q221" s="148"/>
      <c r="R221" s="88"/>
      <c r="S221" s="88"/>
      <c r="T221" s="88"/>
      <c r="U221" s="88"/>
      <c r="V221" s="88"/>
      <c r="W221" s="88"/>
      <c r="X221" s="88"/>
      <c r="Y221" s="88"/>
    </row>
    <row r="222" spans="1:25" ht="27" hidden="1" customHeight="1" x14ac:dyDescent="0.25">
      <c r="A222" s="13" t="s">
        <v>183</v>
      </c>
      <c r="B222" s="83"/>
      <c r="C222" s="83">
        <f>SUM(E222:Y222)</f>
        <v>273</v>
      </c>
      <c r="D222" s="83"/>
      <c r="E222" s="83">
        <v>11</v>
      </c>
      <c r="F222" s="83">
        <v>12</v>
      </c>
      <c r="G222" s="83">
        <v>15</v>
      </c>
      <c r="H222" s="83">
        <v>20</v>
      </c>
      <c r="I222" s="149">
        <v>12</v>
      </c>
      <c r="J222" s="83">
        <v>36</v>
      </c>
      <c r="K222" s="83">
        <v>18</v>
      </c>
      <c r="L222" s="83">
        <v>20</v>
      </c>
      <c r="M222" s="83">
        <v>5</v>
      </c>
      <c r="N222" s="83">
        <v>4</v>
      </c>
      <c r="O222" s="83">
        <v>5</v>
      </c>
      <c r="P222" s="119">
        <v>16</v>
      </c>
      <c r="Q222" s="149">
        <v>16</v>
      </c>
      <c r="R222" s="83">
        <v>13</v>
      </c>
      <c r="S222" s="83">
        <v>18</v>
      </c>
      <c r="T222" s="83">
        <v>10</v>
      </c>
      <c r="U222" s="83">
        <v>3</v>
      </c>
      <c r="V222" s="83">
        <v>4</v>
      </c>
      <c r="W222" s="83">
        <v>3</v>
      </c>
      <c r="X222" s="83">
        <v>23</v>
      </c>
      <c r="Y222" s="83">
        <v>9</v>
      </c>
    </row>
    <row r="223" spans="1:25" ht="18" hidden="1" customHeight="1" x14ac:dyDescent="0.25">
      <c r="A223" s="13" t="s">
        <v>187</v>
      </c>
      <c r="B223" s="83">
        <v>108</v>
      </c>
      <c r="C223" s="83">
        <f>SUM(E223:Y223)</f>
        <v>450</v>
      </c>
      <c r="D223" s="83"/>
      <c r="E223" s="83">
        <v>20</v>
      </c>
      <c r="F223" s="83">
        <v>5</v>
      </c>
      <c r="G223" s="83">
        <v>59</v>
      </c>
      <c r="H223" s="83">
        <v>16</v>
      </c>
      <c r="I223" s="149">
        <v>21</v>
      </c>
      <c r="J223" s="83">
        <v>28</v>
      </c>
      <c r="K223" s="83">
        <v>9</v>
      </c>
      <c r="L223" s="83">
        <v>20</v>
      </c>
      <c r="M223" s="83">
        <v>22</v>
      </c>
      <c r="N223" s="83">
        <v>5</v>
      </c>
      <c r="O223" s="83">
        <v>5</v>
      </c>
      <c r="P223" s="119">
        <v>28</v>
      </c>
      <c r="Q223" s="149">
        <v>25</v>
      </c>
      <c r="R223" s="83">
        <v>57</v>
      </c>
      <c r="S223" s="83">
        <v>7</v>
      </c>
      <c r="T223" s="83">
        <v>17</v>
      </c>
      <c r="U223" s="83">
        <v>25</v>
      </c>
      <c r="V223" s="83">
        <v>11</v>
      </c>
      <c r="W223" s="83">
        <v>5</v>
      </c>
      <c r="X223" s="83">
        <v>50</v>
      </c>
      <c r="Y223" s="83">
        <v>15</v>
      </c>
    </row>
    <row r="224" spans="1:25" ht="24" hidden="1" customHeight="1" x14ac:dyDescent="0.35">
      <c r="A224" s="84" t="s">
        <v>145</v>
      </c>
      <c r="B224" s="65"/>
      <c r="C224" s="65">
        <f>SUM(E224:Y224)</f>
        <v>0</v>
      </c>
      <c r="D224" s="65"/>
      <c r="E224" s="65"/>
      <c r="F224" s="65"/>
      <c r="G224" s="65"/>
      <c r="H224" s="65"/>
      <c r="I224" s="150"/>
      <c r="J224" s="65"/>
      <c r="K224" s="65"/>
      <c r="L224" s="65"/>
      <c r="M224" s="65"/>
      <c r="N224" s="65"/>
      <c r="O224" s="65"/>
      <c r="P224" s="120"/>
      <c r="Q224" s="150"/>
      <c r="R224" s="65"/>
      <c r="S224" s="65"/>
      <c r="T224" s="65"/>
      <c r="U224" s="65"/>
      <c r="V224" s="65"/>
      <c r="W224" s="65"/>
      <c r="X224" s="65"/>
      <c r="Y224" s="65"/>
    </row>
    <row r="225" spans="1:25" s="67" customFormat="1" ht="21" hidden="1" customHeight="1" x14ac:dyDescent="0.35">
      <c r="A225" s="66" t="s">
        <v>146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1"/>
      <c r="J225" s="66"/>
      <c r="K225" s="66"/>
      <c r="L225" s="66"/>
      <c r="M225" s="66"/>
      <c r="N225" s="66"/>
      <c r="O225" s="66"/>
      <c r="P225" s="121"/>
      <c r="Q225" s="151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6" t="s">
        <v>147</v>
      </c>
      <c r="B226" s="66"/>
      <c r="C226" s="66">
        <f>SUM(E226:Y226)</f>
        <v>0</v>
      </c>
      <c r="D226" s="66"/>
      <c r="E226" s="66"/>
      <c r="F226" s="66"/>
      <c r="G226" s="66"/>
      <c r="H226" s="66"/>
      <c r="I226" s="151"/>
      <c r="J226" s="66"/>
      <c r="K226" s="66"/>
      <c r="L226" s="66"/>
      <c r="M226" s="66"/>
      <c r="N226" s="66"/>
      <c r="O226" s="66"/>
      <c r="P226" s="121"/>
      <c r="Q226" s="151"/>
      <c r="R226" s="66"/>
      <c r="S226" s="66"/>
      <c r="T226" s="66"/>
      <c r="U226" s="66"/>
      <c r="V226" s="66"/>
      <c r="W226" s="66"/>
      <c r="X226" s="66"/>
      <c r="Y226" s="66"/>
    </row>
    <row r="227" spans="1:25" s="67" customFormat="1" ht="21" hidden="1" customHeight="1" x14ac:dyDescent="0.35">
      <c r="A227" s="68"/>
      <c r="B227" s="68"/>
      <c r="C227" s="68"/>
      <c r="D227" s="68"/>
      <c r="E227" s="68"/>
      <c r="F227" s="68"/>
      <c r="G227" s="68"/>
      <c r="H227" s="68"/>
      <c r="I227" s="152"/>
      <c r="J227" s="68"/>
      <c r="K227" s="68"/>
      <c r="L227" s="68"/>
      <c r="M227" s="68"/>
      <c r="N227" s="68"/>
      <c r="O227" s="68"/>
      <c r="P227" s="122"/>
      <c r="Q227" s="152"/>
      <c r="R227" s="68"/>
      <c r="S227" s="68"/>
      <c r="T227" s="68"/>
      <c r="U227" s="68"/>
      <c r="V227" s="68"/>
      <c r="W227" s="68"/>
      <c r="X227" s="68"/>
      <c r="Y227" s="68"/>
    </row>
    <row r="228" spans="1:25" s="67" customFormat="1" ht="21" hidden="1" customHeight="1" x14ac:dyDescent="0.35">
      <c r="A228" s="68" t="s">
        <v>148</v>
      </c>
      <c r="B228" s="68"/>
      <c r="C228" s="68"/>
      <c r="D228" s="68"/>
      <c r="E228" s="68"/>
      <c r="F228" s="68"/>
      <c r="G228" s="68"/>
      <c r="H228" s="68"/>
      <c r="I228" s="152"/>
      <c r="J228" s="68"/>
      <c r="K228" s="68"/>
      <c r="L228" s="68"/>
      <c r="M228" s="68"/>
      <c r="N228" s="68"/>
      <c r="O228" s="68"/>
      <c r="P228" s="122"/>
      <c r="Q228" s="152"/>
      <c r="R228" s="68"/>
      <c r="S228" s="68"/>
      <c r="T228" s="68"/>
      <c r="U228" s="68"/>
      <c r="V228" s="68"/>
      <c r="W228" s="68"/>
      <c r="X228" s="68"/>
      <c r="Y228" s="68"/>
    </row>
    <row r="229" spans="1:25" ht="16.5" hidden="1" customHeight="1" x14ac:dyDescent="0.25">
      <c r="A229" s="85"/>
      <c r="B229" s="86"/>
      <c r="C229" s="86"/>
      <c r="D229" s="86"/>
      <c r="E229" s="4"/>
      <c r="F229" s="4"/>
      <c r="G229" s="4"/>
      <c r="H229" s="4"/>
      <c r="I229" s="153"/>
      <c r="J229" s="4"/>
      <c r="K229" s="4"/>
      <c r="L229" s="4"/>
      <c r="M229" s="4"/>
      <c r="N229" s="4"/>
      <c r="O229" s="4"/>
      <c r="P229" s="123"/>
      <c r="Q229" s="153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</row>
    <row r="231" spans="1:25" ht="20.25" hidden="1" customHeight="1" x14ac:dyDescent="0.25">
      <c r="A231" s="169"/>
      <c r="B231" s="170"/>
      <c r="C231" s="170"/>
      <c r="D231" s="170"/>
      <c r="E231" s="170"/>
      <c r="F231" s="170"/>
      <c r="G231" s="170"/>
      <c r="H231" s="170"/>
      <c r="I231" s="170"/>
      <c r="J231" s="170"/>
      <c r="K231" s="4"/>
      <c r="L231" s="4"/>
      <c r="M231" s="4"/>
      <c r="N231" s="4"/>
      <c r="O231" s="4"/>
      <c r="P231" s="123"/>
      <c r="Q231" s="153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7"/>
      <c r="B232" s="6"/>
      <c r="C232" s="6"/>
      <c r="D232" s="6"/>
      <c r="E232" s="4"/>
      <c r="F232" s="4"/>
      <c r="G232" s="4"/>
      <c r="H232" s="4"/>
      <c r="I232" s="153"/>
      <c r="J232" s="4"/>
      <c r="K232" s="4"/>
      <c r="L232" s="4"/>
      <c r="M232" s="4"/>
      <c r="N232" s="4"/>
      <c r="O232" s="4"/>
      <c r="P232" s="123"/>
      <c r="Q232" s="153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9"/>
      <c r="B233" s="70"/>
      <c r="C233" s="70"/>
      <c r="D233" s="70"/>
      <c r="E233" s="70"/>
      <c r="F233" s="70"/>
      <c r="G233" s="70"/>
      <c r="H233" s="70"/>
      <c r="I233" s="154"/>
      <c r="J233" s="70"/>
      <c r="K233" s="70"/>
      <c r="L233" s="70"/>
      <c r="M233" s="70"/>
      <c r="N233" s="70"/>
      <c r="O233" s="70"/>
      <c r="P233" s="124"/>
      <c r="Q233" s="154"/>
      <c r="R233" s="70"/>
      <c r="S233" s="70"/>
      <c r="T233" s="70"/>
      <c r="U233" s="70"/>
      <c r="V233" s="70"/>
      <c r="W233" s="70"/>
      <c r="X233" s="70"/>
      <c r="Y233" s="70"/>
    </row>
    <row r="234" spans="1:25" s="12" customFormat="1" ht="48.75" hidden="1" customHeight="1" x14ac:dyDescent="0.2">
      <c r="A234" s="32" t="s">
        <v>149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34">
        <v>7250</v>
      </c>
      <c r="J234" s="39">
        <v>17539</v>
      </c>
      <c r="K234" s="102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7">
        <v>11438</v>
      </c>
      <c r="Q234" s="134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4" t="s">
        <v>151</v>
      </c>
      <c r="B235" s="71"/>
      <c r="C235" s="27">
        <f>SUM(E235:Y235)</f>
        <v>380</v>
      </c>
      <c r="D235" s="27"/>
      <c r="E235" s="64">
        <v>16</v>
      </c>
      <c r="F235" s="64">
        <v>21</v>
      </c>
      <c r="G235" s="64">
        <v>32</v>
      </c>
      <c r="H235" s="64">
        <v>25</v>
      </c>
      <c r="I235" s="155">
        <v>16</v>
      </c>
      <c r="J235" s="64">
        <v>31</v>
      </c>
      <c r="K235" s="64">
        <v>14</v>
      </c>
      <c r="L235" s="64">
        <v>29</v>
      </c>
      <c r="M235" s="64">
        <v>18</v>
      </c>
      <c r="N235" s="64">
        <v>8</v>
      </c>
      <c r="O235" s="64">
        <v>7</v>
      </c>
      <c r="P235" s="125">
        <v>15</v>
      </c>
      <c r="Q235" s="155">
        <v>25</v>
      </c>
      <c r="R235" s="64">
        <v>31</v>
      </c>
      <c r="S235" s="64">
        <v>10</v>
      </c>
      <c r="T235" s="64">
        <v>8</v>
      </c>
      <c r="U235" s="64">
        <v>8</v>
      </c>
      <c r="V235" s="64">
        <v>6</v>
      </c>
      <c r="W235" s="64">
        <v>12</v>
      </c>
      <c r="X235" s="64">
        <v>35</v>
      </c>
      <c r="Y235" s="64">
        <v>13</v>
      </c>
    </row>
    <row r="236" spans="1:25" ht="0.6" hidden="1" customHeight="1" x14ac:dyDescent="0.25">
      <c r="A236" s="64" t="s">
        <v>152</v>
      </c>
      <c r="B236" s="71"/>
      <c r="C236" s="27">
        <f>SUM(E236:Y236)</f>
        <v>208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55">
        <v>9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25">
        <v>1</v>
      </c>
      <c r="Q236" s="155">
        <v>4</v>
      </c>
      <c r="R236" s="64">
        <v>8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.4500000000000002" hidden="1" customHeight="1" x14ac:dyDescent="0.25">
      <c r="A237" s="64" t="s">
        <v>152</v>
      </c>
      <c r="B237" s="71"/>
      <c r="C237" s="27">
        <f>SUM(E237:Y237)</f>
        <v>194</v>
      </c>
      <c r="D237" s="27"/>
      <c r="E237" s="64">
        <v>10</v>
      </c>
      <c r="F237" s="64">
        <v>2</v>
      </c>
      <c r="G237" s="64">
        <v>42</v>
      </c>
      <c r="H237" s="64">
        <v>11</v>
      </c>
      <c r="I237" s="155">
        <v>2</v>
      </c>
      <c r="J237" s="64">
        <v>30</v>
      </c>
      <c r="K237" s="64">
        <v>9</v>
      </c>
      <c r="L237" s="64">
        <v>15</v>
      </c>
      <c r="M237" s="64">
        <v>1</v>
      </c>
      <c r="N237" s="64">
        <v>2</v>
      </c>
      <c r="O237" s="64">
        <v>5</v>
      </c>
      <c r="P237" s="125">
        <v>1</v>
      </c>
      <c r="Q237" s="155">
        <v>4</v>
      </c>
      <c r="R237" s="64">
        <v>1</v>
      </c>
      <c r="S237" s="64">
        <v>14</v>
      </c>
      <c r="T237" s="64">
        <v>2</v>
      </c>
      <c r="U237" s="64">
        <v>1</v>
      </c>
      <c r="V237" s="64">
        <v>2</v>
      </c>
      <c r="W237" s="64">
        <v>16</v>
      </c>
      <c r="X237" s="64">
        <v>16</v>
      </c>
      <c r="Y237" s="64">
        <v>8</v>
      </c>
    </row>
    <row r="238" spans="1:25" ht="24" hidden="1" customHeight="1" x14ac:dyDescent="0.25">
      <c r="A238" s="64" t="s">
        <v>78</v>
      </c>
      <c r="B238" s="27">
        <v>554</v>
      </c>
      <c r="C238" s="27">
        <f>SUM(E238:Y238)</f>
        <v>574</v>
      </c>
      <c r="D238" s="27"/>
      <c r="E238" s="81">
        <v>11</v>
      </c>
      <c r="F238" s="81">
        <v>15</v>
      </c>
      <c r="G238" s="81">
        <v>93</v>
      </c>
      <c r="H238" s="81">
        <v>30</v>
      </c>
      <c r="I238" s="156">
        <v>15</v>
      </c>
      <c r="J238" s="81">
        <v>55</v>
      </c>
      <c r="K238" s="81">
        <v>16</v>
      </c>
      <c r="L238" s="81">
        <v>18</v>
      </c>
      <c r="M238" s="81">
        <v>16</v>
      </c>
      <c r="N238" s="81">
        <v>10</v>
      </c>
      <c r="O238" s="81">
        <v>11</v>
      </c>
      <c r="P238" s="126">
        <v>40</v>
      </c>
      <c r="Q238" s="156">
        <v>22</v>
      </c>
      <c r="R238" s="81">
        <v>55</v>
      </c>
      <c r="S238" s="81">
        <v>14</v>
      </c>
      <c r="T238" s="81">
        <v>29</v>
      </c>
      <c r="U238" s="81">
        <v>22</v>
      </c>
      <c r="V238" s="81">
        <v>9</v>
      </c>
      <c r="W238" s="81">
        <v>7</v>
      </c>
      <c r="X238" s="81">
        <v>60</v>
      </c>
      <c r="Y238" s="81">
        <v>26</v>
      </c>
    </row>
    <row r="239" spans="1:25" ht="16.5" hidden="1" customHeight="1" x14ac:dyDescent="0.25"/>
    <row r="240" spans="1:25" s="64" customFormat="1" ht="16.5" hidden="1" customHeight="1" x14ac:dyDescent="0.25">
      <c r="A240" s="64" t="s">
        <v>159</v>
      </c>
      <c r="B240" s="71"/>
      <c r="C240" s="64">
        <f>SUM(E240:Y240)</f>
        <v>40</v>
      </c>
      <c r="E240" s="64">
        <v>3</v>
      </c>
      <c r="G240" s="64">
        <v>1</v>
      </c>
      <c r="H240" s="64">
        <v>6</v>
      </c>
      <c r="I240" s="155"/>
      <c r="J240" s="64">
        <v>1</v>
      </c>
      <c r="M240" s="64">
        <v>1</v>
      </c>
      <c r="O240" s="64">
        <v>2</v>
      </c>
      <c r="P240" s="125">
        <v>1</v>
      </c>
      <c r="Q240" s="155">
        <v>3</v>
      </c>
      <c r="R240" s="64">
        <v>1</v>
      </c>
      <c r="S240" s="64">
        <v>3</v>
      </c>
      <c r="T240" s="64">
        <v>7</v>
      </c>
      <c r="U240" s="64">
        <v>1</v>
      </c>
      <c r="V240" s="64">
        <v>1</v>
      </c>
      <c r="W240" s="64">
        <v>1</v>
      </c>
      <c r="X240" s="64">
        <v>4</v>
      </c>
      <c r="Y240" s="64">
        <v>4</v>
      </c>
    </row>
    <row r="241" spans="1:25" ht="16.5" hidden="1" customHeight="1" x14ac:dyDescent="0.25"/>
    <row r="242" spans="1:25" ht="21" hidden="1" customHeight="1" x14ac:dyDescent="0.25">
      <c r="A242" s="64" t="s">
        <v>162</v>
      </c>
      <c r="B242" s="27">
        <v>45</v>
      </c>
      <c r="C242" s="27">
        <f>SUM(E242:Y242)</f>
        <v>58</v>
      </c>
      <c r="D242" s="27"/>
      <c r="E242" s="81">
        <v>5</v>
      </c>
      <c r="F242" s="81">
        <v>3</v>
      </c>
      <c r="G242" s="81"/>
      <c r="H242" s="81">
        <v>5</v>
      </c>
      <c r="I242" s="156">
        <v>2</v>
      </c>
      <c r="J242" s="81"/>
      <c r="K242" s="81">
        <v>2</v>
      </c>
      <c r="L242" s="81">
        <v>0</v>
      </c>
      <c r="M242" s="81">
        <v>3</v>
      </c>
      <c r="N242" s="81">
        <v>3</v>
      </c>
      <c r="O242" s="81">
        <v>3</v>
      </c>
      <c r="P242" s="126">
        <v>2</v>
      </c>
      <c r="Q242" s="156">
        <v>2</v>
      </c>
      <c r="R242" s="81">
        <v>10</v>
      </c>
      <c r="S242" s="81">
        <v>6</v>
      </c>
      <c r="T242" s="81">
        <v>6</v>
      </c>
      <c r="U242" s="81">
        <v>1</v>
      </c>
      <c r="V242" s="81">
        <v>1</v>
      </c>
      <c r="W242" s="81">
        <v>4</v>
      </c>
      <c r="X242" s="81"/>
      <c r="Y242" s="81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172</v>
      </c>
      <c r="S246" s="1" t="s">
        <v>175</v>
      </c>
      <c r="U246" s="1" t="s">
        <v>173</v>
      </c>
      <c r="X246" s="1" t="s">
        <v>174</v>
      </c>
      <c r="Y246" s="1" t="s">
        <v>171</v>
      </c>
    </row>
    <row r="247" spans="1:25" ht="16.5" hidden="1" customHeight="1" x14ac:dyDescent="0.25"/>
    <row r="248" spans="1:25" ht="22.5" hidden="1" customHeight="1" x14ac:dyDescent="0.25">
      <c r="A248" s="13" t="s">
        <v>188</v>
      </c>
      <c r="B248" s="71"/>
      <c r="C248" s="83">
        <f>SUM(E248:Y248)</f>
        <v>49</v>
      </c>
      <c r="D248" s="71"/>
      <c r="E248" s="64">
        <v>1</v>
      </c>
      <c r="F248" s="64">
        <v>2</v>
      </c>
      <c r="G248" s="64"/>
      <c r="H248" s="64">
        <v>2</v>
      </c>
      <c r="I248" s="155"/>
      <c r="J248" s="64">
        <v>3</v>
      </c>
      <c r="K248" s="64">
        <v>1</v>
      </c>
      <c r="L248" s="64">
        <v>1</v>
      </c>
      <c r="M248" s="64">
        <v>8</v>
      </c>
      <c r="N248" s="64">
        <v>6</v>
      </c>
      <c r="O248" s="64">
        <v>1</v>
      </c>
      <c r="P248" s="125">
        <v>0</v>
      </c>
      <c r="Q248" s="155">
        <v>1</v>
      </c>
      <c r="R248" s="64">
        <v>4</v>
      </c>
      <c r="S248" s="64">
        <v>3</v>
      </c>
      <c r="T248" s="64">
        <v>2</v>
      </c>
      <c r="U248" s="64">
        <v>1</v>
      </c>
      <c r="V248" s="64">
        <v>1</v>
      </c>
      <c r="W248" s="64">
        <v>7</v>
      </c>
      <c r="X248" s="64"/>
      <c r="Y248" s="64">
        <v>5</v>
      </c>
    </row>
    <row r="249" spans="1:25" x14ac:dyDescent="0.25">
      <c r="B249" s="157"/>
    </row>
  </sheetData>
  <dataConsolidate/>
  <mergeCells count="29"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2022-08-20T09:11:44Z</cp:lastPrinted>
  <dcterms:created xsi:type="dcterms:W3CDTF">2017-06-08T05:54:08Z</dcterms:created>
  <dcterms:modified xsi:type="dcterms:W3CDTF">2022-08-20T09:17:44Z</dcterms:modified>
</cp:coreProperties>
</file>