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05" sheetId="18" r:id="rId1"/>
  </sheets>
  <definedNames>
    <definedName name="_xlnm.Print_Titles" localSheetId="0">'05'!$3:$3</definedName>
    <definedName name="_xlnm.Print_Area" localSheetId="0">'05'!$A$1:$D$105</definedName>
  </definedNames>
  <calcPr calcId="152511"/>
</workbook>
</file>

<file path=xl/calcChain.xml><?xml version="1.0" encoding="utf-8"?>
<calcChain xmlns="http://schemas.openxmlformats.org/spreadsheetml/2006/main">
  <c r="D100" i="18" l="1"/>
  <c r="D101" i="18"/>
  <c r="D102" i="18"/>
  <c r="C33" i="18"/>
  <c r="C29" i="18"/>
  <c r="C14" i="18"/>
  <c r="C9" i="18"/>
  <c r="B33" i="18" l="1"/>
  <c r="B31" i="18"/>
  <c r="B29" i="18" s="1"/>
  <c r="B23" i="18"/>
  <c r="B14" i="18"/>
  <c r="B9" i="18"/>
  <c r="C89" i="18" l="1"/>
  <c r="B89" i="18"/>
  <c r="C85" i="18"/>
  <c r="B85" i="18"/>
  <c r="C80" i="18"/>
  <c r="B80" i="18"/>
  <c r="C78" i="18"/>
  <c r="B78" i="18"/>
  <c r="C72" i="18"/>
  <c r="B72" i="18"/>
  <c r="C69" i="18"/>
  <c r="B69" i="18"/>
  <c r="C64" i="18"/>
  <c r="B64" i="18"/>
  <c r="C59" i="18"/>
  <c r="B59" i="18"/>
  <c r="C55" i="18"/>
  <c r="B55" i="18"/>
  <c r="B37" i="18" l="1"/>
  <c r="C37" i="18"/>
  <c r="C47" i="18" l="1"/>
  <c r="B47" i="18"/>
  <c r="D35" i="18"/>
  <c r="D12" i="18" l="1"/>
  <c r="D99" i="18" l="1"/>
  <c r="D98" i="18"/>
  <c r="C97" i="18"/>
  <c r="B97" i="18"/>
  <c r="D94" i="18"/>
  <c r="D92" i="18"/>
  <c r="D91" i="18"/>
  <c r="D90" i="18"/>
  <c r="D88" i="18"/>
  <c r="D87" i="18"/>
  <c r="D86" i="18"/>
  <c r="D84" i="18"/>
  <c r="D83" i="18"/>
  <c r="D82" i="18"/>
  <c r="D81" i="18"/>
  <c r="D79" i="18"/>
  <c r="D77" i="18"/>
  <c r="D76" i="18"/>
  <c r="D75" i="18"/>
  <c r="D74" i="18"/>
  <c r="D73" i="18"/>
  <c r="D71" i="18"/>
  <c r="D70" i="18"/>
  <c r="D68" i="18"/>
  <c r="D67" i="18"/>
  <c r="D66" i="18"/>
  <c r="D65" i="18"/>
  <c r="D63" i="18"/>
  <c r="D62" i="18"/>
  <c r="D61" i="18"/>
  <c r="D60" i="18"/>
  <c r="D57" i="18"/>
  <c r="D56" i="18"/>
  <c r="D54" i="18"/>
  <c r="D53" i="18"/>
  <c r="D51" i="18"/>
  <c r="D50" i="18"/>
  <c r="D49" i="18"/>
  <c r="D48" i="18"/>
  <c r="D40" i="18"/>
  <c r="D38" i="18"/>
  <c r="D32" i="18"/>
  <c r="D31" i="18"/>
  <c r="D30" i="18"/>
  <c r="D28" i="18"/>
  <c r="D27" i="18"/>
  <c r="D26" i="18"/>
  <c r="D25" i="18"/>
  <c r="D24" i="18"/>
  <c r="D23" i="18"/>
  <c r="D22" i="18"/>
  <c r="C21" i="18"/>
  <c r="B21" i="18"/>
  <c r="D19" i="18"/>
  <c r="D18" i="18"/>
  <c r="D17" i="18"/>
  <c r="D16" i="18"/>
  <c r="D15" i="18"/>
  <c r="D13" i="18"/>
  <c r="D11" i="18"/>
  <c r="D10" i="18"/>
  <c r="D8" i="18"/>
  <c r="D7" i="18"/>
  <c r="C6" i="18"/>
  <c r="B6" i="18"/>
  <c r="B5" i="18" l="1"/>
  <c r="B20" i="18"/>
  <c r="C5" i="18"/>
  <c r="B93" i="18"/>
  <c r="D59" i="18"/>
  <c r="D69" i="18"/>
  <c r="D89" i="18"/>
  <c r="D9" i="18"/>
  <c r="D21" i="18"/>
  <c r="D33" i="18"/>
  <c r="D80" i="18"/>
  <c r="D14" i="18"/>
  <c r="D29" i="18"/>
  <c r="C93" i="18"/>
  <c r="D55" i="18"/>
  <c r="D64" i="18"/>
  <c r="D72" i="18"/>
  <c r="D78" i="18"/>
  <c r="D85" i="18"/>
  <c r="D6" i="18"/>
  <c r="D47" i="18"/>
  <c r="C20" i="18"/>
  <c r="D37" i="18"/>
  <c r="D5" i="18" l="1"/>
  <c r="B4" i="18"/>
  <c r="D93" i="18"/>
  <c r="D20" i="18"/>
  <c r="B45" i="18"/>
  <c r="C4" i="18"/>
  <c r="C45" i="18"/>
  <c r="B95" i="18" l="1"/>
  <c r="C95" i="18"/>
  <c r="D4" i="18"/>
  <c r="D45" i="18"/>
  <c r="D95" i="18" l="1"/>
</calcChain>
</file>

<file path=xl/sharedStrings.xml><?xml version="1.0" encoding="utf-8"?>
<sst xmlns="http://schemas.openxmlformats.org/spreadsheetml/2006/main" count="107" uniqueCount="106">
  <si>
    <t>(рубли)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</si>
  <si>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</si>
  <si>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</si>
  <si>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</si>
  <si>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</si>
  <si>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</si>
  <si>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</si>
  <si>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</si>
  <si>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</si>
  <si>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</si>
  <si>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</si>
  <si>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</si>
  <si>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</si>
  <si>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</si>
  <si>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</si>
  <si>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</si>
  <si>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</si>
  <si>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</si>
  <si>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</si>
  <si>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</si>
  <si>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</si>
  <si>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</si>
  <si>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</si>
  <si>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</si>
  <si>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</si>
  <si>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</si>
  <si>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</si>
  <si>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</si>
  <si>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</si>
  <si>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</si>
  <si>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</si>
  <si>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</si>
  <si>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</si>
  <si>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</si>
  <si>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</si>
  <si>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</si>
  <si>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</si>
  <si>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</si>
  <si>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</si>
  <si>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</si>
  <si>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</si>
  <si>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</si>
  <si>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</si>
  <si>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</si>
  <si>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</si>
  <si>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</si>
  <si>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</si>
  <si>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</si>
  <si>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</si>
  <si>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</si>
  <si>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</si>
  <si>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</si>
  <si>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</si>
  <si>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</si>
  <si>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</si>
  <si>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</si>
  <si>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</si>
  <si>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</si>
  <si>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</si>
  <si>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</si>
  <si>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</si>
  <si>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</si>
  <si>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</si>
  <si>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</si>
  <si>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</si>
  <si>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</si>
  <si>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</si>
  <si>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</si>
  <si>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</si>
  <si>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</si>
  <si>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</si>
  <si>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</si>
  <si>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</si>
  <si>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</si>
  <si>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</si>
  <si>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</si>
  <si>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</si>
  <si>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</si>
  <si>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</si>
  <si>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</si>
  <si>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</si>
  <si>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</si>
  <si>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</si>
  <si>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</si>
  <si>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</si>
  <si>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</si>
  <si>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</si>
  <si>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</si>
  <si>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</si>
  <si>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</si>
  <si>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</si>
  <si>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</si>
  <si>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</si>
  <si>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</si>
  <si>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</si>
  <si>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</si>
  <si>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</si>
  <si>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Гражданская оборона</t>
  </si>
  <si>
    <t>Утвержденный план</t>
  </si>
  <si>
    <t>Источники финансирования дефицита бюджета, в том числе:</t>
  </si>
  <si>
    <t>% исп</t>
  </si>
  <si>
    <t xml:space="preserve">         Е. М. Запорожцева</t>
  </si>
  <si>
    <t>Инициативные платежи, зачисляемые в бюджеты ГО</t>
  </si>
  <si>
    <t>Наименование показателя</t>
  </si>
  <si>
    <t xml:space="preserve"> Сводка об исполнении бюджета города Новочебоксарска на 1 мая 2022 года                                                        </t>
  </si>
  <si>
    <t>Исполнено на 01.05.2022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</si>
</sst>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/>
    <xf numFmtId="4" fontId="3" fillId="0" borderId="3" xfId="0" applyNumberFormat="1" applyFont="1" applyFill="1" applyBorder="1" applyAlignment="1">
      <alignment horizontal="right"/>
    </xf>
    <xf numFmtId="4" fontId="2" fillId="0" borderId="3" xfId="1" applyNumberFormat="1" applyFont="1" applyFill="1" applyBorder="1" applyAlignment="1"/>
    <xf numFmtId="4" fontId="3" fillId="0" borderId="3" xfId="1" applyNumberFormat="1" applyFont="1" applyFill="1" applyBorder="1" applyAlignment="1"/>
    <xf numFmtId="4" fontId="3" fillId="0" borderId="3" xfId="0" applyNumberFormat="1" applyFont="1" applyFill="1" applyBorder="1" applyAlignment="1">
      <alignment wrapText="1"/>
    </xf>
    <xf numFmtId="4" fontId="2" fillId="0" borderId="3" xfId="1" applyNumberFormat="1" applyFont="1" applyFill="1" applyBorder="1" applyAlignment="1">
      <alignment wrapText="1"/>
    </xf>
    <xf numFmtId="4" fontId="3" fillId="0" borderId="3" xfId="1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2" fillId="0" borderId="0" xfId="0" applyFont="1"/>
    <xf numFmtId="4" fontId="2" fillId="0" borderId="6" xfId="0" applyNumberFormat="1" applyFont="1" applyFill="1" applyBorder="1" applyAlignment="1">
      <alignment horizontal="right"/>
    </xf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" fontId="3" fillId="0" borderId="1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wrapText="1"/>
    </xf>
    <xf numFmtId="0" fontId="2" fillId="0" borderId="0" xfId="0" applyFont="1" applyFill="1"/>
    <xf numFmtId="4" fontId="3" fillId="0" borderId="3" xfId="0" applyNumberFormat="1" applyFont="1" applyFill="1" applyBorder="1" applyAlignment="1">
      <alignment wrapText="1" shrinkToFit="1"/>
    </xf>
    <xf numFmtId="0" fontId="3" fillId="0" borderId="8" xfId="0" applyFont="1" applyBorder="1" applyAlignment="1">
      <alignment wrapText="1" shrinkToFit="1"/>
    </xf>
    <xf numFmtId="0" fontId="2" fillId="0" borderId="8" xfId="0" applyFont="1" applyBorder="1" applyAlignment="1">
      <alignment wrapText="1" shrinkToFit="1"/>
    </xf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4" fontId="3" fillId="0" borderId="5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3" borderId="1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4" fontId="2" fillId="0" borderId="6" xfId="0" applyNumberFormat="1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4" fontId="3" fillId="0" borderId="13" xfId="0" applyNumberFormat="1" applyFont="1" applyFill="1" applyBorder="1" applyAlignment="1">
      <alignment wrapText="1"/>
    </xf>
    <xf numFmtId="0" fontId="3" fillId="0" borderId="7" xfId="0" applyFont="1" applyBorder="1" applyAlignment="1">
      <alignment horizontal="center" wrapText="1" shrinkToFit="1"/>
    </xf>
    <xf numFmtId="4" fontId="3" fillId="0" borderId="2" xfId="0" applyNumberFormat="1" applyFont="1" applyFill="1" applyBorder="1" applyAlignment="1">
      <alignment wrapText="1" shrinkToFit="1"/>
    </xf>
    <xf numFmtId="0" fontId="3" fillId="0" borderId="8" xfId="0" applyFont="1" applyBorder="1" applyAlignment="1">
      <alignment horizontal="center" wrapText="1"/>
    </xf>
    <xf numFmtId="0" fontId="4" fillId="0" borderId="8" xfId="0" applyFont="1" applyBorder="1"/>
    <xf numFmtId="4" fontId="2" fillId="0" borderId="5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4" fontId="3" fillId="0" borderId="6" xfId="0" applyNumberFormat="1" applyFont="1" applyFill="1" applyBorder="1" applyAlignment="1">
      <alignment wrapText="1"/>
    </xf>
    <xf numFmtId="4" fontId="3" fillId="0" borderId="6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center" wrapText="1"/>
    </xf>
    <xf numFmtId="0" fontId="3" fillId="3" borderId="9" xfId="0" applyFont="1" applyFill="1" applyBorder="1" applyAlignment="1">
      <alignment wrapText="1"/>
    </xf>
    <xf numFmtId="4" fontId="3" fillId="0" borderId="5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/>
    <xf numFmtId="0" fontId="3" fillId="0" borderId="10" xfId="0" applyFont="1" applyBorder="1" applyAlignment="1">
      <alignment horizontal="center" wrapText="1"/>
    </xf>
    <xf numFmtId="0" fontId="2" fillId="3" borderId="11" xfId="0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4" fontId="3" fillId="0" borderId="3" xfId="1" applyNumberFormat="1" applyFont="1" applyFill="1" applyBorder="1"/>
    <xf numFmtId="4" fontId="3" fillId="0" borderId="14" xfId="1" applyNumberFormat="1" applyFont="1" applyFill="1" applyBorder="1" applyAlignment="1"/>
    <xf numFmtId="4" fontId="2" fillId="0" borderId="3" xfId="1" applyNumberFormat="1" applyFont="1" applyFill="1" applyBorder="1"/>
    <xf numFmtId="4" fontId="3" fillId="0" borderId="4" xfId="1" applyNumberFormat="1" applyFont="1" applyFill="1" applyBorder="1"/>
    <xf numFmtId="4" fontId="2" fillId="0" borderId="4" xfId="1" applyNumberFormat="1" applyFont="1" applyFill="1" applyBorder="1"/>
    <xf numFmtId="4" fontId="2" fillId="0" borderId="5" xfId="1" applyNumberFormat="1" applyFont="1" applyFill="1" applyBorder="1" applyAlignment="1">
      <alignment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3" fillId="0" borderId="16" xfId="2" applyNumberFormat="1" applyFont="1" applyBorder="1" applyAlignment="1">
      <alignment horizontal="right"/>
    </xf>
    <xf numFmtId="164" fontId="3" fillId="0" borderId="17" xfId="2" applyNumberFormat="1" applyFont="1" applyBorder="1" applyAlignment="1">
      <alignment horizontal="right"/>
    </xf>
    <xf numFmtId="164" fontId="3" fillId="0" borderId="18" xfId="2" applyNumberFormat="1" applyFont="1" applyBorder="1" applyAlignment="1">
      <alignment horizontal="right"/>
    </xf>
    <xf numFmtId="164" fontId="2" fillId="2" borderId="18" xfId="2" applyNumberFormat="1" applyFont="1" applyFill="1" applyBorder="1" applyAlignment="1">
      <alignment horizontal="right"/>
    </xf>
    <xf numFmtId="164" fontId="3" fillId="2" borderId="18" xfId="2" applyNumberFormat="1" applyFont="1" applyFill="1" applyBorder="1" applyAlignment="1">
      <alignment horizontal="right"/>
    </xf>
    <xf numFmtId="164" fontId="2" fillId="0" borderId="18" xfId="2" applyNumberFormat="1" applyFont="1" applyBorder="1" applyAlignment="1">
      <alignment horizontal="right"/>
    </xf>
    <xf numFmtId="164" fontId="2" fillId="0" borderId="19" xfId="2" applyNumberFormat="1" applyFont="1" applyBorder="1" applyAlignment="1">
      <alignment horizontal="right"/>
    </xf>
    <xf numFmtId="164" fontId="2" fillId="0" borderId="20" xfId="2" applyNumberFormat="1" applyFont="1" applyBorder="1" applyAlignment="1">
      <alignment horizontal="right"/>
    </xf>
    <xf numFmtId="164" fontId="3" fillId="0" borderId="15" xfId="2" applyNumberFormat="1" applyFont="1" applyBorder="1" applyAlignment="1">
      <alignment horizontal="right"/>
    </xf>
    <xf numFmtId="164" fontId="3" fillId="0" borderId="18" xfId="2" applyNumberFormat="1" applyFont="1" applyFill="1" applyBorder="1" applyAlignment="1">
      <alignment horizontal="right"/>
    </xf>
    <xf numFmtId="164" fontId="2" fillId="0" borderId="18" xfId="2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3" fillId="3" borderId="20" xfId="0" applyNumberFormat="1" applyFont="1" applyFill="1" applyBorder="1" applyAlignment="1">
      <alignment horizontal="right"/>
    </xf>
    <xf numFmtId="164" fontId="3" fillId="3" borderId="15" xfId="0" applyNumberFormat="1" applyFont="1" applyFill="1" applyBorder="1" applyAlignment="1">
      <alignment horizontal="right"/>
    </xf>
    <xf numFmtId="164" fontId="2" fillId="3" borderId="17" xfId="0" applyNumberFormat="1" applyFont="1" applyFill="1" applyBorder="1" applyAlignment="1">
      <alignment horizontal="right"/>
    </xf>
    <xf numFmtId="164" fontId="3" fillId="3" borderId="18" xfId="0" applyNumberFormat="1" applyFont="1" applyFill="1" applyBorder="1" applyAlignment="1">
      <alignment horizontal="right"/>
    </xf>
    <xf numFmtId="164" fontId="2" fillId="3" borderId="18" xfId="0" applyNumberFormat="1" applyFont="1" applyFill="1" applyBorder="1" applyAlignment="1">
      <alignment horizontal="right"/>
    </xf>
    <xf numFmtId="164" fontId="3" fillId="3" borderId="19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6" fillId="0" borderId="0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0" fontId="2" fillId="0" borderId="2" xfId="0" applyFont="1" applyBorder="1" applyAlignment="1"/>
    <xf numFmtId="0" fontId="2" fillId="0" borderId="17" xfId="0" applyFont="1" applyBorder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zoomScaleNormal="100" workbookViewId="0">
      <selection activeCell="I104" sqref="I104"/>
    </sheetView>
  </sheetViews>
  <sheetFormatPr defaultColWidth="9.140625" defaultRowHeight="15.75" x14ac:dyDescent="0.25"/>
  <cols>
    <col min="1" max="1" width="64.140625" style="12" customWidth="1"/>
    <col min="2" max="2" width="17.42578125" style="16" customWidth="1"/>
    <col min="3" max="3" width="16.85546875" style="16" customWidth="1"/>
    <col min="4" max="4" width="9.42578125" style="12" customWidth="1"/>
    <col min="5" max="5" width="9.140625" style="12"/>
    <col min="6" max="6" width="17.85546875" style="12" customWidth="1"/>
    <col min="7" max="7" width="9.140625" style="12"/>
    <col min="8" max="8" width="15" style="12" bestFit="1" customWidth="1"/>
    <col min="9" max="10" width="9.140625" style="12"/>
    <col min="11" max="11" width="15" style="12" bestFit="1" customWidth="1"/>
    <col min="12" max="16384" width="9.140625" style="12"/>
  </cols>
  <sheetData>
    <row r="1" spans="1:4" ht="27.75" customHeight="1" x14ac:dyDescent="0.3">
      <c r="A1" s="91" t="s">
        <v>104</v>
      </c>
      <c r="B1" s="91"/>
      <c r="C1" s="91"/>
      <c r="D1" s="91"/>
    </row>
    <row r="2" spans="1:4" ht="16.5" thickBot="1" x14ac:dyDescent="0.3">
      <c r="A2" s="1"/>
      <c r="B2" s="15"/>
      <c r="C2" s="65"/>
      <c r="D2" s="58" t="s">
        <v>0</v>
      </c>
    </row>
    <row r="3" spans="1:4" ht="32.25" thickBot="1" x14ac:dyDescent="0.3">
      <c r="A3" s="88" t="s">
        <v>103</v>
      </c>
      <c r="B3" s="66" t="s">
        <v>98</v>
      </c>
      <c r="C3" s="66" t="s">
        <v>105</v>
      </c>
      <c r="D3" s="67" t="s">
        <v>100</v>
      </c>
    </row>
    <row r="4" spans="1:4" ht="30.75" customHeight="1" thickBot="1" x14ac:dyDescent="0.3">
      <c r="A4" s="42" t="s">
        <v>1</v>
      </c>
      <c r="B4" s="43">
        <f>B5+B20</f>
        <v>669428031.31999993</v>
      </c>
      <c r="C4" s="43">
        <f>C5+C20</f>
        <v>191868702.21999997</v>
      </c>
      <c r="D4" s="68">
        <f t="shared" ref="D4:D45" si="0">C4/B4*100</f>
        <v>28.661587690265527</v>
      </c>
    </row>
    <row r="5" spans="1:4" ht="29.25" customHeight="1" x14ac:dyDescent="0.25">
      <c r="A5" s="44" t="s">
        <v>2</v>
      </c>
      <c r="B5" s="45">
        <f>B6+B8+B9+B14+B18+B19</f>
        <v>518045610</v>
      </c>
      <c r="C5" s="45">
        <f>C6+C8+C9+C14+C18+C19</f>
        <v>137563235.64999998</v>
      </c>
      <c r="D5" s="69">
        <f t="shared" si="0"/>
        <v>26.554271090145896</v>
      </c>
    </row>
    <row r="6" spans="1:4" ht="21.75" customHeight="1" x14ac:dyDescent="0.25">
      <c r="A6" s="26" t="s">
        <v>3</v>
      </c>
      <c r="B6" s="25">
        <f>B7</f>
        <v>285500000</v>
      </c>
      <c r="C6" s="3">
        <f>C7</f>
        <v>66489856.079999998</v>
      </c>
      <c r="D6" s="70">
        <f t="shared" si="0"/>
        <v>23.288916315236428</v>
      </c>
    </row>
    <row r="7" spans="1:4" x14ac:dyDescent="0.25">
      <c r="A7" s="27" t="s">
        <v>4</v>
      </c>
      <c r="B7" s="5">
        <v>285500000</v>
      </c>
      <c r="C7" s="59">
        <v>66489856.079999998</v>
      </c>
      <c r="D7" s="71">
        <f t="shared" si="0"/>
        <v>23.288916315236428</v>
      </c>
    </row>
    <row r="8" spans="1:4" x14ac:dyDescent="0.25">
      <c r="A8" s="26" t="s">
        <v>5</v>
      </c>
      <c r="B8" s="5">
        <v>2664610</v>
      </c>
      <c r="C8" s="59">
        <v>862822.99</v>
      </c>
      <c r="D8" s="72">
        <f t="shared" si="0"/>
        <v>32.380835844645183</v>
      </c>
    </row>
    <row r="9" spans="1:4" x14ac:dyDescent="0.25">
      <c r="A9" s="26" t="s">
        <v>6</v>
      </c>
      <c r="B9" s="5">
        <f>B10+B11+B12+B13</f>
        <v>84873000</v>
      </c>
      <c r="C9" s="60">
        <f>C10+C11+C12+C13</f>
        <v>35925494.390000001</v>
      </c>
      <c r="D9" s="72">
        <f t="shared" si="0"/>
        <v>42.328531323271243</v>
      </c>
    </row>
    <row r="10" spans="1:4" ht="32.25" customHeight="1" x14ac:dyDescent="0.25">
      <c r="A10" s="27" t="s">
        <v>95</v>
      </c>
      <c r="B10" s="4">
        <v>66053000</v>
      </c>
      <c r="C10" s="61">
        <v>27427907.280000001</v>
      </c>
      <c r="D10" s="71">
        <f t="shared" si="0"/>
        <v>41.524090170014986</v>
      </c>
    </row>
    <row r="11" spans="1:4" ht="33.75" customHeight="1" x14ac:dyDescent="0.25">
      <c r="A11" s="27" t="s">
        <v>7</v>
      </c>
      <c r="B11" s="4">
        <v>1500000</v>
      </c>
      <c r="C11" s="61">
        <v>-104567.78</v>
      </c>
      <c r="D11" s="71">
        <f t="shared" si="0"/>
        <v>-6.9711853333333336</v>
      </c>
    </row>
    <row r="12" spans="1:4" ht="20.25" customHeight="1" x14ac:dyDescent="0.25">
      <c r="A12" s="27" t="s">
        <v>8</v>
      </c>
      <c r="B12" s="4">
        <v>120000</v>
      </c>
      <c r="C12" s="61">
        <v>0</v>
      </c>
      <c r="D12" s="71">
        <f t="shared" si="0"/>
        <v>0</v>
      </c>
    </row>
    <row r="13" spans="1:4" ht="31.5" x14ac:dyDescent="0.25">
      <c r="A13" s="27" t="s">
        <v>9</v>
      </c>
      <c r="B13" s="4">
        <v>17200000</v>
      </c>
      <c r="C13" s="61">
        <v>8602154.8900000006</v>
      </c>
      <c r="D13" s="71">
        <f t="shared" si="0"/>
        <v>50.012528430232564</v>
      </c>
    </row>
    <row r="14" spans="1:4" x14ac:dyDescent="0.25">
      <c r="A14" s="26" t="s">
        <v>10</v>
      </c>
      <c r="B14" s="5">
        <f>B15+B16+B17</f>
        <v>133000000</v>
      </c>
      <c r="C14" s="60">
        <f>C15+C16+C17</f>
        <v>29524643.860000003</v>
      </c>
      <c r="D14" s="72">
        <f t="shared" si="0"/>
        <v>22.198980345864662</v>
      </c>
    </row>
    <row r="15" spans="1:4" x14ac:dyDescent="0.25">
      <c r="A15" s="27" t="s">
        <v>11</v>
      </c>
      <c r="B15" s="4">
        <v>38000000</v>
      </c>
      <c r="C15" s="61">
        <v>1845767.43</v>
      </c>
      <c r="D15" s="71">
        <f t="shared" si="0"/>
        <v>4.8572827105263157</v>
      </c>
    </row>
    <row r="16" spans="1:4" x14ac:dyDescent="0.25">
      <c r="A16" s="27" t="s">
        <v>12</v>
      </c>
      <c r="B16" s="4">
        <v>10000000</v>
      </c>
      <c r="C16" s="61">
        <v>967598.51</v>
      </c>
      <c r="D16" s="71">
        <f t="shared" si="0"/>
        <v>9.6759851000000001</v>
      </c>
    </row>
    <row r="17" spans="1:4" x14ac:dyDescent="0.25">
      <c r="A17" s="28" t="s">
        <v>13</v>
      </c>
      <c r="B17" s="4">
        <v>85000000</v>
      </c>
      <c r="C17" s="61">
        <v>26711277.920000002</v>
      </c>
      <c r="D17" s="71">
        <f t="shared" si="0"/>
        <v>31.425032847058826</v>
      </c>
    </row>
    <row r="18" spans="1:4" ht="33" customHeight="1" x14ac:dyDescent="0.25">
      <c r="A18" s="29" t="s">
        <v>14</v>
      </c>
      <c r="B18" s="5">
        <v>8000</v>
      </c>
      <c r="C18" s="59">
        <v>1474.8</v>
      </c>
      <c r="D18" s="72">
        <f t="shared" si="0"/>
        <v>18.434999999999999</v>
      </c>
    </row>
    <row r="19" spans="1:4" ht="21.75" customHeight="1" x14ac:dyDescent="0.25">
      <c r="A19" s="29" t="s">
        <v>15</v>
      </c>
      <c r="B19" s="5">
        <v>12000000</v>
      </c>
      <c r="C19" s="62">
        <v>4758943.53</v>
      </c>
      <c r="D19" s="72">
        <f t="shared" si="0"/>
        <v>39.65786275</v>
      </c>
    </row>
    <row r="20" spans="1:4" ht="30.2" customHeight="1" x14ac:dyDescent="0.25">
      <c r="A20" s="46" t="s">
        <v>16</v>
      </c>
      <c r="B20" s="6">
        <f>B21+B27+B28+B29+B32+B33</f>
        <v>151382421.31999999</v>
      </c>
      <c r="C20" s="6">
        <f>C21+C27+C28+C29+C32+C33</f>
        <v>54305466.57</v>
      </c>
      <c r="D20" s="72">
        <f t="shared" si="0"/>
        <v>35.873033405382188</v>
      </c>
    </row>
    <row r="21" spans="1:4" ht="33.75" customHeight="1" x14ac:dyDescent="0.25">
      <c r="A21" s="29" t="s">
        <v>17</v>
      </c>
      <c r="B21" s="6">
        <f>B22+B23+B24+B25+B26</f>
        <v>103600000</v>
      </c>
      <c r="C21" s="6">
        <f>C22+C23+C24+C25+C26</f>
        <v>37844864.100000001</v>
      </c>
      <c r="D21" s="72">
        <f t="shared" si="0"/>
        <v>36.5297916023166</v>
      </c>
    </row>
    <row r="22" spans="1:4" ht="50.25" customHeight="1" x14ac:dyDescent="0.25">
      <c r="A22" s="28" t="s">
        <v>18</v>
      </c>
      <c r="B22" s="4">
        <v>1000000</v>
      </c>
      <c r="C22" s="7">
        <v>0</v>
      </c>
      <c r="D22" s="71">
        <f t="shared" si="0"/>
        <v>0</v>
      </c>
    </row>
    <row r="23" spans="1:4" ht="23.25" customHeight="1" x14ac:dyDescent="0.25">
      <c r="A23" s="28" t="s">
        <v>19</v>
      </c>
      <c r="B23" s="4">
        <f>66000000+16000000</f>
        <v>82000000</v>
      </c>
      <c r="C23" s="7">
        <v>30883638.280000001</v>
      </c>
      <c r="D23" s="71">
        <f t="shared" si="0"/>
        <v>37.662973512195123</v>
      </c>
    </row>
    <row r="24" spans="1:4" ht="20.25" customHeight="1" x14ac:dyDescent="0.25">
      <c r="A24" s="28" t="s">
        <v>20</v>
      </c>
      <c r="B24" s="4">
        <v>3500000</v>
      </c>
      <c r="C24" s="7">
        <v>1387732.42</v>
      </c>
      <c r="D24" s="71">
        <f t="shared" si="0"/>
        <v>39.649497714285715</v>
      </c>
    </row>
    <row r="25" spans="1:4" ht="37.5" customHeight="1" x14ac:dyDescent="0.25">
      <c r="A25" s="28" t="s">
        <v>21</v>
      </c>
      <c r="B25" s="4">
        <v>100000</v>
      </c>
      <c r="C25" s="7">
        <v>0</v>
      </c>
      <c r="D25" s="71">
        <f t="shared" si="0"/>
        <v>0</v>
      </c>
    </row>
    <row r="26" spans="1:4" ht="31.5" x14ac:dyDescent="0.25">
      <c r="A26" s="28" t="s">
        <v>22</v>
      </c>
      <c r="B26" s="4">
        <v>17000000</v>
      </c>
      <c r="C26" s="7">
        <v>5573493.4000000004</v>
      </c>
      <c r="D26" s="73">
        <f t="shared" si="0"/>
        <v>32.785255294117647</v>
      </c>
    </row>
    <row r="27" spans="1:4" ht="22.7" customHeight="1" x14ac:dyDescent="0.25">
      <c r="A27" s="29" t="s">
        <v>23</v>
      </c>
      <c r="B27" s="5">
        <v>21500000</v>
      </c>
      <c r="C27" s="59">
        <v>6330214.0700000003</v>
      </c>
      <c r="D27" s="72">
        <f t="shared" si="0"/>
        <v>29.442856139534886</v>
      </c>
    </row>
    <row r="28" spans="1:4" ht="30.75" customHeight="1" x14ac:dyDescent="0.25">
      <c r="A28" s="29" t="s">
        <v>24</v>
      </c>
      <c r="B28" s="5">
        <v>2000000</v>
      </c>
      <c r="C28" s="8">
        <v>600795.04</v>
      </c>
      <c r="D28" s="72">
        <f t="shared" si="0"/>
        <v>30.039752000000004</v>
      </c>
    </row>
    <row r="29" spans="1:4" ht="31.5" x14ac:dyDescent="0.25">
      <c r="A29" s="29" t="s">
        <v>25</v>
      </c>
      <c r="B29" s="5">
        <f>B30+B31</f>
        <v>16282400</v>
      </c>
      <c r="C29" s="5">
        <f>C30+C31</f>
        <v>5887311.5299999993</v>
      </c>
      <c r="D29" s="72">
        <f t="shared" si="0"/>
        <v>36.157516889402046</v>
      </c>
    </row>
    <row r="30" spans="1:4" ht="21.75" customHeight="1" x14ac:dyDescent="0.25">
      <c r="A30" s="28" t="s">
        <v>26</v>
      </c>
      <c r="B30" s="4">
        <v>1800000</v>
      </c>
      <c r="C30" s="7">
        <v>536633.14</v>
      </c>
      <c r="D30" s="71">
        <f t="shared" si="0"/>
        <v>29.812952222222222</v>
      </c>
    </row>
    <row r="31" spans="1:4" ht="18.75" customHeight="1" x14ac:dyDescent="0.25">
      <c r="A31" s="28" t="s">
        <v>27</v>
      </c>
      <c r="B31" s="4">
        <f>400000+14082400</f>
        <v>14482400</v>
      </c>
      <c r="C31" s="7">
        <v>5350678.3899999997</v>
      </c>
      <c r="D31" s="71">
        <f t="shared" si="0"/>
        <v>36.946075167099373</v>
      </c>
    </row>
    <row r="32" spans="1:4" ht="21.75" customHeight="1" x14ac:dyDescent="0.25">
      <c r="A32" s="29" t="s">
        <v>28</v>
      </c>
      <c r="B32" s="5">
        <v>5500021.3200000003</v>
      </c>
      <c r="C32" s="8">
        <v>2263284.46</v>
      </c>
      <c r="D32" s="72">
        <f t="shared" si="0"/>
        <v>41.150467031280527</v>
      </c>
    </row>
    <row r="33" spans="1:4" ht="21.75" customHeight="1" x14ac:dyDescent="0.25">
      <c r="A33" s="29" t="s">
        <v>29</v>
      </c>
      <c r="B33" s="5">
        <f t="shared" ref="B33" si="1">B34+B35+B36</f>
        <v>2500000</v>
      </c>
      <c r="C33" s="5">
        <f>C34+C35+C36</f>
        <v>1378997.37</v>
      </c>
      <c r="D33" s="72">
        <f t="shared" si="0"/>
        <v>55.159894800000011</v>
      </c>
    </row>
    <row r="34" spans="1:4" ht="21.2" customHeight="1" x14ac:dyDescent="0.25">
      <c r="A34" s="28" t="s">
        <v>30</v>
      </c>
      <c r="B34" s="4">
        <v>0</v>
      </c>
      <c r="C34" s="7">
        <v>-3762.49</v>
      </c>
      <c r="D34" s="71">
        <v>0</v>
      </c>
    </row>
    <row r="35" spans="1:4" ht="21.2" customHeight="1" x14ac:dyDescent="0.25">
      <c r="A35" s="28" t="s">
        <v>29</v>
      </c>
      <c r="B35" s="4">
        <v>2500000</v>
      </c>
      <c r="C35" s="61">
        <v>1382759.86</v>
      </c>
      <c r="D35" s="71">
        <f t="shared" si="0"/>
        <v>55.310394400000007</v>
      </c>
    </row>
    <row r="36" spans="1:4" ht="24" customHeight="1" x14ac:dyDescent="0.25">
      <c r="A36" s="47" t="s">
        <v>102</v>
      </c>
      <c r="B36" s="4">
        <v>0</v>
      </c>
      <c r="C36" s="63">
        <v>0</v>
      </c>
      <c r="D36" s="71">
        <v>0</v>
      </c>
    </row>
    <row r="37" spans="1:4" ht="30.2" customHeight="1" x14ac:dyDescent="0.25">
      <c r="A37" s="46" t="s">
        <v>31</v>
      </c>
      <c r="B37" s="6">
        <f t="shared" ref="B37:C37" si="2">B38+B39+B40+B41+B42+B43</f>
        <v>2146382666.96</v>
      </c>
      <c r="C37" s="6">
        <f t="shared" si="2"/>
        <v>583135325.26999986</v>
      </c>
      <c r="D37" s="70">
        <f t="shared" si="0"/>
        <v>27.168283374926599</v>
      </c>
    </row>
    <row r="38" spans="1:4" ht="31.7" customHeight="1" x14ac:dyDescent="0.25">
      <c r="A38" s="28" t="s">
        <v>32</v>
      </c>
      <c r="B38" s="4">
        <v>113803100</v>
      </c>
      <c r="C38" s="7">
        <v>47418000</v>
      </c>
      <c r="D38" s="73">
        <f t="shared" si="0"/>
        <v>41.666703279611887</v>
      </c>
    </row>
    <row r="39" spans="1:4" ht="23.25" hidden="1" customHeight="1" x14ac:dyDescent="0.25">
      <c r="A39" s="28" t="s">
        <v>33</v>
      </c>
      <c r="B39" s="4"/>
      <c r="C39" s="7"/>
      <c r="D39" s="73">
        <v>0</v>
      </c>
    </row>
    <row r="40" spans="1:4" ht="18.75" customHeight="1" x14ac:dyDescent="0.25">
      <c r="A40" s="28" t="s">
        <v>34</v>
      </c>
      <c r="B40" s="4">
        <v>2032579566.96</v>
      </c>
      <c r="C40" s="7">
        <v>508120684.57999998</v>
      </c>
      <c r="D40" s="73">
        <f t="shared" si="0"/>
        <v>24.998809042440772</v>
      </c>
    </row>
    <row r="41" spans="1:4" ht="33.75" hidden="1" customHeight="1" x14ac:dyDescent="0.25">
      <c r="A41" s="28" t="s">
        <v>35</v>
      </c>
      <c r="B41" s="7">
        <v>0</v>
      </c>
      <c r="C41" s="7">
        <v>0</v>
      </c>
      <c r="D41" s="73">
        <v>0</v>
      </c>
    </row>
    <row r="42" spans="1:4" ht="47.25" customHeight="1" x14ac:dyDescent="0.25">
      <c r="A42" s="28" t="s">
        <v>36</v>
      </c>
      <c r="B42" s="7">
        <v>0</v>
      </c>
      <c r="C42" s="7">
        <v>-19931566.73</v>
      </c>
      <c r="D42" s="73">
        <v>0</v>
      </c>
    </row>
    <row r="43" spans="1:4" ht="19.5" customHeight="1" thickBot="1" x14ac:dyDescent="0.3">
      <c r="A43" s="34" t="s">
        <v>37</v>
      </c>
      <c r="B43" s="48">
        <v>0</v>
      </c>
      <c r="C43" s="64">
        <v>47528207.420000002</v>
      </c>
      <c r="D43" s="74">
        <v>100</v>
      </c>
    </row>
    <row r="44" spans="1:4" ht="50.25" hidden="1" customHeight="1" thickBot="1" x14ac:dyDescent="0.3">
      <c r="A44" s="37" t="s">
        <v>38</v>
      </c>
      <c r="B44" s="38"/>
      <c r="C44" s="11"/>
      <c r="D44" s="75"/>
    </row>
    <row r="45" spans="1:4" ht="29.25" customHeight="1" thickBot="1" x14ac:dyDescent="0.3">
      <c r="A45" s="56" t="s">
        <v>39</v>
      </c>
      <c r="B45" s="33">
        <f>B5+B20+B37</f>
        <v>2815810698.2799997</v>
      </c>
      <c r="C45" s="21">
        <f>C5+C20+C37</f>
        <v>775004027.48999977</v>
      </c>
      <c r="D45" s="76">
        <f t="shared" si="0"/>
        <v>27.523300055767265</v>
      </c>
    </row>
    <row r="46" spans="1:4" ht="19.5" customHeight="1" x14ac:dyDescent="0.25">
      <c r="A46" s="52" t="s">
        <v>40</v>
      </c>
      <c r="B46" s="92"/>
      <c r="C46" s="93"/>
      <c r="D46" s="94"/>
    </row>
    <row r="47" spans="1:4" ht="24" customHeight="1" x14ac:dyDescent="0.25">
      <c r="A47" s="30" t="s">
        <v>41</v>
      </c>
      <c r="B47" s="6">
        <f>B48+B49+B50+B51+B52+B53+B54</f>
        <v>133435024</v>
      </c>
      <c r="C47" s="6">
        <f>C48+C49+C50+C51+C52+C53+C54</f>
        <v>33286922.02</v>
      </c>
      <c r="D47" s="77">
        <f t="shared" ref="D47:D102" si="3">C47/B47*100</f>
        <v>24.946165573440449</v>
      </c>
    </row>
    <row r="48" spans="1:4" ht="49.7" customHeight="1" x14ac:dyDescent="0.25">
      <c r="A48" s="31" t="s">
        <v>42</v>
      </c>
      <c r="B48" s="23">
        <v>6285000</v>
      </c>
      <c r="C48" s="22">
        <v>1561244.03</v>
      </c>
      <c r="D48" s="78">
        <f t="shared" si="3"/>
        <v>24.840796022275256</v>
      </c>
    </row>
    <row r="49" spans="1:4" ht="46.5" customHeight="1" x14ac:dyDescent="0.25">
      <c r="A49" s="31" t="s">
        <v>43</v>
      </c>
      <c r="B49" s="23">
        <v>58457605.399999999</v>
      </c>
      <c r="C49" s="22">
        <v>16003775.15</v>
      </c>
      <c r="D49" s="78">
        <f t="shared" si="3"/>
        <v>27.37672034373136</v>
      </c>
    </row>
    <row r="50" spans="1:4" x14ac:dyDescent="0.25">
      <c r="A50" s="31" t="s">
        <v>44</v>
      </c>
      <c r="B50" s="23">
        <v>268300</v>
      </c>
      <c r="C50" s="22">
        <v>0</v>
      </c>
      <c r="D50" s="78">
        <f t="shared" si="3"/>
        <v>0</v>
      </c>
    </row>
    <row r="51" spans="1:4" ht="30.2" customHeight="1" x14ac:dyDescent="0.25">
      <c r="A51" s="31" t="s">
        <v>45</v>
      </c>
      <c r="B51" s="23">
        <v>6960000</v>
      </c>
      <c r="C51" s="22">
        <v>2264010.0499999998</v>
      </c>
      <c r="D51" s="78">
        <f t="shared" si="3"/>
        <v>32.528880028735628</v>
      </c>
    </row>
    <row r="52" spans="1:4" ht="19.5" customHeight="1" x14ac:dyDescent="0.25">
      <c r="A52" s="31" t="s">
        <v>46</v>
      </c>
      <c r="B52" s="23">
        <v>710400</v>
      </c>
      <c r="C52" s="22">
        <v>0</v>
      </c>
      <c r="D52" s="78">
        <v>0</v>
      </c>
    </row>
    <row r="53" spans="1:4" x14ac:dyDescent="0.25">
      <c r="A53" s="31" t="s">
        <v>47</v>
      </c>
      <c r="B53" s="23">
        <v>2000000</v>
      </c>
      <c r="C53" s="22">
        <v>0</v>
      </c>
      <c r="D53" s="78">
        <f t="shared" si="3"/>
        <v>0</v>
      </c>
    </row>
    <row r="54" spans="1:4" x14ac:dyDescent="0.25">
      <c r="A54" s="31" t="s">
        <v>48</v>
      </c>
      <c r="B54" s="23">
        <v>58753718.600000001</v>
      </c>
      <c r="C54" s="22">
        <v>13457892.789999999</v>
      </c>
      <c r="D54" s="78">
        <f t="shared" si="3"/>
        <v>22.905601740074371</v>
      </c>
    </row>
    <row r="55" spans="1:4" ht="31.5" x14ac:dyDescent="0.25">
      <c r="A55" s="30" t="s">
        <v>49</v>
      </c>
      <c r="B55" s="9">
        <f>B56+B57+B58</f>
        <v>24079200</v>
      </c>
      <c r="C55" s="6">
        <f>C56+C57+C58</f>
        <v>5459984.8499999996</v>
      </c>
      <c r="D55" s="77">
        <f t="shared" si="3"/>
        <v>22.675109015249674</v>
      </c>
    </row>
    <row r="56" spans="1:4" x14ac:dyDescent="0.25">
      <c r="A56" s="31" t="s">
        <v>50</v>
      </c>
      <c r="B56" s="23">
        <v>3926500</v>
      </c>
      <c r="C56" s="22">
        <v>1312996.06</v>
      </c>
      <c r="D56" s="78">
        <f t="shared" si="3"/>
        <v>33.439349547943465</v>
      </c>
    </row>
    <row r="57" spans="1:4" ht="18.75" customHeight="1" x14ac:dyDescent="0.25">
      <c r="A57" s="31" t="s">
        <v>97</v>
      </c>
      <c r="B57" s="23">
        <v>20152700</v>
      </c>
      <c r="C57" s="22">
        <v>4146988.79</v>
      </c>
      <c r="D57" s="78">
        <f t="shared" si="3"/>
        <v>20.577832201144265</v>
      </c>
    </row>
    <row r="58" spans="1:4" ht="32.25" hidden="1" customHeight="1" x14ac:dyDescent="0.25">
      <c r="A58" s="31" t="s">
        <v>51</v>
      </c>
      <c r="B58" s="23"/>
      <c r="C58" s="22"/>
      <c r="D58" s="78">
        <v>0</v>
      </c>
    </row>
    <row r="59" spans="1:4" x14ac:dyDescent="0.25">
      <c r="A59" s="30" t="s">
        <v>52</v>
      </c>
      <c r="B59" s="6">
        <f>B60+B61+B62+B63</f>
        <v>262092348</v>
      </c>
      <c r="C59" s="6">
        <f>C60+C61+C62+C63</f>
        <v>41999915.490000002</v>
      </c>
      <c r="D59" s="77">
        <f t="shared" si="3"/>
        <v>16.024853762613475</v>
      </c>
    </row>
    <row r="60" spans="1:4" x14ac:dyDescent="0.25">
      <c r="A60" s="31" t="s">
        <v>53</v>
      </c>
      <c r="B60" s="23">
        <v>1207700</v>
      </c>
      <c r="C60" s="23">
        <v>0</v>
      </c>
      <c r="D60" s="78">
        <f t="shared" si="3"/>
        <v>0</v>
      </c>
    </row>
    <row r="61" spans="1:4" x14ac:dyDescent="0.25">
      <c r="A61" s="31" t="s">
        <v>54</v>
      </c>
      <c r="B61" s="23">
        <v>10004300</v>
      </c>
      <c r="C61" s="23">
        <v>10000000</v>
      </c>
      <c r="D61" s="78">
        <f t="shared" si="3"/>
        <v>99.957018482052717</v>
      </c>
    </row>
    <row r="62" spans="1:4" x14ac:dyDescent="0.25">
      <c r="A62" s="31" t="s">
        <v>55</v>
      </c>
      <c r="B62" s="55">
        <v>248380348</v>
      </c>
      <c r="C62" s="22">
        <v>31760916.140000001</v>
      </c>
      <c r="D62" s="78">
        <f t="shared" si="3"/>
        <v>12.787209775549554</v>
      </c>
    </row>
    <row r="63" spans="1:4" ht="20.25" customHeight="1" x14ac:dyDescent="0.25">
      <c r="A63" s="31" t="s">
        <v>56</v>
      </c>
      <c r="B63" s="23">
        <v>2500000</v>
      </c>
      <c r="C63" s="55">
        <v>238999.35</v>
      </c>
      <c r="D63" s="78">
        <f t="shared" si="3"/>
        <v>9.5599740000000004</v>
      </c>
    </row>
    <row r="64" spans="1:4" x14ac:dyDescent="0.25">
      <c r="A64" s="30" t="s">
        <v>57</v>
      </c>
      <c r="B64" s="6">
        <f>B65+B66+B68+B67</f>
        <v>385637757.92999995</v>
      </c>
      <c r="C64" s="6">
        <f>C65+C66+C68+C67</f>
        <v>64083846.150000006</v>
      </c>
      <c r="D64" s="77">
        <f t="shared" si="3"/>
        <v>16.617627509812554</v>
      </c>
    </row>
    <row r="65" spans="1:10" x14ac:dyDescent="0.25">
      <c r="A65" s="31" t="s">
        <v>58</v>
      </c>
      <c r="B65" s="23">
        <v>13353573.199999999</v>
      </c>
      <c r="C65" s="55">
        <v>3135167.14</v>
      </c>
      <c r="D65" s="78">
        <f t="shared" si="3"/>
        <v>23.478114007717426</v>
      </c>
    </row>
    <row r="66" spans="1:10" x14ac:dyDescent="0.25">
      <c r="A66" s="31" t="s">
        <v>59</v>
      </c>
      <c r="B66" s="23">
        <v>141939972.59</v>
      </c>
      <c r="C66" s="22">
        <v>39990582.700000003</v>
      </c>
      <c r="D66" s="78">
        <f t="shared" si="3"/>
        <v>28.174292252059679</v>
      </c>
    </row>
    <row r="67" spans="1:10" x14ac:dyDescent="0.25">
      <c r="A67" s="31" t="s">
        <v>60</v>
      </c>
      <c r="B67" s="23">
        <v>219981412.13999999</v>
      </c>
      <c r="C67" s="55">
        <v>17470996.309999999</v>
      </c>
      <c r="D67" s="78">
        <f t="shared" si="3"/>
        <v>7.9420329836237054</v>
      </c>
    </row>
    <row r="68" spans="1:10" ht="17.45" customHeight="1" x14ac:dyDescent="0.25">
      <c r="A68" s="31" t="s">
        <v>61</v>
      </c>
      <c r="B68" s="23">
        <v>10362800</v>
      </c>
      <c r="C68" s="55">
        <v>3487100</v>
      </c>
      <c r="D68" s="78">
        <f t="shared" si="3"/>
        <v>33.650171768247965</v>
      </c>
    </row>
    <row r="69" spans="1:10" x14ac:dyDescent="0.25">
      <c r="A69" s="30" t="s">
        <v>62</v>
      </c>
      <c r="B69" s="9">
        <f>B70+B71</f>
        <v>9481000</v>
      </c>
      <c r="C69" s="6">
        <f>C70+C71</f>
        <v>4243380</v>
      </c>
      <c r="D69" s="77">
        <f t="shared" si="3"/>
        <v>44.756671237211265</v>
      </c>
    </row>
    <row r="70" spans="1:10" ht="30.2" customHeight="1" x14ac:dyDescent="0.25">
      <c r="A70" s="31" t="s">
        <v>63</v>
      </c>
      <c r="B70" s="23">
        <v>9481000</v>
      </c>
      <c r="C70" s="22">
        <v>4243380</v>
      </c>
      <c r="D70" s="78">
        <f t="shared" si="3"/>
        <v>44.756671237211265</v>
      </c>
    </row>
    <row r="71" spans="1:10" ht="19.5" hidden="1" customHeight="1" x14ac:dyDescent="0.25">
      <c r="A71" s="31" t="s">
        <v>64</v>
      </c>
      <c r="B71" s="23"/>
      <c r="C71" s="22"/>
      <c r="D71" s="78" t="e">
        <f t="shared" si="3"/>
        <v>#DIV/0!</v>
      </c>
    </row>
    <row r="72" spans="1:10" x14ac:dyDescent="0.25">
      <c r="A72" s="30" t="s">
        <v>65</v>
      </c>
      <c r="B72" s="6">
        <f>B73+B74+B75+B76+B77</f>
        <v>1932187449.4000001</v>
      </c>
      <c r="C72" s="6">
        <f>C73+C74+C75+C76+C77</f>
        <v>490187235.78000003</v>
      </c>
      <c r="D72" s="77">
        <f t="shared" si="3"/>
        <v>25.369548691159199</v>
      </c>
      <c r="F72" s="14"/>
      <c r="H72" s="13"/>
      <c r="J72" s="13"/>
    </row>
    <row r="73" spans="1:10" x14ac:dyDescent="0.25">
      <c r="A73" s="31" t="s">
        <v>66</v>
      </c>
      <c r="B73" s="23">
        <v>822102747.13</v>
      </c>
      <c r="C73" s="22">
        <v>188817688.03</v>
      </c>
      <c r="D73" s="78">
        <f t="shared" si="3"/>
        <v>22.967650781994291</v>
      </c>
    </row>
    <row r="74" spans="1:10" x14ac:dyDescent="0.25">
      <c r="A74" s="31" t="s">
        <v>67</v>
      </c>
      <c r="B74" s="23">
        <v>952674805</v>
      </c>
      <c r="C74" s="22">
        <v>260575221.06</v>
      </c>
      <c r="D74" s="79">
        <f t="shared" si="3"/>
        <v>27.351958894304968</v>
      </c>
    </row>
    <row r="75" spans="1:10" ht="15" customHeight="1" x14ac:dyDescent="0.25">
      <c r="A75" s="31" t="s">
        <v>68</v>
      </c>
      <c r="B75" s="23">
        <v>133476551.95999999</v>
      </c>
      <c r="C75" s="22">
        <v>37415952.390000001</v>
      </c>
      <c r="D75" s="79">
        <f t="shared" si="3"/>
        <v>28.03185416507668</v>
      </c>
    </row>
    <row r="76" spans="1:10" x14ac:dyDescent="0.25">
      <c r="A76" s="31" t="s">
        <v>69</v>
      </c>
      <c r="B76" s="23">
        <v>13555745.310000001</v>
      </c>
      <c r="C76" s="22">
        <v>383874.3</v>
      </c>
      <c r="D76" s="79">
        <f t="shared" si="3"/>
        <v>2.8318199495590846</v>
      </c>
    </row>
    <row r="77" spans="1:10" x14ac:dyDescent="0.25">
      <c r="A77" s="31" t="s">
        <v>70</v>
      </c>
      <c r="B77" s="23">
        <v>10377600</v>
      </c>
      <c r="C77" s="22">
        <v>2994500</v>
      </c>
      <c r="D77" s="79">
        <f t="shared" si="3"/>
        <v>28.855419364785696</v>
      </c>
    </row>
    <row r="78" spans="1:10" x14ac:dyDescent="0.25">
      <c r="A78" s="30" t="s">
        <v>71</v>
      </c>
      <c r="B78" s="6">
        <f>B79</f>
        <v>82661016.989999995</v>
      </c>
      <c r="C78" s="6">
        <f>C79</f>
        <v>33232770.16</v>
      </c>
      <c r="D78" s="80">
        <f t="shared" si="3"/>
        <v>40.203679279702506</v>
      </c>
      <c r="F78" s="14"/>
    </row>
    <row r="79" spans="1:10" x14ac:dyDescent="0.25">
      <c r="A79" s="31" t="s">
        <v>72</v>
      </c>
      <c r="B79" s="23">
        <v>82661016.989999995</v>
      </c>
      <c r="C79" s="22">
        <v>33232770.16</v>
      </c>
      <c r="D79" s="79">
        <f t="shared" si="3"/>
        <v>40.203679279702506</v>
      </c>
    </row>
    <row r="80" spans="1:10" x14ac:dyDescent="0.25">
      <c r="A80" s="30" t="s">
        <v>73</v>
      </c>
      <c r="B80" s="6">
        <f>B81+B82+B83+B84</f>
        <v>92388429.719999999</v>
      </c>
      <c r="C80" s="6">
        <f>C81+C82+C83+C84</f>
        <v>59194283.059999995</v>
      </c>
      <c r="D80" s="80">
        <f t="shared" si="3"/>
        <v>64.071099854602011</v>
      </c>
    </row>
    <row r="81" spans="1:6" x14ac:dyDescent="0.25">
      <c r="A81" s="31" t="s">
        <v>74</v>
      </c>
      <c r="B81" s="23">
        <v>922100</v>
      </c>
      <c r="C81" s="22">
        <v>271320</v>
      </c>
      <c r="D81" s="79">
        <f t="shared" si="3"/>
        <v>29.424140548747424</v>
      </c>
    </row>
    <row r="82" spans="1:6" x14ac:dyDescent="0.25">
      <c r="A82" s="31" t="s">
        <v>75</v>
      </c>
      <c r="B82" s="23">
        <v>384100</v>
      </c>
      <c r="C82" s="22">
        <v>7140</v>
      </c>
      <c r="D82" s="79">
        <f t="shared" si="3"/>
        <v>1.8588909138245249</v>
      </c>
    </row>
    <row r="83" spans="1:6" x14ac:dyDescent="0.25">
      <c r="A83" s="31" t="s">
        <v>76</v>
      </c>
      <c r="B83" s="23">
        <v>90094706.719999999</v>
      </c>
      <c r="C83" s="22">
        <v>58091222.399999999</v>
      </c>
      <c r="D83" s="79">
        <f t="shared" si="3"/>
        <v>64.477952717619985</v>
      </c>
    </row>
    <row r="84" spans="1:6" ht="18.75" customHeight="1" x14ac:dyDescent="0.25">
      <c r="A84" s="31" t="s">
        <v>77</v>
      </c>
      <c r="B84" s="23">
        <v>987523</v>
      </c>
      <c r="C84" s="22">
        <v>824600.66</v>
      </c>
      <c r="D84" s="79">
        <f t="shared" si="3"/>
        <v>83.501919448964728</v>
      </c>
    </row>
    <row r="85" spans="1:6" x14ac:dyDescent="0.25">
      <c r="A85" s="30" t="s">
        <v>78</v>
      </c>
      <c r="B85" s="6">
        <f>B86+B87+B88</f>
        <v>65382900</v>
      </c>
      <c r="C85" s="6">
        <f>C86+C87+C88</f>
        <v>21222216.5</v>
      </c>
      <c r="D85" s="80">
        <f t="shared" si="3"/>
        <v>32.458359142833984</v>
      </c>
    </row>
    <row r="86" spans="1:6" x14ac:dyDescent="0.25">
      <c r="A86" s="31" t="s">
        <v>79</v>
      </c>
      <c r="B86" s="23">
        <v>63122900</v>
      </c>
      <c r="C86" s="22">
        <v>19254965</v>
      </c>
      <c r="D86" s="79">
        <f t="shared" si="3"/>
        <v>30.503929635678968</v>
      </c>
    </row>
    <row r="87" spans="1:6" x14ac:dyDescent="0.25">
      <c r="A87" s="31" t="s">
        <v>80</v>
      </c>
      <c r="B87" s="23">
        <v>2260000</v>
      </c>
      <c r="C87" s="22">
        <v>1967251.5</v>
      </c>
      <c r="D87" s="79">
        <f t="shared" si="3"/>
        <v>87.04652654867256</v>
      </c>
    </row>
    <row r="88" spans="1:6" hidden="1" x14ac:dyDescent="0.25">
      <c r="A88" s="31" t="s">
        <v>81</v>
      </c>
      <c r="B88" s="23"/>
      <c r="C88" s="22"/>
      <c r="D88" s="79" t="e">
        <f t="shared" si="3"/>
        <v>#DIV/0!</v>
      </c>
    </row>
    <row r="89" spans="1:6" hidden="1" x14ac:dyDescent="0.25">
      <c r="A89" s="30" t="s">
        <v>82</v>
      </c>
      <c r="B89" s="6">
        <f>B90</f>
        <v>0</v>
      </c>
      <c r="C89" s="3">
        <f>C90</f>
        <v>0</v>
      </c>
      <c r="D89" s="79" t="e">
        <f t="shared" si="3"/>
        <v>#DIV/0!</v>
      </c>
    </row>
    <row r="90" spans="1:6" hidden="1" x14ac:dyDescent="0.25">
      <c r="A90" s="31" t="s">
        <v>83</v>
      </c>
      <c r="B90" s="23"/>
      <c r="C90" s="22"/>
      <c r="D90" s="79" t="e">
        <f t="shared" si="3"/>
        <v>#DIV/0!</v>
      </c>
    </row>
    <row r="91" spans="1:6" ht="16.5" thickBot="1" x14ac:dyDescent="0.3">
      <c r="A91" s="53" t="s">
        <v>84</v>
      </c>
      <c r="B91" s="54">
        <v>1564625.21</v>
      </c>
      <c r="C91" s="32">
        <v>0</v>
      </c>
      <c r="D91" s="81">
        <f t="shared" si="3"/>
        <v>0</v>
      </c>
    </row>
    <row r="92" spans="1:6" ht="16.5" hidden="1" thickBot="1" x14ac:dyDescent="0.3">
      <c r="A92" s="49" t="s">
        <v>94</v>
      </c>
      <c r="B92" s="50"/>
      <c r="C92" s="51"/>
      <c r="D92" s="82" t="e">
        <f t="shared" si="3"/>
        <v>#DIV/0!</v>
      </c>
    </row>
    <row r="93" spans="1:6" ht="30.75" customHeight="1" thickBot="1" x14ac:dyDescent="0.3">
      <c r="A93" s="35" t="s">
        <v>85</v>
      </c>
      <c r="B93" s="33">
        <f>B47+B55+B59+B64+B69+B72+B78+B80+B85+B89+B91+B92</f>
        <v>2988909751.2499995</v>
      </c>
      <c r="C93" s="33">
        <f>C47+C55+C59+C64+C69+C72+C78+C80+C85+C89+C91+C92</f>
        <v>752910554.00999987</v>
      </c>
      <c r="D93" s="83">
        <f t="shared" si="3"/>
        <v>25.190140106944455</v>
      </c>
      <c r="F93" s="14"/>
    </row>
    <row r="94" spans="1:6" ht="7.5" hidden="1" customHeight="1" x14ac:dyDescent="0.25">
      <c r="A94" s="57"/>
      <c r="B94" s="38"/>
      <c r="C94" s="11"/>
      <c r="D94" s="82" t="e">
        <f t="shared" si="3"/>
        <v>#DIV/0!</v>
      </c>
    </row>
    <row r="95" spans="1:6" ht="21.2" customHeight="1" thickBot="1" x14ac:dyDescent="0.3">
      <c r="A95" s="35" t="s">
        <v>86</v>
      </c>
      <c r="B95" s="33">
        <f>B45-B93</f>
        <v>-173099052.96999979</v>
      </c>
      <c r="C95" s="21">
        <f>C45-C93</f>
        <v>22093473.4799999</v>
      </c>
      <c r="D95" s="83">
        <f t="shared" si="3"/>
        <v>-12.763486050861857</v>
      </c>
    </row>
    <row r="96" spans="1:6" x14ac:dyDescent="0.25">
      <c r="A96" s="39" t="s">
        <v>99</v>
      </c>
      <c r="B96" s="40"/>
      <c r="C96" s="41"/>
      <c r="D96" s="84"/>
    </row>
    <row r="97" spans="1:4" x14ac:dyDescent="0.25">
      <c r="A97" s="30" t="s">
        <v>87</v>
      </c>
      <c r="B97" s="6">
        <f>B98+B99</f>
        <v>40000000</v>
      </c>
      <c r="C97" s="6">
        <f>C98+C99</f>
        <v>0</v>
      </c>
      <c r="D97" s="85">
        <v>0</v>
      </c>
    </row>
    <row r="98" spans="1:4" x14ac:dyDescent="0.25">
      <c r="A98" s="31" t="s">
        <v>88</v>
      </c>
      <c r="B98" s="23">
        <v>80000000</v>
      </c>
      <c r="C98" s="22">
        <v>0</v>
      </c>
      <c r="D98" s="86">
        <f t="shared" si="3"/>
        <v>0</v>
      </c>
    </row>
    <row r="99" spans="1:4" x14ac:dyDescent="0.25">
      <c r="A99" s="31" t="s">
        <v>89</v>
      </c>
      <c r="B99" s="23">
        <v>-40000000</v>
      </c>
      <c r="C99" s="22">
        <v>0</v>
      </c>
      <c r="D99" s="86">
        <f t="shared" si="3"/>
        <v>0</v>
      </c>
    </row>
    <row r="100" spans="1:4" ht="31.5" hidden="1" x14ac:dyDescent="0.25">
      <c r="A100" s="31" t="s">
        <v>90</v>
      </c>
      <c r="B100" s="23">
        <v>0</v>
      </c>
      <c r="C100" s="22">
        <v>0</v>
      </c>
      <c r="D100" s="86" t="e">
        <f t="shared" si="3"/>
        <v>#DIV/0!</v>
      </c>
    </row>
    <row r="101" spans="1:4" ht="31.5" hidden="1" x14ac:dyDescent="0.25">
      <c r="A101" s="31" t="s">
        <v>91</v>
      </c>
      <c r="B101" s="23">
        <v>0</v>
      </c>
      <c r="C101" s="22">
        <v>0</v>
      </c>
      <c r="D101" s="86" t="e">
        <f t="shared" si="3"/>
        <v>#DIV/0!</v>
      </c>
    </row>
    <row r="102" spans="1:4" ht="30.75" customHeight="1" thickBot="1" x14ac:dyDescent="0.3">
      <c r="A102" s="53" t="s">
        <v>92</v>
      </c>
      <c r="B102" s="54">
        <v>133099052.97</v>
      </c>
      <c r="C102" s="32">
        <v>-22093473.48</v>
      </c>
      <c r="D102" s="87">
        <f t="shared" si="3"/>
        <v>-16.59927173559964</v>
      </c>
    </row>
    <row r="103" spans="1:4" s="20" customFormat="1" ht="23.25" customHeight="1" x14ac:dyDescent="0.25">
      <c r="A103" s="17"/>
      <c r="B103" s="18"/>
      <c r="C103" s="18"/>
      <c r="D103" s="19"/>
    </row>
    <row r="104" spans="1:4" x14ac:dyDescent="0.25">
      <c r="A104" s="1" t="s">
        <v>96</v>
      </c>
      <c r="B104" s="36"/>
      <c r="C104" s="36"/>
      <c r="D104" s="2"/>
    </row>
    <row r="105" spans="1:4" ht="18" customHeight="1" x14ac:dyDescent="0.25">
      <c r="A105" s="1" t="s">
        <v>93</v>
      </c>
      <c r="B105" s="15"/>
      <c r="C105" s="89" t="s">
        <v>101</v>
      </c>
      <c r="D105" s="90"/>
    </row>
    <row r="106" spans="1:4" x14ac:dyDescent="0.25">
      <c r="A106" s="10"/>
      <c r="B106" s="24"/>
      <c r="C106" s="24"/>
      <c r="D106" s="10"/>
    </row>
    <row r="107" spans="1:4" ht="42.75" customHeight="1" x14ac:dyDescent="0.25">
      <c r="A107" s="10"/>
      <c r="B107" s="24"/>
      <c r="C107" s="24"/>
      <c r="D107" s="10"/>
    </row>
    <row r="108" spans="1:4" x14ac:dyDescent="0.25">
      <c r="A108" s="10"/>
      <c r="B108" s="24"/>
      <c r="C108" s="24"/>
      <c r="D108" s="10"/>
    </row>
  </sheetData>
  <mergeCells count="3">
    <mergeCell ref="C105:D105"/>
    <mergeCell ref="A1:D1"/>
    <mergeCell ref="B46:D46"/>
  </mergeCells>
  <pageMargins left="1.1811023622047245" right="0.19685039370078741" top="0.59055118110236227" bottom="0.11811023622047245" header="0.31496062992125984" footer="0.23622047244094491"/>
  <pageSetup paperSize="9" scale="73" orientation="portrait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05</vt:lpstr>
      <vt:lpstr>'05'!Заголовки_для_печати</vt:lpstr>
      <vt:lpstr>'05'!Область_печати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2022-07-13T10:54:50Z</dcterms:modified>
</cp:coreProperties>
</file>