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'-'!$A$1:$D$106</definedName>
  </definedNames>
  <calcPr calcId="152511"/>
</workbook>
</file>

<file path=xl/calcChain.xml><?xml version="1.0" encoding="utf-8"?>
<calcChain xmlns="http://schemas.openxmlformats.org/spreadsheetml/2006/main">
  <c r="B41" i="18" l="1"/>
  <c r="C34" i="18"/>
  <c r="B34" i="18"/>
  <c r="B33" i="18"/>
  <c r="B32" i="18"/>
  <c r="C30" i="18"/>
  <c r="B30" i="18"/>
  <c r="B24" i="18"/>
  <c r="B20" i="18"/>
  <c r="C15" i="18"/>
  <c r="B15" i="18"/>
  <c r="C10" i="18"/>
  <c r="B10" i="18"/>
  <c r="B79" i="18" l="1"/>
  <c r="B70" i="18"/>
  <c r="D101" i="18" l="1"/>
  <c r="D102" i="18"/>
  <c r="D103" i="18"/>
  <c r="C90" i="18" l="1"/>
  <c r="B90" i="18"/>
  <c r="C86" i="18"/>
  <c r="B86" i="18"/>
  <c r="C81" i="18"/>
  <c r="B81" i="18"/>
  <c r="C79" i="18"/>
  <c r="C73" i="18"/>
  <c r="B73" i="18"/>
  <c r="C70" i="18"/>
  <c r="C65" i="18"/>
  <c r="B65" i="18"/>
  <c r="C60" i="18"/>
  <c r="B60" i="18"/>
  <c r="C56" i="18"/>
  <c r="B56" i="18"/>
  <c r="B38" i="18" l="1"/>
  <c r="C38" i="18"/>
  <c r="C48" i="18" l="1"/>
  <c r="B48" i="18"/>
  <c r="D36" i="18"/>
  <c r="D13" i="18" l="1"/>
  <c r="D100" i="18" l="1"/>
  <c r="D99" i="18"/>
  <c r="C98" i="18"/>
  <c r="B98" i="18"/>
  <c r="D95" i="18"/>
  <c r="D93" i="18"/>
  <c r="D92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D69" i="18"/>
  <c r="D68" i="18"/>
  <c r="D67" i="18"/>
  <c r="D66" i="18"/>
  <c r="D64" i="18"/>
  <c r="D63" i="18"/>
  <c r="D62" i="18"/>
  <c r="D61" i="18"/>
  <c r="D58" i="18"/>
  <c r="D57" i="18"/>
  <c r="D55" i="18"/>
  <c r="D54" i="18"/>
  <c r="D52" i="18"/>
  <c r="D51" i="18"/>
  <c r="D50" i="18"/>
  <c r="D49" i="18"/>
  <c r="D41" i="18"/>
  <c r="D39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D14" i="18"/>
  <c r="D12" i="18"/>
  <c r="D11" i="18"/>
  <c r="D9" i="18"/>
  <c r="D8" i="18"/>
  <c r="C7" i="18"/>
  <c r="B7" i="18"/>
  <c r="B6" i="18" l="1"/>
  <c r="B21" i="18"/>
  <c r="C6" i="18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D38" i="18"/>
  <c r="D6" i="18" l="1"/>
  <c r="B5" i="18"/>
  <c r="D94" i="18"/>
  <c r="D21" i="18"/>
  <c r="B46" i="18"/>
  <c r="C5" i="18"/>
  <c r="C46" i="18"/>
  <c r="B96" i="18" l="1"/>
  <c r="C96" i="18"/>
  <c r="D5" i="18"/>
  <c r="D46" i="18"/>
  <c r="D96" i="18" l="1"/>
</calcChain>
</file>

<file path=xl/sharedStrings.xml><?xml version="1.0" encoding="utf-8"?>
<sst xmlns="http://schemas.openxmlformats.org/spreadsheetml/2006/main" count="108" uniqueCount="107">
  <si>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</si>
  <si>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</si>
  <si>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</si>
  <si>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</si>
  <si>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</si>
  <si>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</si>
  <si>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</si>
  <si>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</si>
  <si>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</si>
  <si>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</si>
  <si>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</si>
  <si>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</si>
  <si>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</si>
  <si>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</si>
  <si>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</si>
  <si>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</si>
  <si>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</si>
  <si>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</si>
  <si>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</si>
  <si>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</si>
  <si>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</si>
  <si>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</si>
  <si>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</si>
  <si>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</si>
  <si>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</si>
  <si>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</si>
  <si>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</si>
  <si>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</si>
  <si>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</si>
  <si>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</si>
  <si>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</si>
  <si>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</si>
  <si>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</si>
  <si>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</si>
  <si>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</si>
  <si>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</si>
  <si>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</si>
  <si>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</si>
  <si>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</si>
  <si>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</si>
  <si>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</si>
  <si>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</si>
  <si>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</si>
  <si>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</si>
  <si>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</si>
  <si>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</si>
  <si>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</si>
  <si>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</si>
  <si>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</si>
  <si>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</si>
  <si>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</si>
  <si>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</si>
  <si>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</si>
  <si>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</si>
  <si>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</si>
  <si>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</si>
  <si>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</si>
  <si>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</si>
  <si>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</si>
  <si>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</si>
  <si>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</si>
  <si>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</si>
  <si>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</si>
  <si>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</si>
  <si>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</si>
  <si>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</si>
  <si>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</si>
  <si>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</si>
  <si>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</si>
  <si>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</si>
  <si>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</si>
  <si>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</si>
  <si>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</si>
  <si>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</si>
  <si>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</si>
  <si>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</si>
  <si>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</si>
  <si>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</si>
  <si>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</si>
  <si>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</si>
  <si>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</si>
  <si>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</si>
  <si>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</si>
  <si>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</si>
  <si>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</si>
  <si>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</si>
  <si>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</si>
  <si>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</si>
  <si>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</si>
  <si>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</si>
  <si>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</si>
  <si>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</si>
  <si>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</si>
  <si>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</si>
  <si>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</si>
  <si>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</si>
  <si>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</si>
  <si>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</si>
  <si>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</si>
  <si>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</si>
  <si>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% исп</t>
  </si>
  <si>
    <t xml:space="preserve">         Е. М. Запорожцева</t>
  </si>
  <si>
    <t>Инициативные платежи, зачисляемые в бюджеты ГО</t>
  </si>
  <si>
    <t>2022 год</t>
  </si>
  <si>
    <t xml:space="preserve">Доходы от возврата остатков субсидий прошлых лет </t>
  </si>
  <si>
    <t xml:space="preserve"> Сводка об исполнении бюджета города Новочебоксарска на 1 июня 2022 года                                                        </t>
  </si>
  <si>
    <t>Исполнено на 01.06.2022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</si>
</sst>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2" fillId="0" borderId="0" xfId="0" applyFont="1"/>
    <xf numFmtId="4" fontId="2" fillId="0" borderId="9" xfId="0" applyNumberFormat="1" applyFont="1" applyFill="1" applyBorder="1" applyAlignment="1">
      <alignment horizontal="right"/>
    </xf>
    <xf numFmtId="0" fontId="4" fillId="0" borderId="0" xfId="0" applyFont="1"/>
    <xf numFmtId="0" fontId="2" fillId="0" borderId="7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0" fontId="3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/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0" fontId="3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4" fontId="3" fillId="0" borderId="5" xfId="1" applyNumberFormat="1" applyFont="1" applyFill="1" applyBorder="1"/>
    <xf numFmtId="4" fontId="2" fillId="0" borderId="5" xfId="1" applyNumberFormat="1" applyFont="1" applyFill="1" applyBorder="1"/>
    <xf numFmtId="4" fontId="2" fillId="0" borderId="7" xfId="1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64" fontId="3" fillId="0" borderId="1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Normal="100" workbookViewId="0">
      <selection activeCell="J11" sqref="J11"/>
    </sheetView>
  </sheetViews>
  <sheetFormatPr defaultColWidth="9.140625" defaultRowHeight="15.75" x14ac:dyDescent="0.25"/>
  <cols>
    <col min="1" max="1" width="64.140625" style="11" customWidth="1"/>
    <col min="2" max="2" width="17.42578125" style="16" customWidth="1"/>
    <col min="3" max="3" width="16.85546875" style="16" customWidth="1"/>
    <col min="4" max="4" width="9.42578125" style="11" customWidth="1"/>
    <col min="5" max="5" width="9.140625" style="11"/>
    <col min="6" max="6" width="17.85546875" style="11" customWidth="1"/>
    <col min="7" max="7" width="9.140625" style="11"/>
    <col min="8" max="8" width="17.28515625" style="11" bestFit="1" customWidth="1"/>
    <col min="9" max="10" width="9.140625" style="11"/>
    <col min="11" max="11" width="15" style="11" bestFit="1" customWidth="1"/>
    <col min="12" max="16384" width="9.140625" style="11"/>
  </cols>
  <sheetData>
    <row r="1" spans="1:4" ht="27.75" customHeight="1" x14ac:dyDescent="0.3">
      <c r="A1" s="85" t="s">
        <v>105</v>
      </c>
      <c r="B1" s="85"/>
      <c r="C1" s="85"/>
      <c r="D1" s="85"/>
    </row>
    <row r="2" spans="1:4" ht="16.5" thickBot="1" x14ac:dyDescent="0.3">
      <c r="A2" s="1"/>
      <c r="B2" s="15"/>
      <c r="C2" s="60"/>
      <c r="D2" s="61" t="s">
        <v>0</v>
      </c>
    </row>
    <row r="3" spans="1:4" ht="15.75" customHeight="1" x14ac:dyDescent="0.25">
      <c r="A3" s="92" t="s">
        <v>1</v>
      </c>
      <c r="B3" s="89" t="s">
        <v>103</v>
      </c>
      <c r="C3" s="90"/>
      <c r="D3" s="91"/>
    </row>
    <row r="4" spans="1:4" ht="32.25" thickBot="1" x14ac:dyDescent="0.3">
      <c r="A4" s="93"/>
      <c r="B4" s="12" t="s">
        <v>98</v>
      </c>
      <c r="C4" s="12" t="s">
        <v>106</v>
      </c>
      <c r="D4" s="62" t="s">
        <v>100</v>
      </c>
    </row>
    <row r="5" spans="1:4" ht="30.75" customHeight="1" thickBot="1" x14ac:dyDescent="0.3">
      <c r="A5" s="42" t="s">
        <v>2</v>
      </c>
      <c r="B5" s="43">
        <f>B6+B21</f>
        <v>684220080.19000006</v>
      </c>
      <c r="C5" s="43">
        <f>C6+C21</f>
        <v>249185227.87</v>
      </c>
      <c r="D5" s="63">
        <f t="shared" ref="D5:D46" si="0">C5/B5*100</f>
        <v>36.418870928313609</v>
      </c>
    </row>
    <row r="6" spans="1:4" ht="29.25" customHeight="1" x14ac:dyDescent="0.25">
      <c r="A6" s="44" t="s">
        <v>3</v>
      </c>
      <c r="B6" s="45">
        <f>B7+B9+B10+B15+B19+B20</f>
        <v>540392640</v>
      </c>
      <c r="C6" s="45">
        <f>C7+C9+C10+C15+C19+C20</f>
        <v>184571062.02000001</v>
      </c>
      <c r="D6" s="64">
        <f t="shared" si="0"/>
        <v>34.154991825943448</v>
      </c>
    </row>
    <row r="7" spans="1:4" ht="21.75" customHeight="1" x14ac:dyDescent="0.25">
      <c r="A7" s="26" t="s">
        <v>4</v>
      </c>
      <c r="B7" s="25">
        <f>B8</f>
        <v>295500000</v>
      </c>
      <c r="C7" s="3">
        <f>C8</f>
        <v>90200581.579999998</v>
      </c>
      <c r="D7" s="65">
        <f t="shared" si="0"/>
        <v>30.524731499153972</v>
      </c>
    </row>
    <row r="8" spans="1:4" x14ac:dyDescent="0.25">
      <c r="A8" s="27" t="s">
        <v>5</v>
      </c>
      <c r="B8" s="4">
        <v>295500000</v>
      </c>
      <c r="C8" s="58">
        <v>90200581.579999998</v>
      </c>
      <c r="D8" s="66">
        <f t="shared" si="0"/>
        <v>30.524731499153972</v>
      </c>
    </row>
    <row r="9" spans="1:4" x14ac:dyDescent="0.25">
      <c r="A9" s="26" t="s">
        <v>6</v>
      </c>
      <c r="B9" s="5">
        <v>2664610</v>
      </c>
      <c r="C9" s="57">
        <v>1190590.01</v>
      </c>
      <c r="D9" s="67">
        <f t="shared" si="0"/>
        <v>44.681586048239708</v>
      </c>
    </row>
    <row r="10" spans="1:4" x14ac:dyDescent="0.25">
      <c r="A10" s="26" t="s">
        <v>7</v>
      </c>
      <c r="B10" s="5">
        <f>B11+B12+B13+B14</f>
        <v>87920000</v>
      </c>
      <c r="C10" s="5">
        <f>C11+C12+C13+C14</f>
        <v>42825749.299999997</v>
      </c>
      <c r="D10" s="67">
        <f t="shared" si="0"/>
        <v>48.709905937215645</v>
      </c>
    </row>
    <row r="11" spans="1:4" ht="32.25" customHeight="1" x14ac:dyDescent="0.25">
      <c r="A11" s="27" t="s">
        <v>95</v>
      </c>
      <c r="B11" s="4">
        <v>67700000</v>
      </c>
      <c r="C11" s="58">
        <v>33721123.299999997</v>
      </c>
      <c r="D11" s="66">
        <f t="shared" si="0"/>
        <v>49.809635598227473</v>
      </c>
    </row>
    <row r="12" spans="1:4" ht="33.75" customHeight="1" x14ac:dyDescent="0.25">
      <c r="A12" s="27" t="s">
        <v>8</v>
      </c>
      <c r="B12" s="4">
        <v>1000000</v>
      </c>
      <c r="C12" s="58">
        <v>-152125.20000000001</v>
      </c>
      <c r="D12" s="66">
        <f t="shared" si="0"/>
        <v>-15.212520000000001</v>
      </c>
    </row>
    <row r="13" spans="1:4" ht="20.25" customHeight="1" x14ac:dyDescent="0.25">
      <c r="A13" s="27" t="s">
        <v>9</v>
      </c>
      <c r="B13" s="4">
        <v>120000</v>
      </c>
      <c r="C13" s="58">
        <v>0</v>
      </c>
      <c r="D13" s="66">
        <f t="shared" si="0"/>
        <v>0</v>
      </c>
    </row>
    <row r="14" spans="1:4" ht="31.5" x14ac:dyDescent="0.25">
      <c r="A14" s="27" t="s">
        <v>10</v>
      </c>
      <c r="B14" s="4">
        <v>19100000</v>
      </c>
      <c r="C14" s="58">
        <v>9256751.1999999993</v>
      </c>
      <c r="D14" s="66">
        <f t="shared" si="0"/>
        <v>48.464665968586388</v>
      </c>
    </row>
    <row r="15" spans="1:4" x14ac:dyDescent="0.25">
      <c r="A15" s="26" t="s">
        <v>11</v>
      </c>
      <c r="B15" s="5">
        <f>B16+B17+B18</f>
        <v>140000000</v>
      </c>
      <c r="C15" s="5">
        <f>C16+C17+C18</f>
        <v>44366151.580000006</v>
      </c>
      <c r="D15" s="67">
        <f t="shared" si="0"/>
        <v>31.690108271428574</v>
      </c>
    </row>
    <row r="16" spans="1:4" x14ac:dyDescent="0.25">
      <c r="A16" s="27" t="s">
        <v>12</v>
      </c>
      <c r="B16" s="4">
        <v>38000000</v>
      </c>
      <c r="C16" s="58">
        <v>2074826.43</v>
      </c>
      <c r="D16" s="66">
        <f t="shared" si="0"/>
        <v>5.4600695526315786</v>
      </c>
    </row>
    <row r="17" spans="1:4" x14ac:dyDescent="0.25">
      <c r="A17" s="27" t="s">
        <v>13</v>
      </c>
      <c r="B17" s="4">
        <v>10000000</v>
      </c>
      <c r="C17" s="58">
        <v>1237250.95</v>
      </c>
      <c r="D17" s="66">
        <f t="shared" si="0"/>
        <v>12.3725095</v>
      </c>
    </row>
    <row r="18" spans="1:4" x14ac:dyDescent="0.25">
      <c r="A18" s="28" t="s">
        <v>14</v>
      </c>
      <c r="B18" s="4">
        <v>92000000</v>
      </c>
      <c r="C18" s="58">
        <v>41054074.200000003</v>
      </c>
      <c r="D18" s="66">
        <f t="shared" si="0"/>
        <v>44.623993695652175</v>
      </c>
    </row>
    <row r="19" spans="1:4" ht="33" customHeight="1" x14ac:dyDescent="0.25">
      <c r="A19" s="29" t="s">
        <v>15</v>
      </c>
      <c r="B19" s="5">
        <v>8000</v>
      </c>
      <c r="C19" s="57">
        <v>2453.4</v>
      </c>
      <c r="D19" s="67">
        <f t="shared" si="0"/>
        <v>30.667500000000004</v>
      </c>
    </row>
    <row r="20" spans="1:4" ht="21.75" customHeight="1" x14ac:dyDescent="0.25">
      <c r="A20" s="29" t="s">
        <v>16</v>
      </c>
      <c r="B20" s="5">
        <f>14300000+30</f>
        <v>14300030</v>
      </c>
      <c r="C20" s="57">
        <v>5985536.1500000004</v>
      </c>
      <c r="D20" s="67">
        <f t="shared" si="0"/>
        <v>41.856808342360125</v>
      </c>
    </row>
    <row r="21" spans="1:4" ht="22.5" customHeight="1" x14ac:dyDescent="0.25">
      <c r="A21" s="46" t="s">
        <v>17</v>
      </c>
      <c r="B21" s="6">
        <f>B22+B28+B29+B30+B33+B34</f>
        <v>143827440.19</v>
      </c>
      <c r="C21" s="6">
        <f>C22+C28+C29+C30+C33+C34</f>
        <v>64614165.850000001</v>
      </c>
      <c r="D21" s="67">
        <f t="shared" si="0"/>
        <v>44.924783313005442</v>
      </c>
    </row>
    <row r="22" spans="1:4" ht="33.75" customHeight="1" x14ac:dyDescent="0.25">
      <c r="A22" s="29" t="s">
        <v>18</v>
      </c>
      <c r="B22" s="6">
        <f>B23+B24+B25+B26+B27</f>
        <v>103600000</v>
      </c>
      <c r="C22" s="6">
        <f>C23+C24+C25+C26+C27</f>
        <v>45232489.670000002</v>
      </c>
      <c r="D22" s="67">
        <f t="shared" si="0"/>
        <v>43.660704314671818</v>
      </c>
    </row>
    <row r="23" spans="1:4" ht="50.25" customHeight="1" x14ac:dyDescent="0.25">
      <c r="A23" s="28" t="s">
        <v>19</v>
      </c>
      <c r="B23" s="4">
        <v>1000000</v>
      </c>
      <c r="C23" s="7">
        <v>0</v>
      </c>
      <c r="D23" s="66">
        <f t="shared" si="0"/>
        <v>0</v>
      </c>
    </row>
    <row r="24" spans="1:4" ht="23.25" customHeight="1" x14ac:dyDescent="0.25">
      <c r="A24" s="28" t="s">
        <v>20</v>
      </c>
      <c r="B24" s="4">
        <f>66000000+16000000</f>
        <v>82000000</v>
      </c>
      <c r="C24" s="7">
        <v>36370119.240000002</v>
      </c>
      <c r="D24" s="66">
        <f t="shared" si="0"/>
        <v>44.353803951219518</v>
      </c>
    </row>
    <row r="25" spans="1:4" ht="20.25" customHeight="1" x14ac:dyDescent="0.25">
      <c r="A25" s="28" t="s">
        <v>21</v>
      </c>
      <c r="B25" s="4">
        <v>3500000</v>
      </c>
      <c r="C25" s="7">
        <v>1705081.27</v>
      </c>
      <c r="D25" s="66">
        <f t="shared" si="0"/>
        <v>48.716607714285715</v>
      </c>
    </row>
    <row r="26" spans="1:4" ht="37.5" customHeight="1" x14ac:dyDescent="0.25">
      <c r="A26" s="28" t="s">
        <v>22</v>
      </c>
      <c r="B26" s="4">
        <v>100000</v>
      </c>
      <c r="C26" s="7">
        <v>0</v>
      </c>
      <c r="D26" s="66">
        <f t="shared" si="0"/>
        <v>0</v>
      </c>
    </row>
    <row r="27" spans="1:4" ht="31.5" x14ac:dyDescent="0.25">
      <c r="A27" s="28" t="s">
        <v>23</v>
      </c>
      <c r="B27" s="4">
        <v>17000000</v>
      </c>
      <c r="C27" s="7">
        <v>7157289.1600000001</v>
      </c>
      <c r="D27" s="68">
        <f t="shared" si="0"/>
        <v>42.101700941176475</v>
      </c>
    </row>
    <row r="28" spans="1:4" ht="22.7" customHeight="1" x14ac:dyDescent="0.25">
      <c r="A28" s="29" t="s">
        <v>24</v>
      </c>
      <c r="B28" s="5">
        <v>12250000</v>
      </c>
      <c r="C28" s="57">
        <v>6342391.5800000001</v>
      </c>
      <c r="D28" s="67">
        <f t="shared" si="0"/>
        <v>51.774625142857147</v>
      </c>
    </row>
    <row r="29" spans="1:4" ht="30.75" customHeight="1" x14ac:dyDescent="0.25">
      <c r="A29" s="29" t="s">
        <v>25</v>
      </c>
      <c r="B29" s="5">
        <v>2000000</v>
      </c>
      <c r="C29" s="8">
        <v>2351433.56</v>
      </c>
      <c r="D29" s="67">
        <f t="shared" si="0"/>
        <v>117.57167800000002</v>
      </c>
    </row>
    <row r="30" spans="1:4" ht="31.5" x14ac:dyDescent="0.25">
      <c r="A30" s="29" t="s">
        <v>26</v>
      </c>
      <c r="B30" s="5">
        <f>B31+B32</f>
        <v>16282400</v>
      </c>
      <c r="C30" s="5">
        <f>C31+C32</f>
        <v>6037861.5899999999</v>
      </c>
      <c r="D30" s="67">
        <f t="shared" si="0"/>
        <v>37.082135250331646</v>
      </c>
    </row>
    <row r="31" spans="1:4" ht="21.75" customHeight="1" x14ac:dyDescent="0.25">
      <c r="A31" s="28" t="s">
        <v>27</v>
      </c>
      <c r="B31" s="4">
        <v>1800000</v>
      </c>
      <c r="C31" s="7">
        <v>678025.83</v>
      </c>
      <c r="D31" s="66">
        <f t="shared" si="0"/>
        <v>37.668101666666665</v>
      </c>
    </row>
    <row r="32" spans="1:4" ht="18.75" customHeight="1" x14ac:dyDescent="0.25">
      <c r="A32" s="28" t="s">
        <v>28</v>
      </c>
      <c r="B32" s="4">
        <f>400000+14082400</f>
        <v>14482400</v>
      </c>
      <c r="C32" s="7">
        <v>5359835.76</v>
      </c>
      <c r="D32" s="66">
        <f t="shared" si="0"/>
        <v>37.009306192343807</v>
      </c>
    </row>
    <row r="33" spans="1:8" ht="21.75" customHeight="1" x14ac:dyDescent="0.25">
      <c r="A33" s="29" t="s">
        <v>29</v>
      </c>
      <c r="B33" s="5">
        <f>5500021.32+1.15</f>
        <v>5500022.4700000007</v>
      </c>
      <c r="C33" s="8">
        <v>2814582.51</v>
      </c>
      <c r="D33" s="67">
        <f t="shared" si="0"/>
        <v>51.174018385419416</v>
      </c>
    </row>
    <row r="34" spans="1:8" ht="21.75" customHeight="1" x14ac:dyDescent="0.25">
      <c r="A34" s="29" t="s">
        <v>30</v>
      </c>
      <c r="B34" s="5">
        <f t="shared" ref="B34" si="1">B35+B36+B37</f>
        <v>4195017.72</v>
      </c>
      <c r="C34" s="5">
        <f>C35+C36+C37</f>
        <v>1835406.9400000002</v>
      </c>
      <c r="D34" s="67">
        <f t="shared" si="0"/>
        <v>43.752066439423771</v>
      </c>
    </row>
    <row r="35" spans="1:8" ht="21.2" customHeight="1" x14ac:dyDescent="0.25">
      <c r="A35" s="28" t="s">
        <v>31</v>
      </c>
      <c r="B35" s="4">
        <v>0</v>
      </c>
      <c r="C35" s="7">
        <v>199.84</v>
      </c>
      <c r="D35" s="66">
        <v>0</v>
      </c>
    </row>
    <row r="36" spans="1:8" ht="21.2" customHeight="1" x14ac:dyDescent="0.25">
      <c r="A36" s="28" t="s">
        <v>30</v>
      </c>
      <c r="B36" s="4">
        <v>2500000</v>
      </c>
      <c r="C36" s="58">
        <v>1610192.1</v>
      </c>
      <c r="D36" s="66">
        <f t="shared" si="0"/>
        <v>64.407684000000003</v>
      </c>
    </row>
    <row r="37" spans="1:8" ht="24" customHeight="1" x14ac:dyDescent="0.25">
      <c r="A37" s="47" t="s">
        <v>102</v>
      </c>
      <c r="B37" s="4">
        <v>1695017.72</v>
      </c>
      <c r="C37" s="58">
        <v>225015</v>
      </c>
      <c r="D37" s="66">
        <v>0</v>
      </c>
    </row>
    <row r="38" spans="1:8" ht="30.2" customHeight="1" x14ac:dyDescent="0.25">
      <c r="A38" s="46" t="s">
        <v>32</v>
      </c>
      <c r="B38" s="6">
        <f t="shared" ref="B38:C38" si="2">B39+B40+B41+B42+B43+B44</f>
        <v>2174523091.9400001</v>
      </c>
      <c r="C38" s="6">
        <f t="shared" si="2"/>
        <v>761455352.28999996</v>
      </c>
      <c r="D38" s="65">
        <f t="shared" si="0"/>
        <v>35.017119620958717</v>
      </c>
    </row>
    <row r="39" spans="1:8" ht="31.7" customHeight="1" x14ac:dyDescent="0.25">
      <c r="A39" s="28" t="s">
        <v>33</v>
      </c>
      <c r="B39" s="4">
        <v>113803100</v>
      </c>
      <c r="C39" s="7">
        <v>47418000</v>
      </c>
      <c r="D39" s="68">
        <f t="shared" si="0"/>
        <v>41.666703279611887</v>
      </c>
    </row>
    <row r="40" spans="1:8" ht="23.25" hidden="1" customHeight="1" x14ac:dyDescent="0.25">
      <c r="A40" s="28" t="s">
        <v>34</v>
      </c>
      <c r="B40" s="4"/>
      <c r="C40" s="7"/>
      <c r="D40" s="68">
        <v>0</v>
      </c>
    </row>
    <row r="41" spans="1:8" ht="18.75" customHeight="1" x14ac:dyDescent="0.25">
      <c r="A41" s="28" t="s">
        <v>35</v>
      </c>
      <c r="B41" s="4">
        <f>1840815949.78-1230984.86+65795406+3960163.69+120276682.6+2962349.75+543784.29</f>
        <v>2033123351.25</v>
      </c>
      <c r="C41" s="7">
        <v>686440711.60000002</v>
      </c>
      <c r="D41" s="68">
        <f t="shared" si="0"/>
        <v>33.762865946031468</v>
      </c>
    </row>
    <row r="42" spans="1:8" ht="33.75" customHeight="1" x14ac:dyDescent="0.25">
      <c r="A42" s="28" t="s">
        <v>36</v>
      </c>
      <c r="B42" s="7">
        <v>0</v>
      </c>
      <c r="C42" s="7">
        <v>0</v>
      </c>
      <c r="D42" s="68">
        <v>0</v>
      </c>
    </row>
    <row r="43" spans="1:8" ht="47.25" customHeight="1" x14ac:dyDescent="0.25">
      <c r="A43" s="28" t="s">
        <v>37</v>
      </c>
      <c r="B43" s="7">
        <v>-19931566.73</v>
      </c>
      <c r="C43" s="7">
        <v>-19931566.73</v>
      </c>
      <c r="D43" s="68">
        <v>0</v>
      </c>
    </row>
    <row r="44" spans="1:8" ht="19.5" customHeight="1" thickBot="1" x14ac:dyDescent="0.3">
      <c r="A44" s="34" t="s">
        <v>104</v>
      </c>
      <c r="B44" s="59">
        <v>47528207.420000002</v>
      </c>
      <c r="C44" s="59">
        <v>47528207.420000002</v>
      </c>
      <c r="D44" s="69">
        <v>100</v>
      </c>
    </row>
    <row r="45" spans="1:8" ht="50.25" hidden="1" customHeight="1" thickBot="1" x14ac:dyDescent="0.3">
      <c r="A45" s="37" t="s">
        <v>38</v>
      </c>
      <c r="B45" s="38"/>
      <c r="C45" s="10"/>
      <c r="D45" s="70"/>
    </row>
    <row r="46" spans="1:8" ht="24" customHeight="1" thickBot="1" x14ac:dyDescent="0.3">
      <c r="A46" s="55" t="s">
        <v>39</v>
      </c>
      <c r="B46" s="33">
        <f>B6+B21+B38</f>
        <v>2858743172.1300001</v>
      </c>
      <c r="C46" s="21">
        <f>C6+C21+C38</f>
        <v>1010640580.16</v>
      </c>
      <c r="D46" s="71">
        <f t="shared" si="0"/>
        <v>35.352618941525591</v>
      </c>
      <c r="F46" s="14"/>
      <c r="H46" s="14"/>
    </row>
    <row r="47" spans="1:8" ht="19.5" customHeight="1" x14ac:dyDescent="0.25">
      <c r="A47" s="51" t="s">
        <v>40</v>
      </c>
      <c r="B47" s="86"/>
      <c r="C47" s="87"/>
      <c r="D47" s="88"/>
    </row>
    <row r="48" spans="1:8" ht="24" customHeight="1" x14ac:dyDescent="0.25">
      <c r="A48" s="30" t="s">
        <v>41</v>
      </c>
      <c r="B48" s="6">
        <f>B49+B50+B51+B52+B53+B54+B55</f>
        <v>149649814.28999999</v>
      </c>
      <c r="C48" s="6">
        <f>C49+C50+C51+C52+C53+C54+C55</f>
        <v>43296453.420000002</v>
      </c>
      <c r="D48" s="72">
        <f t="shared" ref="D48:D103" si="3">C48/B48*100</f>
        <v>28.931845739612918</v>
      </c>
    </row>
    <row r="49" spans="1:4" ht="49.7" customHeight="1" x14ac:dyDescent="0.25">
      <c r="A49" s="31" t="s">
        <v>42</v>
      </c>
      <c r="B49" s="23">
        <v>6421000</v>
      </c>
      <c r="C49" s="22">
        <v>2072594.22</v>
      </c>
      <c r="D49" s="73">
        <f t="shared" si="3"/>
        <v>32.278371281731815</v>
      </c>
    </row>
    <row r="50" spans="1:4" ht="46.5" customHeight="1" x14ac:dyDescent="0.25">
      <c r="A50" s="31" t="s">
        <v>43</v>
      </c>
      <c r="B50" s="23">
        <v>54441126.329999998</v>
      </c>
      <c r="C50" s="22">
        <v>20670972.66</v>
      </c>
      <c r="D50" s="73">
        <f t="shared" si="3"/>
        <v>37.969406684756954</v>
      </c>
    </row>
    <row r="51" spans="1:4" x14ac:dyDescent="0.25">
      <c r="A51" s="31" t="s">
        <v>44</v>
      </c>
      <c r="B51" s="23">
        <v>268300</v>
      </c>
      <c r="C51" s="22">
        <v>66934</v>
      </c>
      <c r="D51" s="73">
        <f t="shared" si="3"/>
        <v>24.947446887812148</v>
      </c>
    </row>
    <row r="52" spans="1:4" ht="30.2" customHeight="1" x14ac:dyDescent="0.25">
      <c r="A52" s="31" t="s">
        <v>45</v>
      </c>
      <c r="B52" s="23">
        <v>6960000</v>
      </c>
      <c r="C52" s="22">
        <v>2710966.22</v>
      </c>
      <c r="D52" s="73">
        <f t="shared" si="3"/>
        <v>38.950664080459774</v>
      </c>
    </row>
    <row r="53" spans="1:4" ht="19.5" customHeight="1" x14ac:dyDescent="0.25">
      <c r="A53" s="31" t="s">
        <v>46</v>
      </c>
      <c r="B53" s="23">
        <v>710400</v>
      </c>
      <c r="C53" s="22">
        <v>0</v>
      </c>
      <c r="D53" s="73">
        <v>0</v>
      </c>
    </row>
    <row r="54" spans="1:4" x14ac:dyDescent="0.25">
      <c r="A54" s="31" t="s">
        <v>47</v>
      </c>
      <c r="B54" s="23">
        <v>4542100</v>
      </c>
      <c r="C54" s="22">
        <v>0</v>
      </c>
      <c r="D54" s="73">
        <f t="shared" si="3"/>
        <v>0</v>
      </c>
    </row>
    <row r="55" spans="1:4" x14ac:dyDescent="0.25">
      <c r="A55" s="31" t="s">
        <v>48</v>
      </c>
      <c r="B55" s="23">
        <v>76306887.959999993</v>
      </c>
      <c r="C55" s="22">
        <v>17774986.32</v>
      </c>
      <c r="D55" s="73">
        <f t="shared" si="3"/>
        <v>23.294078418343613</v>
      </c>
    </row>
    <row r="56" spans="1:4" ht="31.5" x14ac:dyDescent="0.25">
      <c r="A56" s="30" t="s">
        <v>49</v>
      </c>
      <c r="B56" s="6">
        <f>B57+B58+B59</f>
        <v>24079200</v>
      </c>
      <c r="C56" s="6">
        <f>C57+C58+C59</f>
        <v>7075651.2800000003</v>
      </c>
      <c r="D56" s="72">
        <f t="shared" si="3"/>
        <v>29.38491012990465</v>
      </c>
    </row>
    <row r="57" spans="1:4" x14ac:dyDescent="0.25">
      <c r="A57" s="31" t="s">
        <v>50</v>
      </c>
      <c r="B57" s="23">
        <v>3926500</v>
      </c>
      <c r="C57" s="22">
        <v>1591070.24</v>
      </c>
      <c r="D57" s="73">
        <f t="shared" si="3"/>
        <v>40.521335540557743</v>
      </c>
    </row>
    <row r="58" spans="1:4" ht="18.75" customHeight="1" x14ac:dyDescent="0.25">
      <c r="A58" s="31" t="s">
        <v>97</v>
      </c>
      <c r="B58" s="23">
        <v>20152700</v>
      </c>
      <c r="C58" s="22">
        <v>5484581.04</v>
      </c>
      <c r="D58" s="73">
        <f t="shared" si="3"/>
        <v>27.215117775781906</v>
      </c>
    </row>
    <row r="59" spans="1:4" ht="32.25" hidden="1" customHeight="1" x14ac:dyDescent="0.25">
      <c r="A59" s="31" t="s">
        <v>51</v>
      </c>
      <c r="B59" s="23"/>
      <c r="C59" s="22"/>
      <c r="D59" s="73">
        <v>0</v>
      </c>
    </row>
    <row r="60" spans="1:4" x14ac:dyDescent="0.25">
      <c r="A60" s="30" t="s">
        <v>52</v>
      </c>
      <c r="B60" s="6">
        <f>B61+B62+B63+B64</f>
        <v>283583758</v>
      </c>
      <c r="C60" s="6">
        <f>C61+C62+C63+C64</f>
        <v>52164264.340000004</v>
      </c>
      <c r="D60" s="72">
        <f t="shared" si="3"/>
        <v>18.394658674351867</v>
      </c>
    </row>
    <row r="61" spans="1:4" x14ac:dyDescent="0.25">
      <c r="A61" s="31" t="s">
        <v>53</v>
      </c>
      <c r="B61" s="23">
        <v>1207700</v>
      </c>
      <c r="C61" s="23">
        <v>0</v>
      </c>
      <c r="D61" s="73">
        <f t="shared" si="3"/>
        <v>0</v>
      </c>
    </row>
    <row r="62" spans="1:4" x14ac:dyDescent="0.25">
      <c r="A62" s="31" t="s">
        <v>54</v>
      </c>
      <c r="B62" s="23">
        <v>18004300</v>
      </c>
      <c r="C62" s="23">
        <v>14889906.970000001</v>
      </c>
      <c r="D62" s="73">
        <f t="shared" si="3"/>
        <v>82.701948812228196</v>
      </c>
    </row>
    <row r="63" spans="1:4" x14ac:dyDescent="0.25">
      <c r="A63" s="31" t="s">
        <v>55</v>
      </c>
      <c r="B63" s="54">
        <v>261871758</v>
      </c>
      <c r="C63" s="22">
        <v>36917688.020000003</v>
      </c>
      <c r="D63" s="73">
        <f t="shared" si="3"/>
        <v>14.097621027159409</v>
      </c>
    </row>
    <row r="64" spans="1:4" ht="20.25" customHeight="1" x14ac:dyDescent="0.25">
      <c r="A64" s="31" t="s">
        <v>56</v>
      </c>
      <c r="B64" s="23">
        <v>2500000</v>
      </c>
      <c r="C64" s="54">
        <v>356669.35</v>
      </c>
      <c r="D64" s="73">
        <f t="shared" si="3"/>
        <v>14.266773999999998</v>
      </c>
    </row>
    <row r="65" spans="1:10" x14ac:dyDescent="0.25">
      <c r="A65" s="30" t="s">
        <v>57</v>
      </c>
      <c r="B65" s="6">
        <f>B66+B67+B69+B68</f>
        <v>386746288.19999999</v>
      </c>
      <c r="C65" s="6">
        <f>C66+C67+C69+C68</f>
        <v>74418663.319999993</v>
      </c>
      <c r="D65" s="72">
        <f t="shared" si="3"/>
        <v>19.24224371133861</v>
      </c>
    </row>
    <row r="66" spans="1:10" x14ac:dyDescent="0.25">
      <c r="A66" s="31" t="s">
        <v>58</v>
      </c>
      <c r="B66" s="23">
        <v>13853573.199999999</v>
      </c>
      <c r="C66" s="54">
        <v>4937916.51</v>
      </c>
      <c r="D66" s="73">
        <f t="shared" si="3"/>
        <v>35.643630987563554</v>
      </c>
    </row>
    <row r="67" spans="1:10" x14ac:dyDescent="0.25">
      <c r="A67" s="31" t="s">
        <v>59</v>
      </c>
      <c r="B67" s="23">
        <v>141939972.59</v>
      </c>
      <c r="C67" s="22">
        <v>39990582.700000003</v>
      </c>
      <c r="D67" s="73">
        <f t="shared" si="3"/>
        <v>28.174292252059679</v>
      </c>
    </row>
    <row r="68" spans="1:10" x14ac:dyDescent="0.25">
      <c r="A68" s="31" t="s">
        <v>60</v>
      </c>
      <c r="B68" s="23">
        <v>220010151.41</v>
      </c>
      <c r="C68" s="54">
        <v>25159964.109999999</v>
      </c>
      <c r="D68" s="73">
        <f t="shared" si="3"/>
        <v>11.435819642300569</v>
      </c>
    </row>
    <row r="69" spans="1:10" ht="17.45" customHeight="1" x14ac:dyDescent="0.25">
      <c r="A69" s="31" t="s">
        <v>61</v>
      </c>
      <c r="B69" s="23">
        <v>10942591</v>
      </c>
      <c r="C69" s="54">
        <v>4330200</v>
      </c>
      <c r="D69" s="73">
        <f t="shared" si="3"/>
        <v>39.57198071279462</v>
      </c>
    </row>
    <row r="70" spans="1:10" x14ac:dyDescent="0.25">
      <c r="A70" s="30" t="s">
        <v>62</v>
      </c>
      <c r="B70" s="6">
        <f>B71+B72</f>
        <v>10681000</v>
      </c>
      <c r="C70" s="6">
        <f>C71+C72</f>
        <v>4781760</v>
      </c>
      <c r="D70" s="72">
        <f t="shared" si="3"/>
        <v>44.768841868738882</v>
      </c>
    </row>
    <row r="71" spans="1:10" ht="30.2" customHeight="1" x14ac:dyDescent="0.25">
      <c r="A71" s="31" t="s">
        <v>63</v>
      </c>
      <c r="B71" s="23">
        <v>10681000</v>
      </c>
      <c r="C71" s="22">
        <v>4781760</v>
      </c>
      <c r="D71" s="73">
        <f t="shared" si="3"/>
        <v>44.768841868738882</v>
      </c>
    </row>
    <row r="72" spans="1:10" ht="19.5" hidden="1" customHeight="1" x14ac:dyDescent="0.25">
      <c r="A72" s="31" t="s">
        <v>64</v>
      </c>
      <c r="B72" s="23"/>
      <c r="C72" s="22"/>
      <c r="D72" s="73" t="e">
        <f t="shared" si="3"/>
        <v>#DIV/0!</v>
      </c>
    </row>
    <row r="73" spans="1:10" x14ac:dyDescent="0.25">
      <c r="A73" s="30" t="s">
        <v>65</v>
      </c>
      <c r="B73" s="6">
        <f>B74+B75+B76+B77+B78</f>
        <v>1950502562.2399998</v>
      </c>
      <c r="C73" s="6">
        <f>C74+C75+C76+C77+C78</f>
        <v>688459362.15999997</v>
      </c>
      <c r="D73" s="72">
        <f t="shared" si="3"/>
        <v>35.296511549790438</v>
      </c>
      <c r="F73" s="14"/>
      <c r="H73" s="13"/>
      <c r="J73" s="13"/>
    </row>
    <row r="74" spans="1:10" x14ac:dyDescent="0.25">
      <c r="A74" s="31" t="s">
        <v>66</v>
      </c>
      <c r="B74" s="23">
        <v>827845194.13</v>
      </c>
      <c r="C74" s="22">
        <v>283037545.30000001</v>
      </c>
      <c r="D74" s="73">
        <f t="shared" si="3"/>
        <v>34.189670642160358</v>
      </c>
    </row>
    <row r="75" spans="1:10" x14ac:dyDescent="0.25">
      <c r="A75" s="31" t="s">
        <v>67</v>
      </c>
      <c r="B75" s="23">
        <v>956426849.16999996</v>
      </c>
      <c r="C75" s="22">
        <v>346154989.17000002</v>
      </c>
      <c r="D75" s="74">
        <f t="shared" si="3"/>
        <v>36.192521097708408</v>
      </c>
    </row>
    <row r="76" spans="1:10" ht="15" customHeight="1" x14ac:dyDescent="0.25">
      <c r="A76" s="31" t="s">
        <v>68</v>
      </c>
      <c r="B76" s="23">
        <v>133903403.09999999</v>
      </c>
      <c r="C76" s="22">
        <v>54729467.390000001</v>
      </c>
      <c r="D76" s="74">
        <f t="shared" si="3"/>
        <v>40.872349860389775</v>
      </c>
    </row>
    <row r="77" spans="1:10" x14ac:dyDescent="0.25">
      <c r="A77" s="31" t="s">
        <v>69</v>
      </c>
      <c r="B77" s="23">
        <v>19508900</v>
      </c>
      <c r="C77" s="22">
        <v>403774.3</v>
      </c>
      <c r="D77" s="74">
        <f t="shared" si="3"/>
        <v>2.0696928068727605</v>
      </c>
    </row>
    <row r="78" spans="1:10" x14ac:dyDescent="0.25">
      <c r="A78" s="31" t="s">
        <v>70</v>
      </c>
      <c r="B78" s="23">
        <v>12818215.84</v>
      </c>
      <c r="C78" s="22">
        <v>4133586</v>
      </c>
      <c r="D78" s="74">
        <f t="shared" si="3"/>
        <v>32.247748451082408</v>
      </c>
    </row>
    <row r="79" spans="1:10" x14ac:dyDescent="0.25">
      <c r="A79" s="30" t="s">
        <v>71</v>
      </c>
      <c r="B79" s="6">
        <f>B80</f>
        <v>83924979.680000007</v>
      </c>
      <c r="C79" s="6">
        <f>C80</f>
        <v>36345370.159999996</v>
      </c>
      <c r="D79" s="75">
        <f t="shared" si="3"/>
        <v>43.306975227855062</v>
      </c>
      <c r="F79" s="14"/>
    </row>
    <row r="80" spans="1:10" x14ac:dyDescent="0.25">
      <c r="A80" s="31" t="s">
        <v>72</v>
      </c>
      <c r="B80" s="23">
        <v>83924979.680000007</v>
      </c>
      <c r="C80" s="22">
        <v>36345370.159999996</v>
      </c>
      <c r="D80" s="74">
        <f t="shared" si="3"/>
        <v>43.306975227855062</v>
      </c>
    </row>
    <row r="81" spans="1:8" x14ac:dyDescent="0.25">
      <c r="A81" s="30" t="s">
        <v>73</v>
      </c>
      <c r="B81" s="6">
        <f>B82+B83+B84+B85</f>
        <v>92645429.719999999</v>
      </c>
      <c r="C81" s="6">
        <f>C82+C83+C84+C85</f>
        <v>60508930.57</v>
      </c>
      <c r="D81" s="75">
        <f t="shared" si="3"/>
        <v>65.312375098129124</v>
      </c>
    </row>
    <row r="82" spans="1:8" x14ac:dyDescent="0.25">
      <c r="A82" s="31" t="s">
        <v>74</v>
      </c>
      <c r="B82" s="23">
        <v>922100</v>
      </c>
      <c r="C82" s="22">
        <v>339150</v>
      </c>
      <c r="D82" s="74">
        <f t="shared" si="3"/>
        <v>36.780175685934282</v>
      </c>
    </row>
    <row r="83" spans="1:8" x14ac:dyDescent="0.25">
      <c r="A83" s="31" t="s">
        <v>75</v>
      </c>
      <c r="B83" s="23">
        <v>566100</v>
      </c>
      <c r="C83" s="22">
        <v>437864</v>
      </c>
      <c r="D83" s="74">
        <f t="shared" si="3"/>
        <v>77.347465112170994</v>
      </c>
    </row>
    <row r="84" spans="1:8" x14ac:dyDescent="0.25">
      <c r="A84" s="31" t="s">
        <v>76</v>
      </c>
      <c r="B84" s="23">
        <v>90094706.719999999</v>
      </c>
      <c r="C84" s="22">
        <v>58903477.619999997</v>
      </c>
      <c r="D84" s="74">
        <f t="shared" si="3"/>
        <v>65.379509811894536</v>
      </c>
    </row>
    <row r="85" spans="1:8" ht="18.75" customHeight="1" x14ac:dyDescent="0.25">
      <c r="A85" s="31" t="s">
        <v>77</v>
      </c>
      <c r="B85" s="23">
        <v>1062523</v>
      </c>
      <c r="C85" s="22">
        <v>828438.95</v>
      </c>
      <c r="D85" s="74">
        <f t="shared" si="3"/>
        <v>77.969036905554049</v>
      </c>
    </row>
    <row r="86" spans="1:8" x14ac:dyDescent="0.25">
      <c r="A86" s="30" t="s">
        <v>78</v>
      </c>
      <c r="B86" s="6">
        <f>B87+B88+B89</f>
        <v>66960800</v>
      </c>
      <c r="C86" s="6">
        <f>C87+C88+C89</f>
        <v>26685491.5</v>
      </c>
      <c r="D86" s="75">
        <f t="shared" si="3"/>
        <v>39.852408424033165</v>
      </c>
    </row>
    <row r="87" spans="1:8" x14ac:dyDescent="0.25">
      <c r="A87" s="31" t="s">
        <v>79</v>
      </c>
      <c r="B87" s="23">
        <v>64532900</v>
      </c>
      <c r="C87" s="22">
        <v>24694965</v>
      </c>
      <c r="D87" s="74">
        <f t="shared" si="3"/>
        <v>38.267248178835914</v>
      </c>
    </row>
    <row r="88" spans="1:8" x14ac:dyDescent="0.25">
      <c r="A88" s="31" t="s">
        <v>80</v>
      </c>
      <c r="B88" s="23">
        <v>2427900</v>
      </c>
      <c r="C88" s="22">
        <v>1990526.5</v>
      </c>
      <c r="D88" s="74">
        <f t="shared" si="3"/>
        <v>81.985522467976452</v>
      </c>
    </row>
    <row r="89" spans="1:8" hidden="1" x14ac:dyDescent="0.25">
      <c r="A89" s="31" t="s">
        <v>81</v>
      </c>
      <c r="B89" s="23"/>
      <c r="C89" s="22"/>
      <c r="D89" s="74" t="e">
        <f t="shared" si="3"/>
        <v>#DIV/0!</v>
      </c>
    </row>
    <row r="90" spans="1:8" hidden="1" x14ac:dyDescent="0.25">
      <c r="A90" s="30" t="s">
        <v>82</v>
      </c>
      <c r="B90" s="6">
        <f>B91</f>
        <v>0</v>
      </c>
      <c r="C90" s="3">
        <f>C91</f>
        <v>0</v>
      </c>
      <c r="D90" s="74" t="e">
        <f t="shared" si="3"/>
        <v>#DIV/0!</v>
      </c>
    </row>
    <row r="91" spans="1:8" hidden="1" x14ac:dyDescent="0.25">
      <c r="A91" s="31" t="s">
        <v>83</v>
      </c>
      <c r="B91" s="23"/>
      <c r="C91" s="22"/>
      <c r="D91" s="74" t="e">
        <f t="shared" si="3"/>
        <v>#DIV/0!</v>
      </c>
    </row>
    <row r="92" spans="1:8" ht="16.5" thickBot="1" x14ac:dyDescent="0.3">
      <c r="A92" s="52" t="s">
        <v>84</v>
      </c>
      <c r="B92" s="53">
        <v>3000000</v>
      </c>
      <c r="C92" s="32">
        <v>0</v>
      </c>
      <c r="D92" s="76">
        <f t="shared" si="3"/>
        <v>0</v>
      </c>
    </row>
    <row r="93" spans="1:8" ht="16.5" hidden="1" thickBot="1" x14ac:dyDescent="0.3">
      <c r="A93" s="48" t="s">
        <v>94</v>
      </c>
      <c r="B93" s="49"/>
      <c r="C93" s="50"/>
      <c r="D93" s="77" t="e">
        <f t="shared" si="3"/>
        <v>#DIV/0!</v>
      </c>
    </row>
    <row r="94" spans="1:8" ht="30.75" customHeight="1" thickBot="1" x14ac:dyDescent="0.3">
      <c r="A94" s="35" t="s">
        <v>85</v>
      </c>
      <c r="B94" s="33">
        <f>B48+B56+B60+B65+B70+B73+B79+B81+B86+B90+B92+B93</f>
        <v>3051773832.1299992</v>
      </c>
      <c r="C94" s="33">
        <f>C48+C56+C60+C65+C70+C73+C79+C81+C86+C90+C92+C93</f>
        <v>993735946.75</v>
      </c>
      <c r="D94" s="78">
        <f t="shared" si="3"/>
        <v>32.562568572010377</v>
      </c>
      <c r="F94" s="14"/>
      <c r="H94" s="14"/>
    </row>
    <row r="95" spans="1:8" ht="7.5" hidden="1" customHeight="1" x14ac:dyDescent="0.25">
      <c r="A95" s="56"/>
      <c r="B95" s="38"/>
      <c r="C95" s="10"/>
      <c r="D95" s="77" t="e">
        <f t="shared" si="3"/>
        <v>#DIV/0!</v>
      </c>
    </row>
    <row r="96" spans="1:8" ht="21.2" customHeight="1" thickBot="1" x14ac:dyDescent="0.3">
      <c r="A96" s="35" t="s">
        <v>86</v>
      </c>
      <c r="B96" s="33">
        <f>B46-B94</f>
        <v>-193030659.99999905</v>
      </c>
      <c r="C96" s="21">
        <f>C46-C94</f>
        <v>16904633.409999967</v>
      </c>
      <c r="D96" s="78">
        <f t="shared" si="3"/>
        <v>-8.7574861993426598</v>
      </c>
      <c r="F96" s="14"/>
      <c r="H96" s="14"/>
    </row>
    <row r="97" spans="1:4" x14ac:dyDescent="0.25">
      <c r="A97" s="39" t="s">
        <v>99</v>
      </c>
      <c r="B97" s="40"/>
      <c r="C97" s="41"/>
      <c r="D97" s="79"/>
    </row>
    <row r="98" spans="1:4" x14ac:dyDescent="0.25">
      <c r="A98" s="30" t="s">
        <v>87</v>
      </c>
      <c r="B98" s="6">
        <f>B99+B100</f>
        <v>40000000</v>
      </c>
      <c r="C98" s="6">
        <f>C99+C100</f>
        <v>0</v>
      </c>
      <c r="D98" s="80">
        <v>0</v>
      </c>
    </row>
    <row r="99" spans="1:4" x14ac:dyDescent="0.25">
      <c r="A99" s="31" t="s">
        <v>88</v>
      </c>
      <c r="B99" s="23">
        <v>80000000</v>
      </c>
      <c r="C99" s="22">
        <v>0</v>
      </c>
      <c r="D99" s="81">
        <f t="shared" si="3"/>
        <v>0</v>
      </c>
    </row>
    <row r="100" spans="1:4" x14ac:dyDescent="0.25">
      <c r="A100" s="31" t="s">
        <v>89</v>
      </c>
      <c r="B100" s="23">
        <v>-40000000</v>
      </c>
      <c r="C100" s="22">
        <v>0</v>
      </c>
      <c r="D100" s="81">
        <f t="shared" si="3"/>
        <v>0</v>
      </c>
    </row>
    <row r="101" spans="1:4" ht="31.5" hidden="1" x14ac:dyDescent="0.25">
      <c r="A101" s="31" t="s">
        <v>90</v>
      </c>
      <c r="B101" s="23">
        <v>0</v>
      </c>
      <c r="C101" s="22">
        <v>0</v>
      </c>
      <c r="D101" s="81" t="e">
        <f t="shared" si="3"/>
        <v>#DIV/0!</v>
      </c>
    </row>
    <row r="102" spans="1:4" ht="31.5" hidden="1" x14ac:dyDescent="0.25">
      <c r="A102" s="31" t="s">
        <v>91</v>
      </c>
      <c r="B102" s="23">
        <v>0</v>
      </c>
      <c r="C102" s="22">
        <v>0</v>
      </c>
      <c r="D102" s="81" t="e">
        <f t="shared" si="3"/>
        <v>#DIV/0!</v>
      </c>
    </row>
    <row r="103" spans="1:4" ht="30.75" customHeight="1" thickBot="1" x14ac:dyDescent="0.3">
      <c r="A103" s="52" t="s">
        <v>92</v>
      </c>
      <c r="B103" s="53">
        <v>153030660</v>
      </c>
      <c r="C103" s="32">
        <v>-16904633.41</v>
      </c>
      <c r="D103" s="82">
        <f t="shared" si="3"/>
        <v>-11.046566361276884</v>
      </c>
    </row>
    <row r="104" spans="1:4" s="20" customFormat="1" ht="23.25" customHeight="1" x14ac:dyDescent="0.25">
      <c r="A104" s="17"/>
      <c r="B104" s="18"/>
      <c r="C104" s="18"/>
      <c r="D104" s="19"/>
    </row>
    <row r="105" spans="1:4" x14ac:dyDescent="0.25">
      <c r="A105" s="1" t="s">
        <v>96</v>
      </c>
      <c r="B105" s="36"/>
      <c r="C105" s="36"/>
      <c r="D105" s="2"/>
    </row>
    <row r="106" spans="1:4" ht="18" customHeight="1" x14ac:dyDescent="0.25">
      <c r="A106" s="1" t="s">
        <v>93</v>
      </c>
      <c r="B106" s="15"/>
      <c r="C106" s="83" t="s">
        <v>101</v>
      </c>
      <c r="D106" s="84"/>
    </row>
    <row r="107" spans="1:4" x14ac:dyDescent="0.25">
      <c r="A107" s="9"/>
      <c r="B107" s="24"/>
      <c r="C107" s="24"/>
      <c r="D107" s="9"/>
    </row>
    <row r="108" spans="1:4" ht="42.75" customHeight="1" x14ac:dyDescent="0.25">
      <c r="A108" s="9"/>
      <c r="B108" s="24"/>
      <c r="C108" s="24"/>
      <c r="D108" s="9"/>
    </row>
    <row r="109" spans="1:4" x14ac:dyDescent="0.25">
      <c r="A109" s="9"/>
      <c r="B109" s="24"/>
      <c r="C109" s="24"/>
      <c r="D109" s="9"/>
    </row>
  </sheetData>
  <mergeCells count="5">
    <mergeCell ref="C106:D106"/>
    <mergeCell ref="A1:D1"/>
    <mergeCell ref="B47:D47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5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2022-07-13T10:55:08Z</dcterms:modified>
</cp:coreProperties>
</file>