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11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'Анастасово'!$A$1:$E$67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'Мишуково'!$A$1:$E$66</definedName>
    <definedName name="_xlnm.Print_Area" localSheetId="4">'Напольное'!$A$1:$E$67</definedName>
    <definedName name="_xlnm.Print_Area" localSheetId="5">'Никулино'!$A$1:$E$66</definedName>
    <definedName name="_xlnm.Print_Area" localSheetId="6">'Октябрьское'!$A$1:$E$67</definedName>
    <definedName name="_xlnm.Print_Area" localSheetId="7">'Порецкое'!$A$1:$E$71</definedName>
    <definedName name="_xlnm.Print_Area" localSheetId="8">'Рындино'!$A$1:$E$67</definedName>
    <definedName name="_xlnm.Print_Area" localSheetId="9">'Семеновское'!$A$1:$E$67</definedName>
    <definedName name="_xlnm.Print_Area" localSheetId="10">'Сиява'!$A$1:$E$68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<sst xmlns="http://schemas.openxmlformats.org/spreadsheetml/2006/main" count="1077" uniqueCount="102">
  <si>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</si>
  <si>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</si>
  <si>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</si>
  <si>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</si>
  <si>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</si>
  <si>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</si>
  <si>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</si>
  <si>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</si>
  <si>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</si>
  <si>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</si>
  <si>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</si>
  <si>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</si>
  <si>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</si>
  <si>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</si>
  <si>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</si>
  <si>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</si>
  <si>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</si>
  <si>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</si>
  <si>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</si>
  <si>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</si>
  <si>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</si>
  <si>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</si>
  <si>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</si>
  <si>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</si>
  <si>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</si>
  <si>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</si>
  <si>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</si>
  <si>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</si>
  <si>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</si>
  <si>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</si>
  <si>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</si>
  <si>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</si>
  <si>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</si>
  <si>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</si>
  <si>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</si>
  <si>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</si>
  <si>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</si>
  <si>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</si>
  <si>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</si>
  <si>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</si>
  <si>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</si>
  <si>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</si>
  <si>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</si>
  <si>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</si>
  <si>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</si>
  <si>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</si>
  <si>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</si>
  <si>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</si>
  <si>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</si>
  <si>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</si>
  <si>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</si>
  <si>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</si>
  <si>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</si>
  <si>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</si>
  <si>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</si>
  <si>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</si>
  <si>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</si>
  <si>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</si>
  <si>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</si>
  <si>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</si>
  <si>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</si>
  <si>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</si>
  <si>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</si>
  <si>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</si>
  <si>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</si>
  <si>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</si>
  <si>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</si>
  <si>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 xml:space="preserve">Начальник финансового отдела 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</si>
  <si>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</si>
  <si>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</si>
  <si>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</si>
  <si>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</si>
  <si>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</si>
  <si>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</si>
  <si>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</si>
  <si>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</si>
  <si>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оказания платных услуг</t>
  </si>
  <si>
    <t>______________________Т.И.Галахова</t>
  </si>
  <si>
    <t>Иные межбюджетные трансферты</t>
  </si>
  <si>
    <t>_______________________Т.И.Галахова</t>
  </si>
  <si>
    <t>От оказания платных услуг</t>
  </si>
  <si>
    <t>Начальник финансового отдела                                                        Т.И.Галахова</t>
  </si>
  <si>
    <t>аналитических индикаторов, характеризующих состояние бюджета Анастасовского сельского поселения за 2 квартал 2022 года</t>
  </si>
  <si>
    <t>Испонитель зам.начальника</t>
  </si>
  <si>
    <t>______________________Е.Ю.Мельникова</t>
  </si>
  <si>
    <t>аналитических индикаторов, характеризующих состояние бюджета Козловского сельского поселения за 2 квартал 2022 года</t>
  </si>
  <si>
    <t>аналитических индикаторов, характеризующих состояние бюджета Кудеихинского сельского поселения за 2 квартал 2022 год</t>
  </si>
  <si>
    <t>аналитических индикаторов, характеризующих состояние бюджета Мишуковского сельского поселения за 2 квартал 2022 год</t>
  </si>
  <si>
    <t>Испонитель  зам.начальника</t>
  </si>
  <si>
    <t>_____________________Е.Ю.Мельникова</t>
  </si>
  <si>
    <t>аналитических индикаторов, характеризующих состояние бюджета Наполновского сельского поселения за 2 квартал 2022 год</t>
  </si>
  <si>
    <t>Доходы от оказания платных услуг и компенсации затрат государства</t>
  </si>
  <si>
    <t>аналитических индикаторов, характеризующих состояние бюджета Никулинского сельского поселения за 2 квартал  2022 год</t>
  </si>
  <si>
    <t>аналитических индикаторов, характеризующих состояние бюджета Октябрьского сельского поселения за 2 квартал  2022 год</t>
  </si>
  <si>
    <t>аналитических индикаторов, характеризующих состояние бюджета Порецкого сельского поселения за 2 квартал 2022 год</t>
  </si>
  <si>
    <t>аналитических индикаторов, характеризующих состояние бюджета Рындинского сельского поселения за 2 квартал 2022 год</t>
  </si>
  <si>
    <t>аналитических индикаторов, характеризующих состояние бюджета Семеновского сельского поселения за 2 квартал 2022 год</t>
  </si>
  <si>
    <t>аналитических индикаторов, характеризующих состояние бюджета Сиявского сельского поселения за 2 квартал 2022 год</t>
  </si>
  <si>
    <t xml:space="preserve">Испонитель зам.начальника </t>
  </si>
  <si>
    <t>____________________Е.Ю.Мельникова</t>
  </si>
  <si>
    <t>аналитических индикаторов, характеризующих состояние бюджета Сыресинского сельского поселения за 2 квартал 2022 год</t>
  </si>
  <si>
    <t>Исполнитель зам.начальника                                            Е.Ю.Мельникова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</si>
</sst>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E63" sqref="E6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82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B6+B24+B31</f>
        <v>5941762.29</v>
      </c>
      <c r="C5" s="4">
        <f>C6+C24+C31</f>
        <v>1850361.76</v>
      </c>
      <c r="D5" s="8">
        <f>C5/B5*100</f>
        <v>31.141632224401896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1137213</v>
      </c>
      <c r="C6" s="30">
        <f>C8+C9+C12+C13+C17+C18+C14+C16+C19+C20+C22+C21+C15+C23</f>
        <v>486736.99</v>
      </c>
      <c r="D6" s="8">
        <f aca="true" t="shared" si="0" ref="D6:D46">C6/B6*100</f>
        <v>42.800864042180315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29">
        <v>103800</v>
      </c>
      <c r="C8" s="29">
        <v>25668.65</v>
      </c>
      <c r="D8" s="11">
        <f t="shared" si="0"/>
        <v>24.728949903660887</v>
      </c>
      <c r="E8" s="12"/>
      <c r="F8" s="25"/>
      <c r="G8" s="17"/>
    </row>
    <row r="9" spans="1:7" ht="12" customHeight="1">
      <c r="A9" s="22" t="s">
        <v>12</v>
      </c>
      <c r="B9" s="29">
        <f>B11</f>
        <v>10000</v>
      </c>
      <c r="C9" s="29">
        <f>C11</f>
        <v>16853.4</v>
      </c>
      <c r="D9" s="11">
        <f t="shared" si="0"/>
        <v>168.534</v>
      </c>
      <c r="E9" s="12"/>
      <c r="F9" s="17"/>
      <c r="G9" s="17"/>
    </row>
    <row r="10" spans="1:7" ht="12" customHeight="1">
      <c r="A10" s="22" t="s">
        <v>10</v>
      </c>
      <c r="B10" s="29"/>
      <c r="C10" s="42"/>
      <c r="D10" s="11"/>
      <c r="E10" s="12"/>
      <c r="F10" s="17"/>
      <c r="G10" s="17"/>
    </row>
    <row r="11" spans="1:7" ht="12" customHeight="1">
      <c r="A11" s="10" t="s">
        <v>13</v>
      </c>
      <c r="B11" s="29">
        <v>10000</v>
      </c>
      <c r="C11" s="29">
        <v>16853.4</v>
      </c>
      <c r="D11" s="11">
        <f t="shared" si="0"/>
        <v>168.534</v>
      </c>
      <c r="E11" s="3"/>
      <c r="F11" s="17"/>
      <c r="G11" s="17"/>
    </row>
    <row r="12" spans="1:7" ht="12" customHeight="1">
      <c r="A12" s="22" t="s">
        <v>14</v>
      </c>
      <c r="B12" s="29">
        <v>94000</v>
      </c>
      <c r="C12" s="29">
        <v>357.36</v>
      </c>
      <c r="D12" s="11">
        <f t="shared" si="0"/>
        <v>0.3801702127659574</v>
      </c>
      <c r="E12" s="3"/>
      <c r="F12" s="17"/>
      <c r="G12" s="17"/>
    </row>
    <row r="13" spans="1:7" ht="12" customHeight="1">
      <c r="A13" s="22" t="s">
        <v>0</v>
      </c>
      <c r="B13" s="29">
        <v>247000</v>
      </c>
      <c r="C13" s="29">
        <v>18135.48</v>
      </c>
      <c r="D13" s="11">
        <f t="shared" si="0"/>
        <v>7.342299595141701</v>
      </c>
      <c r="E13" s="3"/>
      <c r="F13" s="17"/>
      <c r="G13" s="17"/>
    </row>
    <row r="14" spans="1:7" s="19" customFormat="1" ht="12.75">
      <c r="A14" s="22" t="s">
        <v>16</v>
      </c>
      <c r="B14" s="29">
        <v>0</v>
      </c>
      <c r="C14" s="29">
        <v>750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9">
        <v>283000</v>
      </c>
      <c r="C15" s="29">
        <v>152813.88</v>
      </c>
      <c r="D15" s="11">
        <f>C15/B15*100</f>
        <v>53.997837455830386</v>
      </c>
      <c r="E15" s="6"/>
      <c r="F15" s="17"/>
      <c r="G15" s="17"/>
    </row>
    <row r="16" spans="1:7" ht="12" customHeight="1">
      <c r="A16" s="22" t="s">
        <v>57</v>
      </c>
      <c r="B16" s="29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29">
        <v>273100</v>
      </c>
      <c r="C17" s="29">
        <v>197158.22</v>
      </c>
      <c r="D17" s="11">
        <f t="shared" si="0"/>
        <v>72.19268399853533</v>
      </c>
      <c r="E17" s="6"/>
      <c r="F17" s="17"/>
      <c r="G17" s="17"/>
    </row>
    <row r="18" spans="1:7" s="19" customFormat="1" ht="12.75">
      <c r="A18" s="22" t="s">
        <v>53</v>
      </c>
      <c r="B18" s="29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9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9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9">
        <v>0</v>
      </c>
      <c r="C21" s="29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9">
        <v>126313</v>
      </c>
      <c r="C22" s="29">
        <v>75000</v>
      </c>
      <c r="D22" s="11">
        <f t="shared" si="0"/>
        <v>59.37631122687292</v>
      </c>
      <c r="E22" s="6"/>
      <c r="F22" s="17"/>
      <c r="G22" s="17"/>
    </row>
    <row r="23" spans="1:7" s="19" customFormat="1" ht="12.75">
      <c r="A23" s="22" t="s">
        <v>75</v>
      </c>
      <c r="B23" s="29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9">
        <f>B26+B27+B29+B30+B28</f>
        <v>4804549.29</v>
      </c>
      <c r="C24" s="41">
        <f>C26+C27+C29+C30+C28</f>
        <v>1363624.77</v>
      </c>
      <c r="D24" s="11">
        <f t="shared" si="0"/>
        <v>28.381949849868228</v>
      </c>
      <c r="E24" s="6"/>
      <c r="F24" s="17"/>
      <c r="G24" s="17"/>
    </row>
    <row r="25" spans="1:7" s="19" customFormat="1" ht="11.25" customHeight="1">
      <c r="A25" s="22" t="s">
        <v>10</v>
      </c>
      <c r="B25" s="29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29">
        <v>1466500</v>
      </c>
      <c r="C26" s="29">
        <v>733000</v>
      </c>
      <c r="D26" s="11">
        <f t="shared" si="0"/>
        <v>49.98295260825093</v>
      </c>
      <c r="E26" s="6"/>
      <c r="F26" s="17"/>
      <c r="G26" s="17"/>
    </row>
    <row r="27" spans="1:7" s="19" customFormat="1" ht="12.75">
      <c r="A27" s="22" t="s">
        <v>19</v>
      </c>
      <c r="B27" s="29">
        <v>2823049.29</v>
      </c>
      <c r="C27" s="29">
        <v>115624.77</v>
      </c>
      <c r="D27" s="11">
        <f t="shared" si="0"/>
        <v>4.095740389995103</v>
      </c>
      <c r="E27" s="6"/>
      <c r="F27" s="17"/>
      <c r="G27" s="17"/>
    </row>
    <row r="28" spans="1:7" s="19" customFormat="1" ht="12.75">
      <c r="A28" s="22" t="s">
        <v>78</v>
      </c>
      <c r="B28" s="29">
        <v>515000</v>
      </c>
      <c r="C28" s="29">
        <v>515000</v>
      </c>
      <c r="D28" s="11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41"/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41">
        <v>0</v>
      </c>
      <c r="C30" s="29">
        <v>0</v>
      </c>
      <c r="D30" s="11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43">
        <v>0</v>
      </c>
      <c r="C31" s="30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4">
        <f>B34+B35+B36+B38+B39+B40+B42+B41+B37</f>
        <v>6065762.29</v>
      </c>
      <c r="C32" s="44">
        <f>C34+C35+C36+C38+C39+C40+C42+C41+C37</f>
        <v>1153154.73</v>
      </c>
      <c r="D32" s="8">
        <f t="shared" si="0"/>
        <v>19.01087901022907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1296971</v>
      </c>
      <c r="C34" s="21">
        <v>587710.97</v>
      </c>
      <c r="D34" s="8">
        <f t="shared" si="0"/>
        <v>45.314118048900085</v>
      </c>
      <c r="E34" s="6" t="s">
        <v>8</v>
      </c>
      <c r="F34" s="17"/>
      <c r="G34" s="17"/>
    </row>
    <row r="35" spans="1:7" ht="25.5">
      <c r="A35" s="7" t="s">
        <v>22</v>
      </c>
      <c r="B35" s="21">
        <v>94824</v>
      </c>
      <c r="C35" s="21">
        <v>42879.47</v>
      </c>
      <c r="D35" s="8">
        <f t="shared" si="0"/>
        <v>45.22006032228128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0</v>
      </c>
      <c r="D36" s="8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1285364.38</v>
      </c>
      <c r="C37" s="21">
        <v>184313.3</v>
      </c>
      <c r="D37" s="8">
        <f>C37/B37*100</f>
        <v>14.339381335586724</v>
      </c>
      <c r="E37" s="6" t="s">
        <v>8</v>
      </c>
      <c r="F37" s="17"/>
      <c r="G37" s="17"/>
    </row>
    <row r="38" spans="1:7" ht="25.5">
      <c r="A38" s="28" t="s">
        <v>24</v>
      </c>
      <c r="B38" s="21">
        <v>2748602.91</v>
      </c>
      <c r="C38" s="21">
        <v>264235.28</v>
      </c>
      <c r="D38" s="8">
        <f t="shared" si="0"/>
        <v>9.613439578291068</v>
      </c>
      <c r="E38" s="6" t="s">
        <v>8</v>
      </c>
      <c r="F38" s="17"/>
      <c r="G38" s="17"/>
    </row>
    <row r="39" spans="1:7" ht="15" customHeight="1">
      <c r="A39" s="28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617000</v>
      </c>
      <c r="C40" s="21">
        <v>56015.71</v>
      </c>
      <c r="D40" s="8">
        <f t="shared" si="0"/>
        <v>9.078721231766613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18000</v>
      </c>
      <c r="D42" s="8">
        <f t="shared" si="0"/>
        <v>90</v>
      </c>
      <c r="E42" s="6" t="s">
        <v>8</v>
      </c>
      <c r="F42" s="17"/>
      <c r="G42" s="17"/>
    </row>
    <row r="43" spans="1:7" ht="25.5">
      <c r="A43" s="27" t="s">
        <v>27</v>
      </c>
      <c r="B43" s="4">
        <f>B32</f>
        <v>6065762.29</v>
      </c>
      <c r="C43" s="4">
        <f>C32</f>
        <v>1153154.73</v>
      </c>
      <c r="D43" s="8">
        <f t="shared" si="0"/>
        <v>19.01087901022907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6065762.29</v>
      </c>
      <c r="C45" s="21">
        <f>C43-C46</f>
        <v>1153154.73</v>
      </c>
      <c r="D45" s="9">
        <f t="shared" si="0"/>
        <v>19.01087901022907</v>
      </c>
      <c r="E45" s="3"/>
      <c r="F45" s="17"/>
      <c r="G45" s="17"/>
    </row>
    <row r="46" spans="1:7" ht="12.75">
      <c r="A46" s="5" t="s">
        <v>54</v>
      </c>
      <c r="B46" s="21"/>
      <c r="C46" s="21">
        <v>0</v>
      </c>
      <c r="D46" s="9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-124000</v>
      </c>
      <c r="C47" s="21">
        <f>C5-C32</f>
        <v>697207.03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9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67</v>
      </c>
      <c r="B65" s="54" t="s">
        <v>77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83</v>
      </c>
      <c r="B67" s="54" t="s">
        <v>84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B6+B24+B31</f>
        <v>6419972</v>
      </c>
      <c r="C5" s="4">
        <f>C6+C24+C31</f>
        <v>2054853.25</v>
      </c>
      <c r="D5" s="3">
        <f aca="true" t="shared" si="0" ref="D5:D46">C5/B5*100</f>
        <v>32.00719956411025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912187.8</v>
      </c>
      <c r="C6" s="21">
        <f>C8+C9+C12+C13+C17+C18+C14+C16+C20+C21+C23+C22+C15+C19</f>
        <v>305493.69</v>
      </c>
      <c r="D6" s="3">
        <f t="shared" si="0"/>
        <v>33.490218790472746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44100</v>
      </c>
      <c r="C8" s="23">
        <v>24558.97</v>
      </c>
      <c r="D8" s="12">
        <f t="shared" si="0"/>
        <v>55.689274376417245</v>
      </c>
      <c r="E8" s="12"/>
      <c r="F8" s="25"/>
      <c r="G8" s="17"/>
    </row>
    <row r="9" spans="1:7" ht="12.75">
      <c r="A9" s="22" t="s">
        <v>12</v>
      </c>
      <c r="B9" s="23">
        <f>B11</f>
        <v>28000</v>
      </c>
      <c r="C9" s="23">
        <f>C11</f>
        <v>2700</v>
      </c>
      <c r="D9" s="12">
        <f t="shared" si="0"/>
        <v>9.642857142857144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28000</v>
      </c>
      <c r="C11" s="23">
        <v>2700</v>
      </c>
      <c r="D11" s="12">
        <f t="shared" si="0"/>
        <v>9.642857142857144</v>
      </c>
      <c r="E11" s="3"/>
      <c r="F11" s="17"/>
      <c r="G11" s="17"/>
    </row>
    <row r="12" spans="1:7" ht="12.75">
      <c r="A12" s="22" t="s">
        <v>14</v>
      </c>
      <c r="B12" s="23">
        <v>35000</v>
      </c>
      <c r="C12" s="23">
        <v>1805.87</v>
      </c>
      <c r="D12" s="12">
        <f t="shared" si="0"/>
        <v>5.159628571428572</v>
      </c>
      <c r="E12" s="3"/>
      <c r="F12" s="17"/>
      <c r="G12" s="17"/>
    </row>
    <row r="13" spans="1:7" ht="12.75">
      <c r="A13" s="22" t="s">
        <v>0</v>
      </c>
      <c r="B13" s="23">
        <v>207000</v>
      </c>
      <c r="C13" s="23">
        <v>20928.29</v>
      </c>
      <c r="D13" s="12">
        <f t="shared" si="0"/>
        <v>10.11028502415459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338000</v>
      </c>
      <c r="C15" s="23">
        <v>182746.48</v>
      </c>
      <c r="D15" s="12">
        <f>C15/B15*100</f>
        <v>54.06700591715977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66000</v>
      </c>
      <c r="C17" s="23">
        <v>5608</v>
      </c>
      <c r="D17" s="12">
        <f t="shared" si="0"/>
        <v>8.496969696969698</v>
      </c>
      <c r="E17" s="6"/>
      <c r="F17" s="17"/>
      <c r="G17" s="17"/>
    </row>
    <row r="18" spans="1:7" s="19" customFormat="1" ht="12.75">
      <c r="A18" s="22" t="s">
        <v>53</v>
      </c>
      <c r="B18" s="23">
        <v>30000</v>
      </c>
      <c r="C18" s="23">
        <v>23971.51</v>
      </c>
      <c r="D18" s="12">
        <f t="shared" si="0"/>
        <v>79.90503333333334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42174.57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164087.8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5507784.2</v>
      </c>
      <c r="C24" s="23">
        <f>C26+C27+C29+C30+C28</f>
        <v>1749359.56</v>
      </c>
      <c r="D24" s="12">
        <f t="shared" si="0"/>
        <v>31.76158499456097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1592800</v>
      </c>
      <c r="C26" s="23">
        <v>1126500</v>
      </c>
      <c r="D26" s="12">
        <f t="shared" si="0"/>
        <v>70.72451029633349</v>
      </c>
      <c r="E26" s="6"/>
      <c r="F26" s="17"/>
      <c r="G26" s="17"/>
    </row>
    <row r="27" spans="1:7" s="19" customFormat="1" ht="12.75">
      <c r="A27" s="22" t="s">
        <v>19</v>
      </c>
      <c r="B27" s="23">
        <v>3417984.2</v>
      </c>
      <c r="C27" s="23">
        <v>125859.56</v>
      </c>
      <c r="D27" s="12">
        <f t="shared" si="0"/>
        <v>3.682274482134821</v>
      </c>
      <c r="E27" s="6"/>
      <c r="F27" s="17"/>
      <c r="G27" s="17"/>
    </row>
    <row r="28" spans="1:7" s="19" customFormat="1" ht="12.75">
      <c r="A28" s="22" t="s">
        <v>78</v>
      </c>
      <c r="B28" s="23">
        <v>497000</v>
      </c>
      <c r="C28" s="23">
        <v>497000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2.5" customHeight="1">
      <c r="A32" s="2" t="s">
        <v>20</v>
      </c>
      <c r="B32" s="4">
        <f>B34+B35+B36+B38+B39+B40+B42+B41+B37</f>
        <v>6419972</v>
      </c>
      <c r="C32" s="4">
        <f>C34+C35+C36+C38+C39+C40+C42+C41+C37</f>
        <v>1008362.4900000001</v>
      </c>
      <c r="D32" s="3">
        <f t="shared" si="0"/>
        <v>15.706649343641999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1456200</v>
      </c>
      <c r="C34" s="21">
        <v>666640.5</v>
      </c>
      <c r="D34" s="3">
        <f t="shared" si="0"/>
        <v>45.77946023897817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94824</v>
      </c>
      <c r="C35" s="21">
        <v>38819.56</v>
      </c>
      <c r="D35" s="3">
        <f t="shared" si="0"/>
        <v>40.93853876655699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55900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2106603</v>
      </c>
      <c r="C37" s="21">
        <v>118681.4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2422774</v>
      </c>
      <c r="C38" s="21">
        <v>53244.93</v>
      </c>
      <c r="D38" s="3">
        <f t="shared" si="0"/>
        <v>2.197684554977063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263671</v>
      </c>
      <c r="C40" s="21">
        <v>125876.1</v>
      </c>
      <c r="D40" s="3">
        <f t="shared" si="0"/>
        <v>47.73983486997053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>
        <v>0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5100</v>
      </c>
      <c r="D42" s="3">
        <f t="shared" si="0"/>
        <v>25.5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6419972</v>
      </c>
      <c r="C43" s="21">
        <f>C32</f>
        <v>1008362.4900000001</v>
      </c>
      <c r="D43" s="3">
        <f t="shared" si="0"/>
        <v>15.706649343641999</v>
      </c>
      <c r="E43" s="6" t="s">
        <v>8</v>
      </c>
      <c r="F43" s="17"/>
      <c r="G43" s="17"/>
    </row>
    <row r="44" spans="1:7" ht="12.75">
      <c r="A44" s="22" t="s">
        <v>10</v>
      </c>
      <c r="B44" s="23">
        <v>0</v>
      </c>
      <c r="C44" s="23">
        <v>0</v>
      </c>
      <c r="D44" s="3">
        <v>0</v>
      </c>
      <c r="E44" s="24"/>
      <c r="F44" s="17"/>
      <c r="G44" s="17"/>
    </row>
    <row r="45" spans="1:7" ht="12.75">
      <c r="A45" s="5" t="s">
        <v>28</v>
      </c>
      <c r="B45" s="21">
        <f>B43-B46</f>
        <v>6419972</v>
      </c>
      <c r="C45" s="21">
        <f>C43-C46</f>
        <v>1008362.4900000001</v>
      </c>
      <c r="D45" s="6">
        <f t="shared" si="0"/>
        <v>15.706649343641999</v>
      </c>
      <c r="E45" s="3"/>
      <c r="F45" s="17"/>
      <c r="G45" s="17"/>
    </row>
    <row r="46" spans="1:7" s="19" customFormat="1" ht="12.75">
      <c r="A46" s="2" t="s">
        <v>54</v>
      </c>
      <c r="B46" s="4"/>
      <c r="C46" s="4">
        <v>0</v>
      </c>
      <c r="D46" s="3" t="e">
        <f t="shared" si="0"/>
        <v>#DIV/0!</v>
      </c>
      <c r="E46" s="3"/>
      <c r="F46" s="18"/>
      <c r="G46" s="18"/>
    </row>
    <row r="47" spans="1:7" ht="49.5" customHeight="1">
      <c r="A47" s="5" t="s">
        <v>64</v>
      </c>
      <c r="B47" s="21">
        <f>B5-B32</f>
        <v>0</v>
      </c>
      <c r="C47" s="21">
        <f>C5-C32</f>
        <v>1046490.7599999999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5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67</v>
      </c>
      <c r="B65" s="54" t="s">
        <v>77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83</v>
      </c>
      <c r="B67" s="54" t="s">
        <v>84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21171759</v>
      </c>
      <c r="C5" s="4">
        <f>C6+C25+C32</f>
        <v>3843053.2800000003</v>
      </c>
      <c r="D5" s="3">
        <f aca="true" t="shared" si="0" ref="D5:D47">C5/B5*100</f>
        <v>18.151790222059493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2204226</v>
      </c>
      <c r="C6" s="21">
        <f>C8+C9+C12+C13+C18+C19+C14+C16+C20+C21+C24+C22+C15+C23+C17</f>
        <v>909758.4299999999</v>
      </c>
      <c r="D6" s="3">
        <f t="shared" si="0"/>
        <v>41.27337351070171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15000</v>
      </c>
      <c r="C8" s="23">
        <v>10312.85</v>
      </c>
      <c r="D8" s="12">
        <f t="shared" si="0"/>
        <v>68.75233333333334</v>
      </c>
      <c r="E8" s="12"/>
      <c r="F8" s="25"/>
      <c r="G8" s="17"/>
    </row>
    <row r="9" spans="1:7" ht="12.75">
      <c r="A9" s="22" t="s">
        <v>12</v>
      </c>
      <c r="B9" s="23">
        <f>B11</f>
        <v>4000</v>
      </c>
      <c r="C9" s="23">
        <f>C11</f>
        <v>4106.1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4000</v>
      </c>
      <c r="C11" s="23">
        <v>4106.1</v>
      </c>
      <c r="D11" s="12"/>
      <c r="E11" s="3"/>
      <c r="F11" s="17"/>
      <c r="G11" s="17"/>
    </row>
    <row r="12" spans="1:7" ht="12.75">
      <c r="A12" s="22" t="s">
        <v>14</v>
      </c>
      <c r="B12" s="23">
        <v>64000</v>
      </c>
      <c r="C12" s="23">
        <v>4369.32</v>
      </c>
      <c r="D12" s="12">
        <f t="shared" si="0"/>
        <v>6.8270625</v>
      </c>
      <c r="E12" s="3"/>
      <c r="F12" s="17"/>
      <c r="G12" s="17"/>
    </row>
    <row r="13" spans="1:7" ht="12.75">
      <c r="A13" s="22" t="s">
        <v>0</v>
      </c>
      <c r="B13" s="23">
        <v>145000</v>
      </c>
      <c r="C13" s="23">
        <v>17155.65</v>
      </c>
      <c r="D13" s="12">
        <f t="shared" si="0"/>
        <v>11.83148275862069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576000</v>
      </c>
      <c r="C15" s="23">
        <v>311929.29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74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1256440</v>
      </c>
      <c r="C18" s="23">
        <v>323885.22</v>
      </c>
      <c r="D18" s="12">
        <f t="shared" si="0"/>
        <v>25.778009296106458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143786</v>
      </c>
      <c r="C24" s="23">
        <v>238000</v>
      </c>
      <c r="D24" s="12">
        <f t="shared" si="0"/>
        <v>165.5237644833294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18967533</v>
      </c>
      <c r="C25" s="23">
        <f>C27+C28+C30+C31+C29</f>
        <v>2933294.85</v>
      </c>
      <c r="D25" s="12">
        <f t="shared" si="0"/>
        <v>15.464820069114946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916500</v>
      </c>
      <c r="C27" s="23">
        <v>916500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16327033</v>
      </c>
      <c r="C28" s="23">
        <v>292794.85</v>
      </c>
      <c r="D28" s="12">
        <f t="shared" si="0"/>
        <v>1.7933132737589248</v>
      </c>
      <c r="E28" s="6"/>
      <c r="F28" s="17"/>
      <c r="G28" s="17"/>
    </row>
    <row r="29" spans="1:7" s="19" customFormat="1" ht="12.75">
      <c r="A29" s="22" t="s">
        <v>78</v>
      </c>
      <c r="B29" s="23">
        <v>1724000</v>
      </c>
      <c r="C29" s="23">
        <v>1724000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61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21171759</v>
      </c>
      <c r="C33" s="4">
        <f>C35+C36+C37+C39+C40+C41+C43+C42+C38</f>
        <v>1953919</v>
      </c>
      <c r="D33" s="3">
        <f t="shared" si="0"/>
        <v>9.22889307402375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1690676</v>
      </c>
      <c r="C35" s="21">
        <v>1215335.51</v>
      </c>
      <c r="D35" s="3">
        <f t="shared" si="0"/>
        <v>71.88458995100186</v>
      </c>
      <c r="E35" s="6" t="s">
        <v>8</v>
      </c>
      <c r="F35" s="17"/>
      <c r="G35" s="17"/>
    </row>
    <row r="36" spans="1:7" ht="25.5">
      <c r="A36" s="7" t="s">
        <v>22</v>
      </c>
      <c r="B36" s="21">
        <v>94824</v>
      </c>
      <c r="C36" s="21">
        <v>35440.85</v>
      </c>
      <c r="D36" s="3">
        <f t="shared" si="0"/>
        <v>37.37540074242808</v>
      </c>
      <c r="E36" s="6" t="s">
        <v>8</v>
      </c>
      <c r="F36" s="17"/>
      <c r="G36" s="17"/>
    </row>
    <row r="37" spans="1:7" ht="25.5">
      <c r="A37" s="28" t="s">
        <v>23</v>
      </c>
      <c r="B37" s="21">
        <v>3000</v>
      </c>
      <c r="C37" s="21">
        <v>0</v>
      </c>
      <c r="D37" s="3">
        <f t="shared" si="0"/>
        <v>0</v>
      </c>
      <c r="E37" s="6" t="s">
        <v>8</v>
      </c>
      <c r="F37" s="17"/>
      <c r="G37" s="17"/>
    </row>
    <row r="38" spans="1:7" ht="25.5">
      <c r="A38" s="28" t="s">
        <v>51</v>
      </c>
      <c r="B38" s="21">
        <v>1831674.5</v>
      </c>
      <c r="C38" s="21">
        <v>276639</v>
      </c>
      <c r="D38" s="3"/>
      <c r="E38" s="6" t="s">
        <v>8</v>
      </c>
      <c r="F38" s="17"/>
      <c r="G38" s="17"/>
    </row>
    <row r="39" spans="1:7" ht="25.5">
      <c r="A39" s="28" t="s">
        <v>24</v>
      </c>
      <c r="B39" s="21">
        <v>3068489.5</v>
      </c>
      <c r="C39" s="21">
        <v>126818.76</v>
      </c>
      <c r="D39" s="3">
        <f t="shared" si="0"/>
        <v>4.132937720660279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14476095</v>
      </c>
      <c r="C41" s="21">
        <v>299684.88</v>
      </c>
      <c r="D41" s="3">
        <f t="shared" si="0"/>
        <v>2.0702052590840276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7000</v>
      </c>
      <c r="C43" s="21">
        <v>0</v>
      </c>
      <c r="D43" s="3">
        <f t="shared" si="0"/>
        <v>0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21171759</v>
      </c>
      <c r="C44" s="21">
        <f>C33</f>
        <v>1953919</v>
      </c>
      <c r="D44" s="3">
        <f t="shared" si="0"/>
        <v>9.22889307402375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7313719</v>
      </c>
      <c r="C46" s="4">
        <f>C44-C47</f>
        <v>1953919</v>
      </c>
      <c r="D46" s="6">
        <f t="shared" si="0"/>
        <v>26.71580628131871</v>
      </c>
      <c r="E46" s="3"/>
      <c r="F46" s="17"/>
      <c r="G46" s="17"/>
    </row>
    <row r="47" spans="1:7" ht="12.75">
      <c r="A47" s="5" t="s">
        <v>54</v>
      </c>
      <c r="B47" s="4">
        <v>13858040</v>
      </c>
      <c r="C47" s="4">
        <v>0</v>
      </c>
      <c r="D47" s="6">
        <f t="shared" si="0"/>
        <v>0</v>
      </c>
      <c r="E47" s="3"/>
      <c r="F47" s="17"/>
      <c r="G47" s="17"/>
    </row>
    <row r="48" spans="1:7" ht="51">
      <c r="A48" s="5" t="s">
        <v>64</v>
      </c>
      <c r="B48" s="21">
        <f>B5-B33</f>
        <v>0</v>
      </c>
      <c r="C48" s="21">
        <f>C5-C33</f>
        <v>1889134.2800000003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.75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4.75" customHeight="1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6.75" customHeight="1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7.2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6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8.2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8" customHeight="1">
      <c r="A66" s="45" t="s">
        <v>67</v>
      </c>
      <c r="B66" s="54" t="s">
        <v>79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7.25" customHeight="1">
      <c r="A68" s="50" t="s">
        <v>98</v>
      </c>
      <c r="B68" s="54" t="s">
        <v>99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A64" sqref="A64:E6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7216567.68</v>
      </c>
      <c r="C5" s="4">
        <f>C6+C24+C30</f>
        <v>1025613</v>
      </c>
      <c r="D5" s="3">
        <f aca="true" t="shared" si="0" ref="D5:D45">C5/B5*100</f>
        <v>14.211922419052266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1064665.88</v>
      </c>
      <c r="C6" s="21">
        <f>C8+C9+C12+C13+C17+C18+C14+C16+C19+C20+C23+C22+C15+C21</f>
        <v>391141.67000000004</v>
      </c>
      <c r="D6" s="3">
        <f t="shared" si="0"/>
        <v>36.738443238173474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30000</v>
      </c>
      <c r="C8" s="23">
        <v>11026.3</v>
      </c>
      <c r="D8" s="12">
        <f t="shared" si="0"/>
        <v>36.754333333333335</v>
      </c>
      <c r="E8" s="12"/>
      <c r="F8" s="25"/>
      <c r="G8" s="17"/>
    </row>
    <row r="9" spans="1:7" ht="12" customHeight="1">
      <c r="A9" s="22" t="s">
        <v>12</v>
      </c>
      <c r="B9" s="23">
        <f>B11</f>
        <v>10000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10000</v>
      </c>
      <c r="C11" s="23">
        <v>0</v>
      </c>
      <c r="D11" s="12">
        <f t="shared" si="0"/>
        <v>0</v>
      </c>
      <c r="E11" s="3"/>
      <c r="F11" s="17"/>
      <c r="G11" s="17"/>
    </row>
    <row r="12" spans="1:7" ht="12" customHeight="1">
      <c r="A12" s="22" t="s">
        <v>14</v>
      </c>
      <c r="B12" s="23">
        <v>18000</v>
      </c>
      <c r="C12" s="23">
        <v>7441.4</v>
      </c>
      <c r="D12" s="12">
        <f t="shared" si="0"/>
        <v>41.34111111111111</v>
      </c>
      <c r="E12" s="3"/>
      <c r="F12" s="17"/>
      <c r="G12" s="17"/>
    </row>
    <row r="13" spans="1:7" ht="12" customHeight="1">
      <c r="A13" s="22" t="s">
        <v>0</v>
      </c>
      <c r="B13" s="23">
        <v>174000</v>
      </c>
      <c r="C13" s="23">
        <v>5177.24</v>
      </c>
      <c r="D13" s="12">
        <f t="shared" si="0"/>
        <v>2.975425287356322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1200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65</v>
      </c>
      <c r="B15" s="23">
        <v>335000</v>
      </c>
      <c r="C15" s="23">
        <v>181171.07</v>
      </c>
      <c r="D15" s="12">
        <f>C15/B15*100</f>
        <v>54.08091641791045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158075.8</v>
      </c>
      <c r="C17" s="23">
        <v>100125.66</v>
      </c>
      <c r="D17" s="12">
        <f t="shared" si="0"/>
        <v>63.340283585469756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80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339590.08</v>
      </c>
      <c r="C23" s="23">
        <v>85000</v>
      </c>
      <c r="D23" s="12">
        <f t="shared" si="0"/>
        <v>25.03017755995699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6151901.8</v>
      </c>
      <c r="C24" s="23">
        <f>C26+C27+C28+C29</f>
        <v>634471.33</v>
      </c>
      <c r="D24" s="12">
        <f t="shared" si="0"/>
        <v>10.313417714177426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882500</v>
      </c>
      <c r="C26" s="23">
        <v>440500</v>
      </c>
      <c r="D26" s="12">
        <f t="shared" si="0"/>
        <v>49.91501416430595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5269401.8</v>
      </c>
      <c r="C27" s="23">
        <v>193971.33</v>
      </c>
      <c r="D27" s="12">
        <f t="shared" si="0"/>
        <v>3.68108824041469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7951167.68</v>
      </c>
      <c r="C31" s="4">
        <f>C33+C34+C35+C37+C38+C39+C41+C40+C36</f>
        <v>1030196.84</v>
      </c>
      <c r="D31" s="3">
        <f t="shared" si="0"/>
        <v>12.956547785947334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1231100</v>
      </c>
      <c r="C33" s="21">
        <v>717273.89</v>
      </c>
      <c r="D33" s="3">
        <f t="shared" si="0"/>
        <v>58.26284542279263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94824</v>
      </c>
      <c r="C34" s="21">
        <v>45849.33</v>
      </c>
      <c r="D34" s="3">
        <f t="shared" si="0"/>
        <v>48.352031131359155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2777957.6</v>
      </c>
      <c r="C36" s="21">
        <v>171628.15</v>
      </c>
      <c r="D36" s="3"/>
      <c r="E36" s="6" t="s">
        <v>8</v>
      </c>
      <c r="F36" s="17"/>
      <c r="G36" s="17"/>
    </row>
    <row r="37" spans="1:7" ht="25.5">
      <c r="A37" s="28" t="s">
        <v>24</v>
      </c>
      <c r="B37" s="21">
        <v>3762286.08</v>
      </c>
      <c r="C37" s="21">
        <v>48445.47</v>
      </c>
      <c r="D37" s="3">
        <f t="shared" si="0"/>
        <v>1.2876604535080969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62000</v>
      </c>
      <c r="C39" s="21">
        <v>37000</v>
      </c>
      <c r="D39" s="3">
        <f t="shared" si="0"/>
        <v>59.67741935483871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10000</v>
      </c>
      <c r="D41" s="3">
        <f t="shared" si="0"/>
        <v>50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7951167.68</v>
      </c>
      <c r="C42" s="21">
        <f>C31</f>
        <v>1030196.84</v>
      </c>
      <c r="D42" s="3">
        <f t="shared" si="0"/>
        <v>12.956547785947334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7951167.68</v>
      </c>
      <c r="C44" s="4">
        <f>C42-C45</f>
        <v>1030196.84</v>
      </c>
      <c r="D44" s="6">
        <f t="shared" si="0"/>
        <v>12.956547785947334</v>
      </c>
      <c r="E44" s="3"/>
      <c r="F44" s="17"/>
      <c r="G44" s="17"/>
    </row>
    <row r="45" spans="1:7" ht="12.75">
      <c r="A45" s="5" t="s">
        <v>54</v>
      </c>
      <c r="B45" s="4"/>
      <c r="C45" s="4">
        <v>0</v>
      </c>
      <c r="D45" s="6" t="e">
        <f t="shared" si="0"/>
        <v>#DIV/0!</v>
      </c>
      <c r="E45" s="3"/>
      <c r="F45" s="17"/>
      <c r="G45" s="17"/>
    </row>
    <row r="46" spans="1:7" ht="51">
      <c r="A46" s="5" t="s">
        <v>64</v>
      </c>
      <c r="B46" s="21">
        <f>B5-B31</f>
        <v>-734600</v>
      </c>
      <c r="C46" s="21">
        <f>C5-C31</f>
        <v>-4583.839999999967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46"/>
      <c r="B63" s="47"/>
      <c r="C63" s="48"/>
      <c r="D63" s="49"/>
      <c r="E63" s="49"/>
      <c r="F63" s="17"/>
      <c r="G63" s="17"/>
    </row>
    <row r="64" spans="1:7" ht="27.75" customHeight="1">
      <c r="A64" s="56" t="s">
        <v>81</v>
      </c>
      <c r="B64" s="56"/>
      <c r="C64" s="56"/>
      <c r="D64" s="56"/>
      <c r="E64" s="56"/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21.75" customHeight="1">
      <c r="A66" s="56" t="s">
        <v>101</v>
      </c>
      <c r="B66" s="56"/>
      <c r="C66" s="56"/>
      <c r="D66" s="56"/>
      <c r="E66" s="56"/>
      <c r="F66" s="17"/>
      <c r="G66" s="17"/>
    </row>
    <row r="67" spans="1:7" ht="12.75">
      <c r="A67" s="36"/>
      <c r="B67" s="34"/>
      <c r="C67" s="34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7"/>
      <c r="C69" s="37"/>
      <c r="D69" s="34"/>
      <c r="E69" s="34"/>
      <c r="F69" s="17"/>
      <c r="G69" s="17"/>
    </row>
    <row r="70" spans="1:7" ht="12.75">
      <c r="A70" s="36"/>
      <c r="B70" s="37"/>
      <c r="C70" s="37"/>
      <c r="D70" s="37"/>
      <c r="E70" s="37"/>
      <c r="F70" s="17"/>
      <c r="G70" s="17"/>
    </row>
    <row r="71" spans="1:7" ht="12.75">
      <c r="A71" s="38"/>
      <c r="B71" s="39"/>
      <c r="C71" s="39"/>
      <c r="D71" s="39"/>
      <c r="E71" s="39"/>
      <c r="F71" s="17"/>
      <c r="G71" s="17"/>
    </row>
    <row r="72" spans="1:7" ht="12.75">
      <c r="A72" s="40"/>
      <c r="B72" s="17"/>
      <c r="C72" s="17"/>
      <c r="D72" s="17"/>
      <c r="E72" s="17"/>
      <c r="F72" s="17"/>
      <c r="G72" s="17"/>
    </row>
    <row r="73" spans="1:4" ht="12.75">
      <c r="A73" s="51"/>
      <c r="B73" s="52"/>
      <c r="C73" s="52"/>
      <c r="D73" s="52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43">
      <selection activeCell="E61" sqref="E6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85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7361409.34</v>
      </c>
      <c r="C5" s="4">
        <f>C6+C23+C29</f>
        <v>2096615.5699999998</v>
      </c>
      <c r="D5" s="3">
        <f aca="true" t="shared" si="0" ref="D5:D44">C5/B5*100</f>
        <v>28.4811708351488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1146385</v>
      </c>
      <c r="C6" s="21">
        <f>C8+C9+C12+C13+C17+C18+C14+C16+C19+C20+C22+C21+C15</f>
        <v>462325.08999999997</v>
      </c>
      <c r="D6" s="3">
        <f t="shared" si="0"/>
        <v>40.328954932243526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30000</v>
      </c>
      <c r="C8" s="23">
        <v>17517.17</v>
      </c>
      <c r="D8" s="12">
        <f t="shared" si="0"/>
        <v>58.390566666666665</v>
      </c>
      <c r="E8" s="12"/>
      <c r="F8" s="25"/>
      <c r="G8" s="17"/>
    </row>
    <row r="9" spans="1:7" ht="12.75">
      <c r="A9" s="22" t="s">
        <v>12</v>
      </c>
      <c r="B9" s="23">
        <f>B11</f>
        <v>30000</v>
      </c>
      <c r="C9" s="23">
        <f>C11</f>
        <v>21373.39</v>
      </c>
      <c r="D9" s="12">
        <f t="shared" si="0"/>
        <v>71.24463333333333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30000</v>
      </c>
      <c r="C11" s="23">
        <v>21373.39</v>
      </c>
      <c r="D11" s="12">
        <f t="shared" si="0"/>
        <v>71.24463333333333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5400.86</v>
      </c>
      <c r="D12" s="12">
        <f t="shared" si="0"/>
        <v>36.00573333333333</v>
      </c>
      <c r="E12" s="3"/>
      <c r="F12" s="17"/>
      <c r="G12" s="17"/>
    </row>
    <row r="13" spans="1:7" ht="12.75">
      <c r="A13" s="22" t="s">
        <v>0</v>
      </c>
      <c r="B13" s="23">
        <v>193000</v>
      </c>
      <c r="C13" s="23">
        <v>8591.73</v>
      </c>
      <c r="D13" s="12">
        <f t="shared" si="0"/>
        <v>4.451673575129533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30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533000</v>
      </c>
      <c r="C15" s="23">
        <v>288298.32</v>
      </c>
      <c r="D15" s="12">
        <f>C15/B15*100</f>
        <v>54.08974108818011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121113.62</v>
      </c>
      <c r="D17" s="12">
        <f t="shared" si="0"/>
        <v>69.20778285714285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167385</v>
      </c>
      <c r="C22" s="23">
        <v>0</v>
      </c>
      <c r="D22" s="12">
        <f t="shared" si="0"/>
        <v>0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6215024.34</v>
      </c>
      <c r="C23" s="23">
        <f>C25+C26+C27+C28</f>
        <v>1634290.48</v>
      </c>
      <c r="D23" s="12">
        <f t="shared" si="0"/>
        <v>26.295801763505246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2216700</v>
      </c>
      <c r="C25" s="23">
        <v>1378500</v>
      </c>
      <c r="D25" s="12">
        <f t="shared" si="0"/>
        <v>62.18703478143186</v>
      </c>
      <c r="E25" s="6"/>
      <c r="F25" s="17"/>
      <c r="G25" s="17"/>
    </row>
    <row r="26" spans="1:7" s="19" customFormat="1" ht="12.75">
      <c r="A26" s="22" t="s">
        <v>19</v>
      </c>
      <c r="B26" s="23">
        <v>3998324.34</v>
      </c>
      <c r="C26" s="23">
        <v>255790.48</v>
      </c>
      <c r="D26" s="12">
        <f t="shared" si="0"/>
        <v>6.3974419844089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8156409.34</v>
      </c>
      <c r="C30" s="4">
        <f>C32+C33+C34+C36+C37+C38+C40+C39+C35</f>
        <v>1405968.76</v>
      </c>
      <c r="D30" s="3">
        <f t="shared" si="0"/>
        <v>17.23759440450055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1744691</v>
      </c>
      <c r="C32" s="21">
        <v>683592.06</v>
      </c>
      <c r="D32" s="3">
        <f t="shared" si="0"/>
        <v>39.18126820164717</v>
      </c>
      <c r="E32" s="6" t="s">
        <v>8</v>
      </c>
      <c r="F32" s="17"/>
      <c r="G32" s="17"/>
    </row>
    <row r="33" spans="1:7" ht="25.5">
      <c r="A33" s="7" t="s">
        <v>22</v>
      </c>
      <c r="B33" s="21">
        <v>94824</v>
      </c>
      <c r="C33" s="21">
        <v>41612.58</v>
      </c>
      <c r="D33" s="3">
        <f t="shared" si="0"/>
        <v>43.88401670463174</v>
      </c>
      <c r="E33" s="6" t="s">
        <v>8</v>
      </c>
      <c r="F33" s="17"/>
      <c r="G33" s="17"/>
    </row>
    <row r="34" spans="1:7" ht="25.5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28" t="s">
        <v>51</v>
      </c>
      <c r="B35" s="21">
        <v>1886038.47</v>
      </c>
      <c r="C35" s="21">
        <v>230319.9</v>
      </c>
      <c r="D35" s="3">
        <f t="shared" si="0"/>
        <v>12.211834682248025</v>
      </c>
      <c r="E35" s="6" t="s">
        <v>8</v>
      </c>
      <c r="F35" s="17"/>
      <c r="G35" s="17"/>
    </row>
    <row r="36" spans="1:7" ht="25.5">
      <c r="A36" s="28" t="s">
        <v>24</v>
      </c>
      <c r="B36" s="21">
        <v>1286390.45</v>
      </c>
      <c r="C36" s="21">
        <v>157663.02</v>
      </c>
      <c r="D36" s="3">
        <f t="shared" si="0"/>
        <v>12.256233711934039</v>
      </c>
      <c r="E36" s="6" t="s">
        <v>8</v>
      </c>
      <c r="F36" s="17"/>
      <c r="G36" s="17"/>
    </row>
    <row r="37" spans="1:7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28" t="s">
        <v>58</v>
      </c>
      <c r="B38" s="21">
        <v>3121465.42</v>
      </c>
      <c r="C38" s="21">
        <v>283781.2</v>
      </c>
      <c r="D38" s="3">
        <f t="shared" si="0"/>
        <v>9.091281235465361</v>
      </c>
      <c r="E38" s="6" t="s">
        <v>8</v>
      </c>
      <c r="F38" s="17"/>
      <c r="G38" s="17"/>
    </row>
    <row r="39" spans="1:7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28" t="s">
        <v>59</v>
      </c>
      <c r="B40" s="21">
        <v>20000</v>
      </c>
      <c r="C40" s="21">
        <v>9000</v>
      </c>
      <c r="D40" s="3">
        <f t="shared" si="0"/>
        <v>45</v>
      </c>
      <c r="E40" s="6" t="s">
        <v>8</v>
      </c>
      <c r="F40" s="17"/>
      <c r="G40" s="17"/>
    </row>
    <row r="41" spans="1:7" ht="25.5">
      <c r="A41" s="28" t="s">
        <v>27</v>
      </c>
      <c r="B41" s="21">
        <f>B30</f>
        <v>8156409.34</v>
      </c>
      <c r="C41" s="21">
        <f>C30</f>
        <v>1405968.76</v>
      </c>
      <c r="D41" s="3">
        <f t="shared" si="0"/>
        <v>17.23759440450055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8156409.34</v>
      </c>
      <c r="C43" s="4">
        <f>C41-C44</f>
        <v>1405968.76</v>
      </c>
      <c r="D43" s="6">
        <f t="shared" si="0"/>
        <v>17.23759440450055</v>
      </c>
      <c r="E43" s="3"/>
      <c r="F43" s="17"/>
      <c r="G43" s="17"/>
    </row>
    <row r="44" spans="1:7" ht="12.75">
      <c r="A44" s="5" t="s">
        <v>54</v>
      </c>
      <c r="B44" s="21"/>
      <c r="C44" s="21">
        <v>0</v>
      </c>
      <c r="D44" s="6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-795000</v>
      </c>
      <c r="C45" s="21">
        <f>C5-C30</f>
        <v>690646.8099999998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0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0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0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0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0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0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67</v>
      </c>
      <c r="B63" s="54" t="s">
        <v>77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83</v>
      </c>
      <c r="B65" s="54" t="s">
        <v>84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E62" sqref="E6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86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9370944.45</v>
      </c>
      <c r="C5" s="4">
        <f>C6+C23+C29</f>
        <v>1390345</v>
      </c>
      <c r="D5" s="3">
        <f aca="true" t="shared" si="0" ref="D5:D44">C5/B5*100</f>
        <v>14.83676493248234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2412052.25</v>
      </c>
      <c r="C6" s="21">
        <f>C8+C9+C12+C13+C17+C18+C14+C16+C19+C20+C22+C21+C15</f>
        <v>810165.44</v>
      </c>
      <c r="D6" s="3">
        <f t="shared" si="0"/>
        <v>33.588220984848064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75000</v>
      </c>
      <c r="C8" s="23">
        <v>94269.93</v>
      </c>
      <c r="D8" s="12">
        <f t="shared" si="0"/>
        <v>125.69323999999999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43528.2</v>
      </c>
      <c r="D9" s="12">
        <f t="shared" si="0"/>
        <v>108.82049999999998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43528.2</v>
      </c>
      <c r="D11" s="12">
        <f t="shared" si="0"/>
        <v>108.82049999999998</v>
      </c>
      <c r="E11" s="3"/>
      <c r="F11" s="17"/>
    </row>
    <row r="12" spans="1:6" ht="12.75">
      <c r="A12" s="22" t="s">
        <v>14</v>
      </c>
      <c r="B12" s="23">
        <v>201000</v>
      </c>
      <c r="C12" s="23">
        <v>7614.85</v>
      </c>
      <c r="D12" s="12">
        <f t="shared" si="0"/>
        <v>3.7884825870646766</v>
      </c>
      <c r="E12" s="3"/>
      <c r="F12" s="17"/>
    </row>
    <row r="13" spans="1:6" ht="12.75">
      <c r="A13" s="22" t="s">
        <v>0</v>
      </c>
      <c r="B13" s="23">
        <v>333000</v>
      </c>
      <c r="C13" s="23">
        <v>158389.54</v>
      </c>
      <c r="D13" s="12">
        <f t="shared" si="0"/>
        <v>47.56442642642643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1000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309000</v>
      </c>
      <c r="C15" s="23">
        <v>166992.45</v>
      </c>
      <c r="D15" s="12">
        <f>C15/B15*100</f>
        <v>54.042864077669904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557000</v>
      </c>
      <c r="C17" s="23">
        <v>287490.47</v>
      </c>
      <c r="D17" s="12">
        <f t="shared" si="0"/>
        <v>51.61408797127468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897052.25</v>
      </c>
      <c r="C22" s="23">
        <v>50880</v>
      </c>
      <c r="D22" s="12">
        <f t="shared" si="0"/>
        <v>5.6719104154746836</v>
      </c>
      <c r="E22" s="6"/>
      <c r="F22" s="17"/>
    </row>
    <row r="23" spans="1:6" s="19" customFormat="1" ht="12.75">
      <c r="A23" s="20" t="s">
        <v>17</v>
      </c>
      <c r="B23" s="23">
        <f>B25+B26+B27+B28</f>
        <v>6958892.2</v>
      </c>
      <c r="C23" s="23">
        <f>C25+C26+C27+C28</f>
        <v>580179.56</v>
      </c>
      <c r="D23" s="12">
        <f t="shared" si="0"/>
        <v>8.337240229127275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932900</v>
      </c>
      <c r="C25" s="23">
        <v>465500</v>
      </c>
      <c r="D25" s="12">
        <f t="shared" si="0"/>
        <v>49.89816700610998</v>
      </c>
      <c r="E25" s="6"/>
      <c r="F25" s="17"/>
    </row>
    <row r="26" spans="1:6" s="19" customFormat="1" ht="12.75">
      <c r="A26" s="22" t="s">
        <v>19</v>
      </c>
      <c r="B26" s="23">
        <v>6025992.2</v>
      </c>
      <c r="C26" s="23">
        <v>114679.56</v>
      </c>
      <c r="D26" s="12">
        <f t="shared" si="0"/>
        <v>1.9030817862658367</v>
      </c>
      <c r="E26" s="6"/>
      <c r="F26" s="17"/>
    </row>
    <row r="27" spans="1:6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10601331.45</v>
      </c>
      <c r="C30" s="4">
        <f>C32+C33+C34+C36+C37+C38+C40+C39+C35</f>
        <v>1105473.2999999998</v>
      </c>
      <c r="D30" s="3">
        <f t="shared" si="0"/>
        <v>10.427683590630494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1088354.45</v>
      </c>
      <c r="C32" s="21">
        <v>510036.1</v>
      </c>
      <c r="D32" s="3">
        <f t="shared" si="0"/>
        <v>46.86305091140115</v>
      </c>
      <c r="E32" s="6" t="s">
        <v>8</v>
      </c>
      <c r="F32" s="17"/>
    </row>
    <row r="33" spans="1:6" ht="25.5">
      <c r="A33" s="7" t="s">
        <v>22</v>
      </c>
      <c r="B33" s="21">
        <v>94824</v>
      </c>
      <c r="C33" s="21">
        <v>39319.56</v>
      </c>
      <c r="D33" s="3">
        <f t="shared" si="0"/>
        <v>41.46583143507973</v>
      </c>
      <c r="E33" s="6" t="s">
        <v>8</v>
      </c>
      <c r="F33" s="17"/>
    </row>
    <row r="34" spans="1:6" ht="25.5">
      <c r="A34" s="28" t="s">
        <v>23</v>
      </c>
      <c r="B34" s="21">
        <v>14130</v>
      </c>
      <c r="C34" s="21">
        <v>4434.28</v>
      </c>
      <c r="D34" s="3">
        <f t="shared" si="0"/>
        <v>31.382024062278834</v>
      </c>
      <c r="E34" s="6" t="s">
        <v>8</v>
      </c>
      <c r="F34" s="17"/>
    </row>
    <row r="35" spans="1:6" ht="25.5">
      <c r="A35" s="28" t="s">
        <v>51</v>
      </c>
      <c r="B35" s="21">
        <v>1994780</v>
      </c>
      <c r="C35" s="21">
        <v>102263</v>
      </c>
      <c r="D35" s="3"/>
      <c r="E35" s="6" t="s">
        <v>8</v>
      </c>
      <c r="F35" s="17"/>
    </row>
    <row r="36" spans="1:6" ht="25.5">
      <c r="A36" s="28" t="s">
        <v>24</v>
      </c>
      <c r="B36" s="21">
        <v>7309243</v>
      </c>
      <c r="C36" s="21">
        <v>398508.92</v>
      </c>
      <c r="D36" s="3">
        <f t="shared" si="0"/>
        <v>5.452123017390447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80000</v>
      </c>
      <c r="C38" s="21">
        <v>34911.44</v>
      </c>
      <c r="D38" s="3">
        <f t="shared" si="0"/>
        <v>43.639300000000006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20000</v>
      </c>
      <c r="C40" s="21">
        <v>16000</v>
      </c>
      <c r="D40" s="3">
        <f t="shared" si="0"/>
        <v>80</v>
      </c>
      <c r="E40" s="6" t="s">
        <v>8</v>
      </c>
      <c r="F40" s="17"/>
    </row>
    <row r="41" spans="1:6" ht="25.5">
      <c r="A41" s="28" t="s">
        <v>27</v>
      </c>
      <c r="B41" s="21">
        <f>B30</f>
        <v>10601331.45</v>
      </c>
      <c r="C41" s="21">
        <f>C30</f>
        <v>1105473.2999999998</v>
      </c>
      <c r="D41" s="3">
        <f t="shared" si="0"/>
        <v>10.427683590630494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10601331.45</v>
      </c>
      <c r="C43" s="4">
        <f>C41-C44</f>
        <v>1105473.2999999998</v>
      </c>
      <c r="D43" s="6">
        <f t="shared" si="0"/>
        <v>10.427683590630494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-1230387</v>
      </c>
      <c r="C45" s="21">
        <f>C5-C30</f>
        <v>284871.7000000002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67</v>
      </c>
      <c r="B63" s="54" t="s">
        <v>77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83</v>
      </c>
      <c r="B65" s="54" t="s">
        <v>84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E63" sqref="E6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87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8338058</v>
      </c>
      <c r="C5" s="4">
        <f>C6+C23+C30</f>
        <v>2050786.99</v>
      </c>
      <c r="D5" s="3">
        <f aca="true" t="shared" si="0" ref="D5:D45">C5/B5*100</f>
        <v>24.59549921576463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1081827.6</v>
      </c>
      <c r="C6" s="21">
        <f>C8+C9+C12+C13+C17+C18+C14+C16+C19+C20+C22+C21+C15</f>
        <v>362258.94999999995</v>
      </c>
      <c r="D6" s="3">
        <f t="shared" si="0"/>
        <v>33.48582990487578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12000</v>
      </c>
      <c r="C8" s="23">
        <v>4387.86</v>
      </c>
      <c r="D8" s="12">
        <f t="shared" si="0"/>
        <v>36.56549999999999</v>
      </c>
      <c r="E8" s="12"/>
      <c r="F8" s="25"/>
      <c r="G8" s="17"/>
    </row>
    <row r="9" spans="1:7" ht="12.75">
      <c r="A9" s="22" t="s">
        <v>12</v>
      </c>
      <c r="B9" s="23">
        <f>B11</f>
        <v>10000</v>
      </c>
      <c r="C9" s="23">
        <f>C11</f>
        <v>18301.8</v>
      </c>
      <c r="D9" s="12">
        <f t="shared" si="0"/>
        <v>183.018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10000</v>
      </c>
      <c r="C11" s="23">
        <v>18301.8</v>
      </c>
      <c r="D11" s="12">
        <f t="shared" si="0"/>
        <v>183.018</v>
      </c>
      <c r="E11" s="3"/>
      <c r="F11" s="17"/>
      <c r="G11" s="17"/>
    </row>
    <row r="12" spans="1:7" ht="12.75">
      <c r="A12" s="22" t="s">
        <v>14</v>
      </c>
      <c r="B12" s="23">
        <v>44000</v>
      </c>
      <c r="C12" s="23">
        <v>10.88</v>
      </c>
      <c r="D12" s="12">
        <f t="shared" si="0"/>
        <v>0.024727272727272726</v>
      </c>
      <c r="E12" s="3"/>
      <c r="F12" s="17"/>
      <c r="G12" s="17"/>
    </row>
    <row r="13" spans="1:7" ht="12.75">
      <c r="A13" s="22" t="s">
        <v>0</v>
      </c>
      <c r="B13" s="23">
        <v>110000</v>
      </c>
      <c r="C13" s="23">
        <v>1963.92</v>
      </c>
      <c r="D13" s="12">
        <f t="shared" si="0"/>
        <v>1.7853818181818182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140000</v>
      </c>
      <c r="C15" s="23">
        <v>75619.24</v>
      </c>
      <c r="D15" s="12">
        <f>C15/B15*100</f>
        <v>54.013742857142866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415313.2</v>
      </c>
      <c r="C17" s="23">
        <v>127978.85</v>
      </c>
      <c r="D17" s="12">
        <f t="shared" si="0"/>
        <v>30.815021049174458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347514.4</v>
      </c>
      <c r="C22" s="23">
        <v>129896.4</v>
      </c>
      <c r="D22" s="12">
        <f t="shared" si="0"/>
        <v>37.37871006208663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7256230.4</v>
      </c>
      <c r="C23" s="23">
        <f>C25+C26+C28+C29+C27</f>
        <v>1688528.04</v>
      </c>
      <c r="D23" s="12">
        <f t="shared" si="0"/>
        <v>23.27004445724325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1497900</v>
      </c>
      <c r="C25" s="23">
        <v>1291000</v>
      </c>
      <c r="D25" s="12">
        <f t="shared" si="0"/>
        <v>86.1873289271647</v>
      </c>
      <c r="E25" s="6"/>
      <c r="F25" s="17"/>
      <c r="G25" s="17"/>
    </row>
    <row r="26" spans="1:7" s="19" customFormat="1" ht="12.75">
      <c r="A26" s="22" t="s">
        <v>19</v>
      </c>
      <c r="B26" s="23">
        <v>5479330.4</v>
      </c>
      <c r="C26" s="23">
        <v>118528.04</v>
      </c>
      <c r="D26" s="12">
        <f t="shared" si="0"/>
        <v>2.163184757027975</v>
      </c>
      <c r="E26" s="6"/>
      <c r="F26" s="17"/>
      <c r="G26" s="17"/>
    </row>
    <row r="27" spans="1:7" s="19" customFormat="1" ht="12.75">
      <c r="A27" s="22" t="s">
        <v>78</v>
      </c>
      <c r="B27" s="23">
        <v>279000</v>
      </c>
      <c r="C27" s="23">
        <v>279000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9018058</v>
      </c>
      <c r="C31" s="4">
        <f>C33+C34+C35+C37+C38+C39+C41+C40+C36</f>
        <v>1211159.79</v>
      </c>
      <c r="D31" s="3">
        <f t="shared" si="0"/>
        <v>13.430383681275949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1280700</v>
      </c>
      <c r="C33" s="21">
        <v>601189.7</v>
      </c>
      <c r="D33" s="3">
        <f t="shared" si="0"/>
        <v>46.942273756539386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94824</v>
      </c>
      <c r="C34" s="21">
        <v>47330.04</v>
      </c>
      <c r="D34" s="3">
        <f t="shared" si="0"/>
        <v>49.91356618577576</v>
      </c>
      <c r="E34" s="6" t="s">
        <v>8</v>
      </c>
      <c r="F34" s="17"/>
      <c r="G34" s="17"/>
    </row>
    <row r="35" spans="1:7" ht="22.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2.5" customHeight="1">
      <c r="A36" s="28" t="s">
        <v>51</v>
      </c>
      <c r="B36" s="21">
        <v>3446353</v>
      </c>
      <c r="C36" s="21">
        <v>109376</v>
      </c>
      <c r="D36" s="3"/>
      <c r="E36" s="6" t="s">
        <v>8</v>
      </c>
      <c r="F36" s="17"/>
      <c r="G36" s="17"/>
    </row>
    <row r="37" spans="1:7" ht="22.5" customHeight="1">
      <c r="A37" s="28" t="s">
        <v>24</v>
      </c>
      <c r="B37" s="21">
        <v>3584868</v>
      </c>
      <c r="C37" s="21">
        <v>89244.26</v>
      </c>
      <c r="D37" s="3">
        <f t="shared" si="0"/>
        <v>2.4894712999195505</v>
      </c>
      <c r="E37" s="6" t="s">
        <v>8</v>
      </c>
      <c r="F37" s="17"/>
      <c r="G37" s="17"/>
    </row>
    <row r="38" spans="1:7" ht="22.5" customHeight="1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28" t="s">
        <v>58</v>
      </c>
      <c r="B39" s="21">
        <v>588313</v>
      </c>
      <c r="C39" s="21">
        <v>356519.79</v>
      </c>
      <c r="D39" s="3">
        <f t="shared" si="0"/>
        <v>60.60035899257707</v>
      </c>
      <c r="E39" s="6" t="s">
        <v>8</v>
      </c>
      <c r="F39" s="17"/>
      <c r="G39" s="17"/>
    </row>
    <row r="40" spans="1:7" ht="22.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28" t="s">
        <v>59</v>
      </c>
      <c r="B41" s="21">
        <v>20000</v>
      </c>
      <c r="C41" s="21">
        <v>7500</v>
      </c>
      <c r="D41" s="3">
        <f t="shared" si="0"/>
        <v>37.5</v>
      </c>
      <c r="E41" s="6" t="s">
        <v>8</v>
      </c>
      <c r="F41" s="17"/>
      <c r="G41" s="17"/>
    </row>
    <row r="42" spans="1:7" ht="22.5" customHeight="1">
      <c r="A42" s="28" t="s">
        <v>27</v>
      </c>
      <c r="B42" s="21">
        <f>B31</f>
        <v>9018058</v>
      </c>
      <c r="C42" s="21">
        <f>C31</f>
        <v>1211159.79</v>
      </c>
      <c r="D42" s="3">
        <f t="shared" si="0"/>
        <v>13.430383681275949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9018058</v>
      </c>
      <c r="C44" s="4">
        <f>C42-C45</f>
        <v>1211159.79</v>
      </c>
      <c r="D44" s="6">
        <f t="shared" si="0"/>
        <v>13.430383681275949</v>
      </c>
      <c r="E44" s="3"/>
      <c r="F44" s="17"/>
      <c r="G44" s="17"/>
    </row>
    <row r="45" spans="1:7" ht="12.75">
      <c r="A45" s="5" t="s">
        <v>54</v>
      </c>
      <c r="B45" s="4"/>
      <c r="C45" s="4"/>
      <c r="D45" s="6" t="e">
        <f t="shared" si="0"/>
        <v>#DIV/0!</v>
      </c>
      <c r="E45" s="3"/>
      <c r="F45" s="17"/>
      <c r="G45" s="17"/>
    </row>
    <row r="46" spans="1:7" ht="48" customHeight="1">
      <c r="A46" s="5" t="s">
        <v>64</v>
      </c>
      <c r="B46" s="21">
        <f>B5-B31</f>
        <v>-680000</v>
      </c>
      <c r="C46" s="21">
        <f>C5-C31</f>
        <v>839627.2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67</v>
      </c>
      <c r="B64" s="54" t="s">
        <v>77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88</v>
      </c>
      <c r="B66" s="54" t="s">
        <v>89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49">
      <selection activeCell="A28" sqref="A2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24720866.42</v>
      </c>
      <c r="C5" s="4">
        <f>C6+C24+C31</f>
        <v>14265547.219999999</v>
      </c>
      <c r="D5" s="3">
        <f aca="true" t="shared" si="0" ref="D5:D46">C5/B5*100</f>
        <v>57.706501777213994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B8+B9+B12+B13+B17+B18+B14+B16+B19+B20+B23+B22+B15+B21</f>
        <v>1651952</v>
      </c>
      <c r="C6" s="21">
        <f>C8+C9+C12+C13+C17+C18+C14+C16+C19+C20+C23+C22+C15+C21</f>
        <v>390862.7</v>
      </c>
      <c r="D6" s="3">
        <f t="shared" si="0"/>
        <v>23.660657210378993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48000</v>
      </c>
      <c r="C8" s="23">
        <v>29600.79</v>
      </c>
      <c r="D8" s="12">
        <f t="shared" si="0"/>
        <v>61.6683125</v>
      </c>
      <c r="E8" s="12"/>
      <c r="F8" s="25"/>
      <c r="G8" s="17"/>
    </row>
    <row r="9" spans="1:7" ht="12.75">
      <c r="A9" s="22" t="s">
        <v>12</v>
      </c>
      <c r="B9" s="23">
        <v>15000</v>
      </c>
      <c r="C9" s="23"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128000</v>
      </c>
      <c r="C12" s="23">
        <v>31334.28</v>
      </c>
      <c r="D12" s="12">
        <f t="shared" si="0"/>
        <v>24.47990625</v>
      </c>
      <c r="E12" s="3"/>
      <c r="F12" s="17"/>
      <c r="G12" s="17"/>
    </row>
    <row r="13" spans="1:7" ht="12.75">
      <c r="A13" s="22" t="s">
        <v>0</v>
      </c>
      <c r="B13" s="23">
        <v>224000</v>
      </c>
      <c r="C13" s="23">
        <v>13126.76</v>
      </c>
      <c r="D13" s="12">
        <f t="shared" si="0"/>
        <v>5.860160714285715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387000</v>
      </c>
      <c r="C15" s="23">
        <v>209528.29</v>
      </c>
      <c r="D15" s="12">
        <f>C15/B15*100</f>
        <v>54.141677002583975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260000</v>
      </c>
      <c r="C17" s="23">
        <v>66127.86</v>
      </c>
      <c r="D17" s="12">
        <f t="shared" si="0"/>
        <v>25.43379230769231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5335</v>
      </c>
      <c r="D18" s="12">
        <f t="shared" si="0"/>
        <v>66.6875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91</v>
      </c>
      <c r="B21" s="23">
        <v>154000</v>
      </c>
      <c r="C21" s="23">
        <v>32022</v>
      </c>
      <c r="D21" s="12">
        <f t="shared" si="0"/>
        <v>20.793506493506495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427952</v>
      </c>
      <c r="C23" s="23">
        <v>3187.72</v>
      </c>
      <c r="D23" s="12">
        <f t="shared" si="0"/>
        <v>0.7448779302351666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23068914.42</v>
      </c>
      <c r="C24" s="23">
        <f>C26+C27+C29+C30+C28</f>
        <v>13874684.52</v>
      </c>
      <c r="D24" s="12">
        <f t="shared" si="0"/>
        <v>60.14450557747571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2224900</v>
      </c>
      <c r="C26" s="23">
        <v>1112000</v>
      </c>
      <c r="D26" s="12">
        <f t="shared" si="0"/>
        <v>49.97977437188188</v>
      </c>
      <c r="E26" s="6"/>
      <c r="F26" s="17"/>
      <c r="G26" s="17"/>
    </row>
    <row r="27" spans="1:7" s="19" customFormat="1" ht="12.75">
      <c r="A27" s="22" t="s">
        <v>19</v>
      </c>
      <c r="B27" s="23">
        <v>18940014.42</v>
      </c>
      <c r="C27" s="23">
        <v>10858684.52</v>
      </c>
      <c r="D27" s="12">
        <f t="shared" si="0"/>
        <v>57.33197599117772</v>
      </c>
      <c r="E27" s="6"/>
      <c r="F27" s="17"/>
      <c r="G27" s="17"/>
    </row>
    <row r="28" spans="1:7" s="19" customFormat="1" ht="12.75">
      <c r="A28" s="22" t="s">
        <v>78</v>
      </c>
      <c r="B28" s="23">
        <v>1904000</v>
      </c>
      <c r="C28" s="23">
        <v>1904000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/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25045764.419999998</v>
      </c>
      <c r="C32" s="4">
        <f>C34+C35+C36+C38+C39+C40+C42+C41+C37</f>
        <v>13047867.540000001</v>
      </c>
      <c r="D32" s="3">
        <f t="shared" si="0"/>
        <v>52.096104240207495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2120222.13</v>
      </c>
      <c r="C34" s="21">
        <v>853318.41</v>
      </c>
      <c r="D34" s="3">
        <f t="shared" si="0"/>
        <v>40.246651420433956</v>
      </c>
      <c r="E34" s="6" t="s">
        <v>8</v>
      </c>
      <c r="F34" s="17"/>
      <c r="G34" s="17"/>
    </row>
    <row r="35" spans="1:7" ht="25.5">
      <c r="A35" s="7" t="s">
        <v>22</v>
      </c>
      <c r="B35" s="21">
        <v>94824</v>
      </c>
      <c r="C35" s="21">
        <v>37154.8</v>
      </c>
      <c r="D35" s="3">
        <f t="shared" si="0"/>
        <v>39.18290728085717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1904360.24</v>
      </c>
      <c r="C37" s="21">
        <v>240157</v>
      </c>
      <c r="D37" s="3">
        <f t="shared" si="0"/>
        <v>12.610901811308558</v>
      </c>
      <c r="E37" s="6" t="s">
        <v>8</v>
      </c>
      <c r="F37" s="17"/>
      <c r="G37" s="17"/>
    </row>
    <row r="38" spans="1:7" ht="25.5">
      <c r="A38" s="28" t="s">
        <v>24</v>
      </c>
      <c r="B38" s="21">
        <v>8369408.24</v>
      </c>
      <c r="C38" s="21">
        <v>460326.87</v>
      </c>
      <c r="D38" s="3">
        <f t="shared" si="0"/>
        <v>5.500112514525878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12533949.81</v>
      </c>
      <c r="C40" s="21">
        <v>11436910.46</v>
      </c>
      <c r="D40" s="3">
        <f t="shared" si="0"/>
        <v>91.24745697382045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20000</v>
      </c>
      <c r="D42" s="3">
        <f t="shared" si="0"/>
        <v>100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25045764.419999998</v>
      </c>
      <c r="C43" s="21">
        <f>C32</f>
        <v>13047867.540000001</v>
      </c>
      <c r="D43" s="3">
        <f t="shared" si="0"/>
        <v>52.096104240207495</v>
      </c>
      <c r="E43" s="6" t="s">
        <v>8</v>
      </c>
      <c r="F43" s="17"/>
      <c r="G43" s="17"/>
    </row>
    <row r="44" spans="1:7" ht="12.75">
      <c r="A44" s="22" t="s">
        <v>10</v>
      </c>
      <c r="B44" s="23" t="s">
        <v>50</v>
      </c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25045764.419999998</v>
      </c>
      <c r="C45" s="4">
        <f>C43-C46</f>
        <v>13047867.540000001</v>
      </c>
      <c r="D45" s="6">
        <f t="shared" si="0"/>
        <v>52.096104240207495</v>
      </c>
      <c r="E45" s="3"/>
      <c r="F45" s="17"/>
      <c r="G45" s="17"/>
    </row>
    <row r="46" spans="1:7" ht="12.75">
      <c r="A46" s="5" t="s">
        <v>54</v>
      </c>
      <c r="B46" s="4"/>
      <c r="C46" s="4"/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-324897.9999999963</v>
      </c>
      <c r="C47" s="21">
        <f>C5-C32</f>
        <v>1217679.6799999978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3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9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8.25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9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67</v>
      </c>
      <c r="B65" s="54" t="s">
        <v>77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83</v>
      </c>
      <c r="B67" s="54" t="s">
        <v>84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B66" sqref="B66:D6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5718984</v>
      </c>
      <c r="C5" s="4">
        <f>C6+C23+C30</f>
        <v>1724698.8599999999</v>
      </c>
      <c r="D5" s="3">
        <f aca="true" t="shared" si="0" ref="D5:D45">C5/B5*100</f>
        <v>30.157434607265905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760022</v>
      </c>
      <c r="C6" s="21">
        <f>C8+C9+C12+C13+C17+C18+C14+C16+C19+C20+C22+C21+C15</f>
        <v>164595.18</v>
      </c>
      <c r="D6" s="3">
        <f t="shared" si="0"/>
        <v>21.656633623763522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45000</v>
      </c>
      <c r="C8" s="23">
        <v>18245.7</v>
      </c>
      <c r="D8" s="12">
        <f t="shared" si="0"/>
        <v>40.54600000000001</v>
      </c>
      <c r="E8" s="12"/>
      <c r="F8" s="25"/>
      <c r="G8" s="17"/>
    </row>
    <row r="9" spans="1:7" ht="12.75" customHeight="1">
      <c r="A9" s="22" t="s">
        <v>12</v>
      </c>
      <c r="B9" s="23">
        <f>B11</f>
        <v>15000</v>
      </c>
      <c r="C9" s="23">
        <f>C11</f>
        <v>21821.1</v>
      </c>
      <c r="D9" s="12">
        <f t="shared" si="0"/>
        <v>145.474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15000</v>
      </c>
      <c r="C11" s="23">
        <v>21821.1</v>
      </c>
      <c r="D11" s="12">
        <f t="shared" si="0"/>
        <v>145.474</v>
      </c>
      <c r="E11" s="3"/>
      <c r="F11" s="17"/>
      <c r="G11" s="17"/>
    </row>
    <row r="12" spans="1:7" ht="12.75" customHeight="1">
      <c r="A12" s="22" t="s">
        <v>14</v>
      </c>
      <c r="B12" s="23">
        <v>21000</v>
      </c>
      <c r="C12" s="23">
        <v>839.51</v>
      </c>
      <c r="D12" s="12">
        <f t="shared" si="0"/>
        <v>3.997666666666667</v>
      </c>
      <c r="E12" s="3"/>
      <c r="F12" s="17"/>
      <c r="G12" s="17"/>
    </row>
    <row r="13" spans="1:7" ht="12.75" customHeight="1">
      <c r="A13" s="22" t="s">
        <v>0</v>
      </c>
      <c r="B13" s="23">
        <v>136000</v>
      </c>
      <c r="C13" s="23">
        <v>5668.09</v>
      </c>
      <c r="D13" s="12">
        <f t="shared" si="0"/>
        <v>4.1677132352941175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610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137000</v>
      </c>
      <c r="C15" s="23">
        <v>74043.84</v>
      </c>
      <c r="D15" s="12">
        <f>C15/B15*100</f>
        <v>54.046598540145986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62000</v>
      </c>
      <c r="C17" s="23">
        <v>34374.54</v>
      </c>
      <c r="D17" s="12">
        <f t="shared" si="0"/>
        <v>55.4428064516129</v>
      </c>
      <c r="E17" s="6"/>
      <c r="F17" s="17"/>
      <c r="G17" s="17"/>
    </row>
    <row r="18" spans="1:7" s="19" customFormat="1" ht="12" customHeight="1">
      <c r="A18" s="22" t="s">
        <v>53</v>
      </c>
      <c r="B18" s="23">
        <v>15000</v>
      </c>
      <c r="C18" s="23">
        <v>8992.4</v>
      </c>
      <c r="D18" s="12">
        <f t="shared" si="0"/>
        <v>59.949333333333335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329022</v>
      </c>
      <c r="C22" s="23">
        <v>0</v>
      </c>
      <c r="D22" s="12">
        <f t="shared" si="0"/>
        <v>0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B25+B26+B28+B29+B27</f>
        <v>4958962</v>
      </c>
      <c r="C23" s="23">
        <f>C25+C26+C28+C29+C27</f>
        <v>1560103.68</v>
      </c>
      <c r="D23" s="12">
        <f t="shared" si="0"/>
        <v>31.460287052008063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1475700</v>
      </c>
      <c r="C25" s="23">
        <v>1205241.28</v>
      </c>
      <c r="D25" s="12">
        <f t="shared" si="0"/>
        <v>81.67251338347903</v>
      </c>
      <c r="E25" s="6"/>
      <c r="F25" s="17"/>
      <c r="G25" s="17"/>
    </row>
    <row r="26" spans="1:7" s="19" customFormat="1" ht="12" customHeight="1">
      <c r="A26" s="22" t="s">
        <v>19</v>
      </c>
      <c r="B26" s="23">
        <v>3202262</v>
      </c>
      <c r="C26" s="23">
        <v>73862.4</v>
      </c>
      <c r="D26" s="12">
        <f t="shared" si="0"/>
        <v>2.3065695436538296</v>
      </c>
      <c r="E26" s="6"/>
      <c r="F26" s="17"/>
      <c r="G26" s="17"/>
    </row>
    <row r="27" spans="1:7" s="19" customFormat="1" ht="12" customHeight="1">
      <c r="A27" s="22" t="s">
        <v>78</v>
      </c>
      <c r="B27" s="23">
        <v>281000</v>
      </c>
      <c r="C27" s="23">
        <v>281000</v>
      </c>
      <c r="D27" s="12">
        <f t="shared" si="0"/>
        <v>100</v>
      </c>
      <c r="E27" s="6"/>
      <c r="F27" s="17"/>
      <c r="G27" s="17"/>
    </row>
    <row r="28" spans="1:7" s="19" customFormat="1" ht="12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" customHeight="1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0" customHeight="1">
      <c r="A31" s="2" t="s">
        <v>20</v>
      </c>
      <c r="B31" s="4">
        <f>B33+B34+B35+B37+B38+B39+B41+B40+B36</f>
        <v>6018984</v>
      </c>
      <c r="C31" s="4">
        <f>C33+C34+C35+C37+C38+C39+C41+C40+C36</f>
        <v>999610.05</v>
      </c>
      <c r="D31" s="3">
        <f t="shared" si="0"/>
        <v>16.607620987196512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1057400</v>
      </c>
      <c r="C33" s="21">
        <v>510830.66</v>
      </c>
      <c r="D33" s="3">
        <f t="shared" si="0"/>
        <v>48.3100680915453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94824</v>
      </c>
      <c r="C34" s="21">
        <v>41626.4</v>
      </c>
      <c r="D34" s="3">
        <f t="shared" si="0"/>
        <v>43.89859107398971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17700</v>
      </c>
      <c r="C35" s="21">
        <v>7717.76</v>
      </c>
      <c r="D35" s="3">
        <f t="shared" si="0"/>
        <v>43.60316384180791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3506505</v>
      </c>
      <c r="C36" s="21">
        <v>47998</v>
      </c>
      <c r="D36" s="3">
        <f t="shared" si="0"/>
        <v>1.3688273651399328</v>
      </c>
      <c r="E36" s="6" t="s">
        <v>8</v>
      </c>
      <c r="F36" s="17"/>
      <c r="G36" s="17"/>
    </row>
    <row r="37" spans="1:7" ht="23.25" customHeight="1">
      <c r="A37" s="28" t="s">
        <v>24</v>
      </c>
      <c r="B37" s="21">
        <v>857555</v>
      </c>
      <c r="C37" s="21">
        <v>110750.03</v>
      </c>
      <c r="D37" s="3">
        <f t="shared" si="0"/>
        <v>12.91462705016005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462000</v>
      </c>
      <c r="C39" s="21">
        <v>262487.2</v>
      </c>
      <c r="D39" s="3">
        <f t="shared" si="0"/>
        <v>56.81541125541126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28" t="s">
        <v>59</v>
      </c>
      <c r="B41" s="21">
        <v>23000</v>
      </c>
      <c r="C41" s="21">
        <v>18200</v>
      </c>
      <c r="D41" s="3">
        <f t="shared" si="0"/>
        <v>79.13043478260869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6018984</v>
      </c>
      <c r="C42" s="21">
        <f>C31</f>
        <v>999610.05</v>
      </c>
      <c r="D42" s="3">
        <f t="shared" si="0"/>
        <v>16.607620987196512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6018984</v>
      </c>
      <c r="C44" s="4">
        <f>C42-C45</f>
        <v>999610.05</v>
      </c>
      <c r="D44" s="6">
        <f t="shared" si="0"/>
        <v>16.607620987196512</v>
      </c>
      <c r="E44" s="3"/>
      <c r="F44" s="17"/>
      <c r="G44" s="17"/>
    </row>
    <row r="45" spans="1:7" ht="12" customHeight="1">
      <c r="A45" s="5" t="s">
        <v>54</v>
      </c>
      <c r="B45" s="4">
        <v>0</v>
      </c>
      <c r="C45" s="4">
        <v>0</v>
      </c>
      <c r="D45" s="6" t="e">
        <f t="shared" si="0"/>
        <v>#DIV/0!</v>
      </c>
      <c r="E45" s="3"/>
      <c r="F45" s="17"/>
      <c r="G45" s="17"/>
    </row>
    <row r="46" spans="1:7" ht="50.25" customHeight="1">
      <c r="A46" s="5" t="s">
        <v>64</v>
      </c>
      <c r="B46" s="21">
        <f>B5-B31</f>
        <v>-300000</v>
      </c>
      <c r="C46" s="21">
        <f>C5-C31</f>
        <v>725088.8099999998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67</v>
      </c>
      <c r="B64" s="54" t="s">
        <v>77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83</v>
      </c>
      <c r="B66" s="54" t="s">
        <v>84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B65" sqref="B65:D6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B6+B24+B7+B31</f>
        <v>11388371.8</v>
      </c>
      <c r="C5" s="4">
        <f>C6+C24+C7+C31</f>
        <v>1922678.9200000002</v>
      </c>
      <c r="D5" s="3">
        <f aca="true" t="shared" si="0" ref="D5:D46">C5/B5*100</f>
        <v>16.882825339439655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1187907.4</v>
      </c>
      <c r="C6" s="21">
        <f>C8+C11+C12+C13+C14+C15+C16+C17+C18+C19+C20+C22+C23</f>
        <v>239912.28</v>
      </c>
      <c r="D6" s="3">
        <f t="shared" si="0"/>
        <v>20.196210580050263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150000</v>
      </c>
      <c r="C8" s="23">
        <v>85177.26</v>
      </c>
      <c r="D8" s="12">
        <f t="shared" si="0"/>
        <v>56.78483999999999</v>
      </c>
      <c r="E8" s="12"/>
      <c r="F8" s="25"/>
      <c r="G8" s="17"/>
    </row>
    <row r="9" spans="1:7" ht="12.75">
      <c r="A9" s="22" t="s">
        <v>12</v>
      </c>
      <c r="B9" s="23">
        <f>B11</f>
        <v>30000</v>
      </c>
      <c r="C9" s="23">
        <f>C11</f>
        <v>10710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30000</v>
      </c>
      <c r="C11" s="23">
        <v>10710</v>
      </c>
      <c r="D11" s="12"/>
      <c r="E11" s="3"/>
      <c r="F11" s="17"/>
      <c r="G11" s="17"/>
    </row>
    <row r="12" spans="1:7" ht="12.75">
      <c r="A12" s="22" t="s">
        <v>14</v>
      </c>
      <c r="B12" s="23">
        <v>9000</v>
      </c>
      <c r="C12" s="23">
        <v>320.31</v>
      </c>
      <c r="D12" s="12">
        <f t="shared" si="0"/>
        <v>3.559</v>
      </c>
      <c r="E12" s="3"/>
      <c r="F12" s="17"/>
      <c r="G12" s="17"/>
    </row>
    <row r="13" spans="1:7" ht="12.75">
      <c r="A13" s="22" t="s">
        <v>0</v>
      </c>
      <c r="B13" s="23">
        <v>165000</v>
      </c>
      <c r="C13" s="23">
        <v>3312.92</v>
      </c>
      <c r="D13" s="12">
        <f t="shared" si="0"/>
        <v>2.007830303030303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222000</v>
      </c>
      <c r="C15" s="23">
        <v>119730.44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64000</v>
      </c>
      <c r="C17" s="23">
        <v>17461.35</v>
      </c>
      <c r="D17" s="12">
        <f t="shared" si="0"/>
        <v>27.283359375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3000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547907.4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10200464.4</v>
      </c>
      <c r="C24" s="23">
        <f>C26+C27+C29+C30+C28</f>
        <v>1682766.6400000001</v>
      </c>
      <c r="D24" s="12">
        <f t="shared" si="0"/>
        <v>16.49696105992978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962800</v>
      </c>
      <c r="C26" s="23">
        <v>481000</v>
      </c>
      <c r="D26" s="12">
        <f t="shared" si="0"/>
        <v>49.958454507685914</v>
      </c>
      <c r="E26" s="6"/>
      <c r="F26" s="17"/>
      <c r="G26" s="17"/>
    </row>
    <row r="27" spans="1:7" s="19" customFormat="1" ht="12.75">
      <c r="A27" s="22" t="s">
        <v>19</v>
      </c>
      <c r="B27" s="23">
        <v>8217664.4</v>
      </c>
      <c r="C27" s="23">
        <v>181766.64</v>
      </c>
      <c r="D27" s="12">
        <f t="shared" si="0"/>
        <v>2.211901474097677</v>
      </c>
      <c r="E27" s="6"/>
      <c r="F27" s="17"/>
      <c r="G27" s="17"/>
    </row>
    <row r="28" spans="1:7" s="19" customFormat="1" ht="12.75">
      <c r="A28" s="22" t="s">
        <v>78</v>
      </c>
      <c r="B28" s="23">
        <v>1020000</v>
      </c>
      <c r="C28" s="23">
        <v>1020000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11834479.8</v>
      </c>
      <c r="C32" s="4">
        <f>C34+C35+C36+C38+C39+C40+C42+C41+C37</f>
        <v>949489.11</v>
      </c>
      <c r="D32" s="3">
        <f t="shared" si="0"/>
        <v>8.023074322202147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1058787.64</v>
      </c>
      <c r="C34" s="21">
        <v>560671.83</v>
      </c>
      <c r="D34" s="3">
        <f t="shared" si="0"/>
        <v>52.95413440980479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94824</v>
      </c>
      <c r="C35" s="21">
        <v>39697.48</v>
      </c>
      <c r="D35" s="3">
        <f t="shared" si="0"/>
        <v>41.86438032565595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3000</v>
      </c>
      <c r="C36" s="21">
        <v>1263</v>
      </c>
      <c r="D36" s="3">
        <f t="shared" si="0"/>
        <v>42.1</v>
      </c>
      <c r="E36" s="6" t="s">
        <v>8</v>
      </c>
      <c r="F36" s="17"/>
      <c r="G36" s="17"/>
    </row>
    <row r="37" spans="1:7" ht="24" customHeight="1">
      <c r="A37" s="28" t="s">
        <v>51</v>
      </c>
      <c r="B37" s="21">
        <v>5142212</v>
      </c>
      <c r="C37" s="21">
        <v>77651.84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5379651.16</v>
      </c>
      <c r="C38" s="21">
        <v>183724.79</v>
      </c>
      <c r="D38" s="3">
        <f t="shared" si="0"/>
        <v>3.415180362735639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133469</v>
      </c>
      <c r="C40" s="21">
        <v>67944.17</v>
      </c>
      <c r="D40" s="3">
        <f t="shared" si="0"/>
        <v>50.90633030891068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3.25" customHeight="1">
      <c r="A42" s="28" t="s">
        <v>59</v>
      </c>
      <c r="B42" s="21">
        <v>22536</v>
      </c>
      <c r="C42" s="21">
        <v>18536</v>
      </c>
      <c r="D42" s="3">
        <f t="shared" si="0"/>
        <v>82.25062122825702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11834479.8</v>
      </c>
      <c r="C43" s="21">
        <f>C32</f>
        <v>949489.11</v>
      </c>
      <c r="D43" s="3">
        <f t="shared" si="0"/>
        <v>8.023074322202147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11834479.8</v>
      </c>
      <c r="C45" s="4">
        <f>C43-C46</f>
        <v>949489.11</v>
      </c>
      <c r="D45" s="6">
        <f t="shared" si="0"/>
        <v>8.023074322202147</v>
      </c>
      <c r="E45" s="3"/>
      <c r="F45" s="17"/>
      <c r="G45" s="17"/>
    </row>
    <row r="46" spans="1:7" ht="12.75">
      <c r="A46" s="5" t="s">
        <v>54</v>
      </c>
      <c r="B46" s="4"/>
      <c r="C46" s="4"/>
      <c r="D46" s="6" t="e">
        <f t="shared" si="0"/>
        <v>#DIV/0!</v>
      </c>
      <c r="E46" s="3"/>
      <c r="F46" s="17"/>
      <c r="G46" s="17"/>
    </row>
    <row r="47" spans="1:7" ht="48.75" customHeight="1">
      <c r="A47" s="5" t="s">
        <v>64</v>
      </c>
      <c r="B47" s="21">
        <f>B5-B32</f>
        <v>-446108</v>
      </c>
      <c r="C47" s="21">
        <f>C5-C32</f>
        <v>973189.8100000002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4" customHeight="1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2.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7.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0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7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4.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42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67</v>
      </c>
      <c r="B65" s="54" t="s">
        <v>77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83</v>
      </c>
      <c r="B67" s="54" t="s">
        <v>84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28770488.490000002</v>
      </c>
      <c r="C5" s="4">
        <f>C6+C27+C34</f>
        <v>9620710.33</v>
      </c>
      <c r="D5" s="3">
        <f aca="true" t="shared" si="0" ref="D5:D50">C5/B5*100</f>
        <v>33.43950984128737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7905127</v>
      </c>
      <c r="C6" s="21">
        <f>C8+C9+C12+C13+C17+C18+C15+C16+C19+C20+C26+C25+C14+C21+C22+C24</f>
        <v>2451870.33</v>
      </c>
      <c r="D6" s="3">
        <f t="shared" si="0"/>
        <v>31.016204167244876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1635000</v>
      </c>
      <c r="C8" s="23">
        <v>745433.71</v>
      </c>
      <c r="D8" s="12">
        <f t="shared" si="0"/>
        <v>45.592275840978594</v>
      </c>
      <c r="E8" s="12"/>
      <c r="F8" s="25"/>
      <c r="G8" s="17"/>
    </row>
    <row r="9" spans="1:7" ht="12.75">
      <c r="A9" s="22" t="s">
        <v>12</v>
      </c>
      <c r="B9" s="23">
        <f>B11</f>
        <v>4000</v>
      </c>
      <c r="C9" s="23">
        <f>C11</f>
        <v>22682.1</v>
      </c>
      <c r="D9" s="12">
        <f t="shared" si="0"/>
        <v>567.0525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4000</v>
      </c>
      <c r="C11" s="23">
        <v>22682.1</v>
      </c>
      <c r="D11" s="12">
        <f t="shared" si="0"/>
        <v>567.0525</v>
      </c>
      <c r="E11" s="3"/>
      <c r="F11" s="17"/>
      <c r="G11" s="17"/>
    </row>
    <row r="12" spans="1:7" ht="12.75">
      <c r="A12" s="22" t="s">
        <v>14</v>
      </c>
      <c r="B12" s="23">
        <v>1400000</v>
      </c>
      <c r="C12" s="23">
        <v>117448.29</v>
      </c>
      <c r="D12" s="12">
        <f t="shared" si="0"/>
        <v>8.38916357142857</v>
      </c>
      <c r="E12" s="3"/>
      <c r="F12" s="17"/>
      <c r="G12" s="17"/>
    </row>
    <row r="13" spans="1:7" ht="12.75">
      <c r="A13" s="22" t="s">
        <v>0</v>
      </c>
      <c r="B13" s="23">
        <v>695000</v>
      </c>
      <c r="C13" s="23">
        <v>162495.59</v>
      </c>
      <c r="D13" s="12">
        <f t="shared" si="0"/>
        <v>23.380660431654675</v>
      </c>
      <c r="E13" s="3"/>
      <c r="F13" s="17"/>
      <c r="G13" s="17"/>
    </row>
    <row r="14" spans="1:7" ht="12.75">
      <c r="A14" s="22" t="s">
        <v>65</v>
      </c>
      <c r="B14" s="23">
        <v>1027000</v>
      </c>
      <c r="C14" s="23">
        <v>556116.43</v>
      </c>
      <c r="D14" s="12">
        <f t="shared" si="0"/>
        <v>54.14960370009737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561000</v>
      </c>
      <c r="C17" s="23">
        <v>321582.07</v>
      </c>
      <c r="D17" s="12">
        <f t="shared" si="0"/>
        <v>57.32300713012478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60997.15</v>
      </c>
      <c r="D18" s="12">
        <f t="shared" si="0"/>
        <v>18.483984848484848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69</v>
      </c>
      <c r="B21" s="23">
        <v>0</v>
      </c>
      <c r="C21" s="23">
        <v>-5488.73</v>
      </c>
      <c r="D21" s="12"/>
      <c r="E21" s="6"/>
      <c r="F21" s="17"/>
      <c r="G21" s="17"/>
    </row>
    <row r="22" spans="1:7" s="19" customFormat="1" ht="12.75">
      <c r="A22" s="22" t="s">
        <v>68</v>
      </c>
      <c r="B22" s="23">
        <v>545000</v>
      </c>
      <c r="C22" s="23">
        <v>97299.87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70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0</v>
      </c>
      <c r="C25" s="23">
        <v>-37696.15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1708127</v>
      </c>
      <c r="C26" s="23">
        <v>411000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20865361.490000002</v>
      </c>
      <c r="C27" s="23">
        <f>C29+C30+C32+C33</f>
        <v>7168840</v>
      </c>
      <c r="D27" s="12">
        <f t="shared" si="0"/>
        <v>34.35761227254922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8646600</v>
      </c>
      <c r="C29" s="23">
        <v>4152144.26</v>
      </c>
      <c r="D29" s="12">
        <f t="shared" si="0"/>
        <v>48.02054287234289</v>
      </c>
      <c r="E29" s="6"/>
      <c r="F29" s="17"/>
      <c r="G29" s="17"/>
    </row>
    <row r="30" spans="1:7" s="19" customFormat="1" ht="12.75">
      <c r="A30" s="22" t="s">
        <v>19</v>
      </c>
      <c r="B30" s="23">
        <v>12218761.49</v>
      </c>
      <c r="C30" s="23">
        <v>3016695.74</v>
      </c>
      <c r="D30" s="12">
        <f t="shared" si="0"/>
        <v>24.689046778340874</v>
      </c>
      <c r="E30" s="6"/>
      <c r="F30" s="17"/>
      <c r="G30" s="17"/>
    </row>
    <row r="31" spans="1:7" s="19" customFormat="1" ht="12.75">
      <c r="A31" s="22" t="s">
        <v>73</v>
      </c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/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/>
      <c r="C33" s="23"/>
      <c r="D33" s="12" t="e">
        <f t="shared" si="0"/>
        <v>#DIV/0!</v>
      </c>
      <c r="E33" s="6"/>
      <c r="F33" s="17"/>
      <c r="G33" s="17"/>
    </row>
    <row r="34" spans="1:7" s="19" customFormat="1" ht="25.5">
      <c r="A34" s="27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32986854.49</v>
      </c>
      <c r="C35" s="4">
        <f>C37+C38+C39+C41+C42+C43+C45+C44+C40+C46</f>
        <v>11368515.010000002</v>
      </c>
      <c r="D35" s="3">
        <f t="shared" si="0"/>
        <v>34.463774087481966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7735902.38</v>
      </c>
      <c r="C37" s="21">
        <v>4188070.21</v>
      </c>
      <c r="D37" s="3">
        <f t="shared" si="0"/>
        <v>54.1380953930807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230036</v>
      </c>
      <c r="C38" s="21">
        <v>89773.94</v>
      </c>
      <c r="D38" s="3">
        <f t="shared" si="0"/>
        <v>39.0260394025283</v>
      </c>
      <c r="E38" s="6" t="s">
        <v>8</v>
      </c>
      <c r="F38" s="17"/>
      <c r="G38" s="17"/>
    </row>
    <row r="39" spans="1:7" ht="24" customHeight="1">
      <c r="A39" s="28" t="s">
        <v>23</v>
      </c>
      <c r="B39" s="21">
        <v>371932.8</v>
      </c>
      <c r="C39" s="21">
        <v>126678.17</v>
      </c>
      <c r="D39" s="3">
        <f t="shared" si="0"/>
        <v>34.05942417554999</v>
      </c>
      <c r="E39" s="6" t="s">
        <v>8</v>
      </c>
      <c r="F39" s="17"/>
      <c r="G39" s="17"/>
    </row>
    <row r="40" spans="1:7" ht="24" customHeight="1">
      <c r="A40" s="28" t="s">
        <v>51</v>
      </c>
      <c r="B40" s="21">
        <v>6971160.73</v>
      </c>
      <c r="C40" s="21">
        <v>4888308.21</v>
      </c>
      <c r="D40" s="3">
        <f t="shared" si="0"/>
        <v>70.12186921703639</v>
      </c>
      <c r="E40" s="6" t="s">
        <v>8</v>
      </c>
      <c r="F40" s="17"/>
      <c r="G40" s="17"/>
    </row>
    <row r="41" spans="1:7" ht="24" customHeight="1">
      <c r="A41" s="28" t="s">
        <v>24</v>
      </c>
      <c r="B41" s="21">
        <v>14147822.58</v>
      </c>
      <c r="C41" s="21">
        <v>1188384.48</v>
      </c>
      <c r="D41" s="3">
        <f t="shared" si="0"/>
        <v>8.399769457668729</v>
      </c>
      <c r="E41" s="6" t="s">
        <v>8</v>
      </c>
      <c r="F41" s="17"/>
      <c r="G41" s="17"/>
    </row>
    <row r="42" spans="1:7" ht="12.75">
      <c r="A42" s="28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7.75" customHeight="1">
      <c r="A43" s="28" t="s">
        <v>58</v>
      </c>
      <c r="B43" s="21">
        <v>3500000</v>
      </c>
      <c r="C43" s="21">
        <v>875000</v>
      </c>
      <c r="D43" s="3">
        <f t="shared" si="0"/>
        <v>25</v>
      </c>
      <c r="E43" s="6" t="s">
        <v>8</v>
      </c>
      <c r="F43" s="17"/>
      <c r="G43" s="17"/>
    </row>
    <row r="44" spans="1:7" ht="26.25" customHeight="1">
      <c r="A44" s="28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7" customHeight="1">
      <c r="A45" s="28" t="s">
        <v>59</v>
      </c>
      <c r="B45" s="21">
        <v>30000</v>
      </c>
      <c r="C45" s="21">
        <v>12300</v>
      </c>
      <c r="D45" s="3">
        <f t="shared" si="0"/>
        <v>41</v>
      </c>
      <c r="E45" s="6" t="s">
        <v>8</v>
      </c>
      <c r="F45" s="17"/>
      <c r="G45" s="17"/>
    </row>
    <row r="46" spans="1:7" ht="23.25" customHeight="1">
      <c r="A46" s="28" t="s">
        <v>71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6.25" customHeight="1">
      <c r="A47" s="28" t="s">
        <v>27</v>
      </c>
      <c r="B47" s="21">
        <f>B35</f>
        <v>32986854.49</v>
      </c>
      <c r="C47" s="21">
        <f>C35</f>
        <v>11368515.010000002</v>
      </c>
      <c r="D47" s="3">
        <f t="shared" si="0"/>
        <v>34.463774087481966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32986854.49</v>
      </c>
      <c r="C49" s="4">
        <f>C47-C50</f>
        <v>11368515.010000002</v>
      </c>
      <c r="D49" s="6">
        <f t="shared" si="0"/>
        <v>34.463774087481966</v>
      </c>
      <c r="E49" s="3"/>
      <c r="F49" s="17"/>
      <c r="G49" s="17"/>
    </row>
    <row r="50" spans="1:7" ht="12.75">
      <c r="A50" s="5" t="s">
        <v>54</v>
      </c>
      <c r="B50" s="4">
        <v>0</v>
      </c>
      <c r="C50" s="4"/>
      <c r="D50" s="6" t="e">
        <f t="shared" si="0"/>
        <v>#DIV/0!</v>
      </c>
      <c r="E50" s="3"/>
      <c r="F50" s="17"/>
      <c r="G50" s="17"/>
    </row>
    <row r="51" spans="1:7" ht="51">
      <c r="A51" s="5" t="s">
        <v>64</v>
      </c>
      <c r="B51" s="21">
        <f>B5-B35</f>
        <v>-4216365.999999996</v>
      </c>
      <c r="C51" s="21">
        <f>C5-C35</f>
        <v>-1747804.6800000016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29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0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0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0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29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29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29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29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29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29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46"/>
      <c r="B68" s="47"/>
      <c r="C68" s="48"/>
      <c r="D68" s="49"/>
      <c r="E68" s="49"/>
      <c r="F68" s="17"/>
      <c r="G68" s="17"/>
    </row>
    <row r="69" spans="1:7" ht="12.75">
      <c r="A69" s="45" t="s">
        <v>67</v>
      </c>
      <c r="B69" s="54" t="s">
        <v>77</v>
      </c>
      <c r="C69" s="54"/>
      <c r="D69" s="54"/>
      <c r="E69" s="34"/>
      <c r="F69" s="17"/>
      <c r="G69" s="17"/>
    </row>
    <row r="70" spans="1:7" ht="12.75">
      <c r="A70" s="35"/>
      <c r="B70" s="32"/>
      <c r="C70" s="33"/>
      <c r="D70" s="34"/>
      <c r="E70" s="34"/>
      <c r="F70" s="17"/>
      <c r="G70" s="17"/>
    </row>
    <row r="71" spans="1:7" ht="12.75">
      <c r="A71" s="45" t="s">
        <v>83</v>
      </c>
      <c r="B71" s="54" t="s">
        <v>84</v>
      </c>
      <c r="C71" s="54"/>
      <c r="D71" s="54"/>
      <c r="E71" s="34"/>
      <c r="F71" s="17"/>
      <c r="G71" s="17"/>
    </row>
    <row r="72" spans="1:7" ht="12.75">
      <c r="A72" s="35"/>
      <c r="B72" s="32"/>
      <c r="C72" s="33"/>
      <c r="D72" s="34"/>
      <c r="E72" s="34"/>
      <c r="F72" s="17"/>
      <c r="G72" s="17"/>
    </row>
    <row r="73" spans="1:7" ht="12.75">
      <c r="A73" s="31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6"/>
      <c r="B75" s="34"/>
      <c r="C75" s="34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7"/>
      <c r="C77" s="37"/>
      <c r="D77" s="34"/>
      <c r="E77" s="34"/>
      <c r="F77" s="17"/>
      <c r="G77" s="17"/>
    </row>
    <row r="78" spans="1:7" ht="12.75">
      <c r="A78" s="36"/>
      <c r="B78" s="37"/>
      <c r="C78" s="37"/>
      <c r="D78" s="37"/>
      <c r="E78" s="37"/>
      <c r="F78" s="17"/>
      <c r="G78" s="17"/>
    </row>
    <row r="79" spans="1:7" ht="12.75">
      <c r="A79" s="38"/>
      <c r="B79" s="39"/>
      <c r="C79" s="39"/>
      <c r="D79" s="39"/>
      <c r="E79" s="39"/>
      <c r="F79" s="17"/>
      <c r="G79" s="17"/>
    </row>
    <row r="80" spans="1:7" ht="12.75">
      <c r="A80" s="40"/>
      <c r="B80" s="17"/>
      <c r="C80" s="17"/>
      <c r="D80" s="17"/>
      <c r="E80" s="17"/>
      <c r="F80" s="17"/>
      <c r="G80" s="17"/>
    </row>
    <row r="81" spans="1:4" ht="12.75">
      <c r="A81" s="51"/>
      <c r="B81" s="52"/>
      <c r="C81" s="52"/>
      <c r="D81" s="52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3425404</v>
      </c>
      <c r="C5" s="4">
        <f>C6+C25+C31</f>
        <v>1720061.91</v>
      </c>
      <c r="D5" s="3">
        <f aca="true" t="shared" si="0" ref="D5:D46">C5/B5*100</f>
        <v>50.214862538842134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648058</v>
      </c>
      <c r="C6" s="21">
        <f>C8+C9+C12+C13+C17+C18+C14+C16+C19+C20+C24+C23+C15+C21+C22</f>
        <v>269505.23</v>
      </c>
      <c r="D6" s="3">
        <f t="shared" si="0"/>
        <v>41.58659101500174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27000</v>
      </c>
      <c r="C8" s="23">
        <v>8978.79</v>
      </c>
      <c r="D8" s="12">
        <f t="shared" si="0"/>
        <v>33.25477777777778</v>
      </c>
      <c r="E8" s="12"/>
      <c r="F8" s="25"/>
      <c r="G8" s="17"/>
    </row>
    <row r="9" spans="1:7" ht="12.75">
      <c r="A9" s="22" t="s">
        <v>12</v>
      </c>
      <c r="B9" s="23">
        <v>2000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0.04</v>
      </c>
      <c r="D12" s="12">
        <f t="shared" si="0"/>
        <v>0.00023529411764705886</v>
      </c>
      <c r="E12" s="3"/>
      <c r="F12" s="17"/>
      <c r="G12" s="17"/>
    </row>
    <row r="13" spans="1:7" ht="12.75">
      <c r="A13" s="22" t="s">
        <v>0</v>
      </c>
      <c r="B13" s="23">
        <v>103000</v>
      </c>
      <c r="C13" s="23">
        <v>1566.15</v>
      </c>
      <c r="D13" s="12">
        <f t="shared" si="0"/>
        <v>1.5205339805825244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259000</v>
      </c>
      <c r="C15" s="23">
        <v>140210.65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207000</v>
      </c>
      <c r="C17" s="23">
        <v>103649.58</v>
      </c>
      <c r="D17" s="12">
        <f t="shared" si="0"/>
        <v>50.07226086956522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15100.02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72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76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33058</v>
      </c>
      <c r="C24" s="23">
        <v>0</v>
      </c>
      <c r="D24" s="12">
        <f t="shared" si="0"/>
        <v>0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2777346</v>
      </c>
      <c r="C25" s="23">
        <f>C27+C28+C29+C30</f>
        <v>1450556.68</v>
      </c>
      <c r="D25" s="12">
        <f t="shared" si="0"/>
        <v>52.22815882500775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1270700</v>
      </c>
      <c r="C27" s="23">
        <v>984350</v>
      </c>
      <c r="D27" s="12">
        <f t="shared" si="0"/>
        <v>77.46517667427402</v>
      </c>
      <c r="E27" s="6"/>
      <c r="F27" s="17"/>
      <c r="G27" s="17"/>
    </row>
    <row r="28" spans="1:7" s="19" customFormat="1" ht="12.75">
      <c r="A28" s="22" t="s">
        <v>19</v>
      </c>
      <c r="B28" s="23">
        <v>1506646</v>
      </c>
      <c r="C28" s="23">
        <v>466206.68</v>
      </c>
      <c r="D28" s="12">
        <f t="shared" si="0"/>
        <v>30.94334568306025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3819574</v>
      </c>
      <c r="C32" s="4">
        <f>C34+C35+C36+C38+C39+C40+C42+C41+C37</f>
        <v>1167006.13</v>
      </c>
      <c r="D32" s="3">
        <f t="shared" si="0"/>
        <v>30.55330594458963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1121600</v>
      </c>
      <c r="C34" s="21">
        <v>504406.32</v>
      </c>
      <c r="D34" s="3">
        <f t="shared" si="0"/>
        <v>44.97203281027104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94824</v>
      </c>
      <c r="C35" s="21">
        <v>40973.68</v>
      </c>
      <c r="D35" s="3">
        <f t="shared" si="0"/>
        <v>43.21024213279338</v>
      </c>
      <c r="E35" s="6" t="s">
        <v>8</v>
      </c>
      <c r="F35" s="17"/>
      <c r="G35" s="17"/>
    </row>
    <row r="36" spans="1:7" ht="22.5" customHeight="1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.75" customHeight="1">
      <c r="A37" s="28" t="s">
        <v>51</v>
      </c>
      <c r="B37" s="21">
        <v>1245300</v>
      </c>
      <c r="C37" s="21">
        <v>480955.35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912026</v>
      </c>
      <c r="C38" s="21">
        <v>50224.6</v>
      </c>
      <c r="D38" s="3">
        <f t="shared" si="0"/>
        <v>5.506926337626339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422824</v>
      </c>
      <c r="C40" s="21">
        <v>77446.18</v>
      </c>
      <c r="D40" s="3">
        <f t="shared" si="0"/>
        <v>18.316410610561366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28" t="s">
        <v>59</v>
      </c>
      <c r="B42" s="21">
        <v>20000</v>
      </c>
      <c r="C42" s="21">
        <v>13000</v>
      </c>
      <c r="D42" s="3">
        <f t="shared" si="0"/>
        <v>65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3819574</v>
      </c>
      <c r="C43" s="21">
        <f>C32</f>
        <v>1167006.13</v>
      </c>
      <c r="D43" s="3">
        <f t="shared" si="0"/>
        <v>30.55330594458963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3819574</v>
      </c>
      <c r="C45" s="4">
        <f>C43-C46</f>
        <v>1167006.13</v>
      </c>
      <c r="D45" s="6">
        <f t="shared" si="0"/>
        <v>30.55330594458963</v>
      </c>
      <c r="E45" s="3"/>
      <c r="F45" s="17"/>
      <c r="G45" s="17"/>
    </row>
    <row r="46" spans="1:7" ht="12.75">
      <c r="A46" s="5" t="s">
        <v>54</v>
      </c>
      <c r="B46" s="4"/>
      <c r="C46" s="4">
        <v>0</v>
      </c>
      <c r="D46" s="6" t="e">
        <f t="shared" si="0"/>
        <v>#DIV/0!</v>
      </c>
      <c r="E46" s="3"/>
      <c r="F46" s="17"/>
      <c r="G46" s="17"/>
    </row>
    <row r="47" spans="1:7" ht="49.5" customHeight="1">
      <c r="A47" s="5" t="s">
        <v>64</v>
      </c>
      <c r="B47" s="21">
        <f>B5-B32</f>
        <v>-394170</v>
      </c>
      <c r="C47" s="21">
        <f>C5-C32</f>
        <v>553055.78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46"/>
      <c r="B64" s="47"/>
      <c r="C64" s="48"/>
      <c r="D64" s="49"/>
      <c r="E64" s="49"/>
      <c r="F64" s="17"/>
      <c r="G64" s="17"/>
    </row>
    <row r="65" spans="1:7" ht="12.75">
      <c r="A65" s="45" t="s">
        <v>67</v>
      </c>
      <c r="B65" s="54" t="s">
        <v>77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83</v>
      </c>
      <c r="B67" s="54" t="s">
        <v>84</v>
      </c>
      <c r="C67" s="54"/>
      <c r="D67" s="54"/>
      <c r="E67" s="34"/>
      <c r="F67" s="17"/>
      <c r="G67" s="17"/>
    </row>
    <row r="68" spans="1:7" ht="12.75">
      <c r="A68" s="35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2021-04-20T06:33:28Z</cp:lastPrinted>
  <dcterms:created xsi:type="dcterms:W3CDTF">2008-11-10T05:44:55Z</dcterms:created>
  <dcterms:modified xsi:type="dcterms:W3CDTF">2022-07-18T08:40:25Z</dcterms:modified>
  <cp:category/>
  <cp:version/>
  <cp:contentType/>
  <cp:contentStatus/>
</cp:coreProperties>
</file>