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'Лист3'!$A$1:$R$116</definedName>
  </definedNames>
  <calcPr fullCalcOnLoad="1"/>
</workbook>
</file>

<file path=xl/sharedStrings.xml><?xml version="1.0" encoding="utf-8"?>
<sst xmlns="http://schemas.openxmlformats.org/spreadsheetml/2006/main" count="118" uniqueCount="41">
  <si>
    <t>Наименование муниципальных программ</t>
  </si>
  <si>
    <t xml:space="preserve">  Развитие культуры и туризма</t>
  </si>
  <si>
    <t>Развитие физической культуры и спорта</t>
  </si>
  <si>
    <t xml:space="preserve"> Содействие занятости населения</t>
  </si>
  <si>
    <t xml:space="preserve">  Развитие образования</t>
  </si>
  <si>
    <t xml:space="preserve">         федеральных средств</t>
  </si>
  <si>
    <t xml:space="preserve">         республиканских средств</t>
  </si>
  <si>
    <t xml:space="preserve">         собственных средств</t>
  </si>
  <si>
    <r>
      <t xml:space="preserve">        </t>
    </r>
    <r>
      <rPr>
        <sz val="12"/>
        <color indexed="8"/>
        <rFont val="Times New Roman"/>
        <family val="1"/>
      </rPr>
      <t xml:space="preserve">  в том числе за счет:</t>
    </r>
  </si>
  <si>
    <t>2015  (отчет)</t>
  </si>
  <si>
    <t>2016  (отчет)</t>
  </si>
  <si>
    <t>млн.руб.</t>
  </si>
  <si>
    <t xml:space="preserve"> Развитие жилищного строительства и сферы жилищно-коммунального хозяйства</t>
  </si>
  <si>
    <t>Итого по программам</t>
  </si>
  <si>
    <t>Условно-утвержденные  расходы, зарезирвированные средства, распределение которых осуществляется по мере исполнения бюджета Чебоксарского района</t>
  </si>
  <si>
    <t>Всего расходы</t>
  </si>
  <si>
    <t>2017 
(отчет)</t>
  </si>
  <si>
    <t xml:space="preserve"> Модернизация развития сферы жилищно-коммунального хозяйства</t>
  </si>
  <si>
    <t xml:space="preserve">  Обеспечение граждан в Чебоксарском районе Чувашской Республики доступным комфортным жильем</t>
  </si>
  <si>
    <t xml:space="preserve">  Обеспечение общественного порядка и противодействие преступности</t>
  </si>
  <si>
    <t xml:space="preserve">  Повышение безопасности жизнедеятельности населения и территорий Чебоксарского района</t>
  </si>
  <si>
    <t xml:space="preserve">  Развитие сельского хозяйства и регулирование рынка сельскохозяйственной продукции,сырья и продовольствия</t>
  </si>
  <si>
    <t xml:space="preserve">  Социальная поддержка граждан</t>
  </si>
  <si>
    <t xml:space="preserve">  Развитие потенциала природно-сырьевых ресурсов и повышение экологической безопасности</t>
  </si>
  <si>
    <t xml:space="preserve">  Управление общественными финансами и муниципальным долгом</t>
  </si>
  <si>
    <t xml:space="preserve">  Развитие потенциала муниципального управления</t>
  </si>
  <si>
    <t xml:space="preserve"> Формирование современной городской среды на территории  Чебоксарского района </t>
  </si>
  <si>
    <t xml:space="preserve">  Непрограммые направления деятельности органов местного самоуправления</t>
  </si>
  <si>
    <t xml:space="preserve">  Экономическое развитие Чебоксарского района</t>
  </si>
  <si>
    <t xml:space="preserve">  Развитие транспортной системы Чебоксарского района</t>
  </si>
  <si>
    <t xml:space="preserve">   Развитие земельных и имущественных отношений </t>
  </si>
  <si>
    <t xml:space="preserve">  Цифровое общество Чебоксарского района</t>
  </si>
  <si>
    <t>2018
(отчет)</t>
  </si>
  <si>
    <t>2019
(отчет)</t>
  </si>
  <si>
    <t xml:space="preserve">Комплексное развитие сельских территорий </t>
  </si>
  <si>
    <t xml:space="preserve"> </t>
  </si>
  <si>
    <t>Развитие строительного комплекса и архитектуры</t>
  </si>
  <si>
    <t>Приложение №2
к Бюджетному прогнозу Чебоксарского района Чувашской Республики на период до 2026 года</t>
  </si>
  <si>
    <t xml:space="preserve"> Показатели финансового обеспечения муниципальных  программ Чебоксарского района до 2026 г.</t>
  </si>
  <si>
    <t>2021
(оценка)</t>
  </si>
  <si>
    <t>2020
(отчет)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</si>
</sst>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/>
    </xf>
    <xf numFmtId="189" fontId="4" fillId="0" borderId="1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188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1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189" fontId="3" fillId="0" borderId="10" xfId="0" applyNumberFormat="1" applyFont="1" applyBorder="1" applyAlignment="1">
      <alignment horizontal="right"/>
    </xf>
    <xf numFmtId="189" fontId="3" fillId="34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89" fontId="4" fillId="34" borderId="10" xfId="0" applyNumberFormat="1" applyFont="1" applyFill="1" applyBorder="1" applyAlignment="1">
      <alignment/>
    </xf>
    <xf numFmtId="188" fontId="4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88" fontId="4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14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/>
    </xf>
    <xf numFmtId="188" fontId="3" fillId="34" borderId="14" xfId="0" applyNumberFormat="1" applyFont="1" applyFill="1" applyBorder="1" applyAlignment="1">
      <alignment/>
    </xf>
    <xf numFmtId="188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view="pageBreakPreview" zoomScale="60" zoomScalePageLayoutView="0" workbookViewId="0" topLeftCell="A94">
      <selection activeCell="R58" sqref="R58"/>
    </sheetView>
  </sheetViews>
  <sheetFormatPr defaultColWidth="9.140625" defaultRowHeight="12.75"/>
  <cols>
    <col min="1" max="1" width="50.57421875" style="2" bestFit="1" customWidth="1"/>
    <col min="2" max="2" width="10.28125" style="2" customWidth="1"/>
    <col min="3" max="3" width="10.140625" style="2" customWidth="1"/>
    <col min="4" max="5" width="10.7109375" style="2" customWidth="1"/>
    <col min="6" max="6" width="10.57421875" style="2" customWidth="1"/>
    <col min="7" max="7" width="10.7109375" style="2" customWidth="1"/>
    <col min="8" max="8" width="11.00390625" style="2" customWidth="1"/>
    <col min="9" max="9" width="10.00390625" style="2" customWidth="1"/>
    <col min="10" max="12" width="12.00390625" style="2" customWidth="1"/>
    <col min="13" max="13" width="8.140625" style="2" hidden="1" customWidth="1"/>
    <col min="14" max="14" width="6.8515625" style="2" hidden="1" customWidth="1"/>
    <col min="15" max="15" width="9.140625" style="2" hidden="1" customWidth="1"/>
    <col min="16" max="16" width="7.421875" style="2" hidden="1" customWidth="1"/>
    <col min="17" max="17" width="9.140625" style="2" hidden="1" customWidth="1"/>
    <col min="18" max="18" width="13.00390625" style="2" customWidth="1"/>
    <col min="19" max="16384" width="9.140625" style="2" customWidth="1"/>
  </cols>
  <sheetData>
    <row r="1" spans="9:17" ht="15.75">
      <c r="I1" s="6"/>
      <c r="J1" s="6"/>
      <c r="K1" s="6"/>
      <c r="L1" s="6"/>
      <c r="M1" s="7"/>
      <c r="N1" s="7"/>
      <c r="O1" s="7"/>
      <c r="P1" s="7"/>
      <c r="Q1" s="7"/>
    </row>
    <row r="2" spans="9:17" ht="65.25" customHeight="1">
      <c r="I2" s="44" t="s">
        <v>37</v>
      </c>
      <c r="J2" s="45"/>
      <c r="K2" s="45"/>
      <c r="L2" s="45"/>
      <c r="M2" s="7"/>
      <c r="N2" s="7"/>
      <c r="O2" s="7"/>
      <c r="P2" s="7"/>
      <c r="Q2" s="7"/>
    </row>
    <row r="3" spans="9:17" ht="17.25" customHeight="1">
      <c r="I3" s="6"/>
      <c r="J3" s="6"/>
      <c r="K3" s="6"/>
      <c r="L3" s="6"/>
      <c r="M3" s="7"/>
      <c r="N3" s="7"/>
      <c r="O3" s="7"/>
      <c r="P3" s="7"/>
      <c r="Q3" s="7"/>
    </row>
    <row r="4" spans="9:17" ht="15.75">
      <c r="I4" s="6"/>
      <c r="J4" s="6"/>
      <c r="K4" s="6"/>
      <c r="L4" s="6"/>
      <c r="M4" s="7"/>
      <c r="N4" s="7"/>
      <c r="O4" s="7"/>
      <c r="P4" s="7"/>
      <c r="Q4" s="7"/>
    </row>
    <row r="5" spans="1:17" ht="15.7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46" t="s">
        <v>11</v>
      </c>
      <c r="M7" s="46"/>
      <c r="N7" s="46"/>
      <c r="O7" s="46"/>
      <c r="P7" s="46"/>
      <c r="Q7" s="46"/>
      <c r="R7" s="46"/>
    </row>
    <row r="8" spans="1:18" ht="33.75" customHeight="1">
      <c r="A8" s="9" t="s">
        <v>0</v>
      </c>
      <c r="B8" s="10" t="s">
        <v>9</v>
      </c>
      <c r="C8" s="10" t="s">
        <v>10</v>
      </c>
      <c r="D8" s="10" t="s">
        <v>16</v>
      </c>
      <c r="E8" s="10" t="s">
        <v>32</v>
      </c>
      <c r="F8" s="25" t="s">
        <v>33</v>
      </c>
      <c r="G8" s="25" t="s">
        <v>40</v>
      </c>
      <c r="H8" s="25" t="s">
        <v>39</v>
      </c>
      <c r="I8" s="9">
        <v>2022</v>
      </c>
      <c r="J8" s="9">
        <v>2023</v>
      </c>
      <c r="K8" s="9">
        <v>2024</v>
      </c>
      <c r="L8" s="9">
        <v>2025</v>
      </c>
      <c r="M8" s="9">
        <v>2026</v>
      </c>
      <c r="N8" s="9">
        <v>2027</v>
      </c>
      <c r="O8" s="9">
        <v>2028</v>
      </c>
      <c r="P8" s="9">
        <v>2029</v>
      </c>
      <c r="Q8" s="26">
        <v>2030</v>
      </c>
      <c r="R8" s="9">
        <v>2026</v>
      </c>
    </row>
    <row r="9" spans="1:18" ht="15.75">
      <c r="A9" s="3">
        <v>1</v>
      </c>
      <c r="B9" s="3">
        <v>3</v>
      </c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3">
        <v>10</v>
      </c>
      <c r="J9" s="3">
        <v>11</v>
      </c>
      <c r="K9" s="3">
        <v>12</v>
      </c>
      <c r="L9" s="3">
        <v>13</v>
      </c>
      <c r="M9" s="3">
        <v>14</v>
      </c>
      <c r="N9" s="3">
        <v>15</v>
      </c>
      <c r="O9" s="3">
        <v>16</v>
      </c>
      <c r="P9" s="3">
        <v>17</v>
      </c>
      <c r="Q9" s="27">
        <v>18</v>
      </c>
      <c r="R9" s="3">
        <v>14</v>
      </c>
    </row>
    <row r="10" spans="1:18" ht="31.5">
      <c r="A10" s="18" t="s">
        <v>17</v>
      </c>
      <c r="B10" s="22">
        <f>B12+B13+B14</f>
        <v>0</v>
      </c>
      <c r="C10" s="22">
        <f>C12+C13+C14</f>
        <v>0</v>
      </c>
      <c r="D10" s="22">
        <f>D12+D13+D14</f>
        <v>0</v>
      </c>
      <c r="E10" s="22">
        <f>E12+E13+E14</f>
        <v>0</v>
      </c>
      <c r="F10" s="11">
        <v>19.9</v>
      </c>
      <c r="G10" s="11">
        <f>G12+G13+G14</f>
        <v>43.1</v>
      </c>
      <c r="H10" s="23">
        <f>H12+H13+H14</f>
        <v>98.6</v>
      </c>
      <c r="I10" s="23">
        <v>15.5</v>
      </c>
      <c r="J10" s="23">
        <f>J12+J13+J14</f>
        <v>39</v>
      </c>
      <c r="K10" s="23">
        <f aca="true" t="shared" si="0" ref="K10:R10">K12+K13+K14</f>
        <v>16.6</v>
      </c>
      <c r="L10" s="23">
        <f t="shared" si="0"/>
        <v>16.6</v>
      </c>
      <c r="M10" s="23">
        <f t="shared" si="0"/>
        <v>0</v>
      </c>
      <c r="N10" s="23">
        <f t="shared" si="0"/>
        <v>0</v>
      </c>
      <c r="O10" s="23">
        <f t="shared" si="0"/>
        <v>0</v>
      </c>
      <c r="P10" s="23">
        <f t="shared" si="0"/>
        <v>0</v>
      </c>
      <c r="Q10" s="23">
        <f t="shared" si="0"/>
        <v>0</v>
      </c>
      <c r="R10" s="23">
        <f t="shared" si="0"/>
        <v>16.6</v>
      </c>
    </row>
    <row r="11" spans="1:18" ht="15.75">
      <c r="A11" s="19" t="s">
        <v>8</v>
      </c>
      <c r="B11" s="3"/>
      <c r="C11" s="3"/>
      <c r="D11" s="3"/>
      <c r="E11" s="3"/>
      <c r="F11" s="12"/>
      <c r="G11" s="12"/>
      <c r="H11" s="28"/>
      <c r="I11" s="28"/>
      <c r="J11" s="28"/>
      <c r="K11" s="28"/>
      <c r="L11" s="28"/>
      <c r="M11" s="37"/>
      <c r="N11" s="37"/>
      <c r="O11" s="37"/>
      <c r="P11" s="37"/>
      <c r="Q11" s="38"/>
      <c r="R11" s="28"/>
    </row>
    <row r="12" spans="1:18" ht="15.75">
      <c r="A12" s="20" t="s">
        <v>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7"/>
      <c r="N12" s="37"/>
      <c r="O12" s="37"/>
      <c r="P12" s="37"/>
      <c r="Q12" s="38"/>
      <c r="R12" s="28">
        <v>0</v>
      </c>
    </row>
    <row r="13" spans="1:18" ht="15.75">
      <c r="A13" s="20" t="s">
        <v>6</v>
      </c>
      <c r="B13" s="12">
        <v>0</v>
      </c>
      <c r="C13" s="12">
        <v>0</v>
      </c>
      <c r="D13" s="12">
        <v>0</v>
      </c>
      <c r="E13" s="12">
        <v>0</v>
      </c>
      <c r="F13" s="12">
        <v>6.9</v>
      </c>
      <c r="G13" s="12">
        <v>20.3</v>
      </c>
      <c r="H13" s="28">
        <v>87.1</v>
      </c>
      <c r="I13" s="28">
        <v>0</v>
      </c>
      <c r="J13" s="28">
        <v>0</v>
      </c>
      <c r="K13" s="28">
        <v>0</v>
      </c>
      <c r="L13" s="28">
        <v>0</v>
      </c>
      <c r="M13" s="37"/>
      <c r="N13" s="37"/>
      <c r="O13" s="37"/>
      <c r="P13" s="37"/>
      <c r="Q13" s="38"/>
      <c r="R13" s="28">
        <v>0</v>
      </c>
    </row>
    <row r="14" spans="1:18" ht="15.75">
      <c r="A14" s="20" t="s">
        <v>7</v>
      </c>
      <c r="B14" s="12">
        <v>0</v>
      </c>
      <c r="C14" s="12">
        <v>0</v>
      </c>
      <c r="D14" s="12">
        <v>0</v>
      </c>
      <c r="E14" s="12">
        <v>0</v>
      </c>
      <c r="F14" s="12">
        <f>F10-F12-F13</f>
        <v>12.999999999999998</v>
      </c>
      <c r="G14" s="12">
        <v>22.8</v>
      </c>
      <c r="H14" s="28">
        <v>11.5</v>
      </c>
      <c r="I14" s="28">
        <f>I10-I12-I13</f>
        <v>15.5</v>
      </c>
      <c r="J14" s="28">
        <v>39</v>
      </c>
      <c r="K14" s="28">
        <v>16.6</v>
      </c>
      <c r="L14" s="28">
        <v>16.6</v>
      </c>
      <c r="M14" s="37"/>
      <c r="N14" s="37"/>
      <c r="O14" s="37"/>
      <c r="P14" s="37"/>
      <c r="Q14" s="38"/>
      <c r="R14" s="28">
        <v>16.6</v>
      </c>
    </row>
    <row r="15" spans="1:18" ht="47.25">
      <c r="A15" s="19" t="s">
        <v>18</v>
      </c>
      <c r="B15" s="22">
        <f>B17+B18+B19</f>
        <v>0</v>
      </c>
      <c r="C15" s="22">
        <f>C17+C18+C19</f>
        <v>0</v>
      </c>
      <c r="D15" s="22">
        <f>D17+D18+D19</f>
        <v>0</v>
      </c>
      <c r="E15" s="22">
        <f>E17+E18+E19</f>
        <v>0</v>
      </c>
      <c r="F15" s="11">
        <v>37</v>
      </c>
      <c r="G15" s="11">
        <f>G17+G18+G19</f>
        <v>34.9</v>
      </c>
      <c r="H15" s="23">
        <f>H17+H18+H19</f>
        <v>72.19999999999999</v>
      </c>
      <c r="I15" s="23">
        <v>84.6</v>
      </c>
      <c r="J15" s="23">
        <v>31.5</v>
      </c>
      <c r="K15" s="23">
        <v>31.2</v>
      </c>
      <c r="L15" s="23">
        <v>31.2</v>
      </c>
      <c r="M15" s="37"/>
      <c r="N15" s="37"/>
      <c r="O15" s="37"/>
      <c r="P15" s="37"/>
      <c r="Q15" s="38"/>
      <c r="R15" s="23">
        <v>31.2</v>
      </c>
    </row>
    <row r="16" spans="1:18" ht="15.75">
      <c r="A16" s="19" t="s">
        <v>8</v>
      </c>
      <c r="B16" s="3"/>
      <c r="C16" s="3"/>
      <c r="D16" s="3"/>
      <c r="E16" s="3"/>
      <c r="F16" s="12"/>
      <c r="G16" s="12"/>
      <c r="H16" s="28"/>
      <c r="I16" s="28"/>
      <c r="J16" s="28"/>
      <c r="K16" s="28"/>
      <c r="L16" s="28"/>
      <c r="M16" s="37"/>
      <c r="N16" s="37"/>
      <c r="O16" s="37"/>
      <c r="P16" s="37"/>
      <c r="Q16" s="38"/>
      <c r="R16" s="28"/>
    </row>
    <row r="17" spans="1:18" ht="15.75">
      <c r="A17" s="20" t="s">
        <v>5</v>
      </c>
      <c r="B17" s="12">
        <v>0</v>
      </c>
      <c r="C17" s="12">
        <v>0</v>
      </c>
      <c r="D17" s="12">
        <v>0</v>
      </c>
      <c r="E17" s="12">
        <v>0</v>
      </c>
      <c r="F17" s="12">
        <v>17.3</v>
      </c>
      <c r="G17" s="12">
        <v>11.2</v>
      </c>
      <c r="H17" s="28">
        <v>31.6</v>
      </c>
      <c r="I17" s="28">
        <v>50.1</v>
      </c>
      <c r="J17" s="28">
        <v>21.6</v>
      </c>
      <c r="K17" s="28">
        <v>20.3</v>
      </c>
      <c r="L17" s="28">
        <v>20.3</v>
      </c>
      <c r="M17" s="28">
        <v>20.3</v>
      </c>
      <c r="N17" s="28">
        <v>20.3</v>
      </c>
      <c r="O17" s="28">
        <v>20.3</v>
      </c>
      <c r="P17" s="28">
        <v>20.3</v>
      </c>
      <c r="Q17" s="28">
        <v>20.3</v>
      </c>
      <c r="R17" s="28">
        <v>20.3</v>
      </c>
    </row>
    <row r="18" spans="1:18" ht="15.75">
      <c r="A18" s="20" t="s">
        <v>6</v>
      </c>
      <c r="B18" s="12">
        <v>0</v>
      </c>
      <c r="C18" s="12">
        <v>0</v>
      </c>
      <c r="D18" s="12">
        <v>0</v>
      </c>
      <c r="E18" s="12">
        <v>0</v>
      </c>
      <c r="F18" s="12">
        <v>17.2</v>
      </c>
      <c r="G18" s="12">
        <v>20.5</v>
      </c>
      <c r="H18" s="28">
        <v>35</v>
      </c>
      <c r="I18" s="28">
        <v>28</v>
      </c>
      <c r="J18" s="28">
        <v>5.8</v>
      </c>
      <c r="K18" s="28">
        <v>5.8</v>
      </c>
      <c r="L18" s="28">
        <v>5.8</v>
      </c>
      <c r="M18" s="28">
        <v>5.8</v>
      </c>
      <c r="N18" s="28">
        <v>5.8</v>
      </c>
      <c r="O18" s="28">
        <v>5.8</v>
      </c>
      <c r="P18" s="28">
        <v>5.8</v>
      </c>
      <c r="Q18" s="28">
        <v>5.8</v>
      </c>
      <c r="R18" s="28">
        <v>5.8</v>
      </c>
    </row>
    <row r="19" spans="1:18" ht="15.75">
      <c r="A19" s="20" t="s">
        <v>7</v>
      </c>
      <c r="B19" s="12">
        <v>0</v>
      </c>
      <c r="C19" s="12">
        <v>0</v>
      </c>
      <c r="D19" s="12">
        <v>0</v>
      </c>
      <c r="E19" s="12">
        <v>0</v>
      </c>
      <c r="F19" s="12">
        <f>F15-F17-F18</f>
        <v>2.5</v>
      </c>
      <c r="G19" s="12">
        <v>3.2</v>
      </c>
      <c r="H19" s="28">
        <v>5.6</v>
      </c>
      <c r="I19" s="28">
        <f aca="true" t="shared" si="1" ref="I19:R19">I15-I17-I18</f>
        <v>6.499999999999993</v>
      </c>
      <c r="J19" s="28">
        <f t="shared" si="1"/>
        <v>4.099999999999999</v>
      </c>
      <c r="K19" s="28">
        <f t="shared" si="1"/>
        <v>5.099999999999999</v>
      </c>
      <c r="L19" s="28">
        <f t="shared" si="1"/>
        <v>5.099999999999999</v>
      </c>
      <c r="M19" s="28">
        <f t="shared" si="1"/>
        <v>-26.1</v>
      </c>
      <c r="N19" s="28">
        <f t="shared" si="1"/>
        <v>-26.1</v>
      </c>
      <c r="O19" s="28">
        <f t="shared" si="1"/>
        <v>-26.1</v>
      </c>
      <c r="P19" s="28">
        <f t="shared" si="1"/>
        <v>-26.1</v>
      </c>
      <c r="Q19" s="28">
        <f t="shared" si="1"/>
        <v>-26.1</v>
      </c>
      <c r="R19" s="28">
        <f t="shared" si="1"/>
        <v>5.099999999999999</v>
      </c>
    </row>
    <row r="20" spans="1:18" ht="37.5" customHeight="1">
      <c r="A20" s="19" t="s">
        <v>12</v>
      </c>
      <c r="B20" s="11">
        <f>SUM(B22:B24)</f>
        <v>86.3</v>
      </c>
      <c r="C20" s="11">
        <f>SUM(C22:C24)</f>
        <v>70</v>
      </c>
      <c r="D20" s="11">
        <f aca="true" t="shared" si="2" ref="D20:L20">SUM(D22:D24)</f>
        <v>79.10000000000001</v>
      </c>
      <c r="E20" s="11">
        <v>54.8</v>
      </c>
      <c r="F20" s="11">
        <f t="shared" si="2"/>
        <v>0</v>
      </c>
      <c r="G20" s="11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39"/>
      <c r="N20" s="39"/>
      <c r="O20" s="39"/>
      <c r="P20" s="39"/>
      <c r="Q20" s="40"/>
      <c r="R20" s="23">
        <f>SUM(R22:R24)</f>
        <v>0</v>
      </c>
    </row>
    <row r="21" spans="1:18" ht="21" customHeight="1">
      <c r="A21" s="19" t="s">
        <v>8</v>
      </c>
      <c r="B21" s="12"/>
      <c r="C21" s="12"/>
      <c r="D21" s="12"/>
      <c r="E21" s="12"/>
      <c r="F21" s="12"/>
      <c r="G21" s="12"/>
      <c r="H21" s="28"/>
      <c r="I21" s="28"/>
      <c r="J21" s="28"/>
      <c r="K21" s="28"/>
      <c r="L21" s="28"/>
      <c r="M21" s="29"/>
      <c r="N21" s="29"/>
      <c r="O21" s="29"/>
      <c r="P21" s="29"/>
      <c r="Q21" s="31"/>
      <c r="R21" s="28"/>
    </row>
    <row r="22" spans="1:18" ht="21" customHeight="1">
      <c r="A22" s="20" t="s">
        <v>5</v>
      </c>
      <c r="B22" s="12">
        <v>8.4</v>
      </c>
      <c r="C22" s="12">
        <v>7.6</v>
      </c>
      <c r="D22" s="12">
        <v>10.7</v>
      </c>
      <c r="E22" s="12">
        <v>12</v>
      </c>
      <c r="F22" s="12">
        <v>0</v>
      </c>
      <c r="G22" s="12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/>
      <c r="N22" s="29"/>
      <c r="O22" s="29"/>
      <c r="P22" s="29"/>
      <c r="Q22" s="31"/>
      <c r="R22" s="28">
        <v>0</v>
      </c>
    </row>
    <row r="23" spans="1:18" ht="21" customHeight="1">
      <c r="A23" s="20" t="s">
        <v>6</v>
      </c>
      <c r="B23" s="12">
        <v>43.4</v>
      </c>
      <c r="C23" s="12">
        <v>14.7</v>
      </c>
      <c r="D23" s="12">
        <v>32.2</v>
      </c>
      <c r="E23" s="12">
        <v>15.2</v>
      </c>
      <c r="F23" s="12">
        <v>0</v>
      </c>
      <c r="G23" s="12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/>
      <c r="N23" s="29"/>
      <c r="O23" s="29"/>
      <c r="P23" s="29"/>
      <c r="Q23" s="31"/>
      <c r="R23" s="28">
        <v>0</v>
      </c>
    </row>
    <row r="24" spans="1:18" ht="21" customHeight="1">
      <c r="A24" s="20" t="s">
        <v>7</v>
      </c>
      <c r="B24" s="12">
        <v>34.5</v>
      </c>
      <c r="C24" s="12">
        <v>47.7</v>
      </c>
      <c r="D24" s="12">
        <v>36.2</v>
      </c>
      <c r="E24" s="12">
        <f>E20-E22-E23</f>
        <v>27.599999999999998</v>
      </c>
      <c r="F24" s="12">
        <v>0</v>
      </c>
      <c r="G24" s="12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/>
      <c r="N24" s="29"/>
      <c r="O24" s="29"/>
      <c r="P24" s="29"/>
      <c r="Q24" s="31"/>
      <c r="R24" s="28">
        <v>0</v>
      </c>
    </row>
    <row r="25" spans="1:18" ht="24" customHeight="1">
      <c r="A25" s="19" t="s">
        <v>22</v>
      </c>
      <c r="B25" s="11">
        <f>SUM(B27:B28)</f>
        <v>3.3</v>
      </c>
      <c r="C25" s="11">
        <f>SUM(C27:C28)</f>
        <v>6.8</v>
      </c>
      <c r="D25" s="11">
        <f>SUM(D27:D28)</f>
        <v>11.2</v>
      </c>
      <c r="E25" s="11">
        <v>10.2</v>
      </c>
      <c r="F25" s="11">
        <v>9.9</v>
      </c>
      <c r="G25" s="11">
        <f>G27+G28</f>
        <v>10.700000000000001</v>
      </c>
      <c r="H25" s="23">
        <f>H27+H28</f>
        <v>13.6</v>
      </c>
      <c r="I25" s="23">
        <v>12.7</v>
      </c>
      <c r="J25" s="23">
        <v>12.8</v>
      </c>
      <c r="K25" s="23">
        <v>12.8</v>
      </c>
      <c r="L25" s="23">
        <v>12.8</v>
      </c>
      <c r="M25" s="29"/>
      <c r="N25" s="29"/>
      <c r="O25" s="29"/>
      <c r="P25" s="29"/>
      <c r="Q25" s="31"/>
      <c r="R25" s="23">
        <v>12.8</v>
      </c>
    </row>
    <row r="26" spans="1:18" ht="21" customHeight="1">
      <c r="A26" s="19" t="s">
        <v>8</v>
      </c>
      <c r="B26" s="12"/>
      <c r="C26" s="12"/>
      <c r="D26" s="12"/>
      <c r="E26" s="12"/>
      <c r="F26" s="12"/>
      <c r="G26" s="12"/>
      <c r="H26" s="28"/>
      <c r="I26" s="28"/>
      <c r="J26" s="28"/>
      <c r="K26" s="28"/>
      <c r="L26" s="28"/>
      <c r="M26" s="29"/>
      <c r="N26" s="29"/>
      <c r="O26" s="29"/>
      <c r="P26" s="29"/>
      <c r="Q26" s="31"/>
      <c r="R26" s="28"/>
    </row>
    <row r="27" spans="1:18" ht="21" customHeight="1">
      <c r="A27" s="20" t="s">
        <v>6</v>
      </c>
      <c r="B27" s="12">
        <v>0.9</v>
      </c>
      <c r="C27" s="12">
        <v>6.1</v>
      </c>
      <c r="D27" s="12">
        <v>10.7</v>
      </c>
      <c r="E27" s="12">
        <v>9.8</v>
      </c>
      <c r="F27" s="12">
        <v>9.4</v>
      </c>
      <c r="G27" s="12">
        <v>10.3</v>
      </c>
      <c r="H27" s="28">
        <v>11.2</v>
      </c>
      <c r="I27" s="28">
        <v>12.1</v>
      </c>
      <c r="J27" s="28">
        <v>12.1</v>
      </c>
      <c r="K27" s="28">
        <v>12.1</v>
      </c>
      <c r="L27" s="28">
        <v>12.1</v>
      </c>
      <c r="M27" s="29"/>
      <c r="N27" s="29"/>
      <c r="O27" s="29"/>
      <c r="P27" s="29"/>
      <c r="Q27" s="31"/>
      <c r="R27" s="28">
        <v>12.1</v>
      </c>
    </row>
    <row r="28" spans="1:18" ht="21" customHeight="1">
      <c r="A28" s="20" t="s">
        <v>7</v>
      </c>
      <c r="B28" s="12">
        <v>2.4</v>
      </c>
      <c r="C28" s="12">
        <v>0.7</v>
      </c>
      <c r="D28" s="12">
        <v>0.5</v>
      </c>
      <c r="E28" s="12">
        <f>E25-E27</f>
        <v>0.3999999999999986</v>
      </c>
      <c r="F28" s="12">
        <v>0.5</v>
      </c>
      <c r="G28" s="12">
        <v>0.4</v>
      </c>
      <c r="H28" s="28">
        <v>2.4</v>
      </c>
      <c r="I28" s="28">
        <f>I25-I27</f>
        <v>0.5999999999999996</v>
      </c>
      <c r="J28" s="28">
        <f>J25-J27</f>
        <v>0.7000000000000011</v>
      </c>
      <c r="K28" s="28">
        <v>0.7</v>
      </c>
      <c r="L28" s="28">
        <v>0.7</v>
      </c>
      <c r="M28" s="29"/>
      <c r="N28" s="29"/>
      <c r="O28" s="29"/>
      <c r="P28" s="29"/>
      <c r="Q28" s="31"/>
      <c r="R28" s="28">
        <v>0.7</v>
      </c>
    </row>
    <row r="29" spans="1:18" ht="22.5" customHeight="1">
      <c r="A29" s="19" t="s">
        <v>1</v>
      </c>
      <c r="B29" s="11">
        <f>SUM(B31:B33)</f>
        <v>47.2</v>
      </c>
      <c r="C29" s="11">
        <f>SUM(C31:C33)</f>
        <v>59</v>
      </c>
      <c r="D29" s="11">
        <f>SUM(D31:D33)</f>
        <v>58.1</v>
      </c>
      <c r="E29" s="11">
        <v>88</v>
      </c>
      <c r="F29" s="11">
        <v>87.9</v>
      </c>
      <c r="G29" s="11">
        <f>G31+G32+G33</f>
        <v>124.10000000000001</v>
      </c>
      <c r="H29" s="23">
        <f>H31+H32+H33</f>
        <v>76.2</v>
      </c>
      <c r="I29" s="23">
        <v>86</v>
      </c>
      <c r="J29" s="23">
        <v>81.1</v>
      </c>
      <c r="K29" s="23">
        <f>SUM(K31:K33)</f>
        <v>81.19999999999999</v>
      </c>
      <c r="L29" s="23">
        <f>SUM(L31:L33)</f>
        <v>81.19999999999999</v>
      </c>
      <c r="M29" s="29"/>
      <c r="N29" s="29"/>
      <c r="O29" s="29"/>
      <c r="P29" s="29"/>
      <c r="Q29" s="31"/>
      <c r="R29" s="23">
        <v>81.2</v>
      </c>
    </row>
    <row r="30" spans="1:18" ht="21" customHeight="1">
      <c r="A30" s="19" t="s">
        <v>8</v>
      </c>
      <c r="B30" s="12"/>
      <c r="C30" s="12"/>
      <c r="D30" s="12"/>
      <c r="E30" s="12"/>
      <c r="F30" s="12"/>
      <c r="G30" s="12"/>
      <c r="H30" s="28"/>
      <c r="I30" s="28"/>
      <c r="J30" s="28"/>
      <c r="K30" s="28"/>
      <c r="L30" s="28"/>
      <c r="M30" s="29"/>
      <c r="N30" s="29"/>
      <c r="O30" s="29"/>
      <c r="P30" s="29"/>
      <c r="Q30" s="31"/>
      <c r="R30" s="28"/>
    </row>
    <row r="31" spans="1:18" ht="21" customHeight="1">
      <c r="A31" s="20" t="s">
        <v>5</v>
      </c>
      <c r="B31" s="12">
        <v>0.1</v>
      </c>
      <c r="C31" s="12">
        <v>0.2</v>
      </c>
      <c r="D31" s="12">
        <v>1.4</v>
      </c>
      <c r="E31" s="12">
        <v>0.4</v>
      </c>
      <c r="F31" s="12">
        <v>2.6</v>
      </c>
      <c r="G31" s="12">
        <v>26.9</v>
      </c>
      <c r="H31" s="28">
        <v>12.8</v>
      </c>
      <c r="I31" s="28">
        <v>0.1</v>
      </c>
      <c r="J31" s="28">
        <v>0</v>
      </c>
      <c r="K31" s="28">
        <v>0</v>
      </c>
      <c r="L31" s="28">
        <v>0</v>
      </c>
      <c r="M31" s="29"/>
      <c r="N31" s="29"/>
      <c r="O31" s="29"/>
      <c r="P31" s="29"/>
      <c r="Q31" s="31"/>
      <c r="R31" s="28">
        <v>0</v>
      </c>
    </row>
    <row r="32" spans="1:18" ht="21" customHeight="1">
      <c r="A32" s="20" t="s">
        <v>6</v>
      </c>
      <c r="B32" s="12">
        <v>0</v>
      </c>
      <c r="C32" s="12">
        <v>0</v>
      </c>
      <c r="D32" s="12">
        <v>1.5</v>
      </c>
      <c r="E32" s="12">
        <v>6.7</v>
      </c>
      <c r="F32" s="12">
        <v>7.9</v>
      </c>
      <c r="G32" s="12">
        <v>27.3</v>
      </c>
      <c r="H32" s="28">
        <v>1.2</v>
      </c>
      <c r="I32" s="28">
        <v>1</v>
      </c>
      <c r="J32" s="28">
        <v>1</v>
      </c>
      <c r="K32" s="28">
        <v>1.1</v>
      </c>
      <c r="L32" s="28">
        <v>1.1</v>
      </c>
      <c r="M32" s="29"/>
      <c r="N32" s="29"/>
      <c r="O32" s="29"/>
      <c r="P32" s="29"/>
      <c r="Q32" s="31"/>
      <c r="R32" s="28">
        <v>1.1</v>
      </c>
    </row>
    <row r="33" spans="1:18" ht="21" customHeight="1">
      <c r="A33" s="20" t="s">
        <v>7</v>
      </c>
      <c r="B33" s="12">
        <v>47.1</v>
      </c>
      <c r="C33" s="12">
        <v>58.8</v>
      </c>
      <c r="D33" s="12">
        <v>55.2</v>
      </c>
      <c r="E33" s="12">
        <f>E29-E31-E32</f>
        <v>80.89999999999999</v>
      </c>
      <c r="F33" s="12">
        <f>F29-F31-F32</f>
        <v>77.4</v>
      </c>
      <c r="G33" s="12">
        <v>69.9</v>
      </c>
      <c r="H33" s="28">
        <v>62.2</v>
      </c>
      <c r="I33" s="28">
        <f>I29-I31-I32</f>
        <v>84.9</v>
      </c>
      <c r="J33" s="28">
        <f>J29-J31-J32</f>
        <v>80.1</v>
      </c>
      <c r="K33" s="28">
        <v>80.1</v>
      </c>
      <c r="L33" s="28">
        <f>K33*1</f>
        <v>80.1</v>
      </c>
      <c r="M33" s="29"/>
      <c r="N33" s="29"/>
      <c r="O33" s="29"/>
      <c r="P33" s="29"/>
      <c r="Q33" s="31"/>
      <c r="R33" s="28">
        <v>80.1</v>
      </c>
    </row>
    <row r="34" spans="1:18" ht="22.5" customHeight="1">
      <c r="A34" s="19" t="s">
        <v>2</v>
      </c>
      <c r="B34" s="11">
        <f>SUM(B38)</f>
        <v>17.6</v>
      </c>
      <c r="C34" s="11">
        <f>SUM(C38)</f>
        <v>19.4</v>
      </c>
      <c r="D34" s="11">
        <f>SUM(D38)</f>
        <v>23.8</v>
      </c>
      <c r="E34" s="11">
        <f>SUM(E38)</f>
        <v>27.1</v>
      </c>
      <c r="F34" s="11">
        <v>26.6</v>
      </c>
      <c r="G34" s="11">
        <f>G36+G37+G38</f>
        <v>52.1</v>
      </c>
      <c r="H34" s="23">
        <f>H36+H37+H38</f>
        <v>35.7</v>
      </c>
      <c r="I34" s="23">
        <v>22.9</v>
      </c>
      <c r="J34" s="23">
        <v>22.9</v>
      </c>
      <c r="K34" s="23">
        <f>SUM(K38)</f>
        <v>22.9</v>
      </c>
      <c r="L34" s="23">
        <f>SUM(L38)</f>
        <v>22.9</v>
      </c>
      <c r="M34" s="29"/>
      <c r="N34" s="29"/>
      <c r="O34" s="29"/>
      <c r="P34" s="29"/>
      <c r="Q34" s="31"/>
      <c r="R34" s="23">
        <f>SUM(R38)</f>
        <v>22.9</v>
      </c>
    </row>
    <row r="35" spans="1:18" ht="22.5" customHeight="1">
      <c r="A35" s="19" t="s">
        <v>8</v>
      </c>
      <c r="B35" s="12"/>
      <c r="C35" s="12"/>
      <c r="D35" s="12"/>
      <c r="E35" s="12"/>
      <c r="F35" s="12"/>
      <c r="G35" s="12"/>
      <c r="H35" s="28"/>
      <c r="I35" s="28"/>
      <c r="J35" s="28"/>
      <c r="K35" s="28"/>
      <c r="L35" s="28"/>
      <c r="M35" s="29"/>
      <c r="N35" s="29"/>
      <c r="O35" s="29"/>
      <c r="P35" s="29"/>
      <c r="Q35" s="31"/>
      <c r="R35" s="28"/>
    </row>
    <row r="36" spans="1:18" ht="22.5" customHeight="1">
      <c r="A36" s="20" t="s">
        <v>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/>
      <c r="N36" s="29"/>
      <c r="O36" s="29"/>
      <c r="P36" s="29"/>
      <c r="Q36" s="31"/>
      <c r="R36" s="28">
        <v>0</v>
      </c>
    </row>
    <row r="37" spans="1:18" ht="22.5" customHeight="1">
      <c r="A37" s="20" t="s">
        <v>6</v>
      </c>
      <c r="B37" s="12">
        <v>0</v>
      </c>
      <c r="C37" s="12">
        <v>0</v>
      </c>
      <c r="D37" s="12">
        <v>0</v>
      </c>
      <c r="E37" s="12">
        <v>0</v>
      </c>
      <c r="F37" s="12">
        <v>1.6</v>
      </c>
      <c r="G37" s="12">
        <v>24</v>
      </c>
      <c r="H37" s="28">
        <v>9.2</v>
      </c>
      <c r="I37" s="28">
        <v>0</v>
      </c>
      <c r="J37" s="28">
        <v>0</v>
      </c>
      <c r="K37" s="28">
        <v>0</v>
      </c>
      <c r="L37" s="28">
        <v>0</v>
      </c>
      <c r="M37" s="29"/>
      <c r="N37" s="29"/>
      <c r="O37" s="29"/>
      <c r="P37" s="29"/>
      <c r="Q37" s="31"/>
      <c r="R37" s="28">
        <v>0</v>
      </c>
    </row>
    <row r="38" spans="1:18" ht="22.5" customHeight="1">
      <c r="A38" s="20" t="s">
        <v>7</v>
      </c>
      <c r="B38" s="12">
        <v>17.6</v>
      </c>
      <c r="C38" s="12">
        <v>19.4</v>
      </c>
      <c r="D38" s="12">
        <v>23.8</v>
      </c>
      <c r="E38" s="12">
        <v>27.1</v>
      </c>
      <c r="F38" s="12">
        <f>F34-F37</f>
        <v>25</v>
      </c>
      <c r="G38" s="12">
        <v>28.1</v>
      </c>
      <c r="H38" s="28">
        <v>26.5</v>
      </c>
      <c r="I38" s="28">
        <v>22.9</v>
      </c>
      <c r="J38" s="28">
        <v>22.9</v>
      </c>
      <c r="K38" s="28">
        <f>J38*1</f>
        <v>22.9</v>
      </c>
      <c r="L38" s="28">
        <v>22.9</v>
      </c>
      <c r="M38" s="29"/>
      <c r="N38" s="29"/>
      <c r="O38" s="29"/>
      <c r="P38" s="29"/>
      <c r="Q38" s="31"/>
      <c r="R38" s="28">
        <v>22.9</v>
      </c>
    </row>
    <row r="39" spans="1:18" ht="22.5" customHeight="1">
      <c r="A39" s="19" t="s">
        <v>3</v>
      </c>
      <c r="B39" s="11">
        <f>SUM(B41:B42)</f>
        <v>0.28</v>
      </c>
      <c r="C39" s="11">
        <f>SUM(C41:C42)</f>
        <v>0.30000000000000004</v>
      </c>
      <c r="D39" s="11">
        <f aca="true" t="shared" si="3" ref="D39:L39">SUM(D41:D42)</f>
        <v>0.30000000000000004</v>
      </c>
      <c r="E39" s="11">
        <f t="shared" si="3"/>
        <v>0.4</v>
      </c>
      <c r="F39" s="11">
        <f t="shared" si="3"/>
        <v>0.30000000000000004</v>
      </c>
      <c r="G39" s="11">
        <f t="shared" si="3"/>
        <v>0.1</v>
      </c>
      <c r="H39" s="23">
        <v>0.4</v>
      </c>
      <c r="I39" s="23">
        <f t="shared" si="3"/>
        <v>0.41259999999999997</v>
      </c>
      <c r="J39" s="23">
        <f t="shared" si="3"/>
        <v>0.41259999999999997</v>
      </c>
      <c r="K39" s="23">
        <f t="shared" si="3"/>
        <v>0.4210402</v>
      </c>
      <c r="L39" s="23">
        <f t="shared" si="3"/>
        <v>0.424250602</v>
      </c>
      <c r="M39" s="29"/>
      <c r="N39" s="29"/>
      <c r="O39" s="29"/>
      <c r="P39" s="29"/>
      <c r="Q39" s="31"/>
      <c r="R39" s="23">
        <f>SUM(R41:R42)</f>
        <v>0.4</v>
      </c>
    </row>
    <row r="40" spans="1:18" ht="22.5" customHeight="1">
      <c r="A40" s="19" t="s">
        <v>8</v>
      </c>
      <c r="B40" s="12"/>
      <c r="C40" s="12"/>
      <c r="D40" s="12"/>
      <c r="E40" s="12"/>
      <c r="F40" s="12"/>
      <c r="G40" s="12"/>
      <c r="H40" s="28"/>
      <c r="I40" s="28"/>
      <c r="J40" s="28"/>
      <c r="K40" s="28"/>
      <c r="L40" s="28"/>
      <c r="M40" s="29"/>
      <c r="N40" s="29"/>
      <c r="O40" s="29"/>
      <c r="P40" s="29"/>
      <c r="Q40" s="31"/>
      <c r="R40" s="28"/>
    </row>
    <row r="41" spans="1:18" ht="22.5" customHeight="1">
      <c r="A41" s="20" t="s">
        <v>6</v>
      </c>
      <c r="B41" s="12">
        <v>0.08</v>
      </c>
      <c r="C41" s="12">
        <v>0.1</v>
      </c>
      <c r="D41" s="12">
        <v>0.1</v>
      </c>
      <c r="E41" s="12">
        <v>0.1</v>
      </c>
      <c r="F41" s="12">
        <v>0.1</v>
      </c>
      <c r="G41" s="12">
        <v>0.1</v>
      </c>
      <c r="H41" s="28">
        <v>0.1</v>
      </c>
      <c r="I41" s="28">
        <v>0.1</v>
      </c>
      <c r="J41" s="28">
        <v>0.1</v>
      </c>
      <c r="K41" s="28">
        <v>0.1</v>
      </c>
      <c r="L41" s="28">
        <v>0.1</v>
      </c>
      <c r="M41" s="29"/>
      <c r="N41" s="29"/>
      <c r="O41" s="29"/>
      <c r="P41" s="29"/>
      <c r="Q41" s="31"/>
      <c r="R41" s="28">
        <v>0.1</v>
      </c>
    </row>
    <row r="42" spans="1:18" ht="22.5" customHeight="1">
      <c r="A42" s="20" t="s">
        <v>7</v>
      </c>
      <c r="B42" s="12">
        <v>0.2</v>
      </c>
      <c r="C42" s="12">
        <v>0.2</v>
      </c>
      <c r="D42" s="12">
        <v>0.2</v>
      </c>
      <c r="E42" s="12">
        <v>0.3</v>
      </c>
      <c r="F42" s="12">
        <v>0.2</v>
      </c>
      <c r="G42" s="12">
        <v>0</v>
      </c>
      <c r="H42" s="28">
        <v>0.3</v>
      </c>
      <c r="I42" s="28">
        <f>H42*1.042</f>
        <v>0.3126</v>
      </c>
      <c r="J42" s="28">
        <f>I42*1</f>
        <v>0.3126</v>
      </c>
      <c r="K42" s="28">
        <f>J42*1.027</f>
        <v>0.32104019999999994</v>
      </c>
      <c r="L42" s="28">
        <f>K42*1.01</f>
        <v>0.32425060199999994</v>
      </c>
      <c r="M42" s="29"/>
      <c r="N42" s="29"/>
      <c r="O42" s="29"/>
      <c r="P42" s="29"/>
      <c r="Q42" s="31"/>
      <c r="R42" s="28">
        <v>0.3</v>
      </c>
    </row>
    <row r="43" spans="1:18" ht="22.5" customHeight="1">
      <c r="A43" s="19" t="s">
        <v>4</v>
      </c>
      <c r="B43" s="11">
        <f>SUM(B45:B47)</f>
        <v>483.4</v>
      </c>
      <c r="C43" s="11">
        <f>SUM(C45:C47)</f>
        <v>453.9</v>
      </c>
      <c r="D43" s="11">
        <f>SUM(D45:D47)</f>
        <v>467.2</v>
      </c>
      <c r="E43" s="11">
        <v>542.5</v>
      </c>
      <c r="F43" s="11">
        <v>665.4</v>
      </c>
      <c r="G43" s="11">
        <f>G45+G46+G47</f>
        <v>598.8000000000001</v>
      </c>
      <c r="H43" s="23">
        <f>H45+H46+H47</f>
        <v>825</v>
      </c>
      <c r="I43" s="23">
        <v>764</v>
      </c>
      <c r="J43" s="23">
        <v>751.8</v>
      </c>
      <c r="K43" s="23">
        <v>750.1</v>
      </c>
      <c r="L43" s="23">
        <v>750.1</v>
      </c>
      <c r="M43" s="23">
        <f>SUM(M45:M47)</f>
        <v>0</v>
      </c>
      <c r="N43" s="23">
        <f>SUM(N45:N47)</f>
        <v>0</v>
      </c>
      <c r="O43" s="23">
        <f>SUM(O45:O47)</f>
        <v>0</v>
      </c>
      <c r="P43" s="23">
        <f>SUM(P45:P47)</f>
        <v>0</v>
      </c>
      <c r="Q43" s="32">
        <f>SUM(Q45:Q47)</f>
        <v>0</v>
      </c>
      <c r="R43" s="23">
        <v>750.1</v>
      </c>
    </row>
    <row r="44" spans="1:18" ht="22.5" customHeight="1">
      <c r="A44" s="19" t="s">
        <v>8</v>
      </c>
      <c r="B44" s="12"/>
      <c r="C44" s="12"/>
      <c r="D44" s="12"/>
      <c r="E44" s="12"/>
      <c r="F44" s="12"/>
      <c r="G44" s="12"/>
      <c r="H44" s="28"/>
      <c r="I44" s="28"/>
      <c r="J44" s="28"/>
      <c r="K44" s="28"/>
      <c r="L44" s="28"/>
      <c r="M44" s="29"/>
      <c r="N44" s="29"/>
      <c r="O44" s="29"/>
      <c r="P44" s="29"/>
      <c r="Q44" s="31"/>
      <c r="R44" s="28"/>
    </row>
    <row r="45" spans="1:18" ht="22.5" customHeight="1">
      <c r="A45" s="20" t="s">
        <v>5</v>
      </c>
      <c r="B45" s="12">
        <v>2.8</v>
      </c>
      <c r="C45" s="12">
        <v>2</v>
      </c>
      <c r="D45" s="12">
        <v>1</v>
      </c>
      <c r="E45" s="12">
        <v>3.4</v>
      </c>
      <c r="F45" s="12">
        <v>101.9</v>
      </c>
      <c r="G45" s="12">
        <v>24.1</v>
      </c>
      <c r="H45" s="28">
        <v>50.8</v>
      </c>
      <c r="I45" s="28">
        <v>61.2</v>
      </c>
      <c r="J45" s="28">
        <v>58.8</v>
      </c>
      <c r="K45" s="28">
        <v>56.9</v>
      </c>
      <c r="L45" s="28">
        <v>56.9</v>
      </c>
      <c r="M45" s="28">
        <v>56.9</v>
      </c>
      <c r="N45" s="28">
        <v>56.9</v>
      </c>
      <c r="O45" s="28">
        <v>56.9</v>
      </c>
      <c r="P45" s="28">
        <v>56.9</v>
      </c>
      <c r="Q45" s="28">
        <v>56.9</v>
      </c>
      <c r="R45" s="28">
        <v>56.9</v>
      </c>
    </row>
    <row r="46" spans="1:18" ht="22.5" customHeight="1">
      <c r="A46" s="20" t="s">
        <v>6</v>
      </c>
      <c r="B46" s="12">
        <v>341.9</v>
      </c>
      <c r="C46" s="12">
        <v>343.7</v>
      </c>
      <c r="D46" s="12">
        <v>356.9</v>
      </c>
      <c r="E46" s="12">
        <v>410.2</v>
      </c>
      <c r="F46" s="12">
        <v>463.1</v>
      </c>
      <c r="G46" s="12">
        <v>484.3</v>
      </c>
      <c r="H46" s="28">
        <v>601.4</v>
      </c>
      <c r="I46" s="28">
        <v>572.8</v>
      </c>
      <c r="J46" s="28">
        <v>572.6</v>
      </c>
      <c r="K46" s="28">
        <v>572.8</v>
      </c>
      <c r="L46" s="28">
        <v>572.8</v>
      </c>
      <c r="M46" s="28">
        <v>572.8</v>
      </c>
      <c r="N46" s="28">
        <v>572.8</v>
      </c>
      <c r="O46" s="28">
        <v>572.8</v>
      </c>
      <c r="P46" s="28">
        <v>572.8</v>
      </c>
      <c r="Q46" s="28">
        <v>572.8</v>
      </c>
      <c r="R46" s="28">
        <v>572.8</v>
      </c>
    </row>
    <row r="47" spans="1:18" ht="22.5" customHeight="1">
      <c r="A47" s="20" t="s">
        <v>7</v>
      </c>
      <c r="B47" s="12">
        <v>138.7</v>
      </c>
      <c r="C47" s="12">
        <v>108.2</v>
      </c>
      <c r="D47" s="12">
        <v>109.3</v>
      </c>
      <c r="E47" s="12">
        <f>E43-E45-E46</f>
        <v>128.90000000000003</v>
      </c>
      <c r="F47" s="12">
        <f>F43-F45-F46</f>
        <v>100.39999999999998</v>
      </c>
      <c r="G47" s="12">
        <v>90.4</v>
      </c>
      <c r="H47" s="28">
        <v>172.8</v>
      </c>
      <c r="I47" s="28">
        <f>I43-I45-I46</f>
        <v>130</v>
      </c>
      <c r="J47" s="28">
        <f>J43-J45-J46</f>
        <v>120.39999999999998</v>
      </c>
      <c r="K47" s="28">
        <f>K43-K45-K46</f>
        <v>120.40000000000009</v>
      </c>
      <c r="L47" s="28">
        <f aca="true" t="shared" si="4" ref="L47:R47">L43-L45-L46</f>
        <v>120.40000000000009</v>
      </c>
      <c r="M47" s="28">
        <f t="shared" si="4"/>
        <v>120.40000000000009</v>
      </c>
      <c r="N47" s="28">
        <f t="shared" si="4"/>
        <v>120.40000000000009</v>
      </c>
      <c r="O47" s="28">
        <f t="shared" si="4"/>
        <v>120.40000000000009</v>
      </c>
      <c r="P47" s="28">
        <f t="shared" si="4"/>
        <v>120.40000000000009</v>
      </c>
      <c r="Q47" s="28">
        <f t="shared" si="4"/>
        <v>120.40000000000009</v>
      </c>
      <c r="R47" s="28">
        <f t="shared" si="4"/>
        <v>120.40000000000009</v>
      </c>
    </row>
    <row r="48" spans="1:18" ht="34.5" customHeight="1">
      <c r="A48" s="19" t="s">
        <v>20</v>
      </c>
      <c r="B48" s="11">
        <f>SUM(B51)</f>
        <v>2.8</v>
      </c>
      <c r="C48" s="11">
        <f>SUM(C51)</f>
        <v>2.2</v>
      </c>
      <c r="D48" s="11">
        <f>SUM(D51)</f>
        <v>3.8</v>
      </c>
      <c r="E48" s="11">
        <v>7.4</v>
      </c>
      <c r="F48" s="11">
        <v>23.9</v>
      </c>
      <c r="G48" s="11">
        <f>G50+G51</f>
        <v>8.4</v>
      </c>
      <c r="H48" s="23">
        <f>H50+H51</f>
        <v>18.8</v>
      </c>
      <c r="I48" s="23">
        <v>15.5</v>
      </c>
      <c r="J48" s="23">
        <f>J50+J51</f>
        <v>9.6</v>
      </c>
      <c r="K48" s="23">
        <f aca="true" t="shared" si="5" ref="K48:R48">K50+K51</f>
        <v>9.3</v>
      </c>
      <c r="L48" s="23">
        <f t="shared" si="5"/>
        <v>9.3</v>
      </c>
      <c r="M48" s="23">
        <f t="shared" si="5"/>
        <v>0</v>
      </c>
      <c r="N48" s="23">
        <f t="shared" si="5"/>
        <v>0</v>
      </c>
      <c r="O48" s="23">
        <f t="shared" si="5"/>
        <v>0</v>
      </c>
      <c r="P48" s="23">
        <f t="shared" si="5"/>
        <v>0</v>
      </c>
      <c r="Q48" s="23">
        <f t="shared" si="5"/>
        <v>0</v>
      </c>
      <c r="R48" s="23">
        <f t="shared" si="5"/>
        <v>9.3</v>
      </c>
    </row>
    <row r="49" spans="1:18" ht="24.75" customHeight="1">
      <c r="A49" s="19" t="s">
        <v>8</v>
      </c>
      <c r="B49" s="12"/>
      <c r="C49" s="12"/>
      <c r="D49" s="12"/>
      <c r="E49" s="12"/>
      <c r="F49" s="12"/>
      <c r="G49" s="12"/>
      <c r="H49" s="28"/>
      <c r="I49" s="28"/>
      <c r="J49" s="28"/>
      <c r="K49" s="28"/>
      <c r="L49" s="28"/>
      <c r="M49" s="29"/>
      <c r="N49" s="29"/>
      <c r="O49" s="29"/>
      <c r="P49" s="29"/>
      <c r="Q49" s="31"/>
      <c r="R49" s="28"/>
    </row>
    <row r="50" spans="1:18" ht="21.75" customHeight="1">
      <c r="A50" s="20" t="s">
        <v>6</v>
      </c>
      <c r="B50" s="12">
        <v>0</v>
      </c>
      <c r="C50" s="12">
        <v>0</v>
      </c>
      <c r="D50" s="12">
        <v>0</v>
      </c>
      <c r="E50" s="12">
        <v>1.6</v>
      </c>
      <c r="F50" s="12">
        <v>11</v>
      </c>
      <c r="G50" s="12">
        <v>1.4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/>
      <c r="N50" s="29"/>
      <c r="O50" s="29"/>
      <c r="P50" s="29"/>
      <c r="Q50" s="31"/>
      <c r="R50" s="28">
        <v>0</v>
      </c>
    </row>
    <row r="51" spans="1:18" ht="24" customHeight="1">
      <c r="A51" s="20" t="s">
        <v>7</v>
      </c>
      <c r="B51" s="12">
        <v>2.8</v>
      </c>
      <c r="C51" s="12">
        <v>2.2</v>
      </c>
      <c r="D51" s="12">
        <v>3.8</v>
      </c>
      <c r="E51" s="12">
        <f>E48-E50</f>
        <v>5.800000000000001</v>
      </c>
      <c r="F51" s="12">
        <f>F48-F50</f>
        <v>12.899999999999999</v>
      </c>
      <c r="G51" s="12">
        <v>7</v>
      </c>
      <c r="H51" s="28">
        <v>18.8</v>
      </c>
      <c r="I51" s="28">
        <v>15.5</v>
      </c>
      <c r="J51" s="28">
        <v>9.6</v>
      </c>
      <c r="K51" s="28">
        <v>9.3</v>
      </c>
      <c r="L51" s="28">
        <f>K51*1</f>
        <v>9.3</v>
      </c>
      <c r="M51" s="29"/>
      <c r="N51" s="29"/>
      <c r="O51" s="29"/>
      <c r="P51" s="29"/>
      <c r="Q51" s="31"/>
      <c r="R51" s="28">
        <v>9.3</v>
      </c>
    </row>
    <row r="52" spans="1:18" ht="40.5" customHeight="1">
      <c r="A52" s="19" t="s">
        <v>19</v>
      </c>
      <c r="B52" s="11">
        <f>B54+B55+B56</f>
        <v>0</v>
      </c>
      <c r="C52" s="11">
        <f>C54+C55+C56</f>
        <v>0</v>
      </c>
      <c r="D52" s="11">
        <f>D54+D55+D56</f>
        <v>0</v>
      </c>
      <c r="E52" s="11">
        <f>E54+E55+E56</f>
        <v>0</v>
      </c>
      <c r="F52" s="11">
        <v>1.1</v>
      </c>
      <c r="G52" s="11">
        <v>1.2</v>
      </c>
      <c r="H52" s="23">
        <v>1.3</v>
      </c>
      <c r="I52" s="23">
        <v>1.3</v>
      </c>
      <c r="J52" s="23">
        <v>1.3</v>
      </c>
      <c r="K52" s="23">
        <v>1.3</v>
      </c>
      <c r="L52" s="23">
        <v>1.3</v>
      </c>
      <c r="M52" s="29"/>
      <c r="N52" s="29"/>
      <c r="O52" s="29"/>
      <c r="P52" s="29"/>
      <c r="Q52" s="31"/>
      <c r="R52" s="23">
        <v>1.3</v>
      </c>
    </row>
    <row r="53" spans="1:18" ht="24" customHeight="1">
      <c r="A53" s="19" t="s">
        <v>8</v>
      </c>
      <c r="B53" s="12"/>
      <c r="C53" s="12"/>
      <c r="D53" s="12"/>
      <c r="E53" s="12"/>
      <c r="F53" s="12"/>
      <c r="G53" s="12"/>
      <c r="H53" s="28"/>
      <c r="I53" s="28"/>
      <c r="J53" s="28"/>
      <c r="K53" s="28"/>
      <c r="L53" s="28"/>
      <c r="M53" s="29"/>
      <c r="N53" s="29"/>
      <c r="O53" s="29"/>
      <c r="P53" s="29"/>
      <c r="Q53" s="31"/>
      <c r="R53" s="28"/>
    </row>
    <row r="54" spans="1:18" ht="24" customHeight="1">
      <c r="A54" s="20" t="s">
        <v>5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/>
      <c r="N54" s="29"/>
      <c r="O54" s="29"/>
      <c r="P54" s="29"/>
      <c r="Q54" s="31"/>
      <c r="R54" s="28">
        <v>0</v>
      </c>
    </row>
    <row r="55" spans="1:18" ht="24" customHeight="1">
      <c r="A55" s="20" t="s">
        <v>6</v>
      </c>
      <c r="B55" s="12">
        <v>0</v>
      </c>
      <c r="C55" s="12">
        <v>0</v>
      </c>
      <c r="D55" s="12">
        <v>0</v>
      </c>
      <c r="E55" s="12">
        <v>0</v>
      </c>
      <c r="F55" s="12">
        <v>0.9</v>
      </c>
      <c r="G55" s="12">
        <v>0.9</v>
      </c>
      <c r="H55" s="28">
        <v>0.9</v>
      </c>
      <c r="I55" s="28">
        <v>1</v>
      </c>
      <c r="J55" s="28">
        <v>1</v>
      </c>
      <c r="K55" s="28">
        <v>1</v>
      </c>
      <c r="L55" s="28">
        <v>1</v>
      </c>
      <c r="M55" s="29"/>
      <c r="N55" s="29"/>
      <c r="O55" s="29"/>
      <c r="P55" s="29"/>
      <c r="Q55" s="31"/>
      <c r="R55" s="28">
        <v>1</v>
      </c>
    </row>
    <row r="56" spans="1:18" ht="24" customHeight="1">
      <c r="A56" s="20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0.2</v>
      </c>
      <c r="G56" s="12">
        <v>0.2</v>
      </c>
      <c r="H56" s="28">
        <f>H52-H54-H55</f>
        <v>0.4</v>
      </c>
      <c r="I56" s="28">
        <f>I52-I54-I55</f>
        <v>0.30000000000000004</v>
      </c>
      <c r="J56" s="28">
        <f>J52-J54-J55</f>
        <v>0.30000000000000004</v>
      </c>
      <c r="K56" s="28">
        <f aca="true" t="shared" si="6" ref="K56:R56">K52-K54-K55</f>
        <v>0.30000000000000004</v>
      </c>
      <c r="L56" s="28">
        <f t="shared" si="6"/>
        <v>0.30000000000000004</v>
      </c>
      <c r="M56" s="28">
        <f t="shared" si="6"/>
        <v>0</v>
      </c>
      <c r="N56" s="28">
        <f t="shared" si="6"/>
        <v>0</v>
      </c>
      <c r="O56" s="28">
        <f t="shared" si="6"/>
        <v>0</v>
      </c>
      <c r="P56" s="28">
        <f t="shared" si="6"/>
        <v>0</v>
      </c>
      <c r="Q56" s="28">
        <f t="shared" si="6"/>
        <v>0</v>
      </c>
      <c r="R56" s="28">
        <f t="shared" si="6"/>
        <v>0.30000000000000004</v>
      </c>
    </row>
    <row r="57" spans="1:18" ht="54" customHeight="1">
      <c r="A57" s="19" t="s">
        <v>21</v>
      </c>
      <c r="B57" s="11">
        <f>SUM(B59:B61)</f>
        <v>204.5</v>
      </c>
      <c r="C57" s="11">
        <f>SUM(C59:C61)</f>
        <v>51.9</v>
      </c>
      <c r="D57" s="11">
        <f>SUM(D59:D61)</f>
        <v>17.599999999999998</v>
      </c>
      <c r="E57" s="11">
        <v>13.4</v>
      </c>
      <c r="F57" s="11">
        <v>37</v>
      </c>
      <c r="G57" s="11">
        <f>G59+G60+G61</f>
        <v>0.6</v>
      </c>
      <c r="H57" s="23">
        <f>H59+H60+H61</f>
        <v>5.4</v>
      </c>
      <c r="I57" s="23">
        <v>2.1</v>
      </c>
      <c r="J57" s="23">
        <v>2.1</v>
      </c>
      <c r="K57" s="23">
        <v>1.8</v>
      </c>
      <c r="L57" s="23">
        <v>1.8</v>
      </c>
      <c r="M57" s="29"/>
      <c r="N57" s="29"/>
      <c r="O57" s="29"/>
      <c r="P57" s="29"/>
      <c r="Q57" s="31"/>
      <c r="R57" s="23">
        <v>1.8</v>
      </c>
    </row>
    <row r="58" spans="1:18" ht="24.75" customHeight="1">
      <c r="A58" s="19" t="s">
        <v>8</v>
      </c>
      <c r="B58" s="12"/>
      <c r="C58" s="12"/>
      <c r="D58" s="12"/>
      <c r="E58" s="12"/>
      <c r="F58" s="12"/>
      <c r="G58" s="12"/>
      <c r="H58" s="28"/>
      <c r="I58" s="28"/>
      <c r="J58" s="28"/>
      <c r="K58" s="28"/>
      <c r="L58" s="28"/>
      <c r="M58" s="29"/>
      <c r="N58" s="29"/>
      <c r="O58" s="29"/>
      <c r="P58" s="29"/>
      <c r="Q58" s="31"/>
      <c r="R58" s="28"/>
    </row>
    <row r="59" spans="1:18" ht="24" customHeight="1">
      <c r="A59" s="20" t="s">
        <v>5</v>
      </c>
      <c r="B59" s="12">
        <v>13.7</v>
      </c>
      <c r="C59" s="12">
        <v>32.9</v>
      </c>
      <c r="D59" s="12">
        <v>4.5</v>
      </c>
      <c r="E59" s="12">
        <v>2.9</v>
      </c>
      <c r="F59" s="12">
        <v>8.5</v>
      </c>
      <c r="G59" s="12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</row>
    <row r="60" spans="1:18" ht="24" customHeight="1">
      <c r="A60" s="20" t="s">
        <v>6</v>
      </c>
      <c r="B60" s="12">
        <v>185.9</v>
      </c>
      <c r="C60" s="12">
        <v>18.4</v>
      </c>
      <c r="D60" s="12">
        <v>12.4</v>
      </c>
      <c r="E60" s="12">
        <v>7.4</v>
      </c>
      <c r="F60" s="12">
        <v>26.9</v>
      </c>
      <c r="G60" s="12">
        <v>0</v>
      </c>
      <c r="H60" s="28">
        <v>1.4</v>
      </c>
      <c r="I60" s="28">
        <v>1.7</v>
      </c>
      <c r="J60" s="28">
        <v>1.7</v>
      </c>
      <c r="K60" s="28">
        <v>1.4</v>
      </c>
      <c r="L60" s="28">
        <v>1.4</v>
      </c>
      <c r="M60" s="28">
        <v>1.4</v>
      </c>
      <c r="N60" s="28">
        <v>1.4</v>
      </c>
      <c r="O60" s="28">
        <v>1.4</v>
      </c>
      <c r="P60" s="28">
        <v>1.4</v>
      </c>
      <c r="Q60" s="28">
        <v>1.4</v>
      </c>
      <c r="R60" s="28">
        <v>1.4</v>
      </c>
    </row>
    <row r="61" spans="1:18" ht="24" customHeight="1">
      <c r="A61" s="20" t="s">
        <v>7</v>
      </c>
      <c r="B61" s="12">
        <v>4.9</v>
      </c>
      <c r="C61" s="12">
        <v>0.6</v>
      </c>
      <c r="D61" s="12">
        <v>0.7</v>
      </c>
      <c r="E61" s="12">
        <f>E57-E59-E60</f>
        <v>3.0999999999999996</v>
      </c>
      <c r="F61" s="12">
        <f>F57-F59-F60</f>
        <v>1.6000000000000014</v>
      </c>
      <c r="G61" s="12">
        <v>0.6</v>
      </c>
      <c r="H61" s="28">
        <v>4</v>
      </c>
      <c r="I61" s="28">
        <f>I57-I59-I60</f>
        <v>0.40000000000000013</v>
      </c>
      <c r="J61" s="28">
        <f>J57-J59-J60</f>
        <v>0.40000000000000013</v>
      </c>
      <c r="K61" s="28">
        <f>K57-K59-K60</f>
        <v>0.40000000000000013</v>
      </c>
      <c r="L61" s="28">
        <f aca="true" t="shared" si="7" ref="L61:R61">L57-L59-L60</f>
        <v>0.40000000000000013</v>
      </c>
      <c r="M61" s="28">
        <f t="shared" si="7"/>
        <v>-1.4</v>
      </c>
      <c r="N61" s="28">
        <f t="shared" si="7"/>
        <v>-1.4</v>
      </c>
      <c r="O61" s="28">
        <f t="shared" si="7"/>
        <v>-1.4</v>
      </c>
      <c r="P61" s="28">
        <f t="shared" si="7"/>
        <v>-1.4</v>
      </c>
      <c r="Q61" s="28">
        <f t="shared" si="7"/>
        <v>-1.4</v>
      </c>
      <c r="R61" s="28">
        <f t="shared" si="7"/>
        <v>0.40000000000000013</v>
      </c>
    </row>
    <row r="62" spans="1:18" ht="30.75" customHeight="1">
      <c r="A62" s="19" t="s">
        <v>28</v>
      </c>
      <c r="B62" s="11">
        <f>SUM(B64:B65)</f>
        <v>15</v>
      </c>
      <c r="C62" s="11">
        <f>SUM(C64:C65)</f>
        <v>17.1</v>
      </c>
      <c r="D62" s="11">
        <f aca="true" t="shared" si="8" ref="D62:L62">SUM(D64:D65)</f>
        <v>20.4</v>
      </c>
      <c r="E62" s="11">
        <f t="shared" si="8"/>
        <v>3.5</v>
      </c>
      <c r="F62" s="11">
        <v>4.1</v>
      </c>
      <c r="G62" s="11">
        <f>G64+G65</f>
        <v>10.8</v>
      </c>
      <c r="H62" s="23">
        <f>H64+H65</f>
        <v>1.3</v>
      </c>
      <c r="I62" s="23">
        <v>0</v>
      </c>
      <c r="J62" s="23">
        <f t="shared" si="8"/>
        <v>0</v>
      </c>
      <c r="K62" s="23">
        <f t="shared" si="8"/>
        <v>0</v>
      </c>
      <c r="L62" s="23">
        <f t="shared" si="8"/>
        <v>0</v>
      </c>
      <c r="M62" s="29"/>
      <c r="N62" s="29"/>
      <c r="O62" s="29"/>
      <c r="P62" s="29"/>
      <c r="Q62" s="31"/>
      <c r="R62" s="23">
        <f>SUM(R64:R65)</f>
        <v>0</v>
      </c>
    </row>
    <row r="63" spans="1:18" ht="21" customHeight="1">
      <c r="A63" s="19" t="s">
        <v>8</v>
      </c>
      <c r="B63" s="12"/>
      <c r="C63" s="12"/>
      <c r="D63" s="12"/>
      <c r="E63" s="12"/>
      <c r="F63" s="12"/>
      <c r="G63" s="12"/>
      <c r="H63" s="28"/>
      <c r="I63" s="28"/>
      <c r="J63" s="28"/>
      <c r="K63" s="28"/>
      <c r="L63" s="28"/>
      <c r="M63" s="29"/>
      <c r="N63" s="29"/>
      <c r="O63" s="29"/>
      <c r="P63" s="29"/>
      <c r="Q63" s="31"/>
      <c r="R63" s="28"/>
    </row>
    <row r="64" spans="1:18" ht="21" customHeight="1">
      <c r="A64" s="20" t="s">
        <v>6</v>
      </c>
      <c r="B64" s="12">
        <v>0.2</v>
      </c>
      <c r="C64" s="12">
        <v>0</v>
      </c>
      <c r="D64" s="12">
        <v>4.2</v>
      </c>
      <c r="E64" s="12">
        <v>0</v>
      </c>
      <c r="F64" s="12">
        <v>0</v>
      </c>
      <c r="G64" s="12">
        <v>1.8</v>
      </c>
      <c r="H64" s="28">
        <v>1</v>
      </c>
      <c r="I64" s="28">
        <v>0</v>
      </c>
      <c r="J64" s="28">
        <v>0</v>
      </c>
      <c r="K64" s="28">
        <v>0</v>
      </c>
      <c r="L64" s="28">
        <v>0</v>
      </c>
      <c r="M64" s="29"/>
      <c r="N64" s="29"/>
      <c r="O64" s="29"/>
      <c r="P64" s="29"/>
      <c r="Q64" s="31"/>
      <c r="R64" s="28">
        <v>0</v>
      </c>
    </row>
    <row r="65" spans="1:18" ht="21" customHeight="1">
      <c r="A65" s="20" t="s">
        <v>7</v>
      </c>
      <c r="B65" s="12">
        <v>14.8</v>
      </c>
      <c r="C65" s="12">
        <v>17.1</v>
      </c>
      <c r="D65" s="12">
        <v>16.2</v>
      </c>
      <c r="E65" s="12">
        <v>3.5</v>
      </c>
      <c r="F65" s="12">
        <v>4.1</v>
      </c>
      <c r="G65" s="12">
        <v>9</v>
      </c>
      <c r="H65" s="28">
        <v>0.3</v>
      </c>
      <c r="I65" s="28">
        <v>0</v>
      </c>
      <c r="J65" s="28">
        <v>0</v>
      </c>
      <c r="K65" s="28">
        <f>J65*1</f>
        <v>0</v>
      </c>
      <c r="L65" s="28">
        <f>K65*1</f>
        <v>0</v>
      </c>
      <c r="M65" s="29"/>
      <c r="N65" s="29"/>
      <c r="O65" s="29"/>
      <c r="P65" s="29"/>
      <c r="Q65" s="31"/>
      <c r="R65" s="28">
        <f>Q65*1</f>
        <v>0</v>
      </c>
    </row>
    <row r="66" spans="1:18" ht="37.5" customHeight="1">
      <c r="A66" s="19" t="s">
        <v>29</v>
      </c>
      <c r="B66" s="11">
        <f>SUM(B68:B70)</f>
        <v>48.7</v>
      </c>
      <c r="C66" s="11">
        <f>SUM(C68:C70)</f>
        <v>42.400000000000006</v>
      </c>
      <c r="D66" s="11">
        <f>SUM(D68:D70)</f>
        <v>167.2</v>
      </c>
      <c r="E66" s="11">
        <v>283.5</v>
      </c>
      <c r="F66" s="11">
        <v>83.3</v>
      </c>
      <c r="G66" s="11">
        <f>G68+G69+G70</f>
        <v>116.69999999999999</v>
      </c>
      <c r="H66" s="23">
        <f>H68+H69+H70</f>
        <v>210.29999999999998</v>
      </c>
      <c r="I66" s="23">
        <v>146.2</v>
      </c>
      <c r="J66" s="23">
        <v>121.2</v>
      </c>
      <c r="K66" s="23">
        <v>121.2</v>
      </c>
      <c r="L66" s="23">
        <v>121.2</v>
      </c>
      <c r="M66" s="29"/>
      <c r="N66" s="29"/>
      <c r="O66" s="29"/>
      <c r="P66" s="29"/>
      <c r="Q66" s="31"/>
      <c r="R66" s="23">
        <v>121.2</v>
      </c>
    </row>
    <row r="67" spans="1:18" ht="21" customHeight="1">
      <c r="A67" s="19" t="s">
        <v>8</v>
      </c>
      <c r="B67" s="12"/>
      <c r="C67" s="12"/>
      <c r="D67" s="12"/>
      <c r="E67" s="12"/>
      <c r="F67" s="12"/>
      <c r="G67" s="12"/>
      <c r="H67" s="28"/>
      <c r="I67" s="28"/>
      <c r="J67" s="28"/>
      <c r="K67" s="28"/>
      <c r="L67" s="28"/>
      <c r="M67" s="29"/>
      <c r="N67" s="29"/>
      <c r="O67" s="29"/>
      <c r="P67" s="29"/>
      <c r="Q67" s="31"/>
      <c r="R67" s="28"/>
    </row>
    <row r="68" spans="1:18" ht="21" customHeight="1">
      <c r="A68" s="20" t="s">
        <v>5</v>
      </c>
      <c r="B68" s="12">
        <v>4.5</v>
      </c>
      <c r="C68" s="12">
        <v>0.3</v>
      </c>
      <c r="D68" s="12">
        <v>44.7</v>
      </c>
      <c r="E68" s="12">
        <v>91.4</v>
      </c>
      <c r="F68" s="12">
        <v>0</v>
      </c>
      <c r="G68" s="12">
        <v>10.8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/>
      <c r="N68" s="29"/>
      <c r="O68" s="29"/>
      <c r="P68" s="29"/>
      <c r="Q68" s="31"/>
      <c r="R68" s="28">
        <v>0</v>
      </c>
    </row>
    <row r="69" spans="1:18" ht="21" customHeight="1">
      <c r="A69" s="20" t="s">
        <v>6</v>
      </c>
      <c r="B69" s="12">
        <v>31.5</v>
      </c>
      <c r="C69" s="12">
        <v>27.1</v>
      </c>
      <c r="D69" s="12">
        <v>96.8</v>
      </c>
      <c r="E69" s="12">
        <v>163.8</v>
      </c>
      <c r="F69" s="12">
        <v>70</v>
      </c>
      <c r="G69" s="12">
        <v>72.6</v>
      </c>
      <c r="H69" s="28">
        <v>179.6</v>
      </c>
      <c r="I69" s="28">
        <v>118.7</v>
      </c>
      <c r="J69" s="28">
        <v>93.7</v>
      </c>
      <c r="K69" s="28">
        <v>93.7</v>
      </c>
      <c r="L69" s="28">
        <v>93.7</v>
      </c>
      <c r="M69" s="28">
        <v>93.7</v>
      </c>
      <c r="N69" s="28">
        <v>93.7</v>
      </c>
      <c r="O69" s="28">
        <v>93.7</v>
      </c>
      <c r="P69" s="28">
        <v>93.7</v>
      </c>
      <c r="Q69" s="28">
        <v>93.7</v>
      </c>
      <c r="R69" s="28">
        <v>93.7</v>
      </c>
    </row>
    <row r="70" spans="1:18" ht="21" customHeight="1">
      <c r="A70" s="20" t="s">
        <v>7</v>
      </c>
      <c r="B70" s="12">
        <v>12.7</v>
      </c>
      <c r="C70" s="12">
        <v>15</v>
      </c>
      <c r="D70" s="12">
        <v>25.7</v>
      </c>
      <c r="E70" s="12">
        <f>E66-E68-E69</f>
        <v>28.299999999999983</v>
      </c>
      <c r="F70" s="12">
        <f>F66-F68-F69</f>
        <v>13.299999999999997</v>
      </c>
      <c r="G70" s="12">
        <v>33.3</v>
      </c>
      <c r="H70" s="28">
        <v>30.7</v>
      </c>
      <c r="I70" s="28">
        <f>I66-I69</f>
        <v>27.499999999999986</v>
      </c>
      <c r="J70" s="28">
        <f>J66-J68-J69</f>
        <v>27.5</v>
      </c>
      <c r="K70" s="28">
        <f aca="true" t="shared" si="9" ref="K70:R70">K66-K68-K69</f>
        <v>27.5</v>
      </c>
      <c r="L70" s="28">
        <f t="shared" si="9"/>
        <v>27.5</v>
      </c>
      <c r="M70" s="28">
        <f t="shared" si="9"/>
        <v>-93.7</v>
      </c>
      <c r="N70" s="28">
        <f t="shared" si="9"/>
        <v>-93.7</v>
      </c>
      <c r="O70" s="28">
        <f t="shared" si="9"/>
        <v>-93.7</v>
      </c>
      <c r="P70" s="28">
        <f t="shared" si="9"/>
        <v>-93.7</v>
      </c>
      <c r="Q70" s="28">
        <f t="shared" si="9"/>
        <v>-93.7</v>
      </c>
      <c r="R70" s="28">
        <f t="shared" si="9"/>
        <v>27.5</v>
      </c>
    </row>
    <row r="71" spans="1:18" ht="54.75" customHeight="1">
      <c r="A71" s="19" t="s">
        <v>23</v>
      </c>
      <c r="B71" s="11">
        <f>SUM(B74:B75)</f>
        <v>0</v>
      </c>
      <c r="C71" s="11">
        <f>SUM(C74:C75)</f>
        <v>1</v>
      </c>
      <c r="D71" s="11">
        <f aca="true" t="shared" si="10" ref="D71:L71">SUM(D74:D75)</f>
        <v>0.3</v>
      </c>
      <c r="E71" s="11">
        <v>29.7</v>
      </c>
      <c r="F71" s="11">
        <v>0</v>
      </c>
      <c r="G71" s="11">
        <f t="shared" si="10"/>
        <v>3.4</v>
      </c>
      <c r="H71" s="23">
        <f t="shared" si="10"/>
        <v>2.8</v>
      </c>
      <c r="I71" s="23">
        <f t="shared" si="10"/>
        <v>2.4</v>
      </c>
      <c r="J71" s="23">
        <f t="shared" si="10"/>
        <v>0</v>
      </c>
      <c r="K71" s="23">
        <f t="shared" si="10"/>
        <v>0</v>
      </c>
      <c r="L71" s="23">
        <f t="shared" si="10"/>
        <v>0</v>
      </c>
      <c r="M71" s="29"/>
      <c r="N71" s="29"/>
      <c r="O71" s="29"/>
      <c r="P71" s="29"/>
      <c r="Q71" s="31"/>
      <c r="R71" s="23">
        <f>SUM(R74:R75)</f>
        <v>0</v>
      </c>
    </row>
    <row r="72" spans="1:18" ht="24.75" customHeight="1">
      <c r="A72" s="19" t="s">
        <v>8</v>
      </c>
      <c r="B72" s="12"/>
      <c r="C72" s="12"/>
      <c r="D72" s="12"/>
      <c r="E72" s="12"/>
      <c r="F72" s="12"/>
      <c r="G72" s="12"/>
      <c r="H72" s="28"/>
      <c r="I72" s="28"/>
      <c r="J72" s="28"/>
      <c r="K72" s="28"/>
      <c r="L72" s="28"/>
      <c r="M72" s="29"/>
      <c r="N72" s="29"/>
      <c r="O72" s="29"/>
      <c r="P72" s="29"/>
      <c r="Q72" s="31"/>
      <c r="R72" s="28"/>
    </row>
    <row r="73" spans="1:18" ht="24.75" customHeight="1">
      <c r="A73" s="20" t="s">
        <v>5</v>
      </c>
      <c r="B73" s="12">
        <v>0</v>
      </c>
      <c r="C73" s="12">
        <v>0</v>
      </c>
      <c r="D73" s="12">
        <v>0</v>
      </c>
      <c r="E73" s="12">
        <v>27.6</v>
      </c>
      <c r="F73" s="12">
        <v>0</v>
      </c>
      <c r="G73" s="12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/>
      <c r="N73" s="29"/>
      <c r="O73" s="29"/>
      <c r="P73" s="29"/>
      <c r="Q73" s="31"/>
      <c r="R73" s="28">
        <v>0</v>
      </c>
    </row>
    <row r="74" spans="1:18" ht="24.75" customHeight="1">
      <c r="A74" s="20" t="s">
        <v>6</v>
      </c>
      <c r="B74" s="12">
        <v>0</v>
      </c>
      <c r="C74" s="12">
        <v>0</v>
      </c>
      <c r="D74" s="12">
        <v>0</v>
      </c>
      <c r="E74" s="12">
        <v>1.7</v>
      </c>
      <c r="F74" s="12">
        <v>0</v>
      </c>
      <c r="G74" s="12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9"/>
      <c r="O74" s="29"/>
      <c r="P74" s="29"/>
      <c r="Q74" s="31"/>
      <c r="R74" s="28">
        <v>0</v>
      </c>
    </row>
    <row r="75" spans="1:18" ht="24.75" customHeight="1">
      <c r="A75" s="20" t="s">
        <v>7</v>
      </c>
      <c r="B75" s="12">
        <v>0</v>
      </c>
      <c r="C75" s="12">
        <v>1</v>
      </c>
      <c r="D75" s="12">
        <v>0.3</v>
      </c>
      <c r="E75" s="12">
        <f>E71-E73-E74</f>
        <v>0.3999999999999979</v>
      </c>
      <c r="F75" s="12">
        <v>0.5</v>
      </c>
      <c r="G75" s="12">
        <v>3.4</v>
      </c>
      <c r="H75" s="28">
        <v>2.8</v>
      </c>
      <c r="I75" s="28">
        <v>2.4</v>
      </c>
      <c r="J75" s="28">
        <v>0</v>
      </c>
      <c r="K75" s="28">
        <v>0</v>
      </c>
      <c r="L75" s="28">
        <v>0</v>
      </c>
      <c r="M75" s="29"/>
      <c r="N75" s="29"/>
      <c r="O75" s="29"/>
      <c r="P75" s="29"/>
      <c r="Q75" s="31"/>
      <c r="R75" s="28">
        <v>0</v>
      </c>
    </row>
    <row r="76" spans="1:18" ht="31.5">
      <c r="A76" s="19" t="s">
        <v>24</v>
      </c>
      <c r="B76" s="11">
        <f>SUM(B78:B80)</f>
        <v>99.19999999999999</v>
      </c>
      <c r="C76" s="11">
        <f>SUM(C78:C80)</f>
        <v>102.80000000000001</v>
      </c>
      <c r="D76" s="11">
        <f>SUM(D78:D80)</f>
        <v>122</v>
      </c>
      <c r="E76" s="11">
        <v>126.8</v>
      </c>
      <c r="F76" s="11">
        <v>200</v>
      </c>
      <c r="G76" s="11">
        <f>G78+G79+G80</f>
        <v>196.8</v>
      </c>
      <c r="H76" s="23">
        <f>H78+H79+H80</f>
        <v>225</v>
      </c>
      <c r="I76" s="23">
        <v>209.5</v>
      </c>
      <c r="J76" s="23">
        <v>160.2</v>
      </c>
      <c r="K76" s="23">
        <v>155.5</v>
      </c>
      <c r="L76" s="23">
        <v>155.5</v>
      </c>
      <c r="M76" s="29"/>
      <c r="N76" s="29"/>
      <c r="O76" s="29"/>
      <c r="P76" s="29"/>
      <c r="Q76" s="31"/>
      <c r="R76" s="23">
        <v>155.5</v>
      </c>
    </row>
    <row r="77" spans="1:18" ht="21" customHeight="1">
      <c r="A77" s="19" t="s">
        <v>8</v>
      </c>
      <c r="B77" s="12"/>
      <c r="C77" s="12"/>
      <c r="D77" s="12"/>
      <c r="E77" s="12"/>
      <c r="F77" s="12"/>
      <c r="G77" s="12"/>
      <c r="H77" s="28"/>
      <c r="I77" s="28"/>
      <c r="J77" s="28"/>
      <c r="K77" s="28"/>
      <c r="L77" s="28"/>
      <c r="M77" s="29"/>
      <c r="N77" s="29"/>
      <c r="O77" s="29"/>
      <c r="P77" s="29"/>
      <c r="Q77" s="31"/>
      <c r="R77" s="28"/>
    </row>
    <row r="78" spans="1:18" ht="21" customHeight="1">
      <c r="A78" s="20" t="s">
        <v>5</v>
      </c>
      <c r="B78" s="12">
        <v>2.3</v>
      </c>
      <c r="C78" s="12">
        <v>2.4</v>
      </c>
      <c r="D78" s="12">
        <v>2.1</v>
      </c>
      <c r="E78" s="12">
        <v>2.5</v>
      </c>
      <c r="F78" s="12">
        <v>4.8</v>
      </c>
      <c r="G78" s="12">
        <v>3</v>
      </c>
      <c r="H78" s="28">
        <v>5.6</v>
      </c>
      <c r="I78" s="28">
        <v>30.1</v>
      </c>
      <c r="J78" s="28">
        <v>3.2</v>
      </c>
      <c r="K78" s="28">
        <v>3.3</v>
      </c>
      <c r="L78" s="28">
        <v>3.3</v>
      </c>
      <c r="M78" s="28">
        <v>3.3</v>
      </c>
      <c r="N78" s="28">
        <v>3.3</v>
      </c>
      <c r="O78" s="28">
        <v>3.3</v>
      </c>
      <c r="P78" s="28">
        <v>3.3</v>
      </c>
      <c r="Q78" s="28">
        <v>3.3</v>
      </c>
      <c r="R78" s="28">
        <v>3.3</v>
      </c>
    </row>
    <row r="79" spans="1:18" ht="21" customHeight="1">
      <c r="A79" s="20" t="s">
        <v>6</v>
      </c>
      <c r="B79" s="12">
        <v>42.8</v>
      </c>
      <c r="C79" s="12">
        <v>47.7</v>
      </c>
      <c r="D79" s="12">
        <v>66.9</v>
      </c>
      <c r="E79" s="12">
        <v>61.8</v>
      </c>
      <c r="F79" s="12">
        <v>113</v>
      </c>
      <c r="G79" s="12">
        <v>110.9</v>
      </c>
      <c r="H79" s="28">
        <v>143.8</v>
      </c>
      <c r="I79" s="28">
        <v>127.8</v>
      </c>
      <c r="J79" s="28">
        <v>84.9</v>
      </c>
      <c r="K79" s="28">
        <v>80.2</v>
      </c>
      <c r="L79" s="28">
        <v>80.2</v>
      </c>
      <c r="M79" s="28">
        <v>80.2</v>
      </c>
      <c r="N79" s="28">
        <v>80.2</v>
      </c>
      <c r="O79" s="28">
        <v>80.2</v>
      </c>
      <c r="P79" s="28">
        <v>80.2</v>
      </c>
      <c r="Q79" s="28">
        <v>80.2</v>
      </c>
      <c r="R79" s="28">
        <v>80.2</v>
      </c>
    </row>
    <row r="80" spans="1:18" ht="21" customHeight="1">
      <c r="A80" s="20" t="s">
        <v>7</v>
      </c>
      <c r="B80" s="12">
        <v>54.1</v>
      </c>
      <c r="C80" s="12">
        <v>52.7</v>
      </c>
      <c r="D80" s="12">
        <v>53</v>
      </c>
      <c r="E80" s="12">
        <f>E76-E78-E79</f>
        <v>62.5</v>
      </c>
      <c r="F80" s="12">
        <f>F76-F78-F79</f>
        <v>82.19999999999999</v>
      </c>
      <c r="G80" s="12">
        <v>82.9</v>
      </c>
      <c r="H80" s="28">
        <v>75.6</v>
      </c>
      <c r="I80" s="28">
        <f>I76-I78-I79</f>
        <v>51.60000000000001</v>
      </c>
      <c r="J80" s="28">
        <f>J76-J78-J79</f>
        <v>72.1</v>
      </c>
      <c r="K80" s="28">
        <f>K76-K78-K79</f>
        <v>71.99999999999999</v>
      </c>
      <c r="L80" s="28">
        <v>72</v>
      </c>
      <c r="M80" s="28">
        <f>M76-M78-M79</f>
        <v>-83.5</v>
      </c>
      <c r="N80" s="28">
        <f>N76-N78-N79</f>
        <v>-83.5</v>
      </c>
      <c r="O80" s="28">
        <f>O76-O78-O79</f>
        <v>-83.5</v>
      </c>
      <c r="P80" s="28">
        <f>P76-P78-P79</f>
        <v>-83.5</v>
      </c>
      <c r="Q80" s="28">
        <f>Q76-Q78-Q79</f>
        <v>-83.5</v>
      </c>
      <c r="R80" s="28">
        <v>72</v>
      </c>
    </row>
    <row r="81" spans="1:18" ht="31.5">
      <c r="A81" s="19" t="s">
        <v>25</v>
      </c>
      <c r="B81" s="11">
        <f>SUM(B83:B85)</f>
        <v>1.6</v>
      </c>
      <c r="C81" s="11">
        <f>SUM(C83:C85)</f>
        <v>28.400000000000002</v>
      </c>
      <c r="D81" s="11">
        <f>SUM(D83:D85)</f>
        <v>31</v>
      </c>
      <c r="E81" s="11">
        <v>29.4</v>
      </c>
      <c r="F81" s="11">
        <v>49.1</v>
      </c>
      <c r="G81" s="11">
        <f>G83+G84+G85</f>
        <v>49.3</v>
      </c>
      <c r="H81" s="23">
        <f>H83+H84+H85</f>
        <v>58.1</v>
      </c>
      <c r="I81" s="23">
        <v>52.5</v>
      </c>
      <c r="J81" s="23">
        <v>51.1</v>
      </c>
      <c r="K81" s="23">
        <v>51.1</v>
      </c>
      <c r="L81" s="23">
        <f>SUM(L83:L85)</f>
        <v>51.1</v>
      </c>
      <c r="M81" s="29"/>
      <c r="N81" s="29"/>
      <c r="O81" s="29"/>
      <c r="P81" s="29"/>
      <c r="Q81" s="31"/>
      <c r="R81" s="23">
        <f>SUM(R83:R85)</f>
        <v>51.099999999999994</v>
      </c>
    </row>
    <row r="82" spans="1:18" ht="21.75" customHeight="1">
      <c r="A82" s="19" t="s">
        <v>8</v>
      </c>
      <c r="B82" s="12"/>
      <c r="C82" s="13"/>
      <c r="D82" s="12"/>
      <c r="E82" s="12"/>
      <c r="F82" s="12"/>
      <c r="G82" s="12"/>
      <c r="H82" s="28"/>
      <c r="I82" s="28"/>
      <c r="J82" s="28"/>
      <c r="K82" s="28"/>
      <c r="L82" s="28"/>
      <c r="M82" s="29"/>
      <c r="N82" s="29"/>
      <c r="O82" s="29"/>
      <c r="P82" s="29"/>
      <c r="Q82" s="31"/>
      <c r="R82" s="28"/>
    </row>
    <row r="83" spans="1:18" ht="21.75" customHeight="1">
      <c r="A83" s="20" t="s">
        <v>5</v>
      </c>
      <c r="B83" s="12">
        <v>1.6</v>
      </c>
      <c r="C83" s="12">
        <v>1.8</v>
      </c>
      <c r="D83" s="12">
        <v>2.5</v>
      </c>
      <c r="E83" s="12">
        <v>3</v>
      </c>
      <c r="F83" s="12">
        <v>3.1</v>
      </c>
      <c r="G83" s="12">
        <v>2.8</v>
      </c>
      <c r="H83" s="28">
        <v>2.4</v>
      </c>
      <c r="I83" s="28">
        <v>2.6</v>
      </c>
      <c r="J83" s="28">
        <v>2.3</v>
      </c>
      <c r="K83" s="28">
        <v>2.3</v>
      </c>
      <c r="L83" s="28">
        <v>2.3</v>
      </c>
      <c r="M83" s="29"/>
      <c r="N83" s="29"/>
      <c r="O83" s="29"/>
      <c r="P83" s="29"/>
      <c r="Q83" s="31"/>
      <c r="R83" s="28">
        <v>2.3</v>
      </c>
    </row>
    <row r="84" spans="1:18" ht="21.75" customHeight="1">
      <c r="A84" s="20" t="s">
        <v>6</v>
      </c>
      <c r="B84" s="12">
        <v>0</v>
      </c>
      <c r="C84" s="12">
        <v>0</v>
      </c>
      <c r="D84" s="12">
        <v>0</v>
      </c>
      <c r="E84" s="12">
        <v>0.1</v>
      </c>
      <c r="F84" s="12">
        <v>0</v>
      </c>
      <c r="G84" s="12">
        <v>0</v>
      </c>
      <c r="H84" s="28">
        <v>0.6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33"/>
      <c r="O84" s="33"/>
      <c r="P84" s="33"/>
      <c r="Q84" s="34"/>
      <c r="R84" s="28">
        <v>0</v>
      </c>
    </row>
    <row r="85" spans="1:18" ht="21.75" customHeight="1">
      <c r="A85" s="20" t="s">
        <v>7</v>
      </c>
      <c r="B85" s="12">
        <v>0</v>
      </c>
      <c r="C85" s="12">
        <v>26.6</v>
      </c>
      <c r="D85" s="12">
        <v>28.5</v>
      </c>
      <c r="E85" s="12">
        <f>E81-E83-E84</f>
        <v>26.299999999999997</v>
      </c>
      <c r="F85" s="12">
        <f>F81-F83-F84</f>
        <v>46</v>
      </c>
      <c r="G85" s="12">
        <v>46.5</v>
      </c>
      <c r="H85" s="28">
        <v>55.1</v>
      </c>
      <c r="I85" s="28">
        <f>I81-I83-I84</f>
        <v>49.9</v>
      </c>
      <c r="J85" s="28">
        <f>J81-J83-J84</f>
        <v>48.800000000000004</v>
      </c>
      <c r="K85" s="28">
        <f>J85*1</f>
        <v>48.800000000000004</v>
      </c>
      <c r="L85" s="28">
        <f>K85*1</f>
        <v>48.800000000000004</v>
      </c>
      <c r="M85" s="29"/>
      <c r="N85" s="29"/>
      <c r="O85" s="29"/>
      <c r="P85" s="29"/>
      <c r="Q85" s="31"/>
      <c r="R85" s="28">
        <v>48.8</v>
      </c>
    </row>
    <row r="86" spans="1:18" ht="38.25" customHeight="1">
      <c r="A86" s="19" t="s">
        <v>30</v>
      </c>
      <c r="B86" s="11">
        <f>B88+B89+B90</f>
        <v>0</v>
      </c>
      <c r="C86" s="11">
        <f>C88+C89+C90</f>
        <v>0</v>
      </c>
      <c r="D86" s="11">
        <f>D88+D89+D90</f>
        <v>0</v>
      </c>
      <c r="E86" s="11">
        <f>E88+E89+E90</f>
        <v>0</v>
      </c>
      <c r="F86" s="11">
        <v>1.8</v>
      </c>
      <c r="G86" s="11">
        <f>G88+G89+G90</f>
        <v>1</v>
      </c>
      <c r="H86" s="23">
        <f>H88+H89+H90</f>
        <v>4.5</v>
      </c>
      <c r="I86" s="23">
        <v>3.5</v>
      </c>
      <c r="J86" s="23">
        <v>5.2</v>
      </c>
      <c r="K86" s="23">
        <v>2.8</v>
      </c>
      <c r="L86" s="23">
        <f>L88+L89+L90</f>
        <v>2.8</v>
      </c>
      <c r="M86" s="29"/>
      <c r="N86" s="29"/>
      <c r="O86" s="29"/>
      <c r="P86" s="29"/>
      <c r="Q86" s="31"/>
      <c r="R86" s="23">
        <f>R88+R89+R90</f>
        <v>2.8</v>
      </c>
    </row>
    <row r="87" spans="1:18" ht="21.75" customHeight="1">
      <c r="A87" s="19" t="s">
        <v>8</v>
      </c>
      <c r="B87" s="12"/>
      <c r="C87" s="12"/>
      <c r="D87" s="12"/>
      <c r="E87" s="12"/>
      <c r="F87" s="12"/>
      <c r="G87" s="12"/>
      <c r="H87" s="28"/>
      <c r="I87" s="28"/>
      <c r="J87" s="28"/>
      <c r="K87" s="28"/>
      <c r="L87" s="28"/>
      <c r="M87" s="29"/>
      <c r="N87" s="29"/>
      <c r="O87" s="29"/>
      <c r="P87" s="29"/>
      <c r="Q87" s="31"/>
      <c r="R87" s="28"/>
    </row>
    <row r="88" spans="1:18" ht="21.75" customHeight="1">
      <c r="A88" s="20" t="s">
        <v>5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28">
        <v>0</v>
      </c>
      <c r="I88" s="28">
        <v>1</v>
      </c>
      <c r="J88" s="28">
        <v>2.1</v>
      </c>
      <c r="K88" s="28">
        <v>0</v>
      </c>
      <c r="L88" s="28">
        <v>0</v>
      </c>
      <c r="M88" s="29"/>
      <c r="N88" s="29"/>
      <c r="O88" s="29"/>
      <c r="P88" s="29"/>
      <c r="Q88" s="31"/>
      <c r="R88" s="28">
        <v>0</v>
      </c>
    </row>
    <row r="89" spans="1:18" ht="21.75" customHeight="1">
      <c r="A89" s="20" t="s">
        <v>6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28">
        <v>0</v>
      </c>
      <c r="I89" s="28">
        <v>0.7</v>
      </c>
      <c r="J89" s="28">
        <v>1.1</v>
      </c>
      <c r="K89" s="28">
        <v>0.9</v>
      </c>
      <c r="L89" s="28">
        <v>0.9</v>
      </c>
      <c r="M89" s="29"/>
      <c r="N89" s="29"/>
      <c r="O89" s="29"/>
      <c r="P89" s="29"/>
      <c r="Q89" s="31"/>
      <c r="R89" s="28">
        <v>0.9</v>
      </c>
    </row>
    <row r="90" spans="1:18" ht="21.75" customHeight="1">
      <c r="A90" s="21" t="s">
        <v>7</v>
      </c>
      <c r="B90" s="12">
        <v>0</v>
      </c>
      <c r="C90" s="12">
        <v>0</v>
      </c>
      <c r="D90" s="12">
        <v>0</v>
      </c>
      <c r="E90" s="12">
        <v>0</v>
      </c>
      <c r="F90" s="12">
        <v>1.8</v>
      </c>
      <c r="G90" s="12">
        <v>1</v>
      </c>
      <c r="H90" s="28">
        <v>4.5</v>
      </c>
      <c r="I90" s="28">
        <f>I86-I89</f>
        <v>2.8</v>
      </c>
      <c r="J90" s="28">
        <f>J86-J88-J89</f>
        <v>2</v>
      </c>
      <c r="K90" s="28">
        <f aca="true" t="shared" si="11" ref="K90:Q90">K86-K88-K89</f>
        <v>1.9</v>
      </c>
      <c r="L90" s="28">
        <v>1.9</v>
      </c>
      <c r="M90" s="28">
        <f t="shared" si="11"/>
        <v>0</v>
      </c>
      <c r="N90" s="28">
        <f t="shared" si="11"/>
        <v>0</v>
      </c>
      <c r="O90" s="28">
        <f t="shared" si="11"/>
        <v>0</v>
      </c>
      <c r="P90" s="28">
        <f t="shared" si="11"/>
        <v>0</v>
      </c>
      <c r="Q90" s="28">
        <f t="shared" si="11"/>
        <v>0</v>
      </c>
      <c r="R90" s="28">
        <v>1.9</v>
      </c>
    </row>
    <row r="91" spans="1:18" ht="26.25" customHeight="1">
      <c r="A91" s="19" t="s">
        <v>31</v>
      </c>
      <c r="B91" s="11">
        <f>SUM(B93)</f>
        <v>0</v>
      </c>
      <c r="C91" s="11">
        <f>SUM(C93)</f>
        <v>0</v>
      </c>
      <c r="D91" s="11">
        <f>SUM(D93)</f>
        <v>0</v>
      </c>
      <c r="E91" s="11">
        <f>E93+E94+E95</f>
        <v>3</v>
      </c>
      <c r="F91" s="11">
        <v>0.4</v>
      </c>
      <c r="G91" s="11">
        <f>G93+G94+G95</f>
        <v>0.4</v>
      </c>
      <c r="H91" s="23">
        <f>H93+H94+H95</f>
        <v>0.5</v>
      </c>
      <c r="I91" s="23">
        <v>0.5</v>
      </c>
      <c r="J91" s="23">
        <f>J93+J94+J95</f>
        <v>0.5</v>
      </c>
      <c r="K91" s="23">
        <f>K93+K94+K95</f>
        <v>0.5</v>
      </c>
      <c r="L91" s="23">
        <f>L93+L94+L95</f>
        <v>0.5</v>
      </c>
      <c r="M91" s="29"/>
      <c r="N91" s="29"/>
      <c r="O91" s="29"/>
      <c r="P91" s="29"/>
      <c r="Q91" s="31"/>
      <c r="R91" s="23">
        <f>R93+R94+R95</f>
        <v>0.5</v>
      </c>
    </row>
    <row r="92" spans="1:18" ht="21.75" customHeight="1">
      <c r="A92" s="19" t="s">
        <v>8</v>
      </c>
      <c r="B92" s="12"/>
      <c r="C92" s="12"/>
      <c r="D92" s="12"/>
      <c r="E92" s="12"/>
      <c r="F92" s="12"/>
      <c r="G92" s="12"/>
      <c r="H92" s="28"/>
      <c r="I92" s="28"/>
      <c r="J92" s="28"/>
      <c r="K92" s="28"/>
      <c r="L92" s="28"/>
      <c r="M92" s="35"/>
      <c r="N92" s="35"/>
      <c r="O92" s="35"/>
      <c r="P92" s="35"/>
      <c r="Q92" s="36"/>
      <c r="R92" s="28"/>
    </row>
    <row r="93" spans="1:18" ht="21.75" customHeight="1">
      <c r="A93" s="20" t="s">
        <v>5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9"/>
      <c r="O93" s="29"/>
      <c r="P93" s="29"/>
      <c r="Q93" s="31"/>
      <c r="R93" s="28">
        <v>0</v>
      </c>
    </row>
    <row r="94" spans="1:18" ht="21.75" customHeight="1">
      <c r="A94" s="20" t="s">
        <v>6</v>
      </c>
      <c r="B94" s="12">
        <v>0</v>
      </c>
      <c r="C94" s="12">
        <v>0</v>
      </c>
      <c r="D94" s="12">
        <v>0</v>
      </c>
      <c r="E94" s="12">
        <v>2.5</v>
      </c>
      <c r="F94" s="12">
        <v>0</v>
      </c>
      <c r="G94" s="12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9"/>
      <c r="O94" s="29"/>
      <c r="P94" s="29"/>
      <c r="Q94" s="31"/>
      <c r="R94" s="28">
        <v>0</v>
      </c>
    </row>
    <row r="95" spans="1:18" ht="21.75" customHeight="1">
      <c r="A95" s="21" t="s">
        <v>7</v>
      </c>
      <c r="B95" s="12">
        <v>0</v>
      </c>
      <c r="C95" s="12">
        <v>0</v>
      </c>
      <c r="D95" s="12">
        <v>0</v>
      </c>
      <c r="E95" s="12">
        <v>0.5</v>
      </c>
      <c r="F95" s="12">
        <v>0.6</v>
      </c>
      <c r="G95" s="12">
        <v>0.4</v>
      </c>
      <c r="H95" s="28">
        <v>0.5</v>
      </c>
      <c r="I95" s="28">
        <v>0.5</v>
      </c>
      <c r="J95" s="28">
        <v>0.5</v>
      </c>
      <c r="K95" s="28">
        <v>0.5</v>
      </c>
      <c r="L95" s="28">
        <v>0.5</v>
      </c>
      <c r="M95" s="28">
        <v>0</v>
      </c>
      <c r="N95" s="29"/>
      <c r="O95" s="29"/>
      <c r="P95" s="29"/>
      <c r="Q95" s="31"/>
      <c r="R95" s="28">
        <v>0.5</v>
      </c>
    </row>
    <row r="96" spans="1:18" ht="51.75" customHeight="1">
      <c r="A96" s="14" t="s">
        <v>26</v>
      </c>
      <c r="B96" s="11">
        <f>B98+B99+B100</f>
        <v>0</v>
      </c>
      <c r="C96" s="11">
        <f>C98+C99+C100</f>
        <v>0</v>
      </c>
      <c r="D96" s="11">
        <f>D98+D99+D100</f>
        <v>0</v>
      </c>
      <c r="E96" s="11">
        <f>E98+E99+E100</f>
        <v>18.3</v>
      </c>
      <c r="F96" s="11">
        <v>21.9</v>
      </c>
      <c r="G96" s="11">
        <f>G98+G99+G100</f>
        <v>98.30000000000001</v>
      </c>
      <c r="H96" s="23">
        <f>H98+H99+H100</f>
        <v>76</v>
      </c>
      <c r="I96" s="23">
        <v>17.2</v>
      </c>
      <c r="J96" s="23">
        <v>17.2</v>
      </c>
      <c r="K96" s="23">
        <v>19.1</v>
      </c>
      <c r="L96" s="23">
        <v>19.1</v>
      </c>
      <c r="M96" s="29"/>
      <c r="N96" s="29"/>
      <c r="O96" s="29"/>
      <c r="P96" s="29"/>
      <c r="Q96" s="31"/>
      <c r="R96" s="23">
        <v>19.1</v>
      </c>
    </row>
    <row r="97" spans="1:18" ht="21.75" customHeight="1">
      <c r="A97" s="19" t="s">
        <v>8</v>
      </c>
      <c r="B97" s="12"/>
      <c r="C97" s="12"/>
      <c r="D97" s="12"/>
      <c r="E97" s="12"/>
      <c r="F97" s="12"/>
      <c r="G97" s="12"/>
      <c r="H97" s="28"/>
      <c r="I97" s="28"/>
      <c r="J97" s="28"/>
      <c r="K97" s="28"/>
      <c r="L97" s="28"/>
      <c r="M97" s="29"/>
      <c r="N97" s="29"/>
      <c r="O97" s="29"/>
      <c r="P97" s="29"/>
      <c r="Q97" s="31"/>
      <c r="R97" s="28"/>
    </row>
    <row r="98" spans="1:18" ht="21.75" customHeight="1">
      <c r="A98" s="20" t="s">
        <v>5</v>
      </c>
      <c r="B98" s="12">
        <v>0</v>
      </c>
      <c r="C98" s="12">
        <v>0</v>
      </c>
      <c r="D98" s="12">
        <v>0</v>
      </c>
      <c r="E98" s="12">
        <v>16.8</v>
      </c>
      <c r="F98" s="12">
        <v>21.7</v>
      </c>
      <c r="G98" s="12">
        <v>18.5</v>
      </c>
      <c r="H98" s="28">
        <v>17.5</v>
      </c>
      <c r="I98" s="28">
        <v>17</v>
      </c>
      <c r="J98" s="28">
        <v>17</v>
      </c>
      <c r="K98" s="28">
        <v>18.9</v>
      </c>
      <c r="L98" s="28">
        <v>18.9</v>
      </c>
      <c r="M98" s="28">
        <v>0</v>
      </c>
      <c r="N98" s="29"/>
      <c r="O98" s="29"/>
      <c r="P98" s="29"/>
      <c r="Q98" s="31"/>
      <c r="R98" s="28">
        <v>18.9</v>
      </c>
    </row>
    <row r="99" spans="1:18" ht="21.75" customHeight="1">
      <c r="A99" s="20" t="s">
        <v>6</v>
      </c>
      <c r="B99" s="12">
        <v>0</v>
      </c>
      <c r="C99" s="12">
        <v>0</v>
      </c>
      <c r="D99" s="12">
        <v>0</v>
      </c>
      <c r="E99" s="12">
        <v>0.5</v>
      </c>
      <c r="F99" s="12">
        <v>0.1</v>
      </c>
      <c r="G99" s="12">
        <v>77.4</v>
      </c>
      <c r="H99" s="28">
        <v>58.4</v>
      </c>
      <c r="I99" s="28">
        <v>0.1</v>
      </c>
      <c r="J99" s="28">
        <v>0.1</v>
      </c>
      <c r="K99" s="28">
        <v>0.1</v>
      </c>
      <c r="L99" s="28">
        <v>0.1</v>
      </c>
      <c r="M99" s="29"/>
      <c r="N99" s="29"/>
      <c r="O99" s="29"/>
      <c r="P99" s="29"/>
      <c r="Q99" s="31"/>
      <c r="R99" s="28">
        <v>0.1</v>
      </c>
    </row>
    <row r="100" spans="1:18" ht="21.75" customHeight="1">
      <c r="A100" s="21" t="s">
        <v>7</v>
      </c>
      <c r="B100" s="12">
        <v>0</v>
      </c>
      <c r="C100" s="12">
        <v>0</v>
      </c>
      <c r="D100" s="12">
        <v>0</v>
      </c>
      <c r="E100" s="12">
        <v>1</v>
      </c>
      <c r="F100" s="12">
        <v>0.1</v>
      </c>
      <c r="G100" s="12">
        <v>2.4</v>
      </c>
      <c r="H100" s="28">
        <v>0.1</v>
      </c>
      <c r="I100" s="28">
        <f>I96-I98-I99</f>
        <v>0.09999999999999928</v>
      </c>
      <c r="J100" s="28">
        <f>J96-J98-J99</f>
        <v>0.09999999999999928</v>
      </c>
      <c r="K100" s="28">
        <f>K96-K98-K99</f>
        <v>0.10000000000000284</v>
      </c>
      <c r="L100" s="28">
        <f>L96-L98-L99</f>
        <v>0.10000000000000284</v>
      </c>
      <c r="M100" s="28">
        <f aca="true" t="shared" si="12" ref="M100:R100">M96-M98-M99</f>
        <v>0</v>
      </c>
      <c r="N100" s="28">
        <f t="shared" si="12"/>
        <v>0</v>
      </c>
      <c r="O100" s="28">
        <f t="shared" si="12"/>
        <v>0</v>
      </c>
      <c r="P100" s="28">
        <f t="shared" si="12"/>
        <v>0</v>
      </c>
      <c r="Q100" s="28">
        <f t="shared" si="12"/>
        <v>0</v>
      </c>
      <c r="R100" s="28">
        <f t="shared" si="12"/>
        <v>0.10000000000000284</v>
      </c>
    </row>
    <row r="101" spans="1:18" ht="25.5" customHeight="1">
      <c r="A101" s="14" t="s">
        <v>34</v>
      </c>
      <c r="B101" s="11"/>
      <c r="C101" s="11"/>
      <c r="D101" s="11"/>
      <c r="E101" s="11"/>
      <c r="F101" s="11"/>
      <c r="G101" s="11">
        <f>G103+G104+G105</f>
        <v>77</v>
      </c>
      <c r="H101" s="23">
        <f>H103+H104+H105</f>
        <v>106.4</v>
      </c>
      <c r="I101" s="23">
        <v>24</v>
      </c>
      <c r="J101" s="23">
        <v>0</v>
      </c>
      <c r="K101" s="23">
        <v>0</v>
      </c>
      <c r="L101" s="23">
        <v>0</v>
      </c>
      <c r="M101" s="23">
        <v>2.1</v>
      </c>
      <c r="N101" s="23">
        <v>2.1</v>
      </c>
      <c r="O101" s="23">
        <v>2.1</v>
      </c>
      <c r="P101" s="23">
        <v>2.1</v>
      </c>
      <c r="Q101" s="32">
        <v>2.1</v>
      </c>
      <c r="R101" s="23">
        <v>0</v>
      </c>
    </row>
    <row r="102" spans="1:18" ht="21.75" customHeight="1">
      <c r="A102" s="19" t="s">
        <v>8</v>
      </c>
      <c r="B102" s="12"/>
      <c r="C102" s="12"/>
      <c r="D102" s="12"/>
      <c r="E102" s="12"/>
      <c r="F102" s="12"/>
      <c r="G102" s="12"/>
      <c r="H102" s="28"/>
      <c r="I102" s="28"/>
      <c r="J102" s="28"/>
      <c r="K102" s="28"/>
      <c r="L102" s="28"/>
      <c r="M102" s="28"/>
      <c r="N102" s="29"/>
      <c r="O102" s="29"/>
      <c r="P102" s="29"/>
      <c r="Q102" s="31"/>
      <c r="R102" s="28"/>
    </row>
    <row r="103" spans="1:18" ht="21.75" customHeight="1">
      <c r="A103" s="20" t="s">
        <v>5</v>
      </c>
      <c r="B103" s="12"/>
      <c r="C103" s="12"/>
      <c r="D103" s="12"/>
      <c r="E103" s="12"/>
      <c r="F103" s="12"/>
      <c r="G103" s="12">
        <v>15</v>
      </c>
      <c r="H103" s="28">
        <v>21.6</v>
      </c>
      <c r="I103" s="28">
        <v>22.1</v>
      </c>
      <c r="J103" s="28">
        <v>0</v>
      </c>
      <c r="K103" s="28">
        <v>0</v>
      </c>
      <c r="L103" s="28">
        <v>0</v>
      </c>
      <c r="M103" s="28"/>
      <c r="N103" s="29"/>
      <c r="O103" s="29"/>
      <c r="P103" s="29"/>
      <c r="Q103" s="31"/>
      <c r="R103" s="28">
        <v>0</v>
      </c>
    </row>
    <row r="104" spans="1:18" ht="21.75" customHeight="1">
      <c r="A104" s="20" t="s">
        <v>6</v>
      </c>
      <c r="B104" s="12"/>
      <c r="C104" s="12"/>
      <c r="D104" s="12"/>
      <c r="E104" s="12"/>
      <c r="F104" s="12"/>
      <c r="G104" s="12">
        <v>61.7</v>
      </c>
      <c r="H104" s="28">
        <v>84.2</v>
      </c>
      <c r="I104" s="28">
        <v>0.2</v>
      </c>
      <c r="J104" s="28">
        <v>0</v>
      </c>
      <c r="K104" s="28">
        <v>0</v>
      </c>
      <c r="L104" s="28">
        <v>0</v>
      </c>
      <c r="M104" s="28"/>
      <c r="N104" s="29"/>
      <c r="O104" s="29"/>
      <c r="P104" s="29"/>
      <c r="Q104" s="31"/>
      <c r="R104" s="28">
        <v>0</v>
      </c>
    </row>
    <row r="105" spans="1:18" ht="21.75" customHeight="1">
      <c r="A105" s="21" t="s">
        <v>7</v>
      </c>
      <c r="B105" s="12"/>
      <c r="C105" s="12"/>
      <c r="D105" s="12"/>
      <c r="E105" s="12"/>
      <c r="F105" s="12"/>
      <c r="G105" s="12">
        <v>0.3</v>
      </c>
      <c r="H105" s="28">
        <v>0.6</v>
      </c>
      <c r="I105" s="28">
        <f>I101-I103-I104</f>
        <v>1.6999999999999986</v>
      </c>
      <c r="J105" s="28">
        <v>0</v>
      </c>
      <c r="K105" s="28">
        <v>0</v>
      </c>
      <c r="L105" s="28">
        <v>0</v>
      </c>
      <c r="M105" s="28"/>
      <c r="N105" s="29"/>
      <c r="O105" s="29"/>
      <c r="P105" s="29"/>
      <c r="Q105" s="31"/>
      <c r="R105" s="28">
        <v>0</v>
      </c>
    </row>
    <row r="106" spans="1:18" ht="37.5" customHeight="1">
      <c r="A106" s="24" t="s">
        <v>36</v>
      </c>
      <c r="B106" s="11"/>
      <c r="C106" s="11"/>
      <c r="D106" s="11"/>
      <c r="E106" s="11"/>
      <c r="F106" s="11"/>
      <c r="G106" s="11"/>
      <c r="H106" s="23">
        <f>H107+H108+H109+H110</f>
        <v>0.6</v>
      </c>
      <c r="I106" s="23">
        <f>I107+I108+I109+I110</f>
        <v>0</v>
      </c>
      <c r="J106" s="23">
        <f>J107+J108+J109+J110</f>
        <v>0</v>
      </c>
      <c r="K106" s="23">
        <f>K107+K108+K109+K110</f>
        <v>0</v>
      </c>
      <c r="L106" s="23">
        <f>L107+L108+L109+L110</f>
        <v>0</v>
      </c>
      <c r="M106" s="28"/>
      <c r="N106" s="29"/>
      <c r="O106" s="29"/>
      <c r="P106" s="29"/>
      <c r="Q106" s="31"/>
      <c r="R106" s="23">
        <f>R107+R108+R109+R110</f>
        <v>0</v>
      </c>
    </row>
    <row r="107" spans="1:18" ht="21.75" customHeight="1">
      <c r="A107" s="19" t="s">
        <v>8</v>
      </c>
      <c r="B107" s="12"/>
      <c r="C107" s="12"/>
      <c r="D107" s="12"/>
      <c r="E107" s="12"/>
      <c r="F107" s="12"/>
      <c r="G107" s="12"/>
      <c r="H107" s="28"/>
      <c r="I107" s="28"/>
      <c r="J107" s="28"/>
      <c r="K107" s="28"/>
      <c r="L107" s="28"/>
      <c r="M107" s="28"/>
      <c r="N107" s="29"/>
      <c r="O107" s="29"/>
      <c r="P107" s="29"/>
      <c r="Q107" s="31"/>
      <c r="R107" s="28"/>
    </row>
    <row r="108" spans="1:18" ht="21.75" customHeight="1">
      <c r="A108" s="20" t="s">
        <v>5</v>
      </c>
      <c r="B108" s="12"/>
      <c r="C108" s="12"/>
      <c r="D108" s="12"/>
      <c r="E108" s="12"/>
      <c r="F108" s="12"/>
      <c r="G108" s="12"/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/>
      <c r="N108" s="29"/>
      <c r="O108" s="29"/>
      <c r="P108" s="29"/>
      <c r="Q108" s="31"/>
      <c r="R108" s="28">
        <v>0</v>
      </c>
    </row>
    <row r="109" spans="1:18" ht="21.75" customHeight="1">
      <c r="A109" s="20" t="s">
        <v>6</v>
      </c>
      <c r="B109" s="12"/>
      <c r="C109" s="12"/>
      <c r="D109" s="12"/>
      <c r="E109" s="12"/>
      <c r="F109" s="12"/>
      <c r="G109" s="12"/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/>
      <c r="N109" s="29"/>
      <c r="O109" s="29"/>
      <c r="P109" s="29"/>
      <c r="Q109" s="31"/>
      <c r="R109" s="28">
        <v>0</v>
      </c>
    </row>
    <row r="110" spans="1:18" ht="21.75" customHeight="1">
      <c r="A110" s="21" t="s">
        <v>7</v>
      </c>
      <c r="B110" s="12"/>
      <c r="C110" s="12"/>
      <c r="D110" s="12"/>
      <c r="E110" s="12"/>
      <c r="F110" s="12"/>
      <c r="G110" s="12"/>
      <c r="H110" s="28">
        <v>0.6</v>
      </c>
      <c r="I110" s="28">
        <v>0</v>
      </c>
      <c r="J110" s="28">
        <v>0</v>
      </c>
      <c r="K110" s="28">
        <v>0</v>
      </c>
      <c r="L110" s="28">
        <v>0</v>
      </c>
      <c r="M110" s="28"/>
      <c r="N110" s="29"/>
      <c r="O110" s="29"/>
      <c r="P110" s="29"/>
      <c r="Q110" s="31"/>
      <c r="R110" s="28">
        <v>0</v>
      </c>
    </row>
    <row r="111" spans="1:18" ht="30.75" customHeight="1">
      <c r="A111" s="1" t="s">
        <v>27</v>
      </c>
      <c r="B111" s="11">
        <v>34.8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23">
        <v>0</v>
      </c>
      <c r="I111" s="28">
        <v>0</v>
      </c>
      <c r="J111" s="28">
        <v>0</v>
      </c>
      <c r="K111" s="28">
        <v>0</v>
      </c>
      <c r="L111" s="28">
        <v>0</v>
      </c>
      <c r="M111" s="23">
        <v>0</v>
      </c>
      <c r="N111" s="23">
        <v>0</v>
      </c>
      <c r="O111" s="23">
        <v>0</v>
      </c>
      <c r="P111" s="23">
        <v>0</v>
      </c>
      <c r="Q111" s="32">
        <v>0</v>
      </c>
      <c r="R111" s="28">
        <v>0</v>
      </c>
    </row>
    <row r="112" spans="1:18" ht="15.75" customHeight="1">
      <c r="A112" s="1"/>
      <c r="B112" s="11"/>
      <c r="C112" s="11"/>
      <c r="D112" s="11"/>
      <c r="E112" s="11"/>
      <c r="F112" s="11"/>
      <c r="G112" s="11"/>
      <c r="H112" s="23"/>
      <c r="I112" s="23"/>
      <c r="J112" s="23"/>
      <c r="K112" s="23"/>
      <c r="L112" s="23"/>
      <c r="M112" s="23"/>
      <c r="N112" s="23"/>
      <c r="O112" s="23"/>
      <c r="P112" s="23"/>
      <c r="Q112" s="32"/>
      <c r="R112" s="23"/>
    </row>
    <row r="113" spans="1:18" ht="27" customHeight="1">
      <c r="A113" s="1" t="s">
        <v>13</v>
      </c>
      <c r="B113" s="11">
        <f>B111+B91+B81+B76+B71+B66+B62+B57+B48+B43+B39+B34+B29+B25+B20</f>
        <v>1044.68</v>
      </c>
      <c r="C113" s="11">
        <f>C111+C91+C81+C76+C71+C66+C62+C57+C48+C43+C39+C34+C29+C25+C20</f>
        <v>855.1999999999999</v>
      </c>
      <c r="D113" s="11">
        <f>D111+D91+D81+D76+D71+D66+D62+D57+D48+D43+D39+D34+D29+D25+D20</f>
        <v>1002</v>
      </c>
      <c r="E113" s="11">
        <f>E111+E91+E81+E76+E71+E66+E62+E57+E48+E43+E39+E34+E29+E25+E20+E96</f>
        <v>1237.9999999999998</v>
      </c>
      <c r="F113" s="11">
        <f>F111+F91+F81+F76+F71+F66+F62+F57+F48+F43+F39+F34+F29+F25+F20+F96+F10+F52+F86+F15</f>
        <v>1269.6000000000001</v>
      </c>
      <c r="G113" s="11">
        <f>G111+G91+G81+G76+G71+G66+G62+G57+G48+G43+G39+G34+G29+G25+G20+G96+G10+G52+G86+G15+G101</f>
        <v>1427.7</v>
      </c>
      <c r="H113" s="23">
        <f>H111+H91+H81+H76+H71+H66+H62+H57+H48+H43+H39+H34+H29+H25+H20+H96+H10+H52+H86+H15+H101+H106</f>
        <v>1832.7</v>
      </c>
      <c r="I113" s="23">
        <f>I111+I91+I81+I76+I71+I66+I62+I57+I48+I43+I39+I34+I29+I25+I20+I96+I10+I52+I86+I15+I101</f>
        <v>1460.8126000000002</v>
      </c>
      <c r="J113" s="23">
        <f>J111+J91+J81+J76+J71+J66+J62+J57+J48+J43+J39+J34+J29+J25+J20+J96+J10+J52+J86+J15+J101</f>
        <v>1307.9126</v>
      </c>
      <c r="K113" s="23">
        <f>K111+K91+K81+K76+K71+K66+K62+K57+K48+K43+K39+K34+K29+K25+K20+K96+K10+K52+K86+K15+K101</f>
        <v>1277.8210402</v>
      </c>
      <c r="L113" s="23">
        <f>L111+L91+L81+L76+L71+L66+L62+L57+L48+L43+L39+L34+L29+L25+L20+L96+L10+L52+L86+L15+L101</f>
        <v>1277.824250602</v>
      </c>
      <c r="M113" s="29"/>
      <c r="N113" s="29"/>
      <c r="O113" s="29"/>
      <c r="P113" s="29"/>
      <c r="Q113" s="31"/>
      <c r="R113" s="23">
        <f>R111+R91+R81+R76+R71+R66+R62+R57+R48+R43+R39+R34+R29+R25+R20+R96+R10+R52+R86+R15+R101</f>
        <v>1277.8</v>
      </c>
    </row>
    <row r="114" spans="1:18" ht="23.25" customHeight="1">
      <c r="A114" s="5" t="s">
        <v>35</v>
      </c>
      <c r="B114" s="5"/>
      <c r="C114" s="5"/>
      <c r="D114" s="5"/>
      <c r="E114" s="5"/>
      <c r="F114" s="5"/>
      <c r="G114" s="5"/>
      <c r="H114" s="29"/>
      <c r="I114" s="29"/>
      <c r="J114" s="29"/>
      <c r="K114" s="29" t="s">
        <v>35</v>
      </c>
      <c r="L114" s="29"/>
      <c r="M114" s="41"/>
      <c r="N114" s="41"/>
      <c r="O114" s="41"/>
      <c r="P114" s="41"/>
      <c r="Q114" s="42"/>
      <c r="R114" s="29"/>
    </row>
    <row r="115" spans="1:18" ht="63" customHeight="1">
      <c r="A115" s="16" t="s">
        <v>14</v>
      </c>
      <c r="B115" s="17"/>
      <c r="C115" s="17"/>
      <c r="D115" s="17"/>
      <c r="E115" s="17"/>
      <c r="F115" s="17"/>
      <c r="G115" s="17"/>
      <c r="H115" s="30"/>
      <c r="I115" s="30"/>
      <c r="J115" s="30">
        <v>10.7</v>
      </c>
      <c r="K115" s="30">
        <v>21.7</v>
      </c>
      <c r="L115" s="30">
        <v>21.7</v>
      </c>
      <c r="M115" s="42"/>
      <c r="N115" s="42"/>
      <c r="O115" s="42"/>
      <c r="P115" s="42"/>
      <c r="Q115" s="42"/>
      <c r="R115" s="30">
        <v>21.7</v>
      </c>
    </row>
    <row r="116" spans="1:18" ht="21.75" customHeight="1">
      <c r="A116" s="15" t="s">
        <v>15</v>
      </c>
      <c r="B116" s="15"/>
      <c r="C116" s="15"/>
      <c r="D116" s="15"/>
      <c r="E116" s="4"/>
      <c r="F116" s="11"/>
      <c r="G116" s="11"/>
      <c r="H116" s="23">
        <f>H113+H115</f>
        <v>1832.7</v>
      </c>
      <c r="I116" s="23">
        <f>I113+I115</f>
        <v>1460.8126000000002</v>
      </c>
      <c r="J116" s="23">
        <f>J113+J115</f>
        <v>1318.6126000000002</v>
      </c>
      <c r="K116" s="23">
        <f>K113+K115</f>
        <v>1299.5210402</v>
      </c>
      <c r="L116" s="23">
        <f>L113+L115</f>
        <v>1299.524250602</v>
      </c>
      <c r="M116" s="41"/>
      <c r="N116" s="41"/>
      <c r="O116" s="41"/>
      <c r="P116" s="41"/>
      <c r="Q116" s="41"/>
      <c r="R116" s="23">
        <f>R113+R115</f>
        <v>1299.5</v>
      </c>
    </row>
  </sheetData>
  <sheetProtection/>
  <mergeCells count="3">
    <mergeCell ref="A5:Q5"/>
    <mergeCell ref="I2:L2"/>
    <mergeCell ref="L7:R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2" manualBreakCount="2">
    <brk id="56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Чеб. р-н Ахмерова Н.А.</cp:lastModifiedBy>
  <cp:lastPrinted>2022-02-15T07:48:48Z</cp:lastPrinted>
  <dcterms:created xsi:type="dcterms:W3CDTF">1996-10-08T23:32:33Z</dcterms:created>
  <dcterms:modified xsi:type="dcterms:W3CDTF">2022-02-15T07:48:53Z</dcterms:modified>
  <cp:category/>
  <cp:version/>
  <cp:contentType/>
  <cp:contentStatus/>
</cp:coreProperties>
</file>