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вода" sheetId="3" r:id="rId1"/>
  </sheets>
  <definedNames>
    <definedName name="_xlnm.Print_Area" localSheetId="0">вода!$A$1:$F$60</definedName>
  </definedNames>
  <calcPr calcId="145621"/>
</workbook>
</file>

<file path=xl/calcChain.xml><?xml version="1.0" encoding="utf-8"?>
<calcChain xmlns="http://schemas.openxmlformats.org/spreadsheetml/2006/main">
  <c r="E46" i="3" l="1"/>
  <c r="D46" i="3"/>
  <c r="C46" i="3"/>
  <c r="E56" i="3"/>
  <c r="D56" i="3"/>
  <c r="C56" i="3"/>
  <c r="F61" i="3"/>
  <c r="E61" i="3"/>
  <c r="C61" i="3"/>
  <c r="D61" i="3"/>
  <c r="F11" i="3" l="1"/>
  <c r="E6" i="3"/>
  <c r="D8" i="3"/>
  <c r="D10" i="3"/>
  <c r="D11" i="3"/>
  <c r="E11" i="3" s="1"/>
  <c r="D12" i="3"/>
  <c r="D18" i="3"/>
  <c r="E22" i="3"/>
  <c r="F22" i="3"/>
  <c r="C5" i="3" l="1"/>
  <c r="C18" i="3" l="1"/>
  <c r="D40" i="3" l="1"/>
  <c r="D36" i="3" l="1"/>
  <c r="D32" i="3"/>
  <c r="C8" i="3" l="1"/>
  <c r="C53" i="3" l="1"/>
  <c r="C13" i="3" l="1"/>
  <c r="E39" i="3" l="1"/>
  <c r="F39" i="3"/>
  <c r="E38" i="3" l="1"/>
  <c r="C32" i="3"/>
  <c r="E34" i="3"/>
  <c r="D9" i="3"/>
  <c r="F41" i="3"/>
  <c r="F38" i="3"/>
  <c r="F37" i="3"/>
  <c r="F35" i="3"/>
  <c r="F33" i="3"/>
  <c r="F23" i="3"/>
  <c r="F21" i="3"/>
  <c r="F20" i="3"/>
  <c r="F19" i="3"/>
  <c r="F17" i="3"/>
  <c r="F16" i="3"/>
  <c r="F15" i="3"/>
  <c r="F14" i="3"/>
  <c r="F6" i="3"/>
  <c r="D57" i="3"/>
  <c r="D5" i="3"/>
  <c r="D4" i="3" s="1"/>
  <c r="C57" i="3"/>
  <c r="D60" i="3"/>
  <c r="D59" i="3"/>
  <c r="D58" i="3"/>
  <c r="D55" i="3"/>
  <c r="C60" i="3"/>
  <c r="C59" i="3"/>
  <c r="C58" i="3"/>
  <c r="C55" i="3"/>
  <c r="E45" i="3"/>
  <c r="E42" i="3"/>
  <c r="E41" i="3"/>
  <c r="E37" i="3"/>
  <c r="E35" i="3"/>
  <c r="E33" i="3"/>
  <c r="E23" i="3"/>
  <c r="E21" i="3"/>
  <c r="E20" i="3"/>
  <c r="E19" i="3"/>
  <c r="E17" i="3"/>
  <c r="E55" i="3" s="1"/>
  <c r="E16" i="3"/>
  <c r="E15" i="3"/>
  <c r="E14" i="3"/>
  <c r="C40" i="3"/>
  <c r="C29" i="3"/>
  <c r="C52" i="3" s="1"/>
  <c r="C36" i="3"/>
  <c r="F36" i="3" s="1"/>
  <c r="D13" i="3"/>
  <c r="D7" i="3" s="1"/>
  <c r="C10" i="3"/>
  <c r="F10" i="3" s="1"/>
  <c r="C9" i="3"/>
  <c r="C7" i="3" s="1"/>
  <c r="F9" i="3" l="1"/>
  <c r="E60" i="3"/>
  <c r="C47" i="3"/>
  <c r="D54" i="3"/>
  <c r="D49" i="3" s="1"/>
  <c r="F27" i="3"/>
  <c r="C54" i="3"/>
  <c r="C49" i="3" s="1"/>
  <c r="C25" i="3"/>
  <c r="C24" i="3" s="1"/>
  <c r="F59" i="3"/>
  <c r="F18" i="3"/>
  <c r="F40" i="3"/>
  <c r="F25" i="3"/>
  <c r="F58" i="3"/>
  <c r="E12" i="3"/>
  <c r="F55" i="3"/>
  <c r="F13" i="3"/>
  <c r="F60" i="3"/>
  <c r="F57" i="3"/>
  <c r="E8" i="3"/>
  <c r="E36" i="3"/>
  <c r="F32" i="3"/>
  <c r="F34" i="3"/>
  <c r="F12" i="3"/>
  <c r="E13" i="3"/>
  <c r="F8" i="3"/>
  <c r="F5" i="3"/>
  <c r="E59" i="3"/>
  <c r="F31" i="3"/>
  <c r="F29" i="3"/>
  <c r="E9" i="3"/>
  <c r="C48" i="3"/>
  <c r="C28" i="3"/>
  <c r="D52" i="3"/>
  <c r="F52" i="3" s="1"/>
  <c r="E10" i="3"/>
  <c r="E58" i="3"/>
  <c r="D50" i="3"/>
  <c r="C4" i="3"/>
  <c r="F4" i="3" s="1"/>
  <c r="E57" i="3"/>
  <c r="E18" i="3"/>
  <c r="C50" i="3"/>
  <c r="E40" i="3"/>
  <c r="E30" i="3"/>
  <c r="E26" i="3" s="1"/>
  <c r="E31" i="3"/>
  <c r="E54" i="3" s="1"/>
  <c r="E32" i="3"/>
  <c r="E29" i="3"/>
  <c r="E25" i="3" s="1"/>
  <c r="E49" i="3" l="1"/>
  <c r="E53" i="3"/>
  <c r="E48" i="3" s="1"/>
  <c r="F26" i="3"/>
  <c r="D53" i="3"/>
  <c r="D48" i="3" s="1"/>
  <c r="E52" i="3"/>
  <c r="F7" i="3"/>
  <c r="C51" i="3"/>
  <c r="F50" i="3"/>
  <c r="F56" i="3"/>
  <c r="D28" i="3"/>
  <c r="F28" i="3" s="1"/>
  <c r="F30" i="3"/>
  <c r="E7" i="3"/>
  <c r="E50" i="3"/>
  <c r="F49" i="3"/>
  <c r="F54" i="3"/>
  <c r="D47" i="3"/>
  <c r="E5" i="3"/>
  <c r="E4" i="3" s="1"/>
  <c r="E27" i="3"/>
  <c r="E24" i="3" s="1"/>
  <c r="E28" i="3"/>
  <c r="D24" i="3" l="1"/>
  <c r="F24" i="3" s="1"/>
  <c r="F46" i="3"/>
  <c r="F48" i="3"/>
  <c r="F47" i="3"/>
  <c r="F53" i="3"/>
  <c r="D51" i="3"/>
  <c r="F51" i="3" s="1"/>
  <c r="E47" i="3"/>
  <c r="E51" i="3"/>
</calcChain>
</file>

<file path=xl/sharedStrings.xml><?xml version="1.0" encoding="utf-8"?>
<sst xmlns="http://schemas.openxmlformats.org/spreadsheetml/2006/main" count="71" uniqueCount="32">
  <si>
    <t>амортизация</t>
  </si>
  <si>
    <t>План финансирования</t>
  </si>
  <si>
    <t>Наименование ресурсоснабжающей организации и источники финансирования</t>
  </si>
  <si>
    <t>2.1.</t>
  </si>
  <si>
    <t>прибыль</t>
  </si>
  <si>
    <t>- прибыль</t>
  </si>
  <si>
    <t>- налог на прибыль</t>
  </si>
  <si>
    <t>- плата за подключение</t>
  </si>
  <si>
    <t>- амортизация</t>
  </si>
  <si>
    <t>2.2.</t>
  </si>
  <si>
    <t>холодное водоснабжение:</t>
  </si>
  <si>
    <t>водоотведение:</t>
  </si>
  <si>
    <t>3.1.</t>
  </si>
  <si>
    <t>3.1.1.</t>
  </si>
  <si>
    <t>налог на прибыль</t>
  </si>
  <si>
    <t>плата за подключение</t>
  </si>
  <si>
    <t>3.1.2.</t>
  </si>
  <si>
    <t>техническая вода</t>
  </si>
  <si>
    <t>3.2.</t>
  </si>
  <si>
    <t xml:space="preserve"> амортизация</t>
  </si>
  <si>
    <t xml:space="preserve">ГУП Чувашской Республики "БОС"                                    </t>
  </si>
  <si>
    <t xml:space="preserve">МУП «Коммунальные сети  
города Новочебоксарска»                                                         </t>
  </si>
  <si>
    <t xml:space="preserve">АО "Водоканал"                                                                         </t>
  </si>
  <si>
    <t>ИТОГО</t>
  </si>
  <si>
    <t>Фактически освоено</t>
  </si>
  <si>
    <t>% освоения</t>
  </si>
  <si>
    <t>Неосвоено средств</t>
  </si>
  <si>
    <t>тыс.руб. без НДС</t>
  </si>
  <si>
    <t xml:space="preserve"> плата за подключение </t>
  </si>
  <si>
    <t>- плата за сброс загрязняющих веществ</t>
  </si>
  <si>
    <t>Отчет фактического выполнения инвестицонных программ в сфере водоснабжения и водоотведения за 2021 год</t>
  </si>
  <si>
    <t>хозяйственно-питьевая 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</si>
</sst>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2" borderId="2" applyBorder="0">
      <alignment horizontal="right"/>
    </xf>
  </cellStyleXfs>
  <cellXfs count="63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wrapText="1"/>
    </xf>
    <xf numFmtId="0" fontId="4" fillId="0" borderId="0" xfId="0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4" fillId="0" borderId="0" xfId="0" applyFont="1" applyFill="1" applyBorder="1" applyAlignment="1">
      <alignment wrapText="1"/>
    </xf>
    <xf numFmtId="0" fontId="7" fillId="0" borderId="0" xfId="0" applyFont="1" applyFill="1"/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4" fontId="1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2" fillId="0" borderId="3" xfId="0" applyFont="1" applyFill="1" applyBorder="1"/>
    <xf numFmtId="49" fontId="6" fillId="0" borderId="3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" fontId="2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ормулаВБ_Мониторинг инвестиций" xfId="1"/>
  </cellStyles>
  <dxfs count="0"/>
  <tableStyles count="0" defaultTableStyle="TableStyleMedium9" defaultPivotStyle="PivotStyleLight16"/>
  <colors>
    <mruColors>
      <color rgb="FF00FF99"/>
      <color rgb="FF0000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O61"/>
  <sheetViews>
    <sheetView tabSelected="1" topLeftCell="A43" zoomScaleNormal="100" zoomScaleSheetLayoutView="80" workbookViewId="0">
      <selection activeCell="E17" sqref="E17"/>
    </sheetView>
  </sheetViews>
  <sheetFormatPr defaultColWidth="8.85546875" defaultRowHeight="15.75" outlineLevelRow="1" outlineLevelCol="1" x14ac:dyDescent="0.25"/>
  <cols>
    <col min="1" max="1" width="6.28515625" style="1" bestFit="1" customWidth="1"/>
    <col min="2" max="2" width="46.140625" style="1" bestFit="1" customWidth="1"/>
    <col min="3" max="3" width="20.7109375" style="1" bestFit="1" customWidth="1" outlineLevel="1"/>
    <col min="4" max="5" width="13.42578125" style="1" bestFit="1" customWidth="1"/>
    <col min="6" max="6" width="11" style="45" bestFit="1" customWidth="1"/>
    <col min="7" max="7" width="8.85546875" style="1"/>
    <col min="8" max="8" width="23.28515625" style="1" customWidth="1"/>
    <col min="9" max="10" width="8.85546875" style="1"/>
    <col min="11" max="11" width="10.85546875" style="1" customWidth="1"/>
    <col min="12" max="16384" width="8.85546875" style="1"/>
  </cols>
  <sheetData>
    <row r="1" spans="1:15" ht="39" customHeight="1" x14ac:dyDescent="0.25">
      <c r="A1" s="59" t="s">
        <v>30</v>
      </c>
      <c r="B1" s="59"/>
      <c r="C1" s="59"/>
      <c r="D1" s="59"/>
      <c r="E1" s="59"/>
      <c r="F1" s="59"/>
    </row>
    <row r="2" spans="1:15" x14ac:dyDescent="0.25">
      <c r="A2" s="16"/>
      <c r="B2" s="16"/>
      <c r="C2" s="60" t="s">
        <v>27</v>
      </c>
      <c r="D2" s="60"/>
      <c r="E2" s="60"/>
      <c r="F2" s="60"/>
    </row>
    <row r="3" spans="1:15" ht="38.450000000000003" customHeight="1" x14ac:dyDescent="0.25">
      <c r="A3" s="17"/>
      <c r="B3" s="18" t="s">
        <v>2</v>
      </c>
      <c r="C3" s="19" t="s">
        <v>1</v>
      </c>
      <c r="D3" s="19" t="s">
        <v>24</v>
      </c>
      <c r="E3" s="19" t="s">
        <v>26</v>
      </c>
      <c r="F3" s="20" t="s">
        <v>25</v>
      </c>
    </row>
    <row r="4" spans="1:15" s="5" customFormat="1" outlineLevel="1" x14ac:dyDescent="0.25">
      <c r="A4" s="47">
        <v>1</v>
      </c>
      <c r="B4" s="46" t="s">
        <v>20</v>
      </c>
      <c r="C4" s="48">
        <f>C5</f>
        <v>119730</v>
      </c>
      <c r="D4" s="48">
        <f>D5</f>
        <v>119799.3</v>
      </c>
      <c r="E4" s="48">
        <f>E5</f>
        <v>-69.30000000000291</v>
      </c>
      <c r="F4" s="49">
        <f>D4/C4</f>
        <v>1.0005788023051867</v>
      </c>
      <c r="G4" s="24"/>
      <c r="H4" s="24"/>
      <c r="I4" s="24"/>
      <c r="J4" s="24"/>
      <c r="K4" s="24"/>
      <c r="L4" s="24"/>
      <c r="M4" s="24"/>
      <c r="N4" s="24"/>
      <c r="O4" s="24"/>
    </row>
    <row r="5" spans="1:15" s="5" customFormat="1" outlineLevel="1" x14ac:dyDescent="0.25">
      <c r="A5" s="21"/>
      <c r="B5" s="25" t="s">
        <v>11</v>
      </c>
      <c r="C5" s="61">
        <f>C6</f>
        <v>119730</v>
      </c>
      <c r="D5" s="22">
        <f t="shared" ref="D5:E5" si="0">D6</f>
        <v>119799.3</v>
      </c>
      <c r="E5" s="22">
        <f t="shared" si="0"/>
        <v>-69.30000000000291</v>
      </c>
      <c r="F5" s="13">
        <f t="shared" ref="F5:F39" si="1">D5/C5</f>
        <v>1.0005788023051867</v>
      </c>
      <c r="G5" s="24"/>
      <c r="H5" s="24"/>
      <c r="I5" s="24"/>
      <c r="J5" s="24"/>
      <c r="K5" s="24"/>
      <c r="L5" s="24"/>
      <c r="M5" s="24"/>
      <c r="N5" s="24"/>
      <c r="O5" s="24"/>
    </row>
    <row r="6" spans="1:15" s="28" customFormat="1" outlineLevel="1" x14ac:dyDescent="0.25">
      <c r="A6" s="10"/>
      <c r="B6" s="26" t="s">
        <v>19</v>
      </c>
      <c r="C6" s="62">
        <v>119730</v>
      </c>
      <c r="D6" s="11">
        <v>119799.3</v>
      </c>
      <c r="E6" s="11">
        <f>C6-D6</f>
        <v>-69.30000000000291</v>
      </c>
      <c r="F6" s="13">
        <f t="shared" si="1"/>
        <v>1.0005788023051867</v>
      </c>
      <c r="G6" s="27"/>
      <c r="H6" s="27"/>
      <c r="I6" s="27"/>
      <c r="J6" s="27"/>
      <c r="K6" s="27"/>
      <c r="L6" s="27"/>
      <c r="M6" s="27"/>
      <c r="N6" s="27"/>
      <c r="O6" s="27"/>
    </row>
    <row r="7" spans="1:15" s="5" customFormat="1" outlineLevel="1" x14ac:dyDescent="0.25">
      <c r="A7" s="47">
        <v>2</v>
      </c>
      <c r="B7" s="46" t="s">
        <v>22</v>
      </c>
      <c r="C7" s="48">
        <f>C8+C9+C10+C11+C12</f>
        <v>158970.46</v>
      </c>
      <c r="D7" s="48">
        <f>D13+D18</f>
        <v>172477.43</v>
      </c>
      <c r="E7" s="48">
        <f>E8+E9+E10+E12</f>
        <v>-12291.629999999997</v>
      </c>
      <c r="F7" s="49">
        <f>D7/C7</f>
        <v>1.0849652822291638</v>
      </c>
      <c r="G7" s="24"/>
      <c r="H7" s="24"/>
      <c r="I7" s="24"/>
      <c r="J7" s="24"/>
      <c r="K7" s="24"/>
      <c r="L7" s="24"/>
      <c r="M7" s="24"/>
      <c r="N7" s="24"/>
      <c r="O7" s="24"/>
    </row>
    <row r="8" spans="1:15" s="3" customFormat="1" outlineLevel="1" x14ac:dyDescent="0.25">
      <c r="A8" s="10"/>
      <c r="B8" s="29" t="s">
        <v>0</v>
      </c>
      <c r="C8" s="11">
        <f>C14+C19</f>
        <v>96918</v>
      </c>
      <c r="D8" s="11">
        <f>D14+D19</f>
        <v>97354.44</v>
      </c>
      <c r="E8" s="11">
        <f t="shared" ref="E8:E23" si="2">C8-D8</f>
        <v>-436.44000000000233</v>
      </c>
      <c r="F8" s="13">
        <f>D8/C8</f>
        <v>1.0045031882622424</v>
      </c>
      <c r="G8" s="30"/>
      <c r="H8" s="30"/>
      <c r="I8" s="30"/>
      <c r="J8" s="30"/>
      <c r="K8" s="30"/>
      <c r="L8" s="30"/>
      <c r="M8" s="30"/>
      <c r="N8" s="30"/>
      <c r="O8" s="30"/>
    </row>
    <row r="9" spans="1:15" s="3" customFormat="1" outlineLevel="1" x14ac:dyDescent="0.25">
      <c r="A9" s="10"/>
      <c r="B9" s="29" t="s">
        <v>4</v>
      </c>
      <c r="C9" s="11">
        <f>C15+C20</f>
        <v>0</v>
      </c>
      <c r="D9" s="11">
        <f>D15+D20</f>
        <v>0</v>
      </c>
      <c r="E9" s="11">
        <f t="shared" si="2"/>
        <v>0</v>
      </c>
      <c r="F9" s="13" t="e">
        <f t="shared" ref="F9:F10" si="3">D9/C9</f>
        <v>#DIV/0!</v>
      </c>
      <c r="G9" s="30"/>
      <c r="H9" s="30"/>
      <c r="I9" s="30"/>
      <c r="J9" s="30"/>
      <c r="K9" s="30"/>
      <c r="L9" s="30"/>
      <c r="M9" s="30"/>
      <c r="N9" s="30"/>
      <c r="O9" s="30"/>
    </row>
    <row r="10" spans="1:15" s="3" customFormat="1" outlineLevel="1" x14ac:dyDescent="0.25">
      <c r="A10" s="10"/>
      <c r="B10" s="29" t="s">
        <v>14</v>
      </c>
      <c r="C10" s="11">
        <f>C16+C21</f>
        <v>0</v>
      </c>
      <c r="D10" s="11">
        <f>D16+D21</f>
        <v>11839.970000000001</v>
      </c>
      <c r="E10" s="11">
        <f t="shared" si="2"/>
        <v>-11839.970000000001</v>
      </c>
      <c r="F10" s="13" t="e">
        <f t="shared" si="3"/>
        <v>#DIV/0!</v>
      </c>
      <c r="G10" s="30"/>
      <c r="H10" s="30"/>
      <c r="I10" s="30"/>
      <c r="J10" s="30"/>
      <c r="K10" s="30"/>
      <c r="L10" s="30"/>
      <c r="M10" s="30"/>
      <c r="N10" s="30"/>
      <c r="O10" s="30"/>
    </row>
    <row r="11" spans="1:15" s="3" customFormat="1" outlineLevel="1" x14ac:dyDescent="0.25">
      <c r="A11" s="10"/>
      <c r="B11" s="29" t="s">
        <v>29</v>
      </c>
      <c r="C11" s="11">
        <v>14300</v>
      </c>
      <c r="D11" s="11">
        <f>D22</f>
        <v>15515.34</v>
      </c>
      <c r="E11" s="11">
        <f>C11-D11</f>
        <v>-1215.3400000000001</v>
      </c>
      <c r="F11" s="13">
        <f t="shared" si="1"/>
        <v>1.0849888111888113</v>
      </c>
      <c r="G11" s="30"/>
      <c r="H11" s="30"/>
      <c r="I11" s="30"/>
      <c r="J11" s="30"/>
      <c r="K11" s="30"/>
      <c r="L11" s="30"/>
      <c r="M11" s="30"/>
      <c r="N11" s="30"/>
      <c r="O11" s="30"/>
    </row>
    <row r="12" spans="1:15" s="3" customFormat="1" outlineLevel="1" x14ac:dyDescent="0.25">
      <c r="A12" s="10"/>
      <c r="B12" s="29" t="s">
        <v>28</v>
      </c>
      <c r="C12" s="11">
        <v>47752.46</v>
      </c>
      <c r="D12" s="11">
        <f>D17+D23</f>
        <v>47767.679999999993</v>
      </c>
      <c r="E12" s="11">
        <f t="shared" si="2"/>
        <v>-15.219999999993888</v>
      </c>
      <c r="F12" s="13">
        <f t="shared" si="1"/>
        <v>1.0003187270352143</v>
      </c>
      <c r="G12" s="30"/>
      <c r="H12" s="30"/>
      <c r="I12" s="30"/>
      <c r="J12" s="30"/>
      <c r="K12" s="30"/>
      <c r="L12" s="30"/>
      <c r="M12" s="30"/>
      <c r="N12" s="30"/>
      <c r="O12" s="30"/>
    </row>
    <row r="13" spans="1:15" outlineLevel="1" x14ac:dyDescent="0.25">
      <c r="A13" s="12" t="s">
        <v>3</v>
      </c>
      <c r="B13" s="25" t="s">
        <v>10</v>
      </c>
      <c r="C13" s="31">
        <f>C14+C15+C16+C17</f>
        <v>72813.399999999994</v>
      </c>
      <c r="D13" s="31">
        <f>D14+D15+D16+D17</f>
        <v>79986.78</v>
      </c>
      <c r="E13" s="31">
        <f>C13-D13</f>
        <v>-7173.3800000000047</v>
      </c>
      <c r="F13" s="23">
        <f>D13/C13</f>
        <v>1.0985173058805111</v>
      </c>
      <c r="G13" s="30"/>
      <c r="H13" s="30"/>
      <c r="I13" s="30"/>
      <c r="J13" s="30"/>
      <c r="K13" s="30"/>
      <c r="L13" s="30"/>
      <c r="M13" s="30"/>
      <c r="N13" s="30"/>
      <c r="O13" s="30"/>
    </row>
    <row r="14" spans="1:15" outlineLevel="1" x14ac:dyDescent="0.25">
      <c r="A14" s="8"/>
      <c r="B14" s="32" t="s">
        <v>8</v>
      </c>
      <c r="C14" s="11">
        <v>45500.5</v>
      </c>
      <c r="D14" s="11">
        <v>45879.64</v>
      </c>
      <c r="E14" s="11">
        <f t="shared" si="2"/>
        <v>-379.13999999999942</v>
      </c>
      <c r="F14" s="13">
        <f t="shared" si="1"/>
        <v>1.0083326556851024</v>
      </c>
      <c r="G14" s="30"/>
      <c r="H14" s="30"/>
      <c r="I14" s="30"/>
      <c r="J14" s="30"/>
      <c r="K14" s="30"/>
      <c r="L14" s="30"/>
      <c r="M14" s="30"/>
      <c r="N14" s="30"/>
      <c r="O14" s="30"/>
    </row>
    <row r="15" spans="1:15" outlineLevel="1" x14ac:dyDescent="0.25">
      <c r="A15" s="8"/>
      <c r="B15" s="32" t="s">
        <v>5</v>
      </c>
      <c r="C15" s="11">
        <v>0</v>
      </c>
      <c r="D15" s="11">
        <v>0</v>
      </c>
      <c r="E15" s="11">
        <f t="shared" si="2"/>
        <v>0</v>
      </c>
      <c r="F15" s="13" t="e">
        <f t="shared" si="1"/>
        <v>#DIV/0!</v>
      </c>
      <c r="G15" s="30"/>
      <c r="H15" s="30"/>
      <c r="I15" s="30"/>
      <c r="J15" s="30"/>
      <c r="K15" s="30"/>
      <c r="L15" s="30"/>
      <c r="M15" s="30"/>
      <c r="N15" s="30"/>
      <c r="O15" s="30"/>
    </row>
    <row r="16" spans="1:15" outlineLevel="1" x14ac:dyDescent="0.25">
      <c r="A16" s="8"/>
      <c r="B16" s="32" t="s">
        <v>6</v>
      </c>
      <c r="C16" s="11">
        <v>0</v>
      </c>
      <c r="D16" s="11">
        <v>6772.63</v>
      </c>
      <c r="E16" s="11">
        <f t="shared" si="2"/>
        <v>-6772.63</v>
      </c>
      <c r="F16" s="13" t="e">
        <f t="shared" si="1"/>
        <v>#DIV/0!</v>
      </c>
      <c r="G16" s="30"/>
      <c r="H16" s="30"/>
      <c r="I16" s="30"/>
      <c r="J16" s="30"/>
      <c r="K16" s="30"/>
      <c r="L16" s="30"/>
      <c r="M16" s="30"/>
      <c r="N16" s="30"/>
      <c r="O16" s="30"/>
    </row>
    <row r="17" spans="1:15" outlineLevel="1" x14ac:dyDescent="0.25">
      <c r="A17" s="8"/>
      <c r="B17" s="32" t="s">
        <v>7</v>
      </c>
      <c r="C17" s="15">
        <v>27312.9</v>
      </c>
      <c r="D17" s="11">
        <v>27334.51</v>
      </c>
      <c r="E17" s="11">
        <f t="shared" si="2"/>
        <v>-21.609999999996944</v>
      </c>
      <c r="F17" s="13">
        <f t="shared" si="1"/>
        <v>1.0007912012272588</v>
      </c>
      <c r="G17" s="30"/>
      <c r="H17" s="30"/>
      <c r="I17" s="30"/>
      <c r="J17" s="30"/>
      <c r="K17" s="30"/>
      <c r="L17" s="30"/>
      <c r="M17" s="30"/>
      <c r="N17" s="30"/>
      <c r="O17" s="30"/>
    </row>
    <row r="18" spans="1:15" outlineLevel="1" x14ac:dyDescent="0.25">
      <c r="A18" s="12" t="s">
        <v>9</v>
      </c>
      <c r="B18" s="25" t="s">
        <v>11</v>
      </c>
      <c r="C18" s="31">
        <f>C19+C20+C21+C22+C23</f>
        <v>86157.06</v>
      </c>
      <c r="D18" s="31">
        <f>D19+D20+D21+D23+D22</f>
        <v>92490.65</v>
      </c>
      <c r="E18" s="31">
        <f>E19+E20+E21+E23</f>
        <v>-5118.25</v>
      </c>
      <c r="F18" s="23">
        <f>D18/C18</f>
        <v>1.0735121416631439</v>
      </c>
      <c r="G18" s="30"/>
      <c r="H18" s="30"/>
      <c r="I18" s="30"/>
      <c r="J18" s="30"/>
      <c r="K18" s="30"/>
      <c r="L18" s="30"/>
      <c r="M18" s="30"/>
      <c r="N18" s="30"/>
      <c r="O18" s="30"/>
    </row>
    <row r="19" spans="1:15" outlineLevel="1" x14ac:dyDescent="0.25">
      <c r="A19" s="8"/>
      <c r="B19" s="32" t="s">
        <v>8</v>
      </c>
      <c r="C19" s="11">
        <v>51417.5</v>
      </c>
      <c r="D19" s="11">
        <v>51474.8</v>
      </c>
      <c r="E19" s="11">
        <f t="shared" si="2"/>
        <v>-57.30000000000291</v>
      </c>
      <c r="F19" s="13">
        <f t="shared" si="1"/>
        <v>1.0011144065736375</v>
      </c>
      <c r="G19" s="30"/>
      <c r="H19" s="30"/>
      <c r="I19" s="30"/>
      <c r="J19" s="30"/>
      <c r="K19" s="30"/>
      <c r="L19" s="30"/>
      <c r="M19" s="30"/>
      <c r="N19" s="30"/>
      <c r="O19" s="30"/>
    </row>
    <row r="20" spans="1:15" outlineLevel="1" x14ac:dyDescent="0.25">
      <c r="A20" s="8"/>
      <c r="B20" s="32" t="s">
        <v>5</v>
      </c>
      <c r="C20" s="11">
        <v>0</v>
      </c>
      <c r="D20" s="11">
        <v>0</v>
      </c>
      <c r="E20" s="11">
        <f t="shared" si="2"/>
        <v>0</v>
      </c>
      <c r="F20" s="13" t="e">
        <f t="shared" si="1"/>
        <v>#DIV/0!</v>
      </c>
    </row>
    <row r="21" spans="1:15" outlineLevel="1" x14ac:dyDescent="0.25">
      <c r="A21" s="8"/>
      <c r="B21" s="32" t="s">
        <v>6</v>
      </c>
      <c r="C21" s="11">
        <v>0</v>
      </c>
      <c r="D21" s="11">
        <v>5067.34</v>
      </c>
      <c r="E21" s="11">
        <f t="shared" si="2"/>
        <v>-5067.34</v>
      </c>
      <c r="F21" s="13" t="e">
        <f t="shared" si="1"/>
        <v>#DIV/0!</v>
      </c>
      <c r="I21" s="30"/>
    </row>
    <row r="22" spans="1:15" outlineLevel="1" x14ac:dyDescent="0.25">
      <c r="A22" s="8"/>
      <c r="B22" s="32" t="s">
        <v>29</v>
      </c>
      <c r="C22" s="11">
        <v>14300</v>
      </c>
      <c r="D22" s="11">
        <v>15515.34</v>
      </c>
      <c r="E22" s="11">
        <f t="shared" si="2"/>
        <v>-1215.3400000000001</v>
      </c>
      <c r="F22" s="13">
        <f t="shared" si="1"/>
        <v>1.0849888111888113</v>
      </c>
      <c r="H22" s="52"/>
      <c r="I22" s="30"/>
    </row>
    <row r="23" spans="1:15" outlineLevel="1" x14ac:dyDescent="0.25">
      <c r="A23" s="8"/>
      <c r="B23" s="32" t="s">
        <v>7</v>
      </c>
      <c r="C23" s="15">
        <v>20439.560000000001</v>
      </c>
      <c r="D23" s="11">
        <v>20433.169999999998</v>
      </c>
      <c r="E23" s="11">
        <f t="shared" si="2"/>
        <v>6.3900000000030559</v>
      </c>
      <c r="F23" s="13">
        <f t="shared" si="1"/>
        <v>0.99968737096101856</v>
      </c>
      <c r="I23" s="30"/>
    </row>
    <row r="24" spans="1:15" s="5" customFormat="1" ht="31.5" outlineLevel="1" x14ac:dyDescent="0.25">
      <c r="A24" s="47">
        <v>3</v>
      </c>
      <c r="B24" s="46" t="s">
        <v>21</v>
      </c>
      <c r="C24" s="48">
        <f>C25+C26+C27</f>
        <v>25303.61</v>
      </c>
      <c r="D24" s="48">
        <f>D25+D26+D27</f>
        <v>25303.61</v>
      </c>
      <c r="E24" s="48">
        <f>E25+E26+E27</f>
        <v>0</v>
      </c>
      <c r="F24" s="49">
        <f>D24/C24</f>
        <v>1</v>
      </c>
      <c r="G24" s="4"/>
    </row>
    <row r="25" spans="1:15" outlineLevel="1" x14ac:dyDescent="0.25">
      <c r="A25" s="8"/>
      <c r="B25" s="29" t="s">
        <v>0</v>
      </c>
      <c r="C25" s="9">
        <f>C29+C41</f>
        <v>12326.3</v>
      </c>
      <c r="D25" s="9">
        <v>12326.3</v>
      </c>
      <c r="E25" s="9">
        <f>E29+E41</f>
        <v>0</v>
      </c>
      <c r="F25" s="13">
        <f t="shared" si="1"/>
        <v>1</v>
      </c>
      <c r="G25" s="2"/>
    </row>
    <row r="26" spans="1:15" outlineLevel="1" x14ac:dyDescent="0.25">
      <c r="A26" s="8"/>
      <c r="B26" s="29" t="s">
        <v>4</v>
      </c>
      <c r="C26" s="9">
        <v>10381.85</v>
      </c>
      <c r="D26" s="9">
        <v>10381.85</v>
      </c>
      <c r="E26" s="9">
        <f t="shared" ref="E26" si="4">E30+E42</f>
        <v>0</v>
      </c>
      <c r="F26" s="13">
        <f t="shared" si="1"/>
        <v>1</v>
      </c>
      <c r="G26" s="2"/>
    </row>
    <row r="27" spans="1:15" outlineLevel="1" x14ac:dyDescent="0.25">
      <c r="A27" s="8"/>
      <c r="B27" s="29" t="s">
        <v>14</v>
      </c>
      <c r="C27" s="9">
        <v>2595.46</v>
      </c>
      <c r="D27" s="9">
        <v>2595.46</v>
      </c>
      <c r="E27" s="9">
        <f t="shared" ref="E27" si="5">E31+E45</f>
        <v>0</v>
      </c>
      <c r="F27" s="13">
        <f t="shared" si="1"/>
        <v>1</v>
      </c>
      <c r="G27" s="2"/>
    </row>
    <row r="28" spans="1:15" outlineLevel="1" x14ac:dyDescent="0.25">
      <c r="A28" s="12" t="s">
        <v>12</v>
      </c>
      <c r="B28" s="33" t="s">
        <v>10</v>
      </c>
      <c r="C28" s="31">
        <f>C29+C30+C31</f>
        <v>22117.96</v>
      </c>
      <c r="D28" s="31">
        <f>D29+D30+D31</f>
        <v>22117.96</v>
      </c>
      <c r="E28" s="31">
        <f>E29+E30+E31</f>
        <v>0</v>
      </c>
      <c r="F28" s="23">
        <f>D28/C28</f>
        <v>1</v>
      </c>
      <c r="G28" s="2"/>
    </row>
    <row r="29" spans="1:15" s="5" customFormat="1" outlineLevel="1" x14ac:dyDescent="0.25">
      <c r="A29" s="8"/>
      <c r="B29" s="32" t="s">
        <v>8</v>
      </c>
      <c r="C29" s="9">
        <f t="shared" ref="C29:E31" si="6">C33+C37</f>
        <v>9140.65</v>
      </c>
      <c r="D29" s="9">
        <v>9140.65</v>
      </c>
      <c r="E29" s="9">
        <f t="shared" si="6"/>
        <v>0</v>
      </c>
      <c r="F29" s="13">
        <f t="shared" si="1"/>
        <v>1</v>
      </c>
      <c r="G29" s="4"/>
    </row>
    <row r="30" spans="1:15" s="5" customFormat="1" outlineLevel="1" x14ac:dyDescent="0.25">
      <c r="A30" s="8"/>
      <c r="B30" s="32" t="s">
        <v>5</v>
      </c>
      <c r="C30" s="9">
        <v>10381.85</v>
      </c>
      <c r="D30" s="9">
        <v>10381.85</v>
      </c>
      <c r="E30" s="9">
        <f t="shared" si="6"/>
        <v>0</v>
      </c>
      <c r="F30" s="13">
        <f t="shared" si="1"/>
        <v>1</v>
      </c>
      <c r="G30" s="4"/>
    </row>
    <row r="31" spans="1:15" s="5" customFormat="1" outlineLevel="1" x14ac:dyDescent="0.25">
      <c r="A31" s="8"/>
      <c r="B31" s="32" t="s">
        <v>6</v>
      </c>
      <c r="C31" s="9">
        <v>2595.46</v>
      </c>
      <c r="D31" s="9">
        <v>2595.46</v>
      </c>
      <c r="E31" s="9">
        <f t="shared" si="6"/>
        <v>0</v>
      </c>
      <c r="F31" s="13">
        <f t="shared" si="1"/>
        <v>1</v>
      </c>
      <c r="G31" s="4"/>
    </row>
    <row r="32" spans="1:15" s="3" customFormat="1" outlineLevel="1" x14ac:dyDescent="0.25">
      <c r="A32" s="34" t="s">
        <v>13</v>
      </c>
      <c r="B32" s="35" t="s">
        <v>31</v>
      </c>
      <c r="C32" s="36">
        <f>C33+C34+C35</f>
        <v>16074.99</v>
      </c>
      <c r="D32" s="36">
        <f>D33+D34+D35</f>
        <v>16074.99</v>
      </c>
      <c r="E32" s="36">
        <f>E33+E34+E35</f>
        <v>0</v>
      </c>
      <c r="F32" s="37">
        <f>D32/C32</f>
        <v>1</v>
      </c>
      <c r="G32" s="6"/>
    </row>
    <row r="33" spans="1:11" s="3" customFormat="1" outlineLevel="1" x14ac:dyDescent="0.25">
      <c r="A33" s="10"/>
      <c r="B33" s="38" t="s">
        <v>8</v>
      </c>
      <c r="C33" s="11">
        <v>7733.69</v>
      </c>
      <c r="D33" s="11">
        <v>7733.69</v>
      </c>
      <c r="E33" s="11">
        <f>C33-D33</f>
        <v>0</v>
      </c>
      <c r="F33" s="13">
        <f t="shared" si="1"/>
        <v>1</v>
      </c>
      <c r="G33" s="6"/>
      <c r="K33" s="14"/>
    </row>
    <row r="34" spans="1:11" s="3" customFormat="1" outlineLevel="1" x14ac:dyDescent="0.25">
      <c r="A34" s="10"/>
      <c r="B34" s="38" t="s">
        <v>5</v>
      </c>
      <c r="C34" s="11">
        <v>6673.04</v>
      </c>
      <c r="D34" s="11">
        <v>6673.04</v>
      </c>
      <c r="E34" s="11">
        <f t="shared" ref="E34:E35" si="7">C34-D34</f>
        <v>0</v>
      </c>
      <c r="F34" s="13">
        <f t="shared" si="1"/>
        <v>1</v>
      </c>
      <c r="G34" s="6"/>
      <c r="K34" s="14"/>
    </row>
    <row r="35" spans="1:11" s="3" customFormat="1" outlineLevel="1" x14ac:dyDescent="0.25">
      <c r="A35" s="10"/>
      <c r="B35" s="38" t="s">
        <v>14</v>
      </c>
      <c r="C35" s="11">
        <v>1668.26</v>
      </c>
      <c r="D35" s="11">
        <v>1668.26</v>
      </c>
      <c r="E35" s="11">
        <f t="shared" si="7"/>
        <v>0</v>
      </c>
      <c r="F35" s="13">
        <f t="shared" si="1"/>
        <v>1</v>
      </c>
      <c r="G35" s="6"/>
      <c r="K35" s="14"/>
    </row>
    <row r="36" spans="1:11" outlineLevel="1" x14ac:dyDescent="0.25">
      <c r="A36" s="34" t="s">
        <v>16</v>
      </c>
      <c r="B36" s="35" t="s">
        <v>17</v>
      </c>
      <c r="C36" s="36">
        <f>C37+C38+C39</f>
        <v>6042.97</v>
      </c>
      <c r="D36" s="36">
        <f>D37+D38+D39</f>
        <v>6042.97</v>
      </c>
      <c r="E36" s="36">
        <f>E37+E38+E39</f>
        <v>0</v>
      </c>
      <c r="F36" s="13">
        <f t="shared" si="1"/>
        <v>1</v>
      </c>
      <c r="G36" s="2"/>
    </row>
    <row r="37" spans="1:11" outlineLevel="1" x14ac:dyDescent="0.25">
      <c r="A37" s="10"/>
      <c r="B37" s="38" t="s">
        <v>8</v>
      </c>
      <c r="C37" s="9">
        <v>1406.96</v>
      </c>
      <c r="D37" s="9">
        <v>1406.96</v>
      </c>
      <c r="E37" s="11">
        <f>C37-D37</f>
        <v>0</v>
      </c>
      <c r="F37" s="13">
        <f t="shared" si="1"/>
        <v>1</v>
      </c>
      <c r="G37" s="2"/>
    </row>
    <row r="38" spans="1:11" outlineLevel="1" x14ac:dyDescent="0.25">
      <c r="A38" s="10"/>
      <c r="B38" s="38" t="s">
        <v>5</v>
      </c>
      <c r="C38" s="9">
        <v>3708.81</v>
      </c>
      <c r="D38" s="9">
        <v>3708.81</v>
      </c>
      <c r="E38" s="11">
        <f t="shared" ref="E38:E39" si="8">C38-D38</f>
        <v>0</v>
      </c>
      <c r="F38" s="13">
        <f t="shared" si="1"/>
        <v>1</v>
      </c>
      <c r="G38" s="2"/>
    </row>
    <row r="39" spans="1:11" outlineLevel="1" x14ac:dyDescent="0.25">
      <c r="A39" s="10"/>
      <c r="B39" s="38" t="s">
        <v>6</v>
      </c>
      <c r="C39" s="9">
        <v>927.2</v>
      </c>
      <c r="D39" s="9">
        <v>927.2</v>
      </c>
      <c r="E39" s="11">
        <f t="shared" si="8"/>
        <v>0</v>
      </c>
      <c r="F39" s="13">
        <f t="shared" si="1"/>
        <v>1</v>
      </c>
      <c r="G39" s="2"/>
    </row>
    <row r="40" spans="1:11" outlineLevel="1" x14ac:dyDescent="0.25">
      <c r="A40" s="12" t="s">
        <v>18</v>
      </c>
      <c r="B40" s="33" t="s">
        <v>11</v>
      </c>
      <c r="C40" s="31">
        <f>C41+C42+C45</f>
        <v>3185.65</v>
      </c>
      <c r="D40" s="31">
        <f>D41+D42+D45</f>
        <v>3185.65</v>
      </c>
      <c r="E40" s="36">
        <f>E41+E42+E45</f>
        <v>0</v>
      </c>
      <c r="F40" s="23">
        <f>D40/C40</f>
        <v>1</v>
      </c>
      <c r="G40" s="2"/>
    </row>
    <row r="41" spans="1:11" s="3" customFormat="1" outlineLevel="1" x14ac:dyDescent="0.25">
      <c r="A41" s="10"/>
      <c r="B41" s="32" t="s">
        <v>8</v>
      </c>
      <c r="C41" s="11">
        <v>3185.65</v>
      </c>
      <c r="D41" s="11">
        <v>3185.65</v>
      </c>
      <c r="E41" s="11">
        <f>C41-D41</f>
        <v>0</v>
      </c>
      <c r="F41" s="13">
        <f>D41/C41</f>
        <v>1</v>
      </c>
      <c r="G41" s="6"/>
    </row>
    <row r="42" spans="1:11" s="3" customFormat="1" outlineLevel="1" x14ac:dyDescent="0.25">
      <c r="A42" s="10"/>
      <c r="B42" s="32" t="s">
        <v>5</v>
      </c>
      <c r="C42" s="11">
        <v>0</v>
      </c>
      <c r="D42" s="11">
        <v>0</v>
      </c>
      <c r="E42" s="11">
        <f t="shared" ref="E42:E45" si="9">C42-D42</f>
        <v>0</v>
      </c>
      <c r="F42" s="13">
        <v>0</v>
      </c>
      <c r="G42" s="6"/>
    </row>
    <row r="43" spans="1:11" s="3" customFormat="1" outlineLevel="1" x14ac:dyDescent="0.25">
      <c r="A43" s="10"/>
      <c r="B43" s="32" t="s">
        <v>29</v>
      </c>
      <c r="C43" s="11">
        <v>0</v>
      </c>
      <c r="D43" s="11">
        <v>0</v>
      </c>
      <c r="E43" s="11">
        <v>0</v>
      </c>
      <c r="F43" s="11">
        <v>0</v>
      </c>
      <c r="G43" s="6"/>
    </row>
    <row r="44" spans="1:11" s="3" customFormat="1" outlineLevel="1" x14ac:dyDescent="0.25">
      <c r="A44" s="10"/>
      <c r="B44" s="32" t="s">
        <v>7</v>
      </c>
      <c r="C44" s="11">
        <v>0</v>
      </c>
      <c r="D44" s="11">
        <v>0</v>
      </c>
      <c r="E44" s="11">
        <v>0</v>
      </c>
      <c r="F44" s="11">
        <v>0</v>
      </c>
      <c r="G44" s="6"/>
    </row>
    <row r="45" spans="1:11" s="3" customFormat="1" outlineLevel="1" x14ac:dyDescent="0.25">
      <c r="A45" s="10"/>
      <c r="B45" s="32" t="s">
        <v>6</v>
      </c>
      <c r="C45" s="11">
        <v>0</v>
      </c>
      <c r="D45" s="11">
        <v>0</v>
      </c>
      <c r="E45" s="11">
        <f t="shared" si="9"/>
        <v>0</v>
      </c>
      <c r="F45" s="13">
        <v>0</v>
      </c>
      <c r="G45" s="6"/>
    </row>
    <row r="46" spans="1:11" s="7" customFormat="1" ht="18.75" x14ac:dyDescent="0.3">
      <c r="A46" s="50"/>
      <c r="B46" s="47" t="s">
        <v>23</v>
      </c>
      <c r="C46" s="51">
        <f>C47+C48+C49+C50+C61</f>
        <v>304004.07</v>
      </c>
      <c r="D46" s="51">
        <f>D47+D48+D49+D50+D61</f>
        <v>317580.34000000003</v>
      </c>
      <c r="E46" s="51">
        <f>E47+E48+E49+E50+E61</f>
        <v>-13576.270000000008</v>
      </c>
      <c r="F46" s="49">
        <f>D46/C46</f>
        <v>1.0446581850039047</v>
      </c>
    </row>
    <row r="47" spans="1:11" s="5" customFormat="1" x14ac:dyDescent="0.25">
      <c r="A47" s="40"/>
      <c r="B47" s="41" t="s">
        <v>0</v>
      </c>
      <c r="C47" s="39">
        <f>C52+C57</f>
        <v>228974.3</v>
      </c>
      <c r="D47" s="39">
        <f>D52+D57</f>
        <v>229480.04</v>
      </c>
      <c r="E47" s="22">
        <f t="shared" ref="E47:E50" si="10">C47-D47</f>
        <v>-505.74000000001979</v>
      </c>
      <c r="F47" s="13">
        <f t="shared" ref="F47:F61" si="11">D47/C47</f>
        <v>1.0022087194938472</v>
      </c>
    </row>
    <row r="48" spans="1:11" s="5" customFormat="1" x14ac:dyDescent="0.25">
      <c r="A48" s="40"/>
      <c r="B48" s="41" t="s">
        <v>4</v>
      </c>
      <c r="C48" s="39">
        <f>C53+C58</f>
        <v>10381.85</v>
      </c>
      <c r="D48" s="39">
        <f t="shared" ref="D48:E48" si="12">D53+D58</f>
        <v>10381.85</v>
      </c>
      <c r="E48" s="39">
        <f t="shared" si="12"/>
        <v>0</v>
      </c>
      <c r="F48" s="13">
        <f t="shared" si="11"/>
        <v>1</v>
      </c>
    </row>
    <row r="49" spans="1:6" s="5" customFormat="1" x14ac:dyDescent="0.25">
      <c r="A49" s="40"/>
      <c r="B49" s="41" t="s">
        <v>14</v>
      </c>
      <c r="C49" s="39">
        <f t="shared" ref="C49:E50" si="13">C54+C59</f>
        <v>2595.46</v>
      </c>
      <c r="D49" s="39">
        <f t="shared" si="13"/>
        <v>14435.43</v>
      </c>
      <c r="E49" s="39">
        <f t="shared" si="13"/>
        <v>-11839.970000000001</v>
      </c>
      <c r="F49" s="13">
        <f t="shared" si="11"/>
        <v>5.5618002203848258</v>
      </c>
    </row>
    <row r="50" spans="1:6" s="5" customFormat="1" x14ac:dyDescent="0.25">
      <c r="A50" s="42"/>
      <c r="B50" s="41" t="s">
        <v>15</v>
      </c>
      <c r="C50" s="39">
        <f t="shared" si="13"/>
        <v>47752.460000000006</v>
      </c>
      <c r="D50" s="39">
        <f t="shared" si="13"/>
        <v>47767.679999999993</v>
      </c>
      <c r="E50" s="22">
        <f t="shared" si="10"/>
        <v>-15.219999999986612</v>
      </c>
      <c r="F50" s="13">
        <f t="shared" si="11"/>
        <v>1.0003187270352143</v>
      </c>
    </row>
    <row r="51" spans="1:6" s="5" customFormat="1" x14ac:dyDescent="0.25">
      <c r="A51" s="42"/>
      <c r="B51" s="43" t="s">
        <v>10</v>
      </c>
      <c r="C51" s="22">
        <f>C52+C53+C54+C55</f>
        <v>94931.360000000015</v>
      </c>
      <c r="D51" s="22">
        <f>D52+D53+D54+D55</f>
        <v>102104.73999999999</v>
      </c>
      <c r="E51" s="22">
        <f>E52+E53+E54+E55</f>
        <v>-7173.3799999999965</v>
      </c>
      <c r="F51" s="23">
        <f>D51/C51</f>
        <v>1.0755638600352926</v>
      </c>
    </row>
    <row r="52" spans="1:6" s="5" customFormat="1" x14ac:dyDescent="0.25">
      <c r="A52" s="42"/>
      <c r="B52" s="44" t="s">
        <v>8</v>
      </c>
      <c r="C52" s="22">
        <f t="shared" ref="C52:E54" si="14">C14+C29</f>
        <v>54641.15</v>
      </c>
      <c r="D52" s="22">
        <f t="shared" si="14"/>
        <v>55020.29</v>
      </c>
      <c r="E52" s="22">
        <f t="shared" si="14"/>
        <v>-379.13999999999942</v>
      </c>
      <c r="F52" s="13">
        <f t="shared" si="11"/>
        <v>1.0069387265824383</v>
      </c>
    </row>
    <row r="53" spans="1:6" s="5" customFormat="1" x14ac:dyDescent="0.25">
      <c r="A53" s="42"/>
      <c r="B53" s="44" t="s">
        <v>5</v>
      </c>
      <c r="C53" s="22">
        <f t="shared" si="14"/>
        <v>10381.85</v>
      </c>
      <c r="D53" s="22">
        <f t="shared" si="14"/>
        <v>10381.85</v>
      </c>
      <c r="E53" s="22">
        <f t="shared" si="14"/>
        <v>0</v>
      </c>
      <c r="F53" s="13">
        <f t="shared" si="11"/>
        <v>1</v>
      </c>
    </row>
    <row r="54" spans="1:6" s="5" customFormat="1" x14ac:dyDescent="0.25">
      <c r="A54" s="42"/>
      <c r="B54" s="44" t="s">
        <v>6</v>
      </c>
      <c r="C54" s="22">
        <f t="shared" si="14"/>
        <v>2595.46</v>
      </c>
      <c r="D54" s="22">
        <f t="shared" si="14"/>
        <v>9368.09</v>
      </c>
      <c r="E54" s="22">
        <f t="shared" si="14"/>
        <v>-6772.63</v>
      </c>
      <c r="F54" s="13">
        <f t="shared" si="11"/>
        <v>3.6094141308284464</v>
      </c>
    </row>
    <row r="55" spans="1:6" s="5" customFormat="1" x14ac:dyDescent="0.25">
      <c r="A55" s="42"/>
      <c r="B55" s="44" t="s">
        <v>7</v>
      </c>
      <c r="C55" s="22">
        <f>C17</f>
        <v>27312.9</v>
      </c>
      <c r="D55" s="22">
        <f>D17</f>
        <v>27334.51</v>
      </c>
      <c r="E55" s="22">
        <f>E17</f>
        <v>-21.609999999996944</v>
      </c>
      <c r="F55" s="13">
        <f t="shared" si="11"/>
        <v>1.0007912012272588</v>
      </c>
    </row>
    <row r="56" spans="1:6" s="5" customFormat="1" x14ac:dyDescent="0.25">
      <c r="A56" s="42"/>
      <c r="B56" s="43" t="s">
        <v>11</v>
      </c>
      <c r="C56" s="22">
        <f>C57+C58+C59+C60+C61</f>
        <v>209072.71</v>
      </c>
      <c r="D56" s="22">
        <f>D57+D58+D59+D60+D61</f>
        <v>215475.6</v>
      </c>
      <c r="E56" s="22">
        <f>E57+E58+E59+E60+E61</f>
        <v>-6402.8900000000031</v>
      </c>
      <c r="F56" s="23">
        <f>D56/C56</f>
        <v>1.0306251829806004</v>
      </c>
    </row>
    <row r="57" spans="1:6" s="5" customFormat="1" x14ac:dyDescent="0.25">
      <c r="A57" s="42"/>
      <c r="B57" s="44" t="s">
        <v>8</v>
      </c>
      <c r="C57" s="22">
        <f>C6+C19+C41</f>
        <v>174333.15</v>
      </c>
      <c r="D57" s="22">
        <f t="shared" ref="D57" si="15">D6+D19+D41</f>
        <v>174459.75</v>
      </c>
      <c r="E57" s="22">
        <f>E6+E19+E41</f>
        <v>-126.60000000000582</v>
      </c>
      <c r="F57" s="13">
        <f t="shared" si="11"/>
        <v>1.0007261957923665</v>
      </c>
    </row>
    <row r="58" spans="1:6" s="5" customFormat="1" x14ac:dyDescent="0.25">
      <c r="A58" s="42"/>
      <c r="B58" s="44" t="s">
        <v>5</v>
      </c>
      <c r="C58" s="22">
        <f>C20+C42</f>
        <v>0</v>
      </c>
      <c r="D58" s="22">
        <f>D20+D42</f>
        <v>0</v>
      </c>
      <c r="E58" s="22">
        <f>E20+E42</f>
        <v>0</v>
      </c>
      <c r="F58" s="13" t="e">
        <f t="shared" si="11"/>
        <v>#DIV/0!</v>
      </c>
    </row>
    <row r="59" spans="1:6" s="5" customFormat="1" x14ac:dyDescent="0.25">
      <c r="A59" s="42"/>
      <c r="B59" s="44" t="s">
        <v>6</v>
      </c>
      <c r="C59" s="22">
        <f>C21+C45</f>
        <v>0</v>
      </c>
      <c r="D59" s="22">
        <f>D21+D45</f>
        <v>5067.34</v>
      </c>
      <c r="E59" s="22">
        <f>E21+E45</f>
        <v>-5067.34</v>
      </c>
      <c r="F59" s="13" t="e">
        <f t="shared" si="11"/>
        <v>#DIV/0!</v>
      </c>
    </row>
    <row r="60" spans="1:6" s="5" customFormat="1" x14ac:dyDescent="0.25">
      <c r="A60" s="53"/>
      <c r="B60" s="54" t="s">
        <v>7</v>
      </c>
      <c r="C60" s="55">
        <f>C23</f>
        <v>20439.560000000001</v>
      </c>
      <c r="D60" s="55">
        <f>D23</f>
        <v>20433.169999999998</v>
      </c>
      <c r="E60" s="55">
        <f>E23</f>
        <v>6.3900000000030559</v>
      </c>
      <c r="F60" s="56">
        <f t="shared" si="11"/>
        <v>0.99968737096101856</v>
      </c>
    </row>
    <row r="61" spans="1:6" x14ac:dyDescent="0.25">
      <c r="A61" s="57"/>
      <c r="B61" s="44" t="s">
        <v>29</v>
      </c>
      <c r="C61" s="58">
        <f>C11</f>
        <v>14300</v>
      </c>
      <c r="D61" s="58">
        <f>D22</f>
        <v>15515.34</v>
      </c>
      <c r="E61" s="22">
        <f>E11</f>
        <v>-1215.3400000000001</v>
      </c>
      <c r="F61" s="13">
        <f t="shared" si="11"/>
        <v>1.0849888111888113</v>
      </c>
    </row>
  </sheetData>
  <mergeCells count="2">
    <mergeCell ref="A1:F1"/>
    <mergeCell ref="C2:F2"/>
  </mergeCells>
  <pageMargins left="1.0236220472440944" right="0.31496062992125984" top="0.15748031496062992" bottom="0.15748031496062992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2022-06-14T08:39:36Z</dcterms:modified>
</cp:coreProperties>
</file>