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5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Музеи" sheetId="5" r:id="rId5"/>
    <sheet name="Наследие" sheetId="6" r:id="rId6"/>
    <sheet name="Централизованная бухгалтерия" sheetId="7" state="hidden" r:id="rId7"/>
    <sheet name="Библиотеки" sheetId="8" r:id="rId8"/>
    <sheet name="Театры " sheetId="9" r:id="rId9"/>
    <sheet name="Концертные учреждения" sheetId="10" r:id="rId10"/>
  </sheets>
  <definedNames>
    <definedName name="_xlfn.F.INV" hidden="1">#NAME?</definedName>
    <definedName name="_xlnm.Print_Titles" localSheetId="0">'Архивы'!$A:$A</definedName>
    <definedName name="_xlnm.Print_Area" localSheetId="9">'Концертные учреждения'!$AH$1:$BO$23</definedName>
    <definedName name="_xlnm.Print_Area" localSheetId="8">'Театры '!$A$1:$BR$21</definedName>
  </definedNames>
  <calcPr fullCalcOnLoad="1"/>
</workbook>
</file>

<file path=xl/sharedStrings.xml><?xml version="1.0" encoding="utf-8"?>
<sst xmlns="http://schemas.openxmlformats.org/spreadsheetml/2006/main" count="1507" uniqueCount="265">
  <si>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</si>
  <si>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</si>
  <si>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</si>
  <si>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</si>
  <si>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</si>
  <si>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</si>
  <si>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</si>
  <si>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</si>
  <si>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</si>
  <si>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</si>
  <si>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</si>
  <si>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</si>
  <si>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</si>
  <si>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</si>
  <si>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</si>
  <si>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</si>
  <si>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</si>
  <si>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</si>
  <si>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</si>
  <si>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</si>
  <si>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</si>
  <si>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</si>
  <si>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</si>
  <si>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</si>
  <si>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</si>
  <si>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</si>
  <si>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</si>
  <si>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</si>
  <si>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</si>
  <si>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</si>
  <si>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</si>
  <si>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</si>
  <si>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</si>
  <si>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</si>
  <si>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</si>
  <si>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</si>
  <si>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</si>
  <si>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</si>
  <si>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</si>
  <si>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</si>
  <si>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</si>
  <si>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</si>
  <si>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</si>
  <si>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</si>
  <si>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</si>
  <si>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</si>
  <si>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</si>
  <si>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</si>
  <si>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</si>
  <si>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</si>
  <si>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</si>
  <si>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</si>
  <si>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</si>
  <si>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</si>
  <si>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</si>
  <si>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</si>
  <si>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</si>
  <si>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</si>
  <si>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</si>
  <si>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</si>
  <si>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</si>
  <si>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</si>
  <si>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</si>
  <si>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</si>
  <si>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</si>
  <si>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</si>
  <si>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</si>
  <si>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</si>
  <si>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</si>
  <si>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</si>
  <si>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</si>
  <si>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</si>
  <si>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</si>
  <si>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</si>
  <si>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</si>
  <si>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</si>
  <si>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</si>
  <si>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</si>
  <si>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</si>
  <si>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</si>
  <si>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</si>
  <si>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</si>
  <si>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</si>
  <si>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</si>
  <si>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</si>
  <si>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</si>
  <si>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</si>
  <si>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</si>
  <si>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</si>
  <si>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</si>
  <si>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</si>
  <si>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</si>
  <si>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</si>
  <si>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</si>
  <si>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</si>
  <si>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</si>
  <si>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</si>
  <si>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</si>
  <si>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</si>
  <si>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</si>
  <si>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</si>
  <si>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</si>
  <si>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</si>
  <si>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</si>
  <si>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</si>
  <si>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</si>
  <si>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</si>
  <si>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</si>
  <si>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</si>
  <si>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</si>
  <si>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</si>
  <si>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</si>
  <si>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</si>
  <si>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</si>
  <si>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</si>
  <si>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</si>
  <si>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</si>
  <si>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</si>
  <si>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</si>
  <si>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</si>
  <si>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</si>
  <si>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</si>
  <si>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</si>
  <si>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</si>
  <si>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</si>
  <si>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</si>
  <si>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</si>
  <si>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</si>
  <si>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</si>
  <si>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</si>
  <si>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</si>
  <si>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</si>
  <si>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</si>
  <si>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</si>
  <si>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</si>
  <si>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</si>
  <si>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</si>
  <si>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</si>
  <si>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</si>
  <si>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</si>
  <si>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</si>
  <si>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</si>
  <si>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</si>
  <si>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</si>
  <si>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</si>
  <si>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</si>
  <si>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</si>
  <si>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</si>
  <si>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</si>
  <si>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</si>
  <si>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</si>
  <si>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</si>
  <si>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</si>
  <si>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</si>
  <si>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</si>
  <si>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</si>
  <si>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</si>
  <si>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</si>
  <si>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</si>
  <si>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</si>
  <si>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</si>
  <si>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</si>
  <si>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</si>
  <si>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</si>
  <si>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</si>
  <si>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</si>
  <si>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</si>
  <si>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</si>
  <si>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</si>
  <si>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</si>
  <si>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</si>
  <si>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</si>
  <si>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количество реализованных проектов, единица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</si>
  <si>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</si>
  <si>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</si>
  <si>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</si>
  <si>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</si>
  <si>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</si>
  <si>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</si>
  <si>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</si>
  <si>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</si>
  <si>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Драма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</si>
  <si>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</si>
  <si>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</si>
  <si>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</si>
  <si>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</si>
  <si>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число зрителей, чел.</t>
  </si>
  <si>
    <t>количество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</si>
  <si>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</si>
  <si>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</si>
  <si>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</si>
  <si>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</si>
  <si>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</si>
  <si>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</si>
  <si>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</si>
  <si>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</si>
  <si>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Количество новых (капитально-возобновленных) концертов, ед.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</si>
  <si>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</si>
  <si>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</si>
  <si>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Малеева Т.Н.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</si>
  <si>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</si>
  <si>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</si>
  <si>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</si>
  <si>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</si>
  <si>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</si>
  <si>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</si>
  <si>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</si>
  <si>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</si>
  <si>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</si>
  <si>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</si>
  <si>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</si>
  <si>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</si>
  <si>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С учетом всех форм</t>
  </si>
  <si>
    <t xml:space="preserve">Заполняемость зала </t>
  </si>
  <si>
    <t>Средняя стоимость услуги, оказываемая юридическому лицу по договору (менее 400 мест)</t>
  </si>
  <si>
    <t>Средняя продолжительность гастрольного тура</t>
  </si>
  <si>
    <t>Среднее количество участников (творческого и техничского персонала) в расчете на один показ спектакля на гастролях, человек</t>
  </si>
  <si>
    <t>Чувашский государственный экспериментальный театр</t>
  </si>
  <si>
    <t>Средняя стоимость услуги, оказываемая юридическому лицу по договору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</si>
  <si>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 в год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</si>
  <si>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(количество исполненных запросов),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</si>
  <si>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фильмофонде), единица</t>
  </si>
  <si>
    <t>число участников мероприятий, человек</t>
  </si>
  <si>
    <t>количество дел (документов) сведения о которых внесены в традиционные и электронные справочно-поисковые системы,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</si>
  <si>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</si>
  <si>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</si>
  <si>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</si>
  <si>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посещений электронного каталога и электронной библиотеки, чел.)</t>
  </si>
  <si>
    <t>Организация и проведение мероприятий
(методических) (количество проведенных мероприятий ед.)</t>
  </si>
  <si>
    <t>Организация и проведение мероприятий (культурно-массовых) единиц</t>
  </si>
  <si>
    <t>Организация и проведение мероприятий(методических) единиц</t>
  </si>
  <si>
    <t>Выявление,изучение,сохранение,развитие и популяризация объектов нематериального культурного наследия нородов РФ в области традиционной народной культуры</t>
  </si>
  <si>
    <t xml:space="preserve">                                                                                                                                             Показатели, характеризующие объем государственной услуги (работы)</t>
  </si>
  <si>
    <t>На гастролях (на территории Российской Федерации)</t>
  </si>
  <si>
    <t>Стационар</t>
  </si>
  <si>
    <t>На гастролях</t>
  </si>
  <si>
    <t>Количество человеко-часов</t>
  </si>
  <si>
    <t>Показ (огранизация показа) спектаклей (театральных постановок)</t>
  </si>
  <si>
    <t>Создание спектаклей</t>
  </si>
  <si>
    <t xml:space="preserve">Показ (организация показа) концертных программ </t>
  </si>
  <si>
    <t>Создание концертов и концертных программ</t>
  </si>
  <si>
    <t>Отчет об исполнении государственного задания за 1 полугодие 2022 года</t>
  </si>
  <si>
    <t xml:space="preserve">Численность обучающихся, чел </t>
  </si>
  <si>
    <t>Средний балл по итогам зачисления студентов на  специальность высшего образования с учетом формы обучения, балл</t>
  </si>
  <si>
    <t>Проходной балл по итогам зачисления студентов на специальность высшего  образования с учетом формы обучения, балл</t>
  </si>
  <si>
    <t>Удельный вес численности выпускников по специальности высшего образования, трудоустроившихся после окончания обучения, %</t>
  </si>
  <si>
    <t>Удельный вес численности выпускников по специальностям высшего образования, трудоустроившихся и работающих по специальности в течение не менее трех лет после окончания обучения, %</t>
  </si>
  <si>
    <t>Уровень удовлетворенности населения качеством выполнения работы, %</t>
  </si>
  <si>
    <t>Численность обучающихся, чел</t>
  </si>
  <si>
    <t>Средний балл государственной итоговой аттестации обучающихся при поступлении на специальности среднего профессионального образования (после 9 класса)</t>
  </si>
  <si>
    <t>Удельный вес численности выпускников, продолживших обучение в образовательных учреждениях высшего врофессионального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</si>
  <si>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</si>
  <si>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трудоустроившихсяи работающих по специальности не менее двух лет после окончания обучения</t>
  </si>
  <si>
    <t>Организация и проведение мероприятий</t>
  </si>
  <si>
    <t>Средняя продолжительность гастрольного  тура</t>
  </si>
  <si>
    <t>Количество проведенных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</si>
  <si>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</si>
  <si>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</si>
  <si>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>количество участников мероприятий, чел.</t>
  </si>
  <si>
    <t>допустимое (возможное) отклонение</t>
  </si>
  <si>
    <t>Организация деятельности клубных формирований и формировний самодеятельного народного творчества</t>
  </si>
  <si>
    <t>Доля участников хореографических секций (кружков)</t>
  </si>
  <si>
    <t>Балет</t>
  </si>
  <si>
    <t>В стационарных условиях</t>
  </si>
  <si>
    <t>Количество клубных формирований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</si>
</sst>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  <numFmt numFmtId="215" formatCode="#,##0.0000"/>
    <numFmt numFmtId="216" formatCode="#,##0.00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8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24" borderId="10" xfId="57" applyFont="1" applyFill="1" applyBorder="1" applyAlignment="1">
      <alignment horizontal="left" vertical="center" wrapText="1"/>
      <protection/>
    </xf>
    <xf numFmtId="189" fontId="23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189" fontId="26" fillId="24" borderId="10" xfId="0" applyNumberFormat="1" applyFont="1" applyFill="1" applyBorder="1" applyAlignment="1">
      <alignment horizontal="center"/>
    </xf>
    <xf numFmtId="3" fontId="26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7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3" fillId="24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top" wrapText="1" shrinkToFit="1"/>
    </xf>
    <xf numFmtId="0" fontId="24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57" applyFont="1" applyFill="1" applyBorder="1" applyAlignment="1">
      <alignment horizontal="left" vertical="center" wrapText="1"/>
      <protection/>
    </xf>
    <xf numFmtId="18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189" fontId="23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9" fontId="26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91" fontId="23" fillId="0" borderId="10" xfId="0" applyNumberFormat="1" applyFont="1" applyFill="1" applyBorder="1" applyAlignment="1">
      <alignment horizontal="center" vertical="center"/>
    </xf>
    <xf numFmtId="0" fontId="23" fillId="0" borderId="10" xfId="58" applyFont="1" applyBorder="1" applyAlignment="1">
      <alignment horizontal="left" vertical="center" wrapText="1"/>
      <protection/>
    </xf>
    <xf numFmtId="191" fontId="23" fillId="25" borderId="10" xfId="0" applyNumberFormat="1" applyFont="1" applyFill="1" applyBorder="1" applyAlignment="1">
      <alignment horizontal="center" vertical="center"/>
    </xf>
    <xf numFmtId="0" fontId="23" fillId="0" borderId="10" xfId="59" applyFont="1" applyFill="1" applyBorder="1" applyAlignment="1">
      <alignment horizontal="left" vertical="center" wrapText="1"/>
      <protection/>
    </xf>
    <xf numFmtId="3" fontId="23" fillId="25" borderId="10" xfId="0" applyNumberFormat="1" applyFont="1" applyFill="1" applyBorder="1" applyAlignment="1">
      <alignment horizontal="center" vertical="center"/>
    </xf>
    <xf numFmtId="0" fontId="23" fillId="0" borderId="10" xfId="59" applyFont="1" applyBorder="1" applyAlignment="1">
      <alignment horizontal="left" vertical="center" wrapText="1"/>
      <protection/>
    </xf>
    <xf numFmtId="18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2" fontId="26" fillId="25" borderId="10" xfId="0" applyNumberFormat="1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/>
    </xf>
    <xf numFmtId="2" fontId="26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left" wrapText="1"/>
      <protection/>
    </xf>
    <xf numFmtId="2" fontId="23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1" fontId="23" fillId="25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189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189" fontId="41" fillId="0" borderId="16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89" fontId="23" fillId="0" borderId="0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57" applyFont="1" applyBorder="1" applyAlignment="1">
      <alignment horizontal="left" vertical="center" wrapText="1"/>
      <protection/>
    </xf>
    <xf numFmtId="189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191" fontId="47" fillId="0" borderId="10" xfId="0" applyNumberFormat="1" applyFont="1" applyBorder="1" applyAlignment="1">
      <alignment horizontal="center" vertical="center"/>
    </xf>
    <xf numFmtId="0" fontId="46" fillId="0" borderId="10" xfId="57" applyFont="1" applyFill="1" applyBorder="1" applyAlignment="1">
      <alignment horizontal="left" vertical="center" wrapText="1"/>
      <protection/>
    </xf>
    <xf numFmtId="191" fontId="47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91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189" fontId="46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2" fontId="43" fillId="0" borderId="10" xfId="0" applyNumberFormat="1" applyFont="1" applyBorder="1" applyAlignment="1">
      <alignment horizontal="center" vertical="top" wrapText="1"/>
    </xf>
    <xf numFmtId="0" fontId="26" fillId="0" borderId="0" xfId="55" applyFont="1" applyAlignment="1">
      <alignment horizontal="center" wrapText="1"/>
      <protection/>
    </xf>
    <xf numFmtId="3" fontId="26" fillId="25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91" fontId="29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91" fontId="29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31" fillId="0" borderId="10" xfId="55" applyNumberFormat="1" applyFont="1" applyFill="1" applyBorder="1" applyAlignment="1">
      <alignment horizontal="center" vertical="center"/>
      <protection/>
    </xf>
    <xf numFmtId="1" fontId="26" fillId="0" borderId="10" xfId="0" applyNumberFormat="1" applyFont="1" applyBorder="1" applyAlignment="1">
      <alignment horizontal="center" vertical="center"/>
    </xf>
    <xf numFmtId="191" fontId="30" fillId="0" borderId="10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189" fontId="26" fillId="0" borderId="14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6" fillId="0" borderId="0" xfId="55" applyFont="1" applyAlignment="1">
      <alignment vertical="center"/>
      <protection/>
    </xf>
    <xf numFmtId="0" fontId="26" fillId="0" borderId="0" xfId="55" applyFont="1" applyAlignment="1">
      <alignment vertical="center" wrapText="1"/>
      <protection/>
    </xf>
    <xf numFmtId="191" fontId="23" fillId="25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55" applyFont="1" applyAlignment="1">
      <alignment horizontal="center" vertical="center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89" fontId="47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55" applyNumberFormat="1" applyFont="1" applyFill="1" applyBorder="1" applyAlignment="1">
      <alignment horizontal="center" vertical="center"/>
      <protection/>
    </xf>
    <xf numFmtId="3" fontId="46" fillId="25" borderId="10" xfId="0" applyNumberFormat="1" applyFont="1" applyFill="1" applyBorder="1" applyAlignment="1">
      <alignment horizontal="center" vertical="center"/>
    </xf>
    <xf numFmtId="189" fontId="46" fillId="25" borderId="10" xfId="0" applyNumberFormat="1" applyFont="1" applyFill="1" applyBorder="1" applyAlignment="1">
      <alignment horizontal="center" vertical="center"/>
    </xf>
    <xf numFmtId="189" fontId="26" fillId="2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91" fontId="26" fillId="25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25" borderId="10" xfId="59" applyFont="1" applyFill="1" applyBorder="1" applyAlignment="1">
      <alignment horizontal="left" vertical="center" wrapText="1"/>
      <protection/>
    </xf>
    <xf numFmtId="0" fontId="29" fillId="25" borderId="10" xfId="0" applyNumberFormat="1" applyFont="1" applyFill="1" applyBorder="1" applyAlignment="1">
      <alignment horizontal="center" vertical="center"/>
    </xf>
    <xf numFmtId="1" fontId="29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47" fillId="25" borderId="10" xfId="0" applyNumberFormat="1" applyFont="1" applyFill="1" applyBorder="1" applyAlignment="1">
      <alignment horizontal="center" vertical="center"/>
    </xf>
    <xf numFmtId="191" fontId="47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191" fontId="32" fillId="0" borderId="10" xfId="0" applyNumberFormat="1" applyFont="1" applyBorder="1" applyAlignment="1">
      <alignment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9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9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2" fontId="23" fillId="0" borderId="11" xfId="0" applyNumberFormat="1" applyFont="1" applyBorder="1" applyAlignment="1">
      <alignment horizontal="left" vertical="center" wrapText="1"/>
    </xf>
    <xf numFmtId="2" fontId="23" fillId="0" borderId="18" xfId="0" applyNumberFormat="1" applyFont="1" applyBorder="1" applyAlignment="1">
      <alignment horizontal="left" vertical="center" wrapText="1"/>
    </xf>
    <xf numFmtId="2" fontId="23" fillId="0" borderId="11" xfId="0" applyNumberFormat="1" applyFont="1" applyBorder="1" applyAlignment="1">
      <alignment horizontal="center" vertical="top" wrapText="1"/>
    </xf>
    <xf numFmtId="2" fontId="23" fillId="0" borderId="18" xfId="0" applyNumberFormat="1" applyFont="1" applyBorder="1" applyAlignment="1">
      <alignment horizontal="center" vertical="top" wrapText="1"/>
    </xf>
    <xf numFmtId="2" fontId="23" fillId="0" borderId="19" xfId="0" applyNumberFormat="1" applyFont="1" applyBorder="1" applyAlignment="1">
      <alignment horizontal="center" vertical="top" wrapText="1"/>
    </xf>
    <xf numFmtId="2" fontId="23" fillId="0" borderId="20" xfId="0" applyNumberFormat="1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top" wrapText="1"/>
    </xf>
    <xf numFmtId="2" fontId="23" fillId="0" borderId="21" xfId="0" applyNumberFormat="1" applyFont="1" applyBorder="1" applyAlignment="1">
      <alignment horizontal="center" vertical="top" wrapText="1"/>
    </xf>
    <xf numFmtId="2" fontId="23" fillId="0" borderId="2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center" vertical="top" wrapText="1"/>
    </xf>
    <xf numFmtId="2" fontId="23" fillId="0" borderId="23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top" wrapText="1"/>
    </xf>
    <xf numFmtId="2" fontId="41" fillId="0" borderId="18" xfId="0" applyNumberFormat="1" applyFont="1" applyBorder="1" applyAlignment="1">
      <alignment horizontal="center" vertical="top" wrapText="1"/>
    </xf>
    <xf numFmtId="2" fontId="41" fillId="0" borderId="19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24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2" fontId="41" fillId="0" borderId="13" xfId="0" applyNumberFormat="1" applyFont="1" applyBorder="1" applyAlignment="1">
      <alignment horizontal="center" vertical="top" wrapText="1"/>
    </xf>
    <xf numFmtId="2" fontId="41" fillId="0" borderId="21" xfId="0" applyNumberFormat="1" applyFont="1" applyBorder="1" applyAlignment="1">
      <alignment horizontal="center" vertical="top" wrapText="1"/>
    </xf>
    <xf numFmtId="2" fontId="41" fillId="0" borderId="22" xfId="0" applyNumberFormat="1" applyFont="1" applyBorder="1" applyAlignment="1">
      <alignment horizontal="center" vertical="top" wrapText="1"/>
    </xf>
    <xf numFmtId="2" fontId="41" fillId="0" borderId="12" xfId="0" applyNumberFormat="1" applyFont="1" applyBorder="1" applyAlignment="1">
      <alignment horizontal="center" vertical="top" wrapText="1"/>
    </xf>
    <xf numFmtId="2" fontId="41" fillId="0" borderId="23" xfId="0" applyNumberFormat="1" applyFont="1" applyBorder="1" applyAlignment="1">
      <alignment horizontal="center" vertical="top" wrapText="1"/>
    </xf>
    <xf numFmtId="2" fontId="41" fillId="0" borderId="2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top" wrapText="1"/>
    </xf>
    <xf numFmtId="2" fontId="23" fillId="0" borderId="24" xfId="0" applyNumberFormat="1" applyFont="1" applyBorder="1" applyAlignment="1">
      <alignment horizontal="center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 vertical="top" wrapText="1"/>
    </xf>
    <xf numFmtId="2" fontId="43" fillId="0" borderId="19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2" fontId="23" fillId="25" borderId="18" xfId="0" applyNumberFormat="1" applyFont="1" applyFill="1" applyBorder="1" applyAlignment="1">
      <alignment horizontal="center" vertical="center" wrapText="1"/>
    </xf>
    <xf numFmtId="2" fontId="23" fillId="25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2" fontId="28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2" fontId="23" fillId="0" borderId="17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 vertical="center" wrapText="1"/>
      <protection/>
    </xf>
    <xf numFmtId="2" fontId="23" fillId="0" borderId="10" xfId="55" applyNumberFormat="1" applyFont="1" applyBorder="1" applyAlignment="1">
      <alignment horizontal="center" vertical="center" wrapText="1"/>
      <protection/>
    </xf>
    <xf numFmtId="2" fontId="23" fillId="0" borderId="17" xfId="55" applyNumberFormat="1" applyFont="1" applyBorder="1" applyAlignment="1">
      <alignment horizontal="center" vertical="center" wrapText="1"/>
      <protection/>
    </xf>
    <xf numFmtId="2" fontId="23" fillId="0" borderId="24" xfId="55" applyNumberFormat="1" applyFont="1" applyBorder="1" applyAlignment="1">
      <alignment horizontal="center" vertical="center" wrapText="1"/>
      <protection/>
    </xf>
    <xf numFmtId="2" fontId="23" fillId="0" borderId="14" xfId="55" applyNumberFormat="1" applyFont="1" applyBorder="1" applyAlignment="1">
      <alignment horizontal="center" vertical="center" wrapText="1"/>
      <protection/>
    </xf>
    <xf numFmtId="2" fontId="26" fillId="0" borderId="11" xfId="55" applyNumberFormat="1" applyFont="1" applyBorder="1" applyAlignment="1">
      <alignment horizontal="center" vertical="center" wrapText="1"/>
      <protection/>
    </xf>
    <xf numFmtId="2" fontId="26" fillId="0" borderId="18" xfId="55" applyNumberFormat="1" applyFont="1" applyBorder="1" applyAlignment="1">
      <alignment horizontal="center" vertical="center" wrapText="1"/>
      <protection/>
    </xf>
    <xf numFmtId="2" fontId="26" fillId="0" borderId="19" xfId="55" applyNumberFormat="1" applyFont="1" applyBorder="1" applyAlignment="1">
      <alignment horizontal="center" vertical="center" wrapText="1"/>
      <protection/>
    </xf>
    <xf numFmtId="189" fontId="23" fillId="0" borderId="10" xfId="56" applyNumberFormat="1" applyFont="1" applyFill="1" applyBorder="1" applyAlignment="1">
      <alignment horizontal="center" vertical="top" wrapText="1"/>
      <protection/>
    </xf>
    <xf numFmtId="0" fontId="26" fillId="0" borderId="1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" fontId="26" fillId="0" borderId="10" xfId="55" applyNumberFormat="1" applyFont="1" applyBorder="1" applyAlignment="1">
      <alignment horizontal="center" vertical="center" wrapText="1"/>
      <protection/>
    </xf>
    <xf numFmtId="2" fontId="23" fillId="0" borderId="20" xfId="55" applyNumberFormat="1" applyFont="1" applyBorder="1" applyAlignment="1">
      <alignment horizontal="center" vertical="center" wrapText="1"/>
      <protection/>
    </xf>
    <xf numFmtId="2" fontId="26" fillId="0" borderId="13" xfId="55" applyNumberFormat="1" applyFont="1" applyBorder="1" applyAlignment="1">
      <alignment horizontal="center" vertical="center" wrapText="1"/>
      <protection/>
    </xf>
    <xf numFmtId="2" fontId="26" fillId="0" borderId="21" xfId="55" applyNumberFormat="1" applyFont="1" applyBorder="1" applyAlignment="1">
      <alignment horizontal="center" vertical="center" wrapText="1"/>
      <protection/>
    </xf>
    <xf numFmtId="2" fontId="26" fillId="0" borderId="25" xfId="55" applyNumberFormat="1" applyFont="1" applyBorder="1" applyAlignment="1">
      <alignment horizontal="center" vertical="center" wrapText="1"/>
      <protection/>
    </xf>
    <xf numFmtId="2" fontId="26" fillId="0" borderId="0" xfId="55" applyNumberFormat="1" applyFont="1" applyBorder="1" applyAlignment="1">
      <alignment horizontal="center" vertical="center" wrapText="1"/>
      <protection/>
    </xf>
    <xf numFmtId="2" fontId="26" fillId="0" borderId="26" xfId="55" applyNumberFormat="1" applyFont="1" applyBorder="1" applyAlignment="1">
      <alignment horizontal="center" vertical="center" wrapText="1"/>
      <protection/>
    </xf>
    <xf numFmtId="2" fontId="26" fillId="0" borderId="22" xfId="55" applyNumberFormat="1" applyFont="1" applyBorder="1" applyAlignment="1">
      <alignment horizontal="center" vertical="center" wrapText="1"/>
      <protection/>
    </xf>
    <xf numFmtId="2" fontId="26" fillId="0" borderId="12" xfId="55" applyNumberFormat="1" applyFont="1" applyBorder="1" applyAlignment="1">
      <alignment horizontal="center" vertical="center" wrapText="1"/>
      <protection/>
    </xf>
    <xf numFmtId="2" fontId="26" fillId="0" borderId="23" xfId="55" applyNumberFormat="1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Перечень учреждений" xfId="57"/>
    <cellStyle name="Обычный_Перечень учреждений 3" xfId="58"/>
    <cellStyle name="Обычный_Перечень учреждений 4" xfId="59"/>
    <cellStyle name="Обычный_Перечень учреждени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S18"/>
  <sheetViews>
    <sheetView zoomScale="70" zoomScaleNormal="70" zoomScalePageLayoutView="0" workbookViewId="0" topLeftCell="A1">
      <selection activeCell="E23" sqref="E23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2" width="9.33203125" style="4" customWidth="1"/>
    <col min="13" max="13" width="10.16015625" style="4" customWidth="1"/>
    <col min="14" max="14" width="11" style="4" customWidth="1"/>
    <col min="15" max="17" width="8" style="4" customWidth="1"/>
    <col min="18" max="20" width="10" style="4" customWidth="1"/>
    <col min="21" max="22" width="8.16015625" style="4" customWidth="1"/>
    <col min="23" max="23" width="9.16015625" style="4" customWidth="1"/>
    <col min="24" max="26" width="8.5" style="4" customWidth="1"/>
    <col min="27" max="28" width="7.16015625" style="4" customWidth="1"/>
    <col min="29" max="29" width="9.33203125" style="4" customWidth="1"/>
    <col min="30" max="30" width="10" style="4" customWidth="1"/>
    <col min="31" max="31" width="10.5" style="4" customWidth="1"/>
    <col min="32" max="32" width="9" style="4" customWidth="1"/>
    <col min="33" max="33" width="11.83203125" style="4" customWidth="1"/>
    <col min="34" max="34" width="10.33203125" style="4" customWidth="1"/>
    <col min="35" max="35" width="10.16015625" style="4" customWidth="1"/>
    <col min="36" max="36" width="10" style="4" hidden="1" customWidth="1"/>
    <col min="37" max="37" width="11.16015625" style="4" hidden="1" customWidth="1"/>
    <col min="38" max="38" width="10.5" style="4" hidden="1" customWidth="1"/>
    <col min="39" max="40" width="9.5" style="4" customWidth="1"/>
    <col min="41" max="44" width="9.66015625" style="4" customWidth="1"/>
    <col min="45" max="50" width="9" style="4" customWidth="1"/>
    <col min="51" max="51" width="13.5" style="4" customWidth="1"/>
    <col min="52" max="52" width="13.16015625" style="4" customWidth="1"/>
    <col min="53" max="53" width="9" style="4" customWidth="1"/>
    <col min="54" max="54" width="9.16015625" style="4" customWidth="1"/>
    <col min="55" max="55" width="8.66015625" style="4" customWidth="1"/>
    <col min="56" max="56" width="8.83203125" style="4" customWidth="1"/>
    <col min="57" max="62" width="8.66015625" style="4" customWidth="1"/>
    <col min="63" max="63" width="9.83203125" style="4" customWidth="1"/>
    <col min="64" max="64" width="8.83203125" style="4" customWidth="1"/>
    <col min="65" max="65" width="11.5" style="4" customWidth="1"/>
    <col min="66" max="67" width="8.83203125" style="4" customWidth="1"/>
    <col min="68" max="68" width="8" style="4" customWidth="1"/>
    <col min="69" max="71" width="8.83203125" style="4" customWidth="1"/>
    <col min="72" max="16384" width="8.83203125" style="4" customWidth="1"/>
  </cols>
  <sheetData>
    <row r="2" spans="1:56" ht="18.75">
      <c r="A2" s="198" t="s">
        <v>241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38"/>
    </row>
    <row r="3" spans="1:5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6.5" customHeight="1">
      <c r="A4" s="199" t="s">
        <v>8</v>
      </c>
      <c r="B4" s="199"/>
      <c r="C4" s="199"/>
      <c r="D4" s="199"/>
      <c r="E4" s="199"/>
      <c r="F4" s="199"/>
      <c r="G4" s="199"/>
      <c r="H4" s="110"/>
      <c r="I4" s="110"/>
      <c r="J4" s="110"/>
      <c r="K4" s="110"/>
      <c r="L4" s="110"/>
      <c r="M4" s="110"/>
      <c r="N4" s="110"/>
      <c r="O4" s="110"/>
      <c r="P4" s="219" t="s">
        <v>32</v>
      </c>
      <c r="Q4" s="219"/>
      <c r="R4" s="219"/>
      <c r="S4" s="219"/>
      <c r="T4" s="12"/>
      <c r="U4" s="12"/>
      <c r="V4" s="12"/>
      <c r="W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="52" customFormat="1" ht="15"/>
    <row r="6" spans="1:71" s="53" customFormat="1" ht="33.75" customHeight="1">
      <c r="A6" s="211" t="s">
        <v>0</v>
      </c>
      <c r="B6" s="211" t="s">
        <v>10</v>
      </c>
      <c r="C6" s="200" t="s">
        <v>232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</row>
    <row r="7" spans="1:71" s="53" customFormat="1" ht="126.75" customHeight="1">
      <c r="A7" s="211"/>
      <c r="B7" s="211"/>
      <c r="C7" s="205" t="s">
        <v>159</v>
      </c>
      <c r="D7" s="206"/>
      <c r="E7" s="207"/>
      <c r="F7" s="205" t="s">
        <v>219</v>
      </c>
      <c r="G7" s="206"/>
      <c r="H7" s="207"/>
      <c r="I7" s="225" t="s">
        <v>160</v>
      </c>
      <c r="J7" s="220"/>
      <c r="K7" s="221"/>
      <c r="L7" s="205" t="s">
        <v>160</v>
      </c>
      <c r="M7" s="206"/>
      <c r="N7" s="207"/>
      <c r="O7" s="205" t="s">
        <v>161</v>
      </c>
      <c r="P7" s="206"/>
      <c r="Q7" s="207"/>
      <c r="R7" s="205" t="s">
        <v>162</v>
      </c>
      <c r="S7" s="206"/>
      <c r="T7" s="207"/>
      <c r="U7" s="205" t="s">
        <v>220</v>
      </c>
      <c r="V7" s="220"/>
      <c r="W7" s="221"/>
      <c r="X7" s="205" t="s">
        <v>163</v>
      </c>
      <c r="Y7" s="206"/>
      <c r="Z7" s="207"/>
      <c r="AA7" s="202" t="s">
        <v>164</v>
      </c>
      <c r="AB7" s="203"/>
      <c r="AC7" s="203"/>
      <c r="AD7" s="203"/>
      <c r="AE7" s="203"/>
      <c r="AF7" s="204"/>
      <c r="AG7" s="202" t="s">
        <v>165</v>
      </c>
      <c r="AH7" s="203"/>
      <c r="AI7" s="203"/>
      <c r="AJ7" s="203"/>
      <c r="AK7" s="203"/>
      <c r="AL7" s="203"/>
      <c r="AM7" s="203"/>
      <c r="AN7" s="203"/>
      <c r="AO7" s="204"/>
      <c r="AP7" s="205" t="s">
        <v>166</v>
      </c>
      <c r="AQ7" s="206"/>
      <c r="AR7" s="207"/>
      <c r="AS7" s="205" t="s">
        <v>167</v>
      </c>
      <c r="AT7" s="206"/>
      <c r="AU7" s="206"/>
      <c r="AV7" s="206"/>
      <c r="AW7" s="206"/>
      <c r="AX7" s="206"/>
      <c r="AY7" s="206"/>
      <c r="AZ7" s="206"/>
      <c r="BA7" s="207"/>
      <c r="BB7" s="205" t="s">
        <v>168</v>
      </c>
      <c r="BC7" s="206"/>
      <c r="BD7" s="207"/>
      <c r="BE7" s="202" t="s">
        <v>169</v>
      </c>
      <c r="BF7" s="203"/>
      <c r="BG7" s="203"/>
      <c r="BH7" s="203"/>
      <c r="BI7" s="203"/>
      <c r="BJ7" s="204"/>
      <c r="BK7" s="205" t="s">
        <v>170</v>
      </c>
      <c r="BL7" s="206"/>
      <c r="BM7" s="207"/>
      <c r="BN7" s="205" t="s">
        <v>171</v>
      </c>
      <c r="BO7" s="206"/>
      <c r="BP7" s="207"/>
      <c r="BQ7" s="205" t="s">
        <v>221</v>
      </c>
      <c r="BR7" s="206"/>
      <c r="BS7" s="207"/>
    </row>
    <row r="8" spans="1:71" s="53" customFormat="1" ht="169.5" customHeight="1">
      <c r="A8" s="211"/>
      <c r="B8" s="211"/>
      <c r="C8" s="208"/>
      <c r="D8" s="209"/>
      <c r="E8" s="210"/>
      <c r="F8" s="208"/>
      <c r="G8" s="209"/>
      <c r="H8" s="210"/>
      <c r="I8" s="222"/>
      <c r="J8" s="223"/>
      <c r="K8" s="224"/>
      <c r="L8" s="208"/>
      <c r="M8" s="209"/>
      <c r="N8" s="210"/>
      <c r="O8" s="208"/>
      <c r="P8" s="209"/>
      <c r="Q8" s="210"/>
      <c r="R8" s="208"/>
      <c r="S8" s="209"/>
      <c r="T8" s="210"/>
      <c r="U8" s="222"/>
      <c r="V8" s="223"/>
      <c r="W8" s="224"/>
      <c r="X8" s="208"/>
      <c r="Y8" s="209"/>
      <c r="Z8" s="210"/>
      <c r="AA8" s="202" t="s">
        <v>172</v>
      </c>
      <c r="AB8" s="203"/>
      <c r="AC8" s="204"/>
      <c r="AD8" s="202" t="s">
        <v>222</v>
      </c>
      <c r="AE8" s="214"/>
      <c r="AF8" s="215"/>
      <c r="AG8" s="202" t="s">
        <v>223</v>
      </c>
      <c r="AH8" s="203"/>
      <c r="AI8" s="204"/>
      <c r="AJ8" s="213" t="s">
        <v>173</v>
      </c>
      <c r="AK8" s="214"/>
      <c r="AL8" s="215"/>
      <c r="AM8" s="202" t="s">
        <v>174</v>
      </c>
      <c r="AN8" s="203"/>
      <c r="AO8" s="204"/>
      <c r="AP8" s="208"/>
      <c r="AQ8" s="209"/>
      <c r="AR8" s="210"/>
      <c r="AS8" s="211" t="s">
        <v>224</v>
      </c>
      <c r="AT8" s="212"/>
      <c r="AU8" s="212"/>
      <c r="AV8" s="211" t="s">
        <v>225</v>
      </c>
      <c r="AW8" s="212"/>
      <c r="AX8" s="212"/>
      <c r="AY8" s="211" t="s">
        <v>226</v>
      </c>
      <c r="AZ8" s="212"/>
      <c r="BA8" s="212"/>
      <c r="BB8" s="208"/>
      <c r="BC8" s="209"/>
      <c r="BD8" s="210"/>
      <c r="BE8" s="202" t="s">
        <v>175</v>
      </c>
      <c r="BF8" s="203"/>
      <c r="BG8" s="204"/>
      <c r="BH8" s="202" t="s">
        <v>176</v>
      </c>
      <c r="BI8" s="203"/>
      <c r="BJ8" s="204"/>
      <c r="BK8" s="208"/>
      <c r="BL8" s="209"/>
      <c r="BM8" s="210"/>
      <c r="BN8" s="208"/>
      <c r="BO8" s="209"/>
      <c r="BP8" s="210"/>
      <c r="BQ8" s="208"/>
      <c r="BR8" s="209"/>
      <c r="BS8" s="210"/>
    </row>
    <row r="9" spans="1:71" s="54" customFormat="1" ht="24" customHeight="1">
      <c r="A9" s="211"/>
      <c r="B9" s="211"/>
      <c r="C9" s="109" t="s">
        <v>1</v>
      </c>
      <c r="D9" s="109" t="s">
        <v>36</v>
      </c>
      <c r="E9" s="109" t="s">
        <v>152</v>
      </c>
      <c r="F9" s="109" t="s">
        <v>1</v>
      </c>
      <c r="G9" s="109" t="s">
        <v>36</v>
      </c>
      <c r="H9" s="109" t="s">
        <v>152</v>
      </c>
      <c r="I9" s="135" t="s">
        <v>1</v>
      </c>
      <c r="J9" s="135" t="s">
        <v>36</v>
      </c>
      <c r="K9" s="135" t="s">
        <v>152</v>
      </c>
      <c r="L9" s="109" t="s">
        <v>1</v>
      </c>
      <c r="M9" s="109" t="s">
        <v>36</v>
      </c>
      <c r="N9" s="109" t="s">
        <v>152</v>
      </c>
      <c r="O9" s="109" t="s">
        <v>1</v>
      </c>
      <c r="P9" s="109" t="s">
        <v>36</v>
      </c>
      <c r="Q9" s="109" t="s">
        <v>152</v>
      </c>
      <c r="R9" s="109" t="s">
        <v>1</v>
      </c>
      <c r="S9" s="109" t="s">
        <v>36</v>
      </c>
      <c r="T9" s="109" t="s">
        <v>152</v>
      </c>
      <c r="U9" s="109" t="s">
        <v>1</v>
      </c>
      <c r="V9" s="109" t="s">
        <v>36</v>
      </c>
      <c r="W9" s="109" t="s">
        <v>152</v>
      </c>
      <c r="X9" s="109" t="s">
        <v>1</v>
      </c>
      <c r="Y9" s="109" t="s">
        <v>36</v>
      </c>
      <c r="Z9" s="109" t="s">
        <v>152</v>
      </c>
      <c r="AA9" s="109" t="s">
        <v>1</v>
      </c>
      <c r="AB9" s="109" t="s">
        <v>36</v>
      </c>
      <c r="AC9" s="109" t="s">
        <v>152</v>
      </c>
      <c r="AD9" s="109" t="s">
        <v>1</v>
      </c>
      <c r="AE9" s="109" t="s">
        <v>36</v>
      </c>
      <c r="AF9" s="109" t="s">
        <v>152</v>
      </c>
      <c r="AG9" s="109" t="s">
        <v>1</v>
      </c>
      <c r="AH9" s="109" t="s">
        <v>36</v>
      </c>
      <c r="AI9" s="109" t="s">
        <v>152</v>
      </c>
      <c r="AJ9" s="135" t="s">
        <v>1</v>
      </c>
      <c r="AK9" s="135" t="s">
        <v>36</v>
      </c>
      <c r="AL9" s="135" t="s">
        <v>152</v>
      </c>
      <c r="AM9" s="109" t="s">
        <v>1</v>
      </c>
      <c r="AN9" s="109" t="s">
        <v>36</v>
      </c>
      <c r="AO9" s="109" t="s">
        <v>152</v>
      </c>
      <c r="AP9" s="109" t="s">
        <v>1</v>
      </c>
      <c r="AQ9" s="109" t="s">
        <v>36</v>
      </c>
      <c r="AR9" s="109" t="s">
        <v>152</v>
      </c>
      <c r="AS9" s="109" t="s">
        <v>1</v>
      </c>
      <c r="AT9" s="109" t="s">
        <v>36</v>
      </c>
      <c r="AU9" s="109" t="s">
        <v>152</v>
      </c>
      <c r="AV9" s="109" t="s">
        <v>1</v>
      </c>
      <c r="AW9" s="109" t="s">
        <v>36</v>
      </c>
      <c r="AX9" s="109" t="s">
        <v>152</v>
      </c>
      <c r="AY9" s="109" t="s">
        <v>1</v>
      </c>
      <c r="AZ9" s="109" t="s">
        <v>36</v>
      </c>
      <c r="BA9" s="109" t="s">
        <v>152</v>
      </c>
      <c r="BB9" s="109" t="s">
        <v>1</v>
      </c>
      <c r="BC9" s="109" t="s">
        <v>36</v>
      </c>
      <c r="BD9" s="109" t="s">
        <v>152</v>
      </c>
      <c r="BE9" s="109" t="s">
        <v>1</v>
      </c>
      <c r="BF9" s="109" t="s">
        <v>36</v>
      </c>
      <c r="BG9" s="109" t="s">
        <v>152</v>
      </c>
      <c r="BH9" s="109" t="s">
        <v>1</v>
      </c>
      <c r="BI9" s="109" t="s">
        <v>36</v>
      </c>
      <c r="BJ9" s="109" t="s">
        <v>152</v>
      </c>
      <c r="BK9" s="109" t="s">
        <v>1</v>
      </c>
      <c r="BL9" s="109" t="s">
        <v>36</v>
      </c>
      <c r="BM9" s="109" t="s">
        <v>152</v>
      </c>
      <c r="BN9" s="109" t="s">
        <v>1</v>
      </c>
      <c r="BO9" s="109" t="s">
        <v>36</v>
      </c>
      <c r="BP9" s="109" t="s">
        <v>152</v>
      </c>
      <c r="BQ9" s="109" t="s">
        <v>1</v>
      </c>
      <c r="BR9" s="109" t="s">
        <v>36</v>
      </c>
      <c r="BS9" s="109" t="s">
        <v>152</v>
      </c>
    </row>
    <row r="10" spans="1:71" s="52" customFormat="1" ht="18.7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101">
        <v>9</v>
      </c>
      <c r="J10" s="101">
        <v>10</v>
      </c>
      <c r="K10" s="101">
        <v>11</v>
      </c>
      <c r="L10" s="55">
        <v>9</v>
      </c>
      <c r="M10" s="55">
        <v>10</v>
      </c>
      <c r="N10" s="55">
        <v>11</v>
      </c>
      <c r="O10" s="55">
        <v>12</v>
      </c>
      <c r="P10" s="55">
        <v>13</v>
      </c>
      <c r="Q10" s="55">
        <v>14</v>
      </c>
      <c r="R10" s="55">
        <v>15</v>
      </c>
      <c r="S10" s="55">
        <v>16</v>
      </c>
      <c r="T10" s="55">
        <v>17</v>
      </c>
      <c r="U10" s="55">
        <v>18</v>
      </c>
      <c r="V10" s="55">
        <v>19</v>
      </c>
      <c r="W10" s="55">
        <v>20</v>
      </c>
      <c r="X10" s="55">
        <v>21</v>
      </c>
      <c r="Y10" s="55">
        <v>22</v>
      </c>
      <c r="Z10" s="55">
        <v>23</v>
      </c>
      <c r="AA10" s="55">
        <v>24</v>
      </c>
      <c r="AB10" s="55">
        <v>25</v>
      </c>
      <c r="AC10" s="55">
        <v>26</v>
      </c>
      <c r="AD10" s="55">
        <v>27</v>
      </c>
      <c r="AE10" s="55">
        <v>28</v>
      </c>
      <c r="AF10" s="55">
        <v>29</v>
      </c>
      <c r="AG10" s="55">
        <v>30</v>
      </c>
      <c r="AH10" s="55">
        <v>31</v>
      </c>
      <c r="AI10" s="55">
        <v>32</v>
      </c>
      <c r="AJ10" s="101">
        <v>30</v>
      </c>
      <c r="AK10" s="101">
        <v>31</v>
      </c>
      <c r="AL10" s="101">
        <v>32</v>
      </c>
      <c r="AM10" s="55">
        <v>33</v>
      </c>
      <c r="AN10" s="55">
        <v>34</v>
      </c>
      <c r="AO10" s="55">
        <v>35</v>
      </c>
      <c r="AP10" s="55">
        <v>36</v>
      </c>
      <c r="AQ10" s="55">
        <v>37</v>
      </c>
      <c r="AR10" s="55">
        <v>38</v>
      </c>
      <c r="AS10" s="55">
        <v>39</v>
      </c>
      <c r="AT10" s="55">
        <v>40</v>
      </c>
      <c r="AU10" s="55">
        <v>41</v>
      </c>
      <c r="AV10" s="55">
        <v>42</v>
      </c>
      <c r="AW10" s="55">
        <v>43</v>
      </c>
      <c r="AX10" s="55">
        <v>44</v>
      </c>
      <c r="AY10" s="55">
        <v>45</v>
      </c>
      <c r="AZ10" s="55">
        <v>46</v>
      </c>
      <c r="BA10" s="55">
        <v>47</v>
      </c>
      <c r="BB10" s="55">
        <v>48</v>
      </c>
      <c r="BC10" s="55">
        <v>49</v>
      </c>
      <c r="BD10" s="55">
        <v>50</v>
      </c>
      <c r="BE10" s="55">
        <v>51</v>
      </c>
      <c r="BF10" s="55">
        <v>52</v>
      </c>
      <c r="BG10" s="55">
        <v>53</v>
      </c>
      <c r="BH10" s="55">
        <v>54</v>
      </c>
      <c r="BI10" s="55">
        <v>55</v>
      </c>
      <c r="BJ10" s="55">
        <v>56</v>
      </c>
      <c r="BK10" s="55">
        <v>57</v>
      </c>
      <c r="BL10" s="55">
        <v>58</v>
      </c>
      <c r="BM10" s="55">
        <v>59</v>
      </c>
      <c r="BN10" s="55">
        <v>60</v>
      </c>
      <c r="BO10" s="55">
        <v>61</v>
      </c>
      <c r="BP10" s="55">
        <v>62</v>
      </c>
      <c r="BQ10" s="55">
        <v>63</v>
      </c>
      <c r="BR10" s="55">
        <v>64</v>
      </c>
      <c r="BS10" s="55">
        <v>65</v>
      </c>
    </row>
    <row r="11" spans="1:71" s="52" customFormat="1" ht="77.25" customHeight="1">
      <c r="A11" s="14" t="s">
        <v>177</v>
      </c>
      <c r="B11" s="13">
        <v>47.1</v>
      </c>
      <c r="C11" s="13">
        <v>2655</v>
      </c>
      <c r="D11" s="13">
        <v>2658</v>
      </c>
      <c r="E11" s="13">
        <v>100.11299435028249</v>
      </c>
      <c r="F11" s="112">
        <v>272</v>
      </c>
      <c r="G11" s="112">
        <v>274</v>
      </c>
      <c r="H11" s="13">
        <v>100.73529411764706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14">
        <v>148</v>
      </c>
      <c r="S11" s="114">
        <v>150</v>
      </c>
      <c r="T11" s="13">
        <v>101.35135135135135</v>
      </c>
      <c r="U11" s="114">
        <v>43</v>
      </c>
      <c r="V11" s="114">
        <v>43</v>
      </c>
      <c r="W11" s="13">
        <v>100</v>
      </c>
      <c r="X11" s="112">
        <v>375</v>
      </c>
      <c r="Y11" s="112">
        <v>377</v>
      </c>
      <c r="Z11" s="13">
        <v>100.53333333333333</v>
      </c>
      <c r="AA11" s="112">
        <v>54</v>
      </c>
      <c r="AB11" s="112">
        <v>66</v>
      </c>
      <c r="AC11" s="13">
        <v>122.22222222222223</v>
      </c>
      <c r="AD11" s="112">
        <v>2200</v>
      </c>
      <c r="AE11" s="112">
        <v>6071</v>
      </c>
      <c r="AF11" s="13">
        <v>275.95454545454544</v>
      </c>
      <c r="AG11" s="102"/>
      <c r="AH11" s="102"/>
      <c r="AI11" s="102"/>
      <c r="AJ11" s="104"/>
      <c r="AK11" s="104"/>
      <c r="AL11" s="104"/>
      <c r="AM11" s="112">
        <v>1045</v>
      </c>
      <c r="AN11" s="112">
        <v>1097</v>
      </c>
      <c r="AO11" s="13">
        <v>104.97607655502392</v>
      </c>
      <c r="AP11" s="112">
        <v>61400</v>
      </c>
      <c r="AQ11" s="112">
        <v>118262</v>
      </c>
      <c r="AR11" s="13">
        <v>192.60912052117263</v>
      </c>
      <c r="AS11" s="115">
        <v>47</v>
      </c>
      <c r="AT11" s="114">
        <v>48</v>
      </c>
      <c r="AU11" s="13">
        <v>102.12765957446808</v>
      </c>
      <c r="AV11" s="114">
        <v>15200</v>
      </c>
      <c r="AW11" s="114">
        <v>15680</v>
      </c>
      <c r="AX11" s="13">
        <v>103.15789473684211</v>
      </c>
      <c r="AY11" s="114">
        <v>1286424</v>
      </c>
      <c r="AZ11" s="114">
        <v>1290152</v>
      </c>
      <c r="BA11" s="13">
        <v>100.28979558839076</v>
      </c>
      <c r="BB11" s="112">
        <v>107</v>
      </c>
      <c r="BC11" s="112">
        <v>110</v>
      </c>
      <c r="BD11" s="13">
        <v>102.80373831775701</v>
      </c>
      <c r="BE11" s="112">
        <v>980</v>
      </c>
      <c r="BF11" s="112">
        <v>1978</v>
      </c>
      <c r="BG11" s="13">
        <v>201.83673469387756</v>
      </c>
      <c r="BH11" s="112">
        <v>1116</v>
      </c>
      <c r="BI11" s="112">
        <v>1146</v>
      </c>
      <c r="BJ11" s="13">
        <v>102.68817204301075</v>
      </c>
      <c r="BK11" s="133">
        <v>0</v>
      </c>
      <c r="BL11" s="133">
        <v>0</v>
      </c>
      <c r="BM11" s="134">
        <v>0</v>
      </c>
      <c r="BN11" s="103"/>
      <c r="BO11" s="103"/>
      <c r="BP11" s="104"/>
      <c r="BQ11" s="103"/>
      <c r="BR11" s="103"/>
      <c r="BS11" s="104"/>
    </row>
    <row r="12" spans="1:71" s="52" customFormat="1" ht="78.75" customHeight="1">
      <c r="A12" s="14" t="s">
        <v>178</v>
      </c>
      <c r="B12" s="13">
        <v>47.4</v>
      </c>
      <c r="C12" s="134">
        <v>209</v>
      </c>
      <c r="D12" s="134">
        <v>210</v>
      </c>
      <c r="E12" s="134">
        <v>100.47846889952153</v>
      </c>
      <c r="F12" s="133">
        <v>1650</v>
      </c>
      <c r="G12" s="133">
        <v>1662</v>
      </c>
      <c r="H12" s="134">
        <v>100.72727272727273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27">
        <v>3100</v>
      </c>
      <c r="S12" s="127">
        <v>3322</v>
      </c>
      <c r="T12" s="134">
        <v>107.16129032258064</v>
      </c>
      <c r="U12" s="127">
        <v>70</v>
      </c>
      <c r="V12" s="127">
        <v>71</v>
      </c>
      <c r="W12" s="134">
        <v>101.42857142857143</v>
      </c>
      <c r="X12" s="133">
        <v>254</v>
      </c>
      <c r="Y12" s="133">
        <v>254</v>
      </c>
      <c r="Z12" s="134">
        <v>100</v>
      </c>
      <c r="AA12" s="133">
        <v>18</v>
      </c>
      <c r="AB12" s="133">
        <v>36</v>
      </c>
      <c r="AC12" s="134">
        <v>200</v>
      </c>
      <c r="AD12" s="133">
        <v>226</v>
      </c>
      <c r="AE12" s="133">
        <v>878</v>
      </c>
      <c r="AF12" s="134">
        <v>388.49557522123894</v>
      </c>
      <c r="AG12" s="102"/>
      <c r="AH12" s="102"/>
      <c r="AI12" s="102"/>
      <c r="AJ12" s="104"/>
      <c r="AK12" s="104"/>
      <c r="AL12" s="104"/>
      <c r="AM12" s="133">
        <v>286</v>
      </c>
      <c r="AN12" s="133">
        <v>286</v>
      </c>
      <c r="AO12" s="134">
        <v>100</v>
      </c>
      <c r="AP12" s="133">
        <v>39000</v>
      </c>
      <c r="AQ12" s="133">
        <v>44994</v>
      </c>
      <c r="AR12" s="134">
        <v>115.36923076923077</v>
      </c>
      <c r="AS12" s="127">
        <v>400</v>
      </c>
      <c r="AT12" s="127">
        <v>405</v>
      </c>
      <c r="AU12" s="134">
        <v>101.25</v>
      </c>
      <c r="AV12" s="127">
        <v>9150</v>
      </c>
      <c r="AW12" s="127">
        <v>9150</v>
      </c>
      <c r="AX12" s="134">
        <v>100</v>
      </c>
      <c r="AY12" s="127">
        <v>910063</v>
      </c>
      <c r="AZ12" s="127">
        <v>933605</v>
      </c>
      <c r="BA12" s="134">
        <v>102.58685387714917</v>
      </c>
      <c r="BB12" s="133">
        <v>155</v>
      </c>
      <c r="BC12" s="133">
        <v>155</v>
      </c>
      <c r="BD12" s="134">
        <v>100</v>
      </c>
      <c r="BE12" s="133">
        <v>4000</v>
      </c>
      <c r="BF12" s="133">
        <v>4055</v>
      </c>
      <c r="BG12" s="134">
        <v>101.375</v>
      </c>
      <c r="BH12" s="133">
        <v>15000</v>
      </c>
      <c r="BI12" s="133">
        <v>15309</v>
      </c>
      <c r="BJ12" s="134">
        <v>102.06</v>
      </c>
      <c r="BK12" s="133">
        <v>300</v>
      </c>
      <c r="BL12" s="133">
        <v>300</v>
      </c>
      <c r="BM12" s="134">
        <v>100</v>
      </c>
      <c r="BN12" s="103"/>
      <c r="BO12" s="103"/>
      <c r="BP12" s="104"/>
      <c r="BQ12" s="103"/>
      <c r="BR12" s="103"/>
      <c r="BS12" s="104"/>
    </row>
    <row r="13" spans="1:71" s="52" customFormat="1" ht="91.5" customHeight="1">
      <c r="A13" s="56" t="s">
        <v>179</v>
      </c>
      <c r="B13" s="57">
        <v>44.8</v>
      </c>
      <c r="C13" s="57">
        <v>110</v>
      </c>
      <c r="D13" s="57">
        <v>151</v>
      </c>
      <c r="E13" s="13">
        <v>137.27272727272728</v>
      </c>
      <c r="F13" s="105"/>
      <c r="G13" s="105"/>
      <c r="H13" s="106"/>
      <c r="I13" s="107">
        <v>0</v>
      </c>
      <c r="J13" s="107">
        <v>0</v>
      </c>
      <c r="K13" s="102"/>
      <c r="L13" s="13">
        <v>1050</v>
      </c>
      <c r="M13" s="13">
        <v>1080</v>
      </c>
      <c r="N13" s="116">
        <v>102.85714285714286</v>
      </c>
      <c r="O13" s="117">
        <v>4000</v>
      </c>
      <c r="P13" s="117">
        <v>4799</v>
      </c>
      <c r="Q13" s="13">
        <v>119.975</v>
      </c>
      <c r="R13" s="107"/>
      <c r="S13" s="107"/>
      <c r="T13" s="107"/>
      <c r="U13" s="107"/>
      <c r="V13" s="107"/>
      <c r="W13" s="107"/>
      <c r="X13" s="105"/>
      <c r="Y13" s="105"/>
      <c r="Z13" s="107"/>
      <c r="AA13" s="118">
        <v>104</v>
      </c>
      <c r="AB13" s="118">
        <v>104</v>
      </c>
      <c r="AC13" s="13">
        <v>100</v>
      </c>
      <c r="AD13" s="118">
        <v>2700</v>
      </c>
      <c r="AE13" s="118">
        <v>2704</v>
      </c>
      <c r="AF13" s="13">
        <v>100.14814814814815</v>
      </c>
      <c r="AG13" s="13">
        <v>1020</v>
      </c>
      <c r="AH13" s="119">
        <v>2305</v>
      </c>
      <c r="AI13" s="116">
        <v>225.98039215686273</v>
      </c>
      <c r="AJ13" s="108"/>
      <c r="AK13" s="107"/>
      <c r="AL13" s="102"/>
      <c r="AM13" s="118">
        <v>1150</v>
      </c>
      <c r="AN13" s="118">
        <v>7090</v>
      </c>
      <c r="AO13" s="13">
        <v>616.5217391304348</v>
      </c>
      <c r="AP13" s="118">
        <v>16750</v>
      </c>
      <c r="AQ13" s="118">
        <v>17946</v>
      </c>
      <c r="AR13" s="13">
        <v>107.14029850746269</v>
      </c>
      <c r="AS13" s="107"/>
      <c r="AT13" s="107"/>
      <c r="AU13" s="102"/>
      <c r="AV13" s="107"/>
      <c r="AW13" s="107"/>
      <c r="AX13" s="107"/>
      <c r="AY13" s="117">
        <v>39053</v>
      </c>
      <c r="AZ13" s="117">
        <v>39895</v>
      </c>
      <c r="BA13" s="13">
        <v>102.15604434998592</v>
      </c>
      <c r="BB13" s="105"/>
      <c r="BC13" s="105"/>
      <c r="BD13" s="106"/>
      <c r="BE13" s="118">
        <v>1020</v>
      </c>
      <c r="BF13" s="118">
        <v>2305</v>
      </c>
      <c r="BG13" s="13">
        <v>225.98039215686273</v>
      </c>
      <c r="BH13" s="118">
        <v>1020</v>
      </c>
      <c r="BI13" s="118">
        <v>2305</v>
      </c>
      <c r="BJ13" s="13">
        <v>225.98039215686273</v>
      </c>
      <c r="BK13" s="105"/>
      <c r="BL13" s="105"/>
      <c r="BM13" s="107"/>
      <c r="BN13" s="118">
        <v>6</v>
      </c>
      <c r="BO13" s="118">
        <v>6</v>
      </c>
      <c r="BP13" s="13">
        <v>100</v>
      </c>
      <c r="BQ13" s="118">
        <v>10128</v>
      </c>
      <c r="BR13" s="118">
        <v>10131</v>
      </c>
      <c r="BS13" s="13">
        <v>100.02962085308057</v>
      </c>
    </row>
    <row r="14" spans="1:71" s="50" customFormat="1" ht="15.75" customHeight="1">
      <c r="A14" s="49" t="s">
        <v>2</v>
      </c>
      <c r="B14" s="40">
        <v>0</v>
      </c>
      <c r="C14" s="41">
        <v>2974</v>
      </c>
      <c r="D14" s="41">
        <v>3019</v>
      </c>
      <c r="E14" s="40">
        <v>101.51311365164761</v>
      </c>
      <c r="F14" s="41">
        <v>1922</v>
      </c>
      <c r="G14" s="41">
        <v>1936</v>
      </c>
      <c r="H14" s="40">
        <v>100.72840790842872</v>
      </c>
      <c r="I14" s="41">
        <v>0</v>
      </c>
      <c r="J14" s="41">
        <v>0</v>
      </c>
      <c r="K14" s="41">
        <v>0</v>
      </c>
      <c r="L14" s="41">
        <v>1050</v>
      </c>
      <c r="M14" s="41">
        <v>1080</v>
      </c>
      <c r="N14" s="40">
        <v>102.85714285714286</v>
      </c>
      <c r="O14" s="41">
        <v>4000</v>
      </c>
      <c r="P14" s="41">
        <v>4799</v>
      </c>
      <c r="Q14" s="40">
        <v>119.975</v>
      </c>
      <c r="R14" s="41">
        <v>3248</v>
      </c>
      <c r="S14" s="41">
        <v>3472</v>
      </c>
      <c r="T14" s="40">
        <v>106.89655172413794</v>
      </c>
      <c r="U14" s="41">
        <v>113</v>
      </c>
      <c r="V14" s="41">
        <v>114</v>
      </c>
      <c r="W14" s="40">
        <v>100.88495575221239</v>
      </c>
      <c r="X14" s="41">
        <v>629</v>
      </c>
      <c r="Y14" s="41">
        <v>631</v>
      </c>
      <c r="Z14" s="40">
        <v>100.31796502384738</v>
      </c>
      <c r="AA14" s="41">
        <v>176</v>
      </c>
      <c r="AB14" s="41">
        <v>206</v>
      </c>
      <c r="AC14" s="40">
        <v>117.04545454545455</v>
      </c>
      <c r="AD14" s="41">
        <v>5126</v>
      </c>
      <c r="AE14" s="41">
        <v>9653</v>
      </c>
      <c r="AF14" s="40">
        <v>188.31447522434647</v>
      </c>
      <c r="AG14" s="40">
        <v>1020</v>
      </c>
      <c r="AH14" s="40">
        <v>2305</v>
      </c>
      <c r="AI14" s="40">
        <v>225.98039215686273</v>
      </c>
      <c r="AJ14" s="41">
        <v>0</v>
      </c>
      <c r="AK14" s="41">
        <v>0</v>
      </c>
      <c r="AL14" s="40" t="e">
        <v>#DIV/0!</v>
      </c>
      <c r="AM14" s="41">
        <v>2481</v>
      </c>
      <c r="AN14" s="41">
        <v>8473</v>
      </c>
      <c r="AO14" s="40">
        <v>341.515517936316</v>
      </c>
      <c r="AP14" s="41">
        <v>117150</v>
      </c>
      <c r="AQ14" s="41">
        <v>181202</v>
      </c>
      <c r="AR14" s="40">
        <v>154.67520273154076</v>
      </c>
      <c r="AS14" s="41">
        <v>447</v>
      </c>
      <c r="AT14" s="41">
        <v>453</v>
      </c>
      <c r="AU14" s="40">
        <v>101.34228187919463</v>
      </c>
      <c r="AV14" s="41">
        <v>24350</v>
      </c>
      <c r="AW14" s="41">
        <v>24830</v>
      </c>
      <c r="AX14" s="40">
        <v>101.97125256673512</v>
      </c>
      <c r="AY14" s="41">
        <v>2235540</v>
      </c>
      <c r="AZ14" s="41">
        <v>2263652</v>
      </c>
      <c r="BA14" s="40">
        <v>101.25750377984737</v>
      </c>
      <c r="BB14" s="41">
        <v>262</v>
      </c>
      <c r="BC14" s="41">
        <v>265</v>
      </c>
      <c r="BD14" s="40">
        <v>101.14503816793894</v>
      </c>
      <c r="BE14" s="41">
        <v>6000</v>
      </c>
      <c r="BF14" s="41">
        <v>8338</v>
      </c>
      <c r="BG14" s="40">
        <v>138.96666666666667</v>
      </c>
      <c r="BH14" s="41">
        <v>17136</v>
      </c>
      <c r="BI14" s="41">
        <v>18760</v>
      </c>
      <c r="BJ14" s="40">
        <v>109.47712418300654</v>
      </c>
      <c r="BK14" s="41">
        <v>300</v>
      </c>
      <c r="BL14" s="41">
        <v>300</v>
      </c>
      <c r="BM14" s="40">
        <v>100</v>
      </c>
      <c r="BN14" s="41">
        <v>6</v>
      </c>
      <c r="BO14" s="41">
        <v>6</v>
      </c>
      <c r="BP14" s="40">
        <v>100</v>
      </c>
      <c r="BQ14" s="41">
        <v>10128</v>
      </c>
      <c r="BR14" s="41">
        <v>10131</v>
      </c>
      <c r="BS14" s="40">
        <v>100.02962085308057</v>
      </c>
    </row>
    <row r="15" spans="1:71" s="50" customFormat="1" ht="15.75" customHeight="1">
      <c r="A15" s="58"/>
      <c r="B15" s="59"/>
      <c r="C15" s="60"/>
      <c r="D15" s="60"/>
      <c r="E15" s="59"/>
      <c r="F15" s="6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59"/>
      <c r="U15" s="60"/>
      <c r="V15" s="60"/>
      <c r="W15" s="59"/>
      <c r="X15" s="60"/>
      <c r="Y15" s="60"/>
      <c r="Z15" s="59"/>
      <c r="AA15" s="60"/>
      <c r="AB15" s="60"/>
      <c r="AC15" s="59"/>
      <c r="AD15" s="60"/>
      <c r="AE15" s="60"/>
      <c r="AF15" s="59"/>
      <c r="AG15" s="59"/>
      <c r="AH15" s="59"/>
      <c r="AI15" s="59"/>
      <c r="AJ15" s="60"/>
      <c r="AK15" s="60"/>
      <c r="AL15" s="59"/>
      <c r="AM15" s="60"/>
      <c r="AN15" s="60"/>
      <c r="AO15" s="59"/>
      <c r="AP15" s="60"/>
      <c r="AQ15" s="60"/>
      <c r="AR15" s="59"/>
      <c r="AS15" s="60"/>
      <c r="AT15" s="60"/>
      <c r="AU15" s="59"/>
      <c r="AV15" s="60"/>
      <c r="AW15" s="60"/>
      <c r="AX15" s="59"/>
      <c r="AY15" s="60"/>
      <c r="AZ15" s="60"/>
      <c r="BA15" s="59"/>
      <c r="BB15" s="60"/>
      <c r="BC15" s="60"/>
      <c r="BD15" s="59"/>
      <c r="BE15" s="60"/>
      <c r="BF15" s="60"/>
      <c r="BG15" s="59"/>
      <c r="BH15" s="60"/>
      <c r="BI15" s="60"/>
      <c r="BJ15" s="59"/>
      <c r="BK15" s="60"/>
      <c r="BL15" s="60"/>
      <c r="BM15" s="59"/>
      <c r="BN15" s="60"/>
      <c r="BO15" s="60"/>
      <c r="BP15" s="59"/>
      <c r="BQ15" s="60"/>
      <c r="BR15" s="60"/>
      <c r="BS15" s="59"/>
    </row>
    <row r="16" spans="1:71" s="50" customFormat="1" ht="15.75" customHeight="1">
      <c r="A16" s="58"/>
      <c r="B16" s="59"/>
      <c r="C16" s="60"/>
      <c r="D16" s="60"/>
      <c r="E16" s="59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59"/>
      <c r="U16" s="60"/>
      <c r="V16" s="60"/>
      <c r="W16" s="59"/>
      <c r="X16" s="60"/>
      <c r="Y16" s="60"/>
      <c r="Z16" s="59"/>
      <c r="AA16" s="60"/>
      <c r="AB16" s="60"/>
      <c r="AC16" s="59"/>
      <c r="AD16" s="60"/>
      <c r="AE16" s="60"/>
      <c r="AF16" s="59"/>
      <c r="AG16" s="59"/>
      <c r="AH16" s="59"/>
      <c r="AI16" s="59"/>
      <c r="AJ16" s="60"/>
      <c r="AK16" s="60"/>
      <c r="AL16" s="59"/>
      <c r="AM16" s="60"/>
      <c r="AN16" s="60"/>
      <c r="AO16" s="59"/>
      <c r="AP16" s="60"/>
      <c r="AQ16" s="60"/>
      <c r="AR16" s="59"/>
      <c r="AS16" s="60"/>
      <c r="AT16" s="60"/>
      <c r="AU16" s="59"/>
      <c r="AV16" s="60"/>
      <c r="AW16" s="60"/>
      <c r="AX16" s="59"/>
      <c r="AY16" s="60"/>
      <c r="AZ16" s="60"/>
      <c r="BA16" s="59"/>
      <c r="BB16" s="60"/>
      <c r="BC16" s="60"/>
      <c r="BD16" s="59"/>
      <c r="BE16" s="60"/>
      <c r="BF16" s="60"/>
      <c r="BG16" s="59"/>
      <c r="BH16" s="60"/>
      <c r="BI16" s="60"/>
      <c r="BJ16" s="59"/>
      <c r="BK16" s="60"/>
      <c r="BL16" s="60"/>
      <c r="BM16" s="59"/>
      <c r="BN16" s="60"/>
      <c r="BO16" s="60"/>
      <c r="BP16" s="59"/>
      <c r="BQ16" s="60"/>
      <c r="BR16" s="60"/>
      <c r="BS16" s="59"/>
    </row>
    <row r="17" spans="2:24" s="15" customFormat="1" ht="15.75" hidden="1">
      <c r="B17" s="15" t="s">
        <v>157</v>
      </c>
      <c r="H17" s="218"/>
      <c r="I17" s="218"/>
      <c r="J17" s="218"/>
      <c r="K17" s="218"/>
      <c r="L17" s="218"/>
      <c r="M17" s="36"/>
      <c r="N17" s="36"/>
      <c r="O17" s="216" t="s">
        <v>199</v>
      </c>
      <c r="P17" s="216"/>
      <c r="Q17" s="216"/>
      <c r="R17" s="216"/>
      <c r="S17" s="36"/>
      <c r="T17" s="36"/>
      <c r="U17" s="36"/>
      <c r="V17" s="36"/>
      <c r="W17" s="36"/>
      <c r="X17" s="36"/>
    </row>
    <row r="18" spans="8:24" ht="12.75" hidden="1">
      <c r="H18" s="217" t="s">
        <v>47</v>
      </c>
      <c r="I18" s="217"/>
      <c r="J18" s="217"/>
      <c r="K18" s="217"/>
      <c r="L18" s="217"/>
      <c r="M18" s="37"/>
      <c r="N18" s="37"/>
      <c r="O18" s="217" t="s">
        <v>48</v>
      </c>
      <c r="P18" s="217"/>
      <c r="Q18" s="217"/>
      <c r="R18" s="217"/>
      <c r="S18" s="37"/>
      <c r="T18" s="37"/>
      <c r="U18" s="37"/>
      <c r="V18" s="37"/>
      <c r="W18" s="37"/>
      <c r="X18" s="37"/>
    </row>
    <row r="19" ht="12.75" hidden="1"/>
  </sheetData>
  <sheetProtection/>
  <mergeCells count="37">
    <mergeCell ref="P4:S4"/>
    <mergeCell ref="X7:Z8"/>
    <mergeCell ref="AA7:AF7"/>
    <mergeCell ref="U7:W8"/>
    <mergeCell ref="AM8:AO8"/>
    <mergeCell ref="I7:K8"/>
    <mergeCell ref="L7:N8"/>
    <mergeCell ref="AA8:AC8"/>
    <mergeCell ref="AD8:AF8"/>
    <mergeCell ref="AG8:AI8"/>
    <mergeCell ref="O17:R17"/>
    <mergeCell ref="O18:R18"/>
    <mergeCell ref="O7:Q8"/>
    <mergeCell ref="R7:T8"/>
    <mergeCell ref="A6:A9"/>
    <mergeCell ref="B6:B9"/>
    <mergeCell ref="H17:L17"/>
    <mergeCell ref="H18:L18"/>
    <mergeCell ref="C7:E8"/>
    <mergeCell ref="F7:H8"/>
    <mergeCell ref="BN7:BP8"/>
    <mergeCell ref="AJ8:AL8"/>
    <mergeCell ref="AV8:AX8"/>
    <mergeCell ref="BE8:BG8"/>
    <mergeCell ref="BK7:BM8"/>
    <mergeCell ref="BH8:BJ8"/>
    <mergeCell ref="AS8:AU8"/>
    <mergeCell ref="A2:AG2"/>
    <mergeCell ref="A4:G4"/>
    <mergeCell ref="C6:BS6"/>
    <mergeCell ref="AG7:AO7"/>
    <mergeCell ref="AP7:AR8"/>
    <mergeCell ref="AS7:BA7"/>
    <mergeCell ref="BB7:BD8"/>
    <mergeCell ref="BE7:BJ7"/>
    <mergeCell ref="BQ7:BS8"/>
    <mergeCell ref="AY8:BA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4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CO27"/>
  <sheetViews>
    <sheetView zoomScale="90" zoomScaleNormal="90" zoomScalePageLayoutView="0" workbookViewId="0" topLeftCell="A1">
      <selection activeCell="G26" sqref="G26"/>
    </sheetView>
  </sheetViews>
  <sheetFormatPr defaultColWidth="9.33203125" defaultRowHeight="12.75"/>
  <cols>
    <col min="1" max="1" width="52" style="0" customWidth="1"/>
    <col min="2" max="2" width="15" style="0" customWidth="1"/>
    <col min="3" max="4" width="9.5" style="0" bestFit="1" customWidth="1"/>
    <col min="5" max="5" width="9.5" style="0" customWidth="1"/>
    <col min="6" max="6" width="10.66015625" style="0" bestFit="1" customWidth="1"/>
    <col min="7" max="8" width="9.5" style="0" bestFit="1" customWidth="1"/>
    <col min="9" max="9" width="9.5" style="0" customWidth="1"/>
    <col min="10" max="10" width="10.66015625" style="0" bestFit="1" customWidth="1"/>
    <col min="11" max="12" width="9.5" style="0" bestFit="1" customWidth="1"/>
    <col min="13" max="13" width="9.5" style="0" customWidth="1"/>
    <col min="14" max="14" width="10.66015625" style="0" bestFit="1" customWidth="1"/>
    <col min="15" max="16" width="9.5" style="0" bestFit="1" customWidth="1"/>
    <col min="17" max="17" width="9.5" style="0" customWidth="1"/>
    <col min="18" max="18" width="10.66015625" style="0" bestFit="1" customWidth="1"/>
    <col min="19" max="20" width="9.5" style="0" bestFit="1" customWidth="1"/>
    <col min="21" max="21" width="9.5" style="0" customWidth="1"/>
    <col min="22" max="22" width="10.66015625" style="0" bestFit="1" customWidth="1"/>
    <col min="23" max="26" width="10.66015625" style="0" customWidth="1"/>
    <col min="27" max="28" width="9.5" style="0" bestFit="1" customWidth="1"/>
    <col min="29" max="29" width="9.5" style="0" customWidth="1"/>
    <col min="30" max="30" width="10.66015625" style="0" bestFit="1" customWidth="1"/>
    <col min="31" max="31" width="13" style="0" customWidth="1"/>
    <col min="32" max="32" width="9.5" style="0" customWidth="1"/>
    <col min="33" max="33" width="10.66015625" style="0" customWidth="1"/>
    <col min="34" max="34" width="10" style="0" bestFit="1" customWidth="1"/>
    <col min="35" max="35" width="9.33203125" style="0" customWidth="1"/>
    <col min="36" max="36" width="9.5" style="0" bestFit="1" customWidth="1"/>
    <col min="37" max="37" width="9.5" style="0" customWidth="1"/>
    <col min="38" max="38" width="10" style="0" bestFit="1" customWidth="1"/>
    <col min="39" max="40" width="9.5" style="0" bestFit="1" customWidth="1"/>
    <col min="41" max="41" width="9.5" style="0" customWidth="1"/>
    <col min="42" max="42" width="10" style="0" bestFit="1" customWidth="1"/>
    <col min="43" max="44" width="9.5" style="0" bestFit="1" customWidth="1"/>
    <col min="45" max="45" width="9.5" style="0" customWidth="1"/>
    <col min="46" max="46" width="11.5" style="0" customWidth="1"/>
    <col min="47" max="48" width="9.5" style="0" bestFit="1" customWidth="1"/>
    <col min="49" max="49" width="9.5" style="0" customWidth="1"/>
    <col min="50" max="50" width="10" style="0" bestFit="1" customWidth="1"/>
    <col min="51" max="52" width="9.5" style="0" bestFit="1" customWidth="1"/>
    <col min="53" max="53" width="9.5" style="0" customWidth="1"/>
    <col min="54" max="54" width="10" style="0" bestFit="1" customWidth="1"/>
    <col min="55" max="56" width="9.5" style="0" bestFit="1" customWidth="1"/>
    <col min="57" max="57" width="9.5" style="0" customWidth="1"/>
    <col min="58" max="58" width="11.66015625" style="0" customWidth="1"/>
    <col min="59" max="59" width="12" style="0" customWidth="1"/>
    <col min="60" max="60" width="9.5" style="0" bestFit="1" customWidth="1"/>
    <col min="61" max="61" width="9.5" style="0" customWidth="1"/>
    <col min="62" max="63" width="10" style="0" bestFit="1" customWidth="1"/>
    <col min="64" max="64" width="9.5" style="0" bestFit="1" customWidth="1"/>
    <col min="65" max="65" width="9.5" style="0" customWidth="1"/>
    <col min="66" max="66" width="10" style="0" bestFit="1" customWidth="1"/>
    <col min="67" max="67" width="11.66015625" style="0" customWidth="1"/>
    <col min="68" max="68" width="9.5" style="0" bestFit="1" customWidth="1"/>
    <col min="69" max="69" width="10" style="0" bestFit="1" customWidth="1"/>
    <col min="70" max="71" width="9.5" style="0" bestFit="1" customWidth="1"/>
    <col min="72" max="72" width="10" style="0" bestFit="1" customWidth="1"/>
    <col min="73" max="74" width="9.5" style="0" bestFit="1" customWidth="1"/>
    <col min="75" max="75" width="10" style="0" bestFit="1" customWidth="1"/>
  </cols>
  <sheetData>
    <row r="2" spans="1:55" ht="14.25">
      <c r="A2" s="297" t="s">
        <v>241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160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</row>
    <row r="4" spans="1:62" ht="14.25" customHeight="1">
      <c r="A4" s="298" t="s">
        <v>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138"/>
      <c r="M4" s="138"/>
      <c r="N4" s="138"/>
      <c r="O4" s="299" t="s">
        <v>9</v>
      </c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</row>
    <row r="5" spans="63:93" ht="12.75"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</row>
    <row r="6" spans="1:84" ht="18" customHeight="1">
      <c r="A6" s="300" t="s">
        <v>203</v>
      </c>
      <c r="B6" s="301" t="s">
        <v>10</v>
      </c>
      <c r="C6" s="304" t="s">
        <v>12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6"/>
      <c r="AY6" s="308" t="s">
        <v>13</v>
      </c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10"/>
      <c r="BW6" s="82"/>
      <c r="BX6" s="82"/>
      <c r="BY6" s="82"/>
      <c r="BZ6" s="82"/>
      <c r="CA6" s="82"/>
      <c r="CB6" s="82"/>
      <c r="CC6" s="82"/>
      <c r="CD6" s="82"/>
      <c r="CE6" s="82"/>
      <c r="CF6" s="82"/>
    </row>
    <row r="7" spans="1:84" ht="34.5" customHeight="1">
      <c r="A7" s="300"/>
      <c r="B7" s="302"/>
      <c r="C7" s="304" t="s">
        <v>239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11" t="s">
        <v>253</v>
      </c>
      <c r="X7" s="311"/>
      <c r="Y7" s="311"/>
      <c r="Z7" s="311"/>
      <c r="AA7" s="311" t="s">
        <v>240</v>
      </c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267" t="s">
        <v>213</v>
      </c>
      <c r="AZ7" s="267"/>
      <c r="BA7" s="267"/>
      <c r="BB7" s="267"/>
      <c r="BC7" s="267" t="s">
        <v>247</v>
      </c>
      <c r="BD7" s="267"/>
      <c r="BE7" s="267"/>
      <c r="BF7" s="267"/>
      <c r="BG7" s="267" t="s">
        <v>214</v>
      </c>
      <c r="BH7" s="267"/>
      <c r="BI7" s="267"/>
      <c r="BJ7" s="267"/>
      <c r="BK7" s="267" t="s">
        <v>216</v>
      </c>
      <c r="BL7" s="267"/>
      <c r="BM7" s="267"/>
      <c r="BN7" s="267"/>
      <c r="BO7" s="300" t="s">
        <v>254</v>
      </c>
      <c r="BP7" s="300"/>
      <c r="BQ7" s="300"/>
      <c r="BR7" s="300"/>
      <c r="BS7" s="312" t="s">
        <v>255</v>
      </c>
      <c r="BT7" s="313"/>
      <c r="BU7" s="313"/>
      <c r="BV7" s="314"/>
      <c r="BW7" s="82"/>
      <c r="BX7" s="82"/>
      <c r="BY7" s="82"/>
      <c r="BZ7" s="82"/>
      <c r="CA7" s="82"/>
      <c r="CB7" s="82"/>
      <c r="CC7" s="82"/>
      <c r="CD7" s="82"/>
      <c r="CE7" s="82"/>
      <c r="CF7" s="82"/>
    </row>
    <row r="8" spans="1:74" ht="69" customHeight="1">
      <c r="A8" s="300"/>
      <c r="B8" s="302"/>
      <c r="C8" s="277" t="s">
        <v>212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9"/>
      <c r="W8" s="277" t="s">
        <v>256</v>
      </c>
      <c r="X8" s="278"/>
      <c r="Y8" s="278"/>
      <c r="Z8" s="279"/>
      <c r="AA8" s="307" t="s">
        <v>190</v>
      </c>
      <c r="AB8" s="307"/>
      <c r="AC8" s="307"/>
      <c r="AD8" s="307"/>
      <c r="AE8" s="307" t="s">
        <v>192</v>
      </c>
      <c r="AF8" s="307"/>
      <c r="AG8" s="307"/>
      <c r="AH8" s="307"/>
      <c r="AI8" s="307" t="s">
        <v>195</v>
      </c>
      <c r="AJ8" s="307"/>
      <c r="AK8" s="307"/>
      <c r="AL8" s="307"/>
      <c r="AM8" s="307" t="s">
        <v>194</v>
      </c>
      <c r="AN8" s="307"/>
      <c r="AO8" s="307"/>
      <c r="AP8" s="307"/>
      <c r="AQ8" s="307" t="s">
        <v>191</v>
      </c>
      <c r="AR8" s="307"/>
      <c r="AS8" s="307"/>
      <c r="AT8" s="307"/>
      <c r="AU8" s="307" t="s">
        <v>193</v>
      </c>
      <c r="AV8" s="307"/>
      <c r="AW8" s="307"/>
      <c r="AX8" s="30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300"/>
      <c r="BP8" s="300"/>
      <c r="BQ8" s="300"/>
      <c r="BR8" s="300"/>
      <c r="BS8" s="315"/>
      <c r="BT8" s="316"/>
      <c r="BU8" s="316"/>
      <c r="BV8" s="317"/>
    </row>
    <row r="9" spans="1:74" ht="15.75" customHeight="1">
      <c r="A9" s="300"/>
      <c r="B9" s="302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2"/>
      <c r="W9" s="280"/>
      <c r="X9" s="281"/>
      <c r="Y9" s="281"/>
      <c r="Z9" s="282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300"/>
      <c r="BP9" s="300"/>
      <c r="BQ9" s="300"/>
      <c r="BR9" s="300"/>
      <c r="BS9" s="315"/>
      <c r="BT9" s="316"/>
      <c r="BU9" s="316"/>
      <c r="BV9" s="317"/>
    </row>
    <row r="10" spans="1:74" ht="21" customHeight="1">
      <c r="A10" s="300"/>
      <c r="B10" s="302"/>
      <c r="C10" s="267" t="s">
        <v>185</v>
      </c>
      <c r="D10" s="267"/>
      <c r="E10" s="267"/>
      <c r="F10" s="267"/>
      <c r="G10" s="267"/>
      <c r="H10" s="267"/>
      <c r="I10" s="267"/>
      <c r="J10" s="267"/>
      <c r="K10" s="267" t="s">
        <v>235</v>
      </c>
      <c r="L10" s="267"/>
      <c r="M10" s="267"/>
      <c r="N10" s="267"/>
      <c r="O10" s="267"/>
      <c r="P10" s="267"/>
      <c r="Q10" s="267"/>
      <c r="R10" s="267"/>
      <c r="S10" s="283" t="s">
        <v>234</v>
      </c>
      <c r="T10" s="284"/>
      <c r="U10" s="284"/>
      <c r="V10" s="285"/>
      <c r="W10" s="283" t="s">
        <v>257</v>
      </c>
      <c r="X10" s="284"/>
      <c r="Y10" s="284"/>
      <c r="Z10" s="285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300"/>
      <c r="BP10" s="300"/>
      <c r="BQ10" s="300"/>
      <c r="BR10" s="300"/>
      <c r="BS10" s="315"/>
      <c r="BT10" s="316"/>
      <c r="BU10" s="316"/>
      <c r="BV10" s="317"/>
    </row>
    <row r="11" spans="1:74" ht="64.5" customHeight="1">
      <c r="A11" s="300"/>
      <c r="B11" s="302"/>
      <c r="C11" s="267" t="s">
        <v>186</v>
      </c>
      <c r="D11" s="267"/>
      <c r="E11" s="267"/>
      <c r="F11" s="267"/>
      <c r="G11" s="267" t="s">
        <v>187</v>
      </c>
      <c r="H11" s="267"/>
      <c r="I11" s="267"/>
      <c r="J11" s="267"/>
      <c r="K11" s="267" t="s">
        <v>186</v>
      </c>
      <c r="L11" s="267"/>
      <c r="M11" s="267"/>
      <c r="N11" s="267"/>
      <c r="O11" s="267" t="s">
        <v>187</v>
      </c>
      <c r="P11" s="267"/>
      <c r="Q11" s="267"/>
      <c r="R11" s="267"/>
      <c r="S11" s="267" t="s">
        <v>186</v>
      </c>
      <c r="T11" s="267"/>
      <c r="U11" s="267"/>
      <c r="V11" s="267"/>
      <c r="W11" s="283" t="s">
        <v>258</v>
      </c>
      <c r="X11" s="284"/>
      <c r="Y11" s="284"/>
      <c r="Z11" s="285"/>
      <c r="AA11" s="321" t="s">
        <v>196</v>
      </c>
      <c r="AB11" s="321"/>
      <c r="AC11" s="321"/>
      <c r="AD11" s="321"/>
      <c r="AE11" s="321" t="s">
        <v>196</v>
      </c>
      <c r="AF11" s="321"/>
      <c r="AG11" s="321"/>
      <c r="AH11" s="321"/>
      <c r="AI11" s="321" t="s">
        <v>196</v>
      </c>
      <c r="AJ11" s="321"/>
      <c r="AK11" s="321"/>
      <c r="AL11" s="321"/>
      <c r="AM11" s="321" t="s">
        <v>196</v>
      </c>
      <c r="AN11" s="321"/>
      <c r="AO11" s="321"/>
      <c r="AP11" s="321"/>
      <c r="AQ11" s="321" t="s">
        <v>196</v>
      </c>
      <c r="AR11" s="321"/>
      <c r="AS11" s="321"/>
      <c r="AT11" s="321"/>
      <c r="AU11" s="321" t="s">
        <v>196</v>
      </c>
      <c r="AV11" s="321"/>
      <c r="AW11" s="321"/>
      <c r="AX11" s="321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300"/>
      <c r="BP11" s="300"/>
      <c r="BQ11" s="300"/>
      <c r="BR11" s="300"/>
      <c r="BS11" s="318"/>
      <c r="BT11" s="319"/>
      <c r="BU11" s="319"/>
      <c r="BV11" s="320"/>
    </row>
    <row r="12" spans="1:74" ht="90">
      <c r="A12" s="300"/>
      <c r="B12" s="303"/>
      <c r="C12" s="71" t="s">
        <v>1</v>
      </c>
      <c r="D12" s="71" t="s">
        <v>36</v>
      </c>
      <c r="E12" s="71" t="s">
        <v>259</v>
      </c>
      <c r="F12" s="71" t="s">
        <v>152</v>
      </c>
      <c r="G12" s="71" t="s">
        <v>1</v>
      </c>
      <c r="H12" s="71" t="s">
        <v>36</v>
      </c>
      <c r="I12" s="71" t="s">
        <v>259</v>
      </c>
      <c r="J12" s="71" t="s">
        <v>152</v>
      </c>
      <c r="K12" s="71" t="s">
        <v>1</v>
      </c>
      <c r="L12" s="71" t="s">
        <v>36</v>
      </c>
      <c r="M12" s="71" t="s">
        <v>259</v>
      </c>
      <c r="N12" s="71" t="s">
        <v>152</v>
      </c>
      <c r="O12" s="71" t="s">
        <v>1</v>
      </c>
      <c r="P12" s="71" t="s">
        <v>36</v>
      </c>
      <c r="Q12" s="71" t="s">
        <v>259</v>
      </c>
      <c r="R12" s="71" t="s">
        <v>152</v>
      </c>
      <c r="S12" s="71" t="s">
        <v>1</v>
      </c>
      <c r="T12" s="71" t="s">
        <v>36</v>
      </c>
      <c r="U12" s="71" t="s">
        <v>259</v>
      </c>
      <c r="V12" s="71" t="s">
        <v>152</v>
      </c>
      <c r="W12" s="71" t="s">
        <v>1</v>
      </c>
      <c r="X12" s="71" t="s">
        <v>36</v>
      </c>
      <c r="Y12" s="71" t="s">
        <v>259</v>
      </c>
      <c r="Z12" s="71" t="s">
        <v>152</v>
      </c>
      <c r="AA12" s="72" t="s">
        <v>1</v>
      </c>
      <c r="AB12" s="72" t="s">
        <v>36</v>
      </c>
      <c r="AC12" s="170" t="s">
        <v>259</v>
      </c>
      <c r="AD12" s="72" t="s">
        <v>152</v>
      </c>
      <c r="AE12" s="72" t="s">
        <v>1</v>
      </c>
      <c r="AF12" s="72" t="s">
        <v>36</v>
      </c>
      <c r="AG12" s="170" t="s">
        <v>259</v>
      </c>
      <c r="AH12" s="72" t="s">
        <v>152</v>
      </c>
      <c r="AI12" s="72" t="s">
        <v>1</v>
      </c>
      <c r="AJ12" s="72" t="s">
        <v>36</v>
      </c>
      <c r="AK12" s="170" t="s">
        <v>259</v>
      </c>
      <c r="AL12" s="72" t="s">
        <v>152</v>
      </c>
      <c r="AM12" s="72" t="s">
        <v>1</v>
      </c>
      <c r="AN12" s="72" t="s">
        <v>36</v>
      </c>
      <c r="AO12" s="170" t="s">
        <v>259</v>
      </c>
      <c r="AP12" s="72" t="s">
        <v>152</v>
      </c>
      <c r="AQ12" s="72" t="s">
        <v>1</v>
      </c>
      <c r="AR12" s="72" t="s">
        <v>36</v>
      </c>
      <c r="AS12" s="170" t="s">
        <v>259</v>
      </c>
      <c r="AT12" s="72" t="s">
        <v>152</v>
      </c>
      <c r="AU12" s="72" t="s">
        <v>1</v>
      </c>
      <c r="AV12" s="72" t="s">
        <v>36</v>
      </c>
      <c r="AW12" s="170" t="s">
        <v>259</v>
      </c>
      <c r="AX12" s="72" t="s">
        <v>152</v>
      </c>
      <c r="AY12" s="72" t="s">
        <v>1</v>
      </c>
      <c r="AZ12" s="72" t="s">
        <v>36</v>
      </c>
      <c r="BA12" s="170" t="s">
        <v>259</v>
      </c>
      <c r="BB12" s="72" t="s">
        <v>152</v>
      </c>
      <c r="BC12" s="72" t="s">
        <v>1</v>
      </c>
      <c r="BD12" s="72" t="s">
        <v>36</v>
      </c>
      <c r="BE12" s="170" t="s">
        <v>259</v>
      </c>
      <c r="BF12" s="72" t="s">
        <v>152</v>
      </c>
      <c r="BG12" s="72" t="s">
        <v>1</v>
      </c>
      <c r="BH12" s="72" t="s">
        <v>36</v>
      </c>
      <c r="BI12" s="170" t="s">
        <v>259</v>
      </c>
      <c r="BJ12" s="72" t="s">
        <v>152</v>
      </c>
      <c r="BK12" s="72" t="s">
        <v>1</v>
      </c>
      <c r="BL12" s="72" t="s">
        <v>36</v>
      </c>
      <c r="BM12" s="170" t="s">
        <v>259</v>
      </c>
      <c r="BN12" s="72" t="s">
        <v>152</v>
      </c>
      <c r="BO12" s="72" t="s">
        <v>1</v>
      </c>
      <c r="BP12" s="72" t="s">
        <v>36</v>
      </c>
      <c r="BQ12" s="71" t="s">
        <v>259</v>
      </c>
      <c r="BR12" s="72" t="s">
        <v>152</v>
      </c>
      <c r="BS12" s="72" t="s">
        <v>1</v>
      </c>
      <c r="BT12" s="72" t="s">
        <v>36</v>
      </c>
      <c r="BU12" s="71" t="s">
        <v>259</v>
      </c>
      <c r="BV12" s="72" t="s">
        <v>152</v>
      </c>
    </row>
    <row r="13" spans="1:74" ht="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171"/>
      <c r="BP13" s="171"/>
      <c r="BQ13" s="171"/>
      <c r="BR13" s="171"/>
      <c r="BS13" s="171"/>
      <c r="BT13" s="171"/>
      <c r="BU13" s="171"/>
      <c r="BV13" s="171"/>
    </row>
    <row r="14" spans="1:74" ht="33.75" customHeight="1">
      <c r="A14" s="84" t="s">
        <v>209</v>
      </c>
      <c r="B14" s="157">
        <v>51.2</v>
      </c>
      <c r="C14" s="73">
        <v>31830</v>
      </c>
      <c r="D14" s="74">
        <v>32120</v>
      </c>
      <c r="E14" s="74">
        <v>25</v>
      </c>
      <c r="F14" s="75">
        <f>D14*100/C14</f>
        <v>100.91109016650958</v>
      </c>
      <c r="G14" s="74">
        <v>112</v>
      </c>
      <c r="H14" s="74">
        <v>117</v>
      </c>
      <c r="I14" s="74">
        <v>20</v>
      </c>
      <c r="J14" s="76">
        <f>H14*100/G14</f>
        <v>104.46428571428571</v>
      </c>
      <c r="K14" s="73">
        <v>5000</v>
      </c>
      <c r="L14" s="74">
        <v>8829</v>
      </c>
      <c r="M14" s="74">
        <v>40</v>
      </c>
      <c r="N14" s="76">
        <f>L14*100/K14</f>
        <v>176.58</v>
      </c>
      <c r="O14" s="73">
        <v>6</v>
      </c>
      <c r="P14" s="74">
        <v>6</v>
      </c>
      <c r="Q14" s="74">
        <v>30</v>
      </c>
      <c r="R14" s="76">
        <f>P14*100/O14</f>
        <v>100</v>
      </c>
      <c r="S14" s="73">
        <v>8600</v>
      </c>
      <c r="T14" s="74">
        <v>14996</v>
      </c>
      <c r="U14" s="74">
        <v>25</v>
      </c>
      <c r="V14" s="76">
        <f>T14*100/S14</f>
        <v>174.37209302325581</v>
      </c>
      <c r="W14" s="76">
        <v>30000</v>
      </c>
      <c r="X14" s="76">
        <v>40013</v>
      </c>
      <c r="Y14" s="76">
        <v>50</v>
      </c>
      <c r="Z14" s="76">
        <f>X14*100/W14</f>
        <v>133.37666666666667</v>
      </c>
      <c r="AA14" s="73">
        <v>2</v>
      </c>
      <c r="AB14" s="73">
        <v>2</v>
      </c>
      <c r="AC14" s="73">
        <v>35</v>
      </c>
      <c r="AD14" s="88">
        <f>AB14*100/AA14</f>
        <v>100</v>
      </c>
      <c r="AE14" s="73"/>
      <c r="AF14" s="73"/>
      <c r="AG14" s="73"/>
      <c r="AH14" s="88"/>
      <c r="AI14" s="73">
        <v>4</v>
      </c>
      <c r="AJ14" s="73">
        <v>4</v>
      </c>
      <c r="AK14" s="73">
        <v>35</v>
      </c>
      <c r="AL14" s="63">
        <f>AJ14*100/AI14</f>
        <v>100</v>
      </c>
      <c r="AM14" s="73">
        <v>1</v>
      </c>
      <c r="AN14" s="73">
        <v>1</v>
      </c>
      <c r="AO14" s="73">
        <v>100</v>
      </c>
      <c r="AP14" s="63">
        <f>AN14*100/AM14</f>
        <v>100</v>
      </c>
      <c r="AQ14" s="73"/>
      <c r="AR14" s="73"/>
      <c r="AS14" s="73"/>
      <c r="AT14" s="88"/>
      <c r="AU14" s="73"/>
      <c r="AV14" s="73"/>
      <c r="AW14" s="73"/>
      <c r="AX14" s="88"/>
      <c r="AY14" s="73">
        <v>61</v>
      </c>
      <c r="AZ14" s="73">
        <v>65</v>
      </c>
      <c r="BA14" s="73">
        <v>25</v>
      </c>
      <c r="BB14" s="63">
        <f>AZ14*100/AY14</f>
        <v>106.55737704918033</v>
      </c>
      <c r="BC14" s="73">
        <v>90</v>
      </c>
      <c r="BD14" s="73">
        <v>91.3</v>
      </c>
      <c r="BE14" s="73">
        <v>28.3</v>
      </c>
      <c r="BF14" s="63">
        <f>BD14*100/BC14</f>
        <v>101.44444444444444</v>
      </c>
      <c r="BG14" s="73">
        <v>15000</v>
      </c>
      <c r="BH14" s="73">
        <v>18000</v>
      </c>
      <c r="BI14" s="73">
        <v>20</v>
      </c>
      <c r="BJ14" s="63">
        <f>BH14*100/BG14</f>
        <v>120</v>
      </c>
      <c r="BK14" s="73">
        <v>10</v>
      </c>
      <c r="BL14" s="73">
        <v>13</v>
      </c>
      <c r="BM14" s="73">
        <v>50</v>
      </c>
      <c r="BN14" s="63">
        <f>BL14*100/BK14</f>
        <v>130</v>
      </c>
      <c r="BO14" s="172"/>
      <c r="BP14" s="172"/>
      <c r="BQ14" s="172"/>
      <c r="BR14" s="172"/>
      <c r="BS14" s="173">
        <v>3</v>
      </c>
      <c r="BT14" s="173">
        <v>3</v>
      </c>
      <c r="BU14" s="173">
        <v>40</v>
      </c>
      <c r="BV14" s="173">
        <f>BT14*100/BS14</f>
        <v>100</v>
      </c>
    </row>
    <row r="15" spans="1:74" ht="37.5" customHeight="1">
      <c r="A15" s="85" t="s">
        <v>210</v>
      </c>
      <c r="B15" s="157">
        <v>49.4</v>
      </c>
      <c r="C15" s="73">
        <v>8530</v>
      </c>
      <c r="D15" s="74">
        <v>24686</v>
      </c>
      <c r="E15" s="74">
        <v>25</v>
      </c>
      <c r="F15" s="75">
        <f>D15*100/C15</f>
        <v>289.4021101992966</v>
      </c>
      <c r="G15" s="74">
        <v>46</v>
      </c>
      <c r="H15" s="74">
        <v>55</v>
      </c>
      <c r="I15" s="74">
        <v>20</v>
      </c>
      <c r="J15" s="76">
        <f>H15*100/G15</f>
        <v>119.56521739130434</v>
      </c>
      <c r="K15" s="73">
        <v>8370</v>
      </c>
      <c r="L15" s="74">
        <v>8957</v>
      </c>
      <c r="M15" s="74">
        <v>40</v>
      </c>
      <c r="N15" s="76">
        <f>L15*100/K15</f>
        <v>107.0131421744325</v>
      </c>
      <c r="O15" s="73">
        <v>9</v>
      </c>
      <c r="P15" s="74">
        <v>21</v>
      </c>
      <c r="Q15" s="74">
        <v>30</v>
      </c>
      <c r="R15" s="76">
        <f>P15*100/O15</f>
        <v>233.33333333333334</v>
      </c>
      <c r="S15" s="73">
        <v>3537</v>
      </c>
      <c r="T15" s="74">
        <v>4008</v>
      </c>
      <c r="U15" s="74">
        <v>25</v>
      </c>
      <c r="V15" s="76">
        <f>T15*100/S15</f>
        <v>113.31636980491942</v>
      </c>
      <c r="W15" s="76"/>
      <c r="X15" s="76"/>
      <c r="Y15" s="76"/>
      <c r="Z15" s="76"/>
      <c r="AA15" s="73"/>
      <c r="AB15" s="73"/>
      <c r="AC15" s="73"/>
      <c r="AD15" s="88"/>
      <c r="AE15" s="73">
        <v>1</v>
      </c>
      <c r="AF15" s="73">
        <v>1</v>
      </c>
      <c r="AG15" s="73">
        <v>20</v>
      </c>
      <c r="AH15" s="63">
        <f>AF15*100/AE15</f>
        <v>100</v>
      </c>
      <c r="AI15" s="73"/>
      <c r="AJ15" s="73"/>
      <c r="AK15" s="73"/>
      <c r="AL15" s="63"/>
      <c r="AM15" s="73"/>
      <c r="AN15" s="73"/>
      <c r="AO15" s="73"/>
      <c r="AP15" s="63"/>
      <c r="AQ15" s="73"/>
      <c r="AR15" s="73"/>
      <c r="AS15" s="73"/>
      <c r="AT15" s="88"/>
      <c r="AU15" s="73"/>
      <c r="AV15" s="73"/>
      <c r="AW15" s="73"/>
      <c r="AX15" s="88"/>
      <c r="AY15" s="73">
        <v>51</v>
      </c>
      <c r="AZ15" s="73">
        <v>73</v>
      </c>
      <c r="BA15" s="73">
        <v>25</v>
      </c>
      <c r="BB15" s="63">
        <f>AZ15*100/AY15</f>
        <v>143.13725490196077</v>
      </c>
      <c r="BC15" s="73">
        <v>90</v>
      </c>
      <c r="BD15" s="73">
        <v>92</v>
      </c>
      <c r="BE15" s="73">
        <v>5</v>
      </c>
      <c r="BF15" s="63">
        <f>BD15*100/BC15</f>
        <v>102.22222222222223</v>
      </c>
      <c r="BG15" s="73">
        <v>9000</v>
      </c>
      <c r="BH15" s="73">
        <v>13000</v>
      </c>
      <c r="BI15" s="73">
        <v>10</v>
      </c>
      <c r="BJ15" s="63">
        <f>BH15*100/BG15</f>
        <v>144.44444444444446</v>
      </c>
      <c r="BK15" s="73">
        <v>25</v>
      </c>
      <c r="BL15" s="73">
        <v>40</v>
      </c>
      <c r="BM15" s="73">
        <v>40</v>
      </c>
      <c r="BN15" s="63">
        <f>BL15*100/BK15</f>
        <v>160</v>
      </c>
      <c r="BO15" s="172"/>
      <c r="BP15" s="172"/>
      <c r="BQ15" s="172"/>
      <c r="BR15" s="172"/>
      <c r="BS15" s="174"/>
      <c r="BT15" s="174"/>
      <c r="BU15" s="174"/>
      <c r="BV15" s="174"/>
    </row>
    <row r="16" spans="1:74" ht="33" customHeight="1">
      <c r="A16" s="86" t="s">
        <v>211</v>
      </c>
      <c r="B16" s="157">
        <v>45.4</v>
      </c>
      <c r="C16" s="73">
        <v>15800</v>
      </c>
      <c r="D16" s="73">
        <v>16735</v>
      </c>
      <c r="E16" s="73">
        <v>25</v>
      </c>
      <c r="F16" s="75">
        <f>D16*100/C16</f>
        <v>105.91772151898734</v>
      </c>
      <c r="G16" s="74">
        <v>57</v>
      </c>
      <c r="H16" s="74">
        <v>76</v>
      </c>
      <c r="I16" s="74">
        <v>30</v>
      </c>
      <c r="J16" s="76">
        <f>H16*100/G16</f>
        <v>133.33333333333334</v>
      </c>
      <c r="K16" s="73">
        <v>1000</v>
      </c>
      <c r="L16" s="74">
        <v>2083</v>
      </c>
      <c r="M16" s="74">
        <v>40</v>
      </c>
      <c r="N16" s="76">
        <f>L16*100/K16</f>
        <v>208.3</v>
      </c>
      <c r="O16" s="73">
        <v>4</v>
      </c>
      <c r="P16" s="74">
        <v>3</v>
      </c>
      <c r="Q16" s="74">
        <v>40</v>
      </c>
      <c r="R16" s="76">
        <f>P16*100/O16</f>
        <v>75</v>
      </c>
      <c r="S16" s="73">
        <v>4500</v>
      </c>
      <c r="T16" s="74">
        <v>7871</v>
      </c>
      <c r="U16" s="74">
        <v>25</v>
      </c>
      <c r="V16" s="76">
        <f>T16*100/S16</f>
        <v>174.9111111111111</v>
      </c>
      <c r="W16" s="76"/>
      <c r="X16" s="76"/>
      <c r="Y16" s="76"/>
      <c r="Z16" s="76"/>
      <c r="AA16" s="73"/>
      <c r="AB16" s="73"/>
      <c r="AC16" s="73"/>
      <c r="AD16" s="88"/>
      <c r="AE16" s="73"/>
      <c r="AF16" s="73"/>
      <c r="AG16" s="73"/>
      <c r="AH16" s="63"/>
      <c r="AI16" s="73"/>
      <c r="AJ16" s="73"/>
      <c r="AK16" s="73"/>
      <c r="AL16" s="63"/>
      <c r="AM16" s="73"/>
      <c r="AN16" s="73"/>
      <c r="AO16" s="73"/>
      <c r="AP16" s="63"/>
      <c r="AQ16" s="73">
        <v>1</v>
      </c>
      <c r="AR16" s="73">
        <v>3</v>
      </c>
      <c r="AS16" s="73"/>
      <c r="AT16" s="63">
        <f>AR16*100/AQ16</f>
        <v>300</v>
      </c>
      <c r="AU16" s="73">
        <v>1</v>
      </c>
      <c r="AV16" s="175">
        <v>1</v>
      </c>
      <c r="AW16" s="175"/>
      <c r="AX16" s="63">
        <f>AV16*100/AU16</f>
        <v>100</v>
      </c>
      <c r="AY16" s="73">
        <v>68</v>
      </c>
      <c r="AZ16" s="73">
        <v>71.6</v>
      </c>
      <c r="BA16" s="73">
        <v>25</v>
      </c>
      <c r="BB16" s="63">
        <f>AZ16*100/AY16</f>
        <v>105.29411764705881</v>
      </c>
      <c r="BC16" s="73">
        <v>90</v>
      </c>
      <c r="BD16" s="73">
        <v>90</v>
      </c>
      <c r="BE16" s="73">
        <v>5</v>
      </c>
      <c r="BF16" s="73">
        <f>BD16*100/BC16</f>
        <v>100</v>
      </c>
      <c r="BG16" s="73">
        <v>14500</v>
      </c>
      <c r="BH16" s="73">
        <v>26500</v>
      </c>
      <c r="BI16" s="73">
        <v>10</v>
      </c>
      <c r="BJ16" s="63">
        <f>BH16*100/BG16</f>
        <v>182.75862068965517</v>
      </c>
      <c r="BK16" s="72"/>
      <c r="BL16" s="72"/>
      <c r="BM16" s="72"/>
      <c r="BN16" s="61"/>
      <c r="BO16" s="176">
        <v>4</v>
      </c>
      <c r="BP16" s="176">
        <v>7</v>
      </c>
      <c r="BQ16" s="175">
        <v>25</v>
      </c>
      <c r="BR16" s="176">
        <f>BP16*100/BO16</f>
        <v>175</v>
      </c>
      <c r="BS16" s="177"/>
      <c r="BT16" s="177"/>
      <c r="BU16" s="177"/>
      <c r="BV16" s="177"/>
    </row>
    <row r="17" spans="1:74" ht="15">
      <c r="A17" s="87" t="s">
        <v>189</v>
      </c>
      <c r="B17" s="178"/>
      <c r="C17" s="73">
        <f>SUM(C14:C16)</f>
        <v>56160</v>
      </c>
      <c r="D17" s="73">
        <f>SUM(D14:D16)</f>
        <v>73541</v>
      </c>
      <c r="E17" s="73"/>
      <c r="F17" s="75">
        <f>D17*100/C17</f>
        <v>130.94907407407408</v>
      </c>
      <c r="G17" s="74">
        <f>SUM(G14:G16)</f>
        <v>215</v>
      </c>
      <c r="H17" s="74">
        <f>SUM(H14:H16)</f>
        <v>248</v>
      </c>
      <c r="I17" s="74"/>
      <c r="J17" s="76">
        <f>H17*100/G17</f>
        <v>115.34883720930233</v>
      </c>
      <c r="K17" s="73">
        <f>SUM(K14:K16)</f>
        <v>14370</v>
      </c>
      <c r="L17" s="73">
        <f>SUM(L14:L16)</f>
        <v>19869</v>
      </c>
      <c r="M17" s="73"/>
      <c r="N17" s="76">
        <f>L17*100/K17</f>
        <v>138.26722338204593</v>
      </c>
      <c r="O17" s="73">
        <f>SUM(O14:O16)</f>
        <v>19</v>
      </c>
      <c r="P17" s="73">
        <f>SUM(P14:P16)</f>
        <v>30</v>
      </c>
      <c r="Q17" s="73"/>
      <c r="R17" s="76">
        <f>P17*100/O17</f>
        <v>157.89473684210526</v>
      </c>
      <c r="S17" s="73">
        <f>SUM(S14:S16)</f>
        <v>16637</v>
      </c>
      <c r="T17" s="73">
        <f>SUM(T14:T16)</f>
        <v>26875</v>
      </c>
      <c r="U17" s="73"/>
      <c r="V17" s="76">
        <f>T17*100/S17</f>
        <v>161.53753681553164</v>
      </c>
      <c r="W17" s="76">
        <f>SUM(W14:W16)</f>
        <v>30000</v>
      </c>
      <c r="X17" s="76">
        <f>SUM(X14:X16)</f>
        <v>40013</v>
      </c>
      <c r="Y17" s="76"/>
      <c r="Z17" s="76">
        <f>X17*100/W17</f>
        <v>133.37666666666667</v>
      </c>
      <c r="AA17" s="73">
        <f>SUM(AA14:AA16)</f>
        <v>2</v>
      </c>
      <c r="AB17" s="73">
        <f>SUM(AB14:AB16)</f>
        <v>2</v>
      </c>
      <c r="AC17" s="73"/>
      <c r="AD17" s="88">
        <f>AB17*100/AA17</f>
        <v>100</v>
      </c>
      <c r="AE17" s="73">
        <f>SUM(AE14:AE16)</f>
        <v>1</v>
      </c>
      <c r="AF17" s="73">
        <f>SUM(AF14:AF16)</f>
        <v>1</v>
      </c>
      <c r="AG17" s="73"/>
      <c r="AH17" s="63"/>
      <c r="AI17" s="73">
        <f>SUM(AI14:AI16)</f>
        <v>4</v>
      </c>
      <c r="AJ17" s="73">
        <f>SUM(AJ14:AJ16)</f>
        <v>4</v>
      </c>
      <c r="AK17" s="73"/>
      <c r="AL17" s="63">
        <f>AJ17*100/AI17</f>
        <v>100</v>
      </c>
      <c r="AM17" s="73">
        <f>SUM(AM14:AM16)</f>
        <v>1</v>
      </c>
      <c r="AN17" s="73">
        <f>SUM(AN14:AN16)</f>
        <v>1</v>
      </c>
      <c r="AO17" s="73"/>
      <c r="AP17" s="63">
        <f>AN17*100/AM17</f>
        <v>100</v>
      </c>
      <c r="AQ17" s="73">
        <f>SUM(AQ14:AQ16)</f>
        <v>1</v>
      </c>
      <c r="AR17" s="73">
        <f>SUM(AR14:AR16)</f>
        <v>3</v>
      </c>
      <c r="AS17" s="73"/>
      <c r="AT17" s="63">
        <f>AR17*100/AQ17</f>
        <v>300</v>
      </c>
      <c r="AU17" s="73">
        <f>SUM(AU14:AU16)</f>
        <v>1</v>
      </c>
      <c r="AV17" s="73">
        <f>SUM(AV14:AV16)</f>
        <v>1</v>
      </c>
      <c r="AW17" s="73"/>
      <c r="AX17" s="63">
        <f>AV17*100/AU17</f>
        <v>100</v>
      </c>
      <c r="AY17" s="157">
        <f>SUM(AY14:AY16)/3</f>
        <v>60</v>
      </c>
      <c r="AZ17" s="157">
        <f>SUM(AZ14:AZ16)/3</f>
        <v>69.86666666666666</v>
      </c>
      <c r="BA17" s="157"/>
      <c r="BB17" s="63">
        <f>AZ17*100/AY17</f>
        <v>116.44444444444443</v>
      </c>
      <c r="BC17" s="73">
        <f>SUM(BC14:BC16)/3</f>
        <v>90</v>
      </c>
      <c r="BD17" s="73">
        <f>SUM(BD14:BD16)/3</f>
        <v>91.10000000000001</v>
      </c>
      <c r="BE17" s="73"/>
      <c r="BF17" s="63">
        <f>BD17*100/BC17</f>
        <v>101.22222222222223</v>
      </c>
      <c r="BG17" s="63">
        <f>SUM(BG14:BG16)/3</f>
        <v>12833.333333333334</v>
      </c>
      <c r="BH17" s="73">
        <f>SUM(BH14:BH16)/3</f>
        <v>19166.666666666668</v>
      </c>
      <c r="BI17" s="73"/>
      <c r="BJ17" s="63">
        <f>BH17*100/BG17</f>
        <v>149.35064935064935</v>
      </c>
      <c r="BK17" s="157">
        <f>SUM(BK14:BK15)/2</f>
        <v>17.5</v>
      </c>
      <c r="BL17" s="157">
        <f>SUM(BL14:BL15)/2</f>
        <v>26.5</v>
      </c>
      <c r="BM17" s="157"/>
      <c r="BN17" s="63">
        <f>BL17*100/BK17</f>
        <v>151.42857142857142</v>
      </c>
      <c r="BO17" s="175">
        <f>SUM(BO14:BO16)</f>
        <v>4</v>
      </c>
      <c r="BP17" s="175">
        <f>SUM(BP14:BP16)</f>
        <v>7</v>
      </c>
      <c r="BQ17" s="172"/>
      <c r="BR17" s="175">
        <f>BP17*100/BO17</f>
        <v>175</v>
      </c>
      <c r="BS17" s="179">
        <f>SUM(BS14:BS16)</f>
        <v>3</v>
      </c>
      <c r="BT17" s="179">
        <f>SUM(BT14:BT16)</f>
        <v>3</v>
      </c>
      <c r="BU17" s="179"/>
      <c r="BV17" s="179">
        <f>BT17*100/BS17</f>
        <v>100</v>
      </c>
    </row>
    <row r="20" spans="1:19" ht="33" customHeight="1">
      <c r="A20" s="289"/>
      <c r="B20" s="289"/>
      <c r="C20" s="83"/>
      <c r="D20" s="83"/>
      <c r="E20" s="83"/>
      <c r="F20" s="83"/>
      <c r="G20" s="83"/>
      <c r="H20" s="83"/>
      <c r="I20" s="83"/>
      <c r="J20" s="83"/>
      <c r="K20" s="83"/>
      <c r="L20" s="290"/>
      <c r="M20" s="290"/>
      <c r="N20" s="290"/>
      <c r="O20" s="290"/>
      <c r="P20" s="83"/>
      <c r="Q20" s="83"/>
      <c r="R20" s="83"/>
      <c r="S20" s="83"/>
    </row>
    <row r="21" spans="1:19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7" ht="12.75">
      <c r="F27" s="120"/>
    </row>
  </sheetData>
  <sheetProtection/>
  <mergeCells count="42">
    <mergeCell ref="A20:B20"/>
    <mergeCell ref="L20:O20"/>
    <mergeCell ref="AA11:AD11"/>
    <mergeCell ref="AE11:AH11"/>
    <mergeCell ref="AI11:AL11"/>
    <mergeCell ref="AM11:AP11"/>
    <mergeCell ref="AQ11:AT11"/>
    <mergeCell ref="AU11:AX11"/>
    <mergeCell ref="C11:F11"/>
    <mergeCell ref="G11:J11"/>
    <mergeCell ref="K11:N11"/>
    <mergeCell ref="O11:R11"/>
    <mergeCell ref="S11:V11"/>
    <mergeCell ref="W11:Z11"/>
    <mergeCell ref="AI8:AL10"/>
    <mergeCell ref="AM8:AP10"/>
    <mergeCell ref="AQ8:AT10"/>
    <mergeCell ref="AU8:AX10"/>
    <mergeCell ref="C10:J10"/>
    <mergeCell ref="K10:R10"/>
    <mergeCell ref="S10:V10"/>
    <mergeCell ref="W10:Z10"/>
    <mergeCell ref="AY6:BV6"/>
    <mergeCell ref="C7:V7"/>
    <mergeCell ref="W7:Z7"/>
    <mergeCell ref="AA7:AX7"/>
    <mergeCell ref="AY7:BB11"/>
    <mergeCell ref="BC7:BF11"/>
    <mergeCell ref="BG7:BJ11"/>
    <mergeCell ref="BK7:BN11"/>
    <mergeCell ref="BO7:BR11"/>
    <mergeCell ref="BS7:BV11"/>
    <mergeCell ref="A2:AF2"/>
    <mergeCell ref="A4:K4"/>
    <mergeCell ref="O4:AD4"/>
    <mergeCell ref="A6:A12"/>
    <mergeCell ref="B6:B12"/>
    <mergeCell ref="C6:AX6"/>
    <mergeCell ref="C8:V9"/>
    <mergeCell ref="W8:Z9"/>
    <mergeCell ref="AA8:AD10"/>
    <mergeCell ref="AE8:AH10"/>
  </mergeCells>
  <printOptions/>
  <pageMargins left="0.2362204724409449" right="0.2362204724409449" top="0.7480314960629921" bottom="0.7480314960629921" header="0.31496062992125984" footer="0.31496062992125984"/>
  <pageSetup fitToWidth="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"/>
  <sheetViews>
    <sheetView zoomScale="90" zoomScaleNormal="90" zoomScalePageLayoutView="0" workbookViewId="0" topLeftCell="A1">
      <selection activeCell="C19" sqref="C19"/>
    </sheetView>
  </sheetViews>
  <sheetFormatPr defaultColWidth="8.83203125" defaultRowHeight="12.75"/>
  <cols>
    <col min="1" max="1" width="42.66015625" style="52" customWidth="1"/>
    <col min="2" max="2" width="11.33203125" style="52" customWidth="1"/>
    <col min="3" max="4" width="9.16015625" style="52" customWidth="1"/>
    <col min="5" max="5" width="7.66015625" style="52" customWidth="1"/>
    <col min="6" max="6" width="7.5" style="52" customWidth="1"/>
    <col min="7" max="7" width="9.66015625" style="52" customWidth="1"/>
    <col min="8" max="8" width="10.83203125" style="52" customWidth="1"/>
    <col min="9" max="10" width="8.83203125" style="52" customWidth="1"/>
    <col min="11" max="11" width="11.5" style="52" customWidth="1"/>
    <col min="12" max="13" width="8.16015625" style="52" customWidth="1"/>
    <col min="14" max="14" width="10.66015625" style="52" customWidth="1"/>
    <col min="15" max="16" width="11.66015625" style="52" customWidth="1"/>
    <col min="17" max="17" width="12.5" style="52" customWidth="1"/>
    <col min="18" max="16384" width="8.83203125" style="52" customWidth="1"/>
  </cols>
  <sheetData>
    <row r="2" spans="1:17" ht="15">
      <c r="A2" s="227" t="s">
        <v>241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89"/>
    </row>
    <row r="3" spans="1:17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6.5" customHeight="1">
      <c r="A4" s="228" t="s">
        <v>8</v>
      </c>
      <c r="B4" s="228"/>
      <c r="C4" s="228"/>
      <c r="D4" s="226" t="s">
        <v>21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96"/>
      <c r="P4" s="96"/>
      <c r="Q4" s="97"/>
    </row>
    <row r="5" ht="20.25" customHeight="1"/>
    <row r="6" spans="1:17" s="53" customFormat="1" ht="64.5" customHeight="1">
      <c r="A6" s="211" t="s">
        <v>0</v>
      </c>
      <c r="B6" s="211" t="s">
        <v>10</v>
      </c>
      <c r="C6" s="202" t="s">
        <v>3</v>
      </c>
      <c r="D6" s="203"/>
      <c r="E6" s="204"/>
      <c r="F6" s="202" t="s">
        <v>14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</row>
    <row r="7" spans="1:17" s="53" customFormat="1" ht="213.75" customHeight="1">
      <c r="A7" s="211"/>
      <c r="B7" s="211"/>
      <c r="C7" s="202" t="s">
        <v>11</v>
      </c>
      <c r="D7" s="203"/>
      <c r="E7" s="204"/>
      <c r="F7" s="202" t="s">
        <v>15</v>
      </c>
      <c r="G7" s="203"/>
      <c r="H7" s="204"/>
      <c r="I7" s="202" t="s">
        <v>16</v>
      </c>
      <c r="J7" s="203"/>
      <c r="K7" s="204"/>
      <c r="L7" s="202" t="s">
        <v>17</v>
      </c>
      <c r="M7" s="203"/>
      <c r="N7" s="204"/>
      <c r="O7" s="202" t="s">
        <v>18</v>
      </c>
      <c r="P7" s="203"/>
      <c r="Q7" s="204"/>
    </row>
    <row r="8" spans="1:17" s="53" customFormat="1" ht="17.25" customHeight="1">
      <c r="A8" s="211"/>
      <c r="B8" s="211"/>
      <c r="C8" s="91" t="s">
        <v>1</v>
      </c>
      <c r="D8" s="91" t="s">
        <v>36</v>
      </c>
      <c r="E8" s="91" t="s">
        <v>152</v>
      </c>
      <c r="F8" s="91" t="s">
        <v>1</v>
      </c>
      <c r="G8" s="91" t="s">
        <v>36</v>
      </c>
      <c r="H8" s="91" t="s">
        <v>152</v>
      </c>
      <c r="I8" s="91" t="s">
        <v>1</v>
      </c>
      <c r="J8" s="91" t="s">
        <v>36</v>
      </c>
      <c r="K8" s="91" t="s">
        <v>152</v>
      </c>
      <c r="L8" s="91" t="s">
        <v>1</v>
      </c>
      <c r="M8" s="91" t="s">
        <v>36</v>
      </c>
      <c r="N8" s="91" t="s">
        <v>152</v>
      </c>
      <c r="O8" s="91" t="s">
        <v>1</v>
      </c>
      <c r="P8" s="91" t="s">
        <v>36</v>
      </c>
      <c r="Q8" s="91" t="s">
        <v>152</v>
      </c>
    </row>
    <row r="9" spans="1:17" s="98" customFormat="1" ht="1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12</v>
      </c>
      <c r="J9" s="70">
        <v>13</v>
      </c>
      <c r="K9" s="70">
        <v>14</v>
      </c>
      <c r="L9" s="70">
        <v>15</v>
      </c>
      <c r="M9" s="70">
        <v>16</v>
      </c>
      <c r="N9" s="70">
        <v>17</v>
      </c>
      <c r="O9" s="70">
        <v>18</v>
      </c>
      <c r="P9" s="70">
        <v>19</v>
      </c>
      <c r="Q9" s="70">
        <v>20</v>
      </c>
    </row>
    <row r="10" spans="1:17" s="93" customFormat="1" ht="84" customHeight="1">
      <c r="A10" s="33" t="s">
        <v>19</v>
      </c>
      <c r="B10" s="61">
        <v>60</v>
      </c>
      <c r="C10" s="145">
        <v>184</v>
      </c>
      <c r="D10" s="145">
        <v>185</v>
      </c>
      <c r="E10" s="63">
        <v>100.54347826086956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63">
        <v>32.5</v>
      </c>
      <c r="P10" s="63">
        <v>32.5</v>
      </c>
      <c r="Q10" s="63">
        <v>100</v>
      </c>
    </row>
    <row r="11" spans="1:17" s="93" customFormat="1" ht="66" customHeight="1">
      <c r="A11" s="33" t="s">
        <v>20</v>
      </c>
      <c r="B11" s="61">
        <v>42.9</v>
      </c>
      <c r="C11" s="145">
        <v>104</v>
      </c>
      <c r="D11" s="145">
        <v>104</v>
      </c>
      <c r="E11" s="63">
        <v>100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63">
        <v>40</v>
      </c>
      <c r="P11" s="63">
        <v>43</v>
      </c>
      <c r="Q11" s="63">
        <v>107.5</v>
      </c>
    </row>
    <row r="12" spans="1:18" s="93" customFormat="1" ht="33.75" customHeight="1">
      <c r="A12" s="193" t="s">
        <v>2</v>
      </c>
      <c r="B12" s="194"/>
      <c r="C12" s="195">
        <v>288</v>
      </c>
      <c r="D12" s="195">
        <v>289</v>
      </c>
      <c r="E12" s="196">
        <v>100.34722222222223</v>
      </c>
      <c r="F12" s="197">
        <v>0</v>
      </c>
      <c r="G12" s="197">
        <v>0</v>
      </c>
      <c r="H12" s="197"/>
      <c r="I12" s="197">
        <v>0</v>
      </c>
      <c r="J12" s="197">
        <v>0</v>
      </c>
      <c r="K12" s="197"/>
      <c r="L12" s="197">
        <v>0</v>
      </c>
      <c r="M12" s="197">
        <v>0</v>
      </c>
      <c r="N12" s="197"/>
      <c r="O12" s="196">
        <v>72.5</v>
      </c>
      <c r="P12" s="196">
        <v>75.5</v>
      </c>
      <c r="Q12" s="196">
        <v>104.13793103448276</v>
      </c>
      <c r="R12" s="51"/>
    </row>
    <row r="15" spans="1:15" ht="19.5" customHeight="1" hidden="1">
      <c r="A15" s="229" t="s">
        <v>155</v>
      </c>
      <c r="B15" s="229"/>
      <c r="C15" s="229"/>
      <c r="D15" s="229"/>
      <c r="E15" s="229"/>
      <c r="F15" s="230"/>
      <c r="G15" s="230"/>
      <c r="H15" s="230"/>
      <c r="I15" s="232"/>
      <c r="J15" s="232"/>
      <c r="L15" s="232" t="s">
        <v>156</v>
      </c>
      <c r="M15" s="232"/>
      <c r="N15" s="232"/>
      <c r="O15" s="232"/>
    </row>
    <row r="16" spans="1:15" ht="15" hidden="1">
      <c r="A16" s="229"/>
      <c r="B16" s="229"/>
      <c r="C16" s="229"/>
      <c r="D16" s="229"/>
      <c r="E16" s="229"/>
      <c r="F16" s="231" t="s">
        <v>47</v>
      </c>
      <c r="G16" s="231"/>
      <c r="H16" s="231"/>
      <c r="I16" s="231"/>
      <c r="J16" s="231"/>
      <c r="L16" s="231" t="s">
        <v>48</v>
      </c>
      <c r="M16" s="231"/>
      <c r="N16" s="231"/>
      <c r="O16" s="231"/>
    </row>
  </sheetData>
  <sheetProtection/>
  <mergeCells count="19">
    <mergeCell ref="A15:E16"/>
    <mergeCell ref="F15:H15"/>
    <mergeCell ref="F16:H16"/>
    <mergeCell ref="I7:K7"/>
    <mergeCell ref="F7:H7"/>
    <mergeCell ref="L7:N7"/>
    <mergeCell ref="I15:J15"/>
    <mergeCell ref="I16:J16"/>
    <mergeCell ref="L15:O15"/>
    <mergeCell ref="L16:O16"/>
    <mergeCell ref="O7:Q7"/>
    <mergeCell ref="F6:Q6"/>
    <mergeCell ref="D4:N4"/>
    <mergeCell ref="A2:P2"/>
    <mergeCell ref="A4:C4"/>
    <mergeCell ref="A6:A8"/>
    <mergeCell ref="B6:B8"/>
    <mergeCell ref="C6:E6"/>
    <mergeCell ref="C7:E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AL16"/>
  <sheetViews>
    <sheetView zoomScalePageLayoutView="0" workbookViewId="0" topLeftCell="A4">
      <selection activeCell="C19" sqref="C19"/>
    </sheetView>
  </sheetViews>
  <sheetFormatPr defaultColWidth="8.83203125" defaultRowHeight="12.75"/>
  <cols>
    <col min="1" max="1" width="42.83203125" style="52" customWidth="1"/>
    <col min="2" max="2" width="11.33203125" style="52" customWidth="1"/>
    <col min="3" max="8" width="9.16015625" style="52" customWidth="1"/>
    <col min="9" max="9" width="8.16015625" style="52" customWidth="1"/>
    <col min="10" max="10" width="8.5" style="52" customWidth="1"/>
    <col min="11" max="11" width="10.16015625" style="52" customWidth="1"/>
    <col min="12" max="13" width="7.66015625" style="52" customWidth="1"/>
    <col min="14" max="14" width="12" style="52" customWidth="1"/>
    <col min="15" max="16" width="8" style="52" customWidth="1"/>
    <col min="17" max="17" width="10.66015625" style="52" customWidth="1"/>
    <col min="18" max="20" width="8.16015625" style="52" customWidth="1"/>
    <col min="21" max="21" width="9.66015625" style="52" customWidth="1"/>
    <col min="22" max="22" width="9.5" style="52" customWidth="1"/>
    <col min="23" max="23" width="11.5" style="52" customWidth="1"/>
    <col min="24" max="25" width="8.83203125" style="52" customWidth="1"/>
    <col min="26" max="26" width="10.5" style="52" bestFit="1" customWidth="1"/>
    <col min="27" max="16384" width="8.83203125" style="52" customWidth="1"/>
  </cols>
  <sheetData>
    <row r="3" spans="1:23" ht="25.5" customHeight="1">
      <c r="A3" s="227" t="s">
        <v>241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89"/>
    </row>
    <row r="4" spans="1:23" ht="15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34.5" customHeight="1">
      <c r="A5" s="233" t="s">
        <v>8</v>
      </c>
      <c r="B5" s="233"/>
      <c r="C5" s="233"/>
      <c r="D5" s="233"/>
      <c r="E5" s="233"/>
      <c r="F5" s="99"/>
      <c r="G5" s="99"/>
      <c r="H5" s="99"/>
      <c r="I5" s="233" t="s">
        <v>37</v>
      </c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90"/>
      <c r="V5" s="90"/>
      <c r="W5" s="77"/>
    </row>
    <row r="7" spans="1:38" s="53" customFormat="1" ht="52.5" customHeight="1">
      <c r="A7" s="234" t="s">
        <v>0</v>
      </c>
      <c r="B7" s="234" t="s">
        <v>10</v>
      </c>
      <c r="C7" s="202" t="s">
        <v>3</v>
      </c>
      <c r="D7" s="203"/>
      <c r="E7" s="203"/>
      <c r="F7" s="203"/>
      <c r="G7" s="203"/>
      <c r="H7" s="204"/>
      <c r="I7" s="202" t="s">
        <v>14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4"/>
      <c r="X7" s="202" t="s">
        <v>3</v>
      </c>
      <c r="Y7" s="203"/>
      <c r="Z7" s="203"/>
      <c r="AA7" s="202" t="s">
        <v>14</v>
      </c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  <row r="8" spans="1:38" s="53" customFormat="1" ht="228" customHeight="1">
      <c r="A8" s="235"/>
      <c r="B8" s="235"/>
      <c r="C8" s="202" t="s">
        <v>242</v>
      </c>
      <c r="D8" s="203"/>
      <c r="E8" s="204"/>
      <c r="F8" s="202" t="s">
        <v>236</v>
      </c>
      <c r="G8" s="203"/>
      <c r="H8" s="204"/>
      <c r="I8" s="211" t="s">
        <v>243</v>
      </c>
      <c r="J8" s="211"/>
      <c r="K8" s="211"/>
      <c r="L8" s="211" t="s">
        <v>244</v>
      </c>
      <c r="M8" s="211"/>
      <c r="N8" s="211"/>
      <c r="O8" s="211" t="s">
        <v>245</v>
      </c>
      <c r="P8" s="211"/>
      <c r="Q8" s="211"/>
      <c r="R8" s="211" t="s">
        <v>246</v>
      </c>
      <c r="S8" s="211"/>
      <c r="T8" s="211"/>
      <c r="U8" s="211" t="s">
        <v>247</v>
      </c>
      <c r="V8" s="211"/>
      <c r="W8" s="211"/>
      <c r="X8" s="202" t="s">
        <v>248</v>
      </c>
      <c r="Y8" s="203"/>
      <c r="Z8" s="204"/>
      <c r="AA8" s="211" t="s">
        <v>249</v>
      </c>
      <c r="AB8" s="211"/>
      <c r="AC8" s="211"/>
      <c r="AD8" s="211" t="s">
        <v>250</v>
      </c>
      <c r="AE8" s="211"/>
      <c r="AF8" s="211"/>
      <c r="AG8" s="211" t="s">
        <v>251</v>
      </c>
      <c r="AH8" s="211"/>
      <c r="AI8" s="211"/>
      <c r="AJ8" s="211" t="s">
        <v>252</v>
      </c>
      <c r="AK8" s="211"/>
      <c r="AL8" s="211"/>
    </row>
    <row r="9" spans="1:38" s="53" customFormat="1" ht="13.5" customHeight="1">
      <c r="A9" s="236"/>
      <c r="B9" s="236"/>
      <c r="C9" s="91" t="s">
        <v>1</v>
      </c>
      <c r="D9" s="91" t="s">
        <v>36</v>
      </c>
      <c r="E9" s="91" t="s">
        <v>152</v>
      </c>
      <c r="F9" s="91" t="s">
        <v>1</v>
      </c>
      <c r="G9" s="91" t="s">
        <v>36</v>
      </c>
      <c r="H9" s="91" t="s">
        <v>152</v>
      </c>
      <c r="I9" s="91" t="s">
        <v>1</v>
      </c>
      <c r="J9" s="91" t="s">
        <v>36</v>
      </c>
      <c r="K9" s="91" t="s">
        <v>152</v>
      </c>
      <c r="L9" s="91" t="s">
        <v>1</v>
      </c>
      <c r="M9" s="91" t="s">
        <v>36</v>
      </c>
      <c r="N9" s="91" t="s">
        <v>152</v>
      </c>
      <c r="O9" s="91" t="s">
        <v>1</v>
      </c>
      <c r="P9" s="91" t="s">
        <v>36</v>
      </c>
      <c r="Q9" s="91" t="s">
        <v>152</v>
      </c>
      <c r="R9" s="91" t="s">
        <v>1</v>
      </c>
      <c r="S9" s="91" t="s">
        <v>36</v>
      </c>
      <c r="T9" s="91" t="s">
        <v>152</v>
      </c>
      <c r="U9" s="91" t="s">
        <v>1</v>
      </c>
      <c r="V9" s="91" t="s">
        <v>36</v>
      </c>
      <c r="W9" s="91" t="s">
        <v>152</v>
      </c>
      <c r="X9" s="91" t="s">
        <v>1</v>
      </c>
      <c r="Y9" s="91" t="s">
        <v>36</v>
      </c>
      <c r="Z9" s="91" t="s">
        <v>152</v>
      </c>
      <c r="AA9" s="91" t="s">
        <v>1</v>
      </c>
      <c r="AB9" s="91" t="s">
        <v>36</v>
      </c>
      <c r="AC9" s="91" t="s">
        <v>152</v>
      </c>
      <c r="AD9" s="91" t="s">
        <v>1</v>
      </c>
      <c r="AE9" s="91" t="s">
        <v>36</v>
      </c>
      <c r="AF9" s="91" t="s">
        <v>152</v>
      </c>
      <c r="AG9" s="91" t="s">
        <v>1</v>
      </c>
      <c r="AH9" s="91" t="s">
        <v>36</v>
      </c>
      <c r="AI9" s="91" t="s">
        <v>152</v>
      </c>
      <c r="AJ9" s="91" t="s">
        <v>1</v>
      </c>
      <c r="AK9" s="91" t="s">
        <v>36</v>
      </c>
      <c r="AL9" s="91" t="s">
        <v>152</v>
      </c>
    </row>
    <row r="10" spans="1:38" s="54" customFormat="1" ht="15">
      <c r="A10" s="55">
        <v>1</v>
      </c>
      <c r="B10" s="55">
        <f>A10+1</f>
        <v>2</v>
      </c>
      <c r="C10" s="55">
        <f aca="true" t="shared" si="0" ref="C10:W10">B10+1</f>
        <v>3</v>
      </c>
      <c r="D10" s="55">
        <f>C10+1</f>
        <v>4</v>
      </c>
      <c r="E10" s="55">
        <f t="shared" si="0"/>
        <v>5</v>
      </c>
      <c r="F10" s="55">
        <f t="shared" si="0"/>
        <v>6</v>
      </c>
      <c r="G10" s="55">
        <f t="shared" si="0"/>
        <v>7</v>
      </c>
      <c r="H10" s="55">
        <f t="shared" si="0"/>
        <v>8</v>
      </c>
      <c r="I10" s="55">
        <f t="shared" si="0"/>
        <v>9</v>
      </c>
      <c r="J10" s="55">
        <f t="shared" si="0"/>
        <v>10</v>
      </c>
      <c r="K10" s="55">
        <f t="shared" si="0"/>
        <v>11</v>
      </c>
      <c r="L10" s="55">
        <f t="shared" si="0"/>
        <v>12</v>
      </c>
      <c r="M10" s="55">
        <f t="shared" si="0"/>
        <v>13</v>
      </c>
      <c r="N10" s="55">
        <f t="shared" si="0"/>
        <v>14</v>
      </c>
      <c r="O10" s="55">
        <f t="shared" si="0"/>
        <v>15</v>
      </c>
      <c r="P10" s="55">
        <f t="shared" si="0"/>
        <v>16</v>
      </c>
      <c r="Q10" s="55">
        <f t="shared" si="0"/>
        <v>17</v>
      </c>
      <c r="R10" s="55">
        <f t="shared" si="0"/>
        <v>18</v>
      </c>
      <c r="S10" s="55">
        <f t="shared" si="0"/>
        <v>19</v>
      </c>
      <c r="T10" s="55">
        <f t="shared" si="0"/>
        <v>20</v>
      </c>
      <c r="U10" s="55">
        <f t="shared" si="0"/>
        <v>21</v>
      </c>
      <c r="V10" s="55">
        <f t="shared" si="0"/>
        <v>22</v>
      </c>
      <c r="W10" s="55">
        <f t="shared" si="0"/>
        <v>23</v>
      </c>
      <c r="X10" s="55">
        <f>W10+1</f>
        <v>24</v>
      </c>
      <c r="Y10" s="55">
        <f>X10+1</f>
        <v>25</v>
      </c>
      <c r="Z10" s="55">
        <f>Y10+1</f>
        <v>26</v>
      </c>
      <c r="AA10" s="55">
        <v>27</v>
      </c>
      <c r="AB10" s="55">
        <f aca="true" t="shared" si="1" ref="AB10:AL10">AA10+1</f>
        <v>28</v>
      </c>
      <c r="AC10" s="55">
        <f t="shared" si="1"/>
        <v>29</v>
      </c>
      <c r="AD10" s="55">
        <f t="shared" si="1"/>
        <v>30</v>
      </c>
      <c r="AE10" s="55">
        <f t="shared" si="1"/>
        <v>31</v>
      </c>
      <c r="AF10" s="55">
        <f t="shared" si="1"/>
        <v>32</v>
      </c>
      <c r="AG10" s="55">
        <f t="shared" si="1"/>
        <v>33</v>
      </c>
      <c r="AH10" s="55">
        <f t="shared" si="1"/>
        <v>34</v>
      </c>
      <c r="AI10" s="55">
        <f t="shared" si="1"/>
        <v>35</v>
      </c>
      <c r="AJ10" s="55">
        <f t="shared" si="1"/>
        <v>36</v>
      </c>
      <c r="AK10" s="55">
        <f t="shared" si="1"/>
        <v>37</v>
      </c>
      <c r="AL10" s="55">
        <f t="shared" si="1"/>
        <v>38</v>
      </c>
    </row>
    <row r="11" spans="1:38" s="93" customFormat="1" ht="81" customHeight="1">
      <c r="A11" s="64" t="s">
        <v>22</v>
      </c>
      <c r="B11" s="34">
        <v>48.6</v>
      </c>
      <c r="C11" s="167">
        <v>359</v>
      </c>
      <c r="D11" s="167">
        <v>359</v>
      </c>
      <c r="E11" s="168">
        <f>D11*100/C11</f>
        <v>100</v>
      </c>
      <c r="F11" s="167">
        <v>10872</v>
      </c>
      <c r="G11" s="167">
        <v>10872</v>
      </c>
      <c r="H11" s="168">
        <f>G11*100/F11</f>
        <v>100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99.9</v>
      </c>
      <c r="S11" s="168">
        <v>99.9</v>
      </c>
      <c r="T11" s="168">
        <v>100</v>
      </c>
      <c r="U11" s="168">
        <v>98</v>
      </c>
      <c r="V11" s="168">
        <v>98</v>
      </c>
      <c r="W11" s="168">
        <f>V11*100/U11</f>
        <v>100</v>
      </c>
      <c r="X11" s="164">
        <v>197</v>
      </c>
      <c r="Y11" s="164">
        <v>197</v>
      </c>
      <c r="Z11" s="126">
        <f>Y11*100/X11</f>
        <v>100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55</v>
      </c>
      <c r="AK11" s="126">
        <v>55</v>
      </c>
      <c r="AL11" s="126">
        <v>100</v>
      </c>
    </row>
    <row r="12" spans="1:38" s="89" customFormat="1" ht="16.5" customHeight="1">
      <c r="A12" s="49" t="s">
        <v>2</v>
      </c>
      <c r="B12" s="40"/>
      <c r="C12" s="139">
        <f>SUM(C11)</f>
        <v>359</v>
      </c>
      <c r="D12" s="139">
        <f>SUM(D11)</f>
        <v>359</v>
      </c>
      <c r="E12" s="169">
        <f>D12*100/C12</f>
        <v>100</v>
      </c>
      <c r="F12" s="65">
        <f>SUM(F11)</f>
        <v>10872</v>
      </c>
      <c r="G12" s="65">
        <f>SUM(G11)</f>
        <v>10872</v>
      </c>
      <c r="H12" s="169">
        <f>G12*100/F12</f>
        <v>100</v>
      </c>
      <c r="I12" s="139">
        <f>SUM(I11)</f>
        <v>0</v>
      </c>
      <c r="J12" s="139">
        <f>SUM(J11)</f>
        <v>0</v>
      </c>
      <c r="K12" s="169">
        <v>0</v>
      </c>
      <c r="L12" s="139">
        <f>SUM(L11)</f>
        <v>0</v>
      </c>
      <c r="M12" s="139">
        <f>SUM(M11)</f>
        <v>0</v>
      </c>
      <c r="N12" s="139">
        <f>SUM(N11)</f>
        <v>0</v>
      </c>
      <c r="O12" s="139">
        <f>SUM(O11)</f>
        <v>0</v>
      </c>
      <c r="P12" s="139">
        <f>SUM(P11)</f>
        <v>0</v>
      </c>
      <c r="Q12" s="139">
        <v>0</v>
      </c>
      <c r="R12" s="169">
        <f>SUM(R11)</f>
        <v>99.9</v>
      </c>
      <c r="S12" s="169">
        <f>SUM(S11)</f>
        <v>99.9</v>
      </c>
      <c r="T12" s="169">
        <f>S12*100/R12</f>
        <v>100</v>
      </c>
      <c r="U12" s="169">
        <f>SUM(U11)</f>
        <v>98</v>
      </c>
      <c r="V12" s="169">
        <f>SUM(V11)</f>
        <v>98</v>
      </c>
      <c r="W12" s="169">
        <f>V12*100/U12</f>
        <v>100</v>
      </c>
      <c r="X12" s="139">
        <f>SUM(X11)</f>
        <v>197</v>
      </c>
      <c r="Y12" s="139">
        <f>SUM(Y11)</f>
        <v>197</v>
      </c>
      <c r="Z12" s="169">
        <f>Y12*100/X12</f>
        <v>100</v>
      </c>
      <c r="AA12" s="139">
        <f>SUM(AA11)</f>
        <v>0</v>
      </c>
      <c r="AB12" s="139">
        <f>SUM(AB11)</f>
        <v>0</v>
      </c>
      <c r="AC12" s="169">
        <v>0</v>
      </c>
      <c r="AD12" s="139">
        <f>SUM(AD11)</f>
        <v>0</v>
      </c>
      <c r="AE12" s="139">
        <f>SUM(AE11)</f>
        <v>0</v>
      </c>
      <c r="AF12" s="139">
        <f>SUM(AF11)</f>
        <v>0</v>
      </c>
      <c r="AG12" s="139">
        <f>SUM(AG11)</f>
        <v>0</v>
      </c>
      <c r="AH12" s="139">
        <f>SUM(AH11)</f>
        <v>0</v>
      </c>
      <c r="AI12" s="139">
        <v>0</v>
      </c>
      <c r="AJ12" s="169">
        <f>SUM(AJ11)</f>
        <v>55</v>
      </c>
      <c r="AK12" s="169">
        <f>SUM(AK11)</f>
        <v>55</v>
      </c>
      <c r="AL12" s="169">
        <f>AK12*100/AJ12</f>
        <v>100</v>
      </c>
    </row>
    <row r="13" spans="17:20" ht="15">
      <c r="Q13" s="94"/>
      <c r="T13" s="94"/>
    </row>
    <row r="14" ht="15">
      <c r="T14" s="94"/>
    </row>
    <row r="15" spans="1:19" ht="19.5" customHeight="1" hidden="1">
      <c r="A15" s="229" t="s">
        <v>155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230"/>
      <c r="N15" s="230"/>
      <c r="P15" s="232" t="s">
        <v>156</v>
      </c>
      <c r="Q15" s="232"/>
      <c r="R15" s="232"/>
      <c r="S15" s="232"/>
    </row>
    <row r="16" spans="1:19" ht="15" hidden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1" t="s">
        <v>47</v>
      </c>
      <c r="M16" s="231"/>
      <c r="N16" s="231"/>
      <c r="P16" s="231" t="s">
        <v>48</v>
      </c>
      <c r="Q16" s="231"/>
      <c r="R16" s="231"/>
      <c r="S16" s="231"/>
    </row>
  </sheetData>
  <sheetProtection/>
  <mergeCells count="26">
    <mergeCell ref="AA8:AC8"/>
    <mergeCell ref="AD8:AF8"/>
    <mergeCell ref="AG8:AI8"/>
    <mergeCell ref="AJ8:AL8"/>
    <mergeCell ref="A15:K16"/>
    <mergeCell ref="L15:N15"/>
    <mergeCell ref="P15:S15"/>
    <mergeCell ref="L16:N16"/>
    <mergeCell ref="P16:S16"/>
    <mergeCell ref="X7:Z7"/>
    <mergeCell ref="AA7:AL7"/>
    <mergeCell ref="C8:E8"/>
    <mergeCell ref="F8:H8"/>
    <mergeCell ref="I8:K8"/>
    <mergeCell ref="L8:N8"/>
    <mergeCell ref="O8:Q8"/>
    <mergeCell ref="R8:T8"/>
    <mergeCell ref="U8:W8"/>
    <mergeCell ref="X8:Z8"/>
    <mergeCell ref="A3:V3"/>
    <mergeCell ref="A5:E5"/>
    <mergeCell ref="I5:T5"/>
    <mergeCell ref="A7:A9"/>
    <mergeCell ref="B7:B9"/>
    <mergeCell ref="C7:H7"/>
    <mergeCell ref="I7:W7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4"/>
  <sheetViews>
    <sheetView zoomScalePageLayoutView="0" workbookViewId="0" topLeftCell="A1">
      <selection activeCell="C25" sqref="C25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10.66015625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1" spans="1:29" ht="18.75">
      <c r="A1" s="237" t="s">
        <v>241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20"/>
    </row>
    <row r="3" spans="1:16" ht="39" customHeight="1">
      <c r="A3" s="240" t="s">
        <v>8</v>
      </c>
      <c r="B3" s="240"/>
      <c r="C3" s="240"/>
      <c r="D3" s="240"/>
      <c r="E3" s="240"/>
      <c r="F3" s="240"/>
      <c r="G3" s="241" t="s">
        <v>33</v>
      </c>
      <c r="H3" s="241"/>
      <c r="I3" s="241"/>
      <c r="J3" s="241"/>
      <c r="K3" s="241"/>
      <c r="L3" s="241"/>
      <c r="M3" s="241"/>
      <c r="N3" s="241"/>
      <c r="O3" s="241"/>
      <c r="P3" s="241"/>
    </row>
    <row r="5" spans="1:17" ht="59.25" customHeight="1">
      <c r="A5" s="238" t="s">
        <v>0</v>
      </c>
      <c r="B5" s="238" t="s">
        <v>10</v>
      </c>
      <c r="C5" s="242" t="s">
        <v>12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38" t="s">
        <v>13</v>
      </c>
      <c r="P5" s="238"/>
      <c r="Q5" s="238"/>
    </row>
    <row r="6" spans="1:17" ht="132" customHeight="1">
      <c r="A6" s="238"/>
      <c r="B6" s="238"/>
      <c r="C6" s="242" t="s">
        <v>229</v>
      </c>
      <c r="D6" s="243"/>
      <c r="E6" s="244"/>
      <c r="F6" s="242" t="s">
        <v>151</v>
      </c>
      <c r="G6" s="243"/>
      <c r="H6" s="244"/>
      <c r="I6" s="242" t="s">
        <v>230</v>
      </c>
      <c r="J6" s="243"/>
      <c r="K6" s="244"/>
      <c r="L6" s="242" t="s">
        <v>231</v>
      </c>
      <c r="M6" s="243"/>
      <c r="N6" s="244"/>
      <c r="O6" s="238" t="s">
        <v>6</v>
      </c>
      <c r="P6" s="238"/>
      <c r="Q6" s="238"/>
    </row>
    <row r="7" spans="1:17" ht="15" customHeight="1">
      <c r="A7" s="238"/>
      <c r="B7" s="238"/>
      <c r="C7" s="5" t="s">
        <v>1</v>
      </c>
      <c r="D7" s="5" t="s">
        <v>36</v>
      </c>
      <c r="E7" s="5" t="s">
        <v>152</v>
      </c>
      <c r="F7" s="5" t="s">
        <v>1</v>
      </c>
      <c r="G7" s="5" t="s">
        <v>36</v>
      </c>
      <c r="H7" s="5" t="s">
        <v>152</v>
      </c>
      <c r="I7" s="5" t="s">
        <v>1</v>
      </c>
      <c r="J7" s="5" t="s">
        <v>36</v>
      </c>
      <c r="K7" s="5" t="s">
        <v>152</v>
      </c>
      <c r="L7" s="5" t="s">
        <v>1</v>
      </c>
      <c r="M7" s="5" t="s">
        <v>36</v>
      </c>
      <c r="N7" s="5" t="s">
        <v>152</v>
      </c>
      <c r="O7" s="5" t="s">
        <v>1</v>
      </c>
      <c r="P7" s="5" t="s">
        <v>36</v>
      </c>
      <c r="Q7" s="5" t="s">
        <v>152</v>
      </c>
    </row>
    <row r="8" spans="1:17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24</v>
      </c>
      <c r="P8" s="11">
        <v>25</v>
      </c>
      <c r="Q8" s="11">
        <v>26</v>
      </c>
    </row>
    <row r="9" spans="1:17" ht="75">
      <c r="A9" s="62" t="s">
        <v>34</v>
      </c>
      <c r="B9" s="13">
        <v>47.3</v>
      </c>
      <c r="C9" s="112">
        <v>26</v>
      </c>
      <c r="D9" s="112">
        <v>26</v>
      </c>
      <c r="E9" s="113">
        <v>100</v>
      </c>
      <c r="F9" s="112">
        <v>5</v>
      </c>
      <c r="G9" s="112">
        <v>5</v>
      </c>
      <c r="H9" s="113">
        <v>100</v>
      </c>
      <c r="I9" s="112">
        <v>14</v>
      </c>
      <c r="J9" s="112">
        <v>14</v>
      </c>
      <c r="K9" s="113">
        <v>100</v>
      </c>
      <c r="L9" s="112">
        <v>0</v>
      </c>
      <c r="M9" s="112">
        <v>0</v>
      </c>
      <c r="N9" s="113">
        <v>0</v>
      </c>
      <c r="O9" s="13">
        <v>78.5</v>
      </c>
      <c r="P9" s="13">
        <v>78.5</v>
      </c>
      <c r="Q9" s="113">
        <v>100</v>
      </c>
    </row>
    <row r="10" spans="1:17" ht="15">
      <c r="A10" s="46" t="s">
        <v>2</v>
      </c>
      <c r="B10" s="40">
        <v>91</v>
      </c>
      <c r="C10" s="41">
        <v>26</v>
      </c>
      <c r="D10" s="41">
        <v>26</v>
      </c>
      <c r="E10" s="39">
        <v>100</v>
      </c>
      <c r="F10" s="41">
        <v>5</v>
      </c>
      <c r="G10" s="41">
        <v>5</v>
      </c>
      <c r="H10" s="39">
        <v>100</v>
      </c>
      <c r="I10" s="139">
        <v>14</v>
      </c>
      <c r="J10" s="41">
        <v>14</v>
      </c>
      <c r="K10" s="39">
        <v>100</v>
      </c>
      <c r="L10" s="41">
        <v>0</v>
      </c>
      <c r="M10" s="41">
        <v>0</v>
      </c>
      <c r="N10" s="39">
        <v>0</v>
      </c>
      <c r="O10" s="40">
        <v>78.5</v>
      </c>
      <c r="P10" s="40">
        <v>78.5</v>
      </c>
      <c r="Q10" s="39">
        <v>100</v>
      </c>
    </row>
    <row r="11" ht="12.75">
      <c r="I11" s="7"/>
    </row>
    <row r="13" spans="1:13" s="15" customFormat="1" ht="19.5" customHeight="1" hidden="1">
      <c r="A13" s="239" t="s">
        <v>154</v>
      </c>
      <c r="B13" s="239"/>
      <c r="C13" s="239"/>
      <c r="D13" s="239"/>
      <c r="E13" s="239"/>
      <c r="F13" s="239"/>
      <c r="G13" s="218"/>
      <c r="H13" s="218"/>
      <c r="J13" s="216" t="s">
        <v>49</v>
      </c>
      <c r="K13" s="216"/>
      <c r="L13" s="216"/>
      <c r="M13" s="216"/>
    </row>
    <row r="14" spans="1:13" ht="12.75" hidden="1">
      <c r="A14" s="239"/>
      <c r="B14" s="239"/>
      <c r="C14" s="239"/>
      <c r="D14" s="239"/>
      <c r="E14" s="239"/>
      <c r="F14" s="239"/>
      <c r="G14" s="217" t="s">
        <v>47</v>
      </c>
      <c r="H14" s="217"/>
      <c r="J14" s="217" t="s">
        <v>48</v>
      </c>
      <c r="K14" s="217"/>
      <c r="L14" s="217"/>
      <c r="M14" s="217"/>
    </row>
  </sheetData>
  <sheetProtection/>
  <mergeCells count="17">
    <mergeCell ref="B5:B7"/>
    <mergeCell ref="C5:N5"/>
    <mergeCell ref="O5:Q5"/>
    <mergeCell ref="C6:E6"/>
    <mergeCell ref="F6:H6"/>
    <mergeCell ref="I6:K6"/>
    <mergeCell ref="L6:N6"/>
    <mergeCell ref="A1:Q1"/>
    <mergeCell ref="O6:Q6"/>
    <mergeCell ref="A13:F14"/>
    <mergeCell ref="G13:H13"/>
    <mergeCell ref="J13:M13"/>
    <mergeCell ref="G14:H14"/>
    <mergeCell ref="J14:M14"/>
    <mergeCell ref="A3:F3"/>
    <mergeCell ref="G3:P3"/>
    <mergeCell ref="A5:A7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19"/>
  <sheetViews>
    <sheetView zoomScalePageLayoutView="0" workbookViewId="0" topLeftCell="A1">
      <selection activeCell="D12" sqref="D12"/>
    </sheetView>
  </sheetViews>
  <sheetFormatPr defaultColWidth="8.83203125" defaultRowHeight="12.75"/>
  <cols>
    <col min="1" max="1" width="33.5" style="4" customWidth="1"/>
    <col min="2" max="2" width="11" style="4" customWidth="1"/>
    <col min="3" max="3" width="8.33203125" style="4" customWidth="1"/>
    <col min="4" max="4" width="9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9" width="6.5" style="4" customWidth="1"/>
    <col min="10" max="10" width="9.16015625" style="4" bestFit="1" customWidth="1"/>
    <col min="11" max="11" width="11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5" style="4" customWidth="1"/>
    <col min="20" max="20" width="7.16015625" style="4" customWidth="1"/>
    <col min="21" max="22" width="6.83203125" style="4" customWidth="1"/>
    <col min="23" max="23" width="8.83203125" style="4" customWidth="1"/>
    <col min="24" max="25" width="6.66015625" style="4" customWidth="1"/>
    <col min="26" max="26" width="8" style="4" customWidth="1"/>
    <col min="27" max="28" width="7.83203125" style="4" customWidth="1"/>
    <col min="29" max="29" width="8.5" style="4" customWidth="1"/>
    <col min="30" max="16384" width="8.83203125" style="4" customWidth="1"/>
  </cols>
  <sheetData>
    <row r="1" ht="8.25" customHeight="1"/>
    <row r="2" spans="1:29" ht="18.75">
      <c r="A2" s="237" t="s">
        <v>241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120"/>
    </row>
    <row r="3" spans="1:29" ht="12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0"/>
    </row>
    <row r="4" spans="1:29" ht="16.5" customHeight="1">
      <c r="A4" s="250" t="s">
        <v>8</v>
      </c>
      <c r="B4" s="250"/>
      <c r="C4" s="250"/>
      <c r="D4" s="250"/>
      <c r="E4" s="250"/>
      <c r="F4" s="250"/>
      <c r="G4" s="245" t="s">
        <v>27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122"/>
      <c r="U4" s="122"/>
      <c r="V4" s="122"/>
      <c r="W4" s="122"/>
      <c r="X4" s="122"/>
      <c r="Y4" s="122"/>
      <c r="Z4" s="122"/>
      <c r="AA4" s="123"/>
      <c r="AB4" s="123"/>
      <c r="AC4" s="120"/>
    </row>
    <row r="5" spans="1:29" ht="12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29" s="6" customFormat="1" ht="70.5" customHeight="1">
      <c r="A6" s="249" t="s">
        <v>0</v>
      </c>
      <c r="B6" s="249" t="s">
        <v>10</v>
      </c>
      <c r="C6" s="246" t="s">
        <v>12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8"/>
      <c r="AA6" s="249" t="s">
        <v>13</v>
      </c>
      <c r="AB6" s="249"/>
      <c r="AC6" s="249"/>
    </row>
    <row r="7" spans="1:29" s="6" customFormat="1" ht="149.25" customHeight="1">
      <c r="A7" s="249"/>
      <c r="B7" s="249"/>
      <c r="C7" s="246" t="s">
        <v>41</v>
      </c>
      <c r="D7" s="247"/>
      <c r="E7" s="248"/>
      <c r="F7" s="246" t="s">
        <v>42</v>
      </c>
      <c r="G7" s="247"/>
      <c r="H7" s="248"/>
      <c r="I7" s="246" t="s">
        <v>43</v>
      </c>
      <c r="J7" s="247"/>
      <c r="K7" s="248"/>
      <c r="L7" s="246" t="s">
        <v>44</v>
      </c>
      <c r="M7" s="247"/>
      <c r="N7" s="248"/>
      <c r="O7" s="246" t="s">
        <v>45</v>
      </c>
      <c r="P7" s="247"/>
      <c r="Q7" s="248"/>
      <c r="R7" s="246" t="s">
        <v>153</v>
      </c>
      <c r="S7" s="247"/>
      <c r="T7" s="248"/>
      <c r="U7" s="246" t="s">
        <v>31</v>
      </c>
      <c r="V7" s="247"/>
      <c r="W7" s="248"/>
      <c r="X7" s="246" t="s">
        <v>46</v>
      </c>
      <c r="Y7" s="247"/>
      <c r="Z7" s="248"/>
      <c r="AA7" s="249" t="s">
        <v>6</v>
      </c>
      <c r="AB7" s="249"/>
      <c r="AC7" s="249"/>
    </row>
    <row r="8" spans="1:29" s="6" customFormat="1" ht="17.25" customHeight="1">
      <c r="A8" s="249"/>
      <c r="B8" s="249"/>
      <c r="C8" s="137" t="s">
        <v>1</v>
      </c>
      <c r="D8" s="137" t="s">
        <v>36</v>
      </c>
      <c r="E8" s="137" t="s">
        <v>152</v>
      </c>
      <c r="F8" s="137" t="s">
        <v>1</v>
      </c>
      <c r="G8" s="137" t="s">
        <v>36</v>
      </c>
      <c r="H8" s="137" t="s">
        <v>152</v>
      </c>
      <c r="I8" s="137" t="s">
        <v>1</v>
      </c>
      <c r="J8" s="137" t="s">
        <v>36</v>
      </c>
      <c r="K8" s="137" t="s">
        <v>152</v>
      </c>
      <c r="L8" s="137" t="s">
        <v>1</v>
      </c>
      <c r="M8" s="137" t="s">
        <v>36</v>
      </c>
      <c r="N8" s="137" t="s">
        <v>152</v>
      </c>
      <c r="O8" s="137" t="s">
        <v>1</v>
      </c>
      <c r="P8" s="137" t="s">
        <v>36</v>
      </c>
      <c r="Q8" s="137" t="s">
        <v>152</v>
      </c>
      <c r="R8" s="137" t="s">
        <v>1</v>
      </c>
      <c r="S8" s="137" t="s">
        <v>36</v>
      </c>
      <c r="T8" s="137" t="s">
        <v>152</v>
      </c>
      <c r="U8" s="137" t="s">
        <v>1</v>
      </c>
      <c r="V8" s="137" t="s">
        <v>36</v>
      </c>
      <c r="W8" s="137" t="s">
        <v>152</v>
      </c>
      <c r="X8" s="137" t="s">
        <v>1</v>
      </c>
      <c r="Y8" s="137" t="s">
        <v>36</v>
      </c>
      <c r="Z8" s="137" t="s">
        <v>152</v>
      </c>
      <c r="AA8" s="137" t="s">
        <v>1</v>
      </c>
      <c r="AB8" s="137" t="s">
        <v>36</v>
      </c>
      <c r="AC8" s="137" t="s">
        <v>152</v>
      </c>
    </row>
    <row r="9" spans="1:29" s="7" customFormat="1" ht="12.7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  <c r="P9" s="124">
        <v>16</v>
      </c>
      <c r="Q9" s="124">
        <v>17</v>
      </c>
      <c r="R9" s="124">
        <v>21</v>
      </c>
      <c r="S9" s="124">
        <v>22</v>
      </c>
      <c r="T9" s="124">
        <v>23</v>
      </c>
      <c r="U9" s="124">
        <v>24</v>
      </c>
      <c r="V9" s="124">
        <v>25</v>
      </c>
      <c r="W9" s="124">
        <v>26</v>
      </c>
      <c r="X9" s="124">
        <v>27</v>
      </c>
      <c r="Y9" s="124">
        <v>28</v>
      </c>
      <c r="Z9" s="124">
        <v>29</v>
      </c>
      <c r="AA9" s="124">
        <v>30</v>
      </c>
      <c r="AB9" s="124">
        <v>31</v>
      </c>
      <c r="AC9" s="124">
        <v>32</v>
      </c>
    </row>
    <row r="10" spans="1:29" ht="60">
      <c r="A10" s="125" t="s">
        <v>28</v>
      </c>
      <c r="B10" s="34">
        <v>40</v>
      </c>
      <c r="C10" s="140">
        <v>55450</v>
      </c>
      <c r="D10" s="114">
        <v>63585</v>
      </c>
      <c r="E10" s="141">
        <v>114.67087466185752</v>
      </c>
      <c r="F10" s="142">
        <v>11440</v>
      </c>
      <c r="G10" s="142">
        <v>11450</v>
      </c>
      <c r="H10" s="141">
        <v>100.08741258741259</v>
      </c>
      <c r="I10" s="142">
        <v>330</v>
      </c>
      <c r="J10" s="142">
        <v>332</v>
      </c>
      <c r="K10" s="141">
        <v>100.60606060606061</v>
      </c>
      <c r="L10" s="142">
        <v>34</v>
      </c>
      <c r="M10" s="142">
        <v>34</v>
      </c>
      <c r="N10" s="141">
        <v>100</v>
      </c>
      <c r="O10" s="119">
        <v>12</v>
      </c>
      <c r="P10" s="119">
        <v>12</v>
      </c>
      <c r="Q10" s="141">
        <v>100</v>
      </c>
      <c r="R10" s="142">
        <v>3</v>
      </c>
      <c r="S10" s="142">
        <v>3</v>
      </c>
      <c r="T10" s="141">
        <v>100</v>
      </c>
      <c r="U10" s="142">
        <v>250</v>
      </c>
      <c r="V10" s="142">
        <v>271</v>
      </c>
      <c r="W10" s="141">
        <v>108.4</v>
      </c>
      <c r="X10" s="142">
        <v>6</v>
      </c>
      <c r="Y10" s="142">
        <v>6</v>
      </c>
      <c r="Z10" s="141">
        <v>100</v>
      </c>
      <c r="AA10" s="142">
        <v>78</v>
      </c>
      <c r="AB10" s="142">
        <v>88</v>
      </c>
      <c r="AC10" s="141">
        <v>112.82051282051282</v>
      </c>
    </row>
    <row r="11" spans="1:29" s="35" customFormat="1" ht="60">
      <c r="A11" s="129" t="s">
        <v>29</v>
      </c>
      <c r="B11" s="34">
        <v>45.5</v>
      </c>
      <c r="C11" s="140">
        <v>23000</v>
      </c>
      <c r="D11" s="140">
        <v>23703</v>
      </c>
      <c r="E11" s="141">
        <v>103.05652173913043</v>
      </c>
      <c r="F11" s="143">
        <v>3230</v>
      </c>
      <c r="G11" s="140">
        <v>3425</v>
      </c>
      <c r="H11" s="144">
        <v>106.03715170278637</v>
      </c>
      <c r="I11" s="145">
        <v>234</v>
      </c>
      <c r="J11" s="145">
        <v>240</v>
      </c>
      <c r="K11" s="144">
        <v>102.56410256410255</v>
      </c>
      <c r="L11" s="145">
        <v>25</v>
      </c>
      <c r="M11" s="145">
        <v>26</v>
      </c>
      <c r="N11" s="144">
        <v>104</v>
      </c>
      <c r="O11" s="145">
        <v>3</v>
      </c>
      <c r="P11" s="145">
        <v>5</v>
      </c>
      <c r="Q11" s="144">
        <v>166.66666666666669</v>
      </c>
      <c r="R11" s="145">
        <v>2</v>
      </c>
      <c r="S11" s="145">
        <v>3</v>
      </c>
      <c r="T11" s="144">
        <v>150</v>
      </c>
      <c r="U11" s="145">
        <v>129</v>
      </c>
      <c r="V11" s="145">
        <v>129</v>
      </c>
      <c r="W11" s="144">
        <v>100</v>
      </c>
      <c r="X11" s="145">
        <v>11</v>
      </c>
      <c r="Y11" s="145">
        <v>11</v>
      </c>
      <c r="Z11" s="144">
        <v>100</v>
      </c>
      <c r="AA11" s="145">
        <v>88</v>
      </c>
      <c r="AB11" s="145">
        <v>88</v>
      </c>
      <c r="AC11" s="144">
        <v>100</v>
      </c>
    </row>
    <row r="12" spans="1:29" s="35" customFormat="1" ht="75">
      <c r="A12" s="129" t="s">
        <v>30</v>
      </c>
      <c r="B12" s="126">
        <v>45.6</v>
      </c>
      <c r="C12" s="146">
        <v>21100</v>
      </c>
      <c r="D12" s="146">
        <v>28367</v>
      </c>
      <c r="E12" s="128">
        <v>134.44075829383885</v>
      </c>
      <c r="F12" s="146">
        <v>2850</v>
      </c>
      <c r="G12" s="146">
        <v>2903</v>
      </c>
      <c r="H12" s="144">
        <v>101.85964912280703</v>
      </c>
      <c r="I12" s="146">
        <v>180</v>
      </c>
      <c r="J12" s="146">
        <v>180</v>
      </c>
      <c r="K12" s="144">
        <v>100</v>
      </c>
      <c r="L12" s="131">
        <v>14</v>
      </c>
      <c r="M12" s="131">
        <v>14</v>
      </c>
      <c r="N12" s="144">
        <v>100</v>
      </c>
      <c r="O12" s="132">
        <v>2</v>
      </c>
      <c r="P12" s="132">
        <v>2</v>
      </c>
      <c r="Q12" s="144">
        <v>100</v>
      </c>
      <c r="R12" s="131">
        <v>0</v>
      </c>
      <c r="S12" s="131">
        <v>0</v>
      </c>
      <c r="T12" s="144">
        <v>100</v>
      </c>
      <c r="U12" s="146">
        <v>40</v>
      </c>
      <c r="V12" s="146">
        <v>41</v>
      </c>
      <c r="W12" s="144">
        <v>102.49999999999999</v>
      </c>
      <c r="X12" s="131">
        <v>0</v>
      </c>
      <c r="Y12" s="131">
        <v>0</v>
      </c>
      <c r="Z12" s="144">
        <v>100</v>
      </c>
      <c r="AA12" s="131">
        <v>80</v>
      </c>
      <c r="AB12" s="131">
        <v>80</v>
      </c>
      <c r="AC12" s="130">
        <v>100</v>
      </c>
    </row>
    <row r="13" spans="1:29" s="47" customFormat="1" ht="16.5" customHeight="1">
      <c r="A13" s="46" t="s">
        <v>2</v>
      </c>
      <c r="B13" s="40">
        <v>94.04143681369966</v>
      </c>
      <c r="C13" s="147">
        <v>99550</v>
      </c>
      <c r="D13" s="147">
        <v>115655</v>
      </c>
      <c r="E13" s="148">
        <v>116.17780010045205</v>
      </c>
      <c r="F13" s="147">
        <v>17520</v>
      </c>
      <c r="G13" s="147">
        <v>17778</v>
      </c>
      <c r="H13" s="148">
        <v>101.47260273972603</v>
      </c>
      <c r="I13" s="147">
        <v>744</v>
      </c>
      <c r="J13" s="147">
        <v>752</v>
      </c>
      <c r="K13" s="148">
        <v>101.0752688172043</v>
      </c>
      <c r="L13" s="147">
        <v>73</v>
      </c>
      <c r="M13" s="147">
        <v>74</v>
      </c>
      <c r="N13" s="148">
        <v>101.36986301369863</v>
      </c>
      <c r="O13" s="147">
        <v>17</v>
      </c>
      <c r="P13" s="147">
        <v>19</v>
      </c>
      <c r="Q13" s="148">
        <v>111.76470588235294</v>
      </c>
      <c r="R13" s="147">
        <v>5</v>
      </c>
      <c r="S13" s="147">
        <v>6</v>
      </c>
      <c r="T13" s="148">
        <v>120</v>
      </c>
      <c r="U13" s="147">
        <v>419</v>
      </c>
      <c r="V13" s="147">
        <v>441</v>
      </c>
      <c r="W13" s="148">
        <v>105.25059665871122</v>
      </c>
      <c r="X13" s="147">
        <v>17</v>
      </c>
      <c r="Y13" s="147">
        <v>17</v>
      </c>
      <c r="Z13" s="148">
        <v>100</v>
      </c>
      <c r="AA13" s="147">
        <v>82</v>
      </c>
      <c r="AB13" s="147">
        <v>85.33333333333333</v>
      </c>
      <c r="AC13" s="148">
        <v>104.06504065040649</v>
      </c>
    </row>
    <row r="14" ht="12.75" customHeight="1"/>
    <row r="15" ht="12" customHeight="1"/>
    <row r="16" spans="1:13" s="15" customFormat="1" ht="19.5" customHeight="1" hidden="1">
      <c r="A16" s="239" t="s">
        <v>154</v>
      </c>
      <c r="B16" s="239"/>
      <c r="C16" s="239"/>
      <c r="D16" s="239"/>
      <c r="E16" s="239"/>
      <c r="F16" s="239"/>
      <c r="G16" s="218"/>
      <c r="H16" s="218"/>
      <c r="J16" s="216" t="s">
        <v>49</v>
      </c>
      <c r="K16" s="216"/>
      <c r="L16" s="216"/>
      <c r="M16" s="216"/>
    </row>
    <row r="17" spans="1:13" ht="12.75" hidden="1">
      <c r="A17" s="239"/>
      <c r="B17" s="239"/>
      <c r="C17" s="239"/>
      <c r="D17" s="239"/>
      <c r="E17" s="239"/>
      <c r="F17" s="239"/>
      <c r="G17" s="217" t="s">
        <v>47</v>
      </c>
      <c r="H17" s="217"/>
      <c r="J17" s="217" t="s">
        <v>48</v>
      </c>
      <c r="K17" s="217"/>
      <c r="L17" s="217"/>
      <c r="M17" s="217"/>
    </row>
    <row r="18" spans="1:5" ht="12.75" customHeight="1">
      <c r="A18" s="15"/>
      <c r="B18" s="15"/>
      <c r="C18" s="15"/>
      <c r="D18" s="16"/>
      <c r="E18" s="16"/>
    </row>
    <row r="19" spans="4:5" ht="12.75" customHeight="1">
      <c r="D19" s="17"/>
      <c r="E19" s="17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1">
    <mergeCell ref="A16:F17"/>
    <mergeCell ref="F7:H7"/>
    <mergeCell ref="C7:E7"/>
    <mergeCell ref="J17:M17"/>
    <mergeCell ref="G16:H16"/>
    <mergeCell ref="U7:W7"/>
    <mergeCell ref="X7:Z7"/>
    <mergeCell ref="R7:T7"/>
    <mergeCell ref="J16:M16"/>
    <mergeCell ref="G17:H17"/>
    <mergeCell ref="L7:N7"/>
    <mergeCell ref="A2:AB2"/>
    <mergeCell ref="G4:S4"/>
    <mergeCell ref="C6:Z6"/>
    <mergeCell ref="AA6:AC6"/>
    <mergeCell ref="A4:F4"/>
    <mergeCell ref="AA7:AC7"/>
    <mergeCell ref="I7:K7"/>
    <mergeCell ref="O7:Q7"/>
    <mergeCell ref="B6:B8"/>
    <mergeCell ref="A6:A8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tabSelected="1" zoomScalePageLayoutView="0" workbookViewId="0" topLeftCell="A1">
      <selection activeCell="D10" sqref="D10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198" t="s">
        <v>241</v>
      </c>
      <c r="B2" s="198"/>
      <c r="C2" s="198"/>
      <c r="D2" s="198"/>
      <c r="E2" s="198"/>
    </row>
    <row r="3" spans="1:4" ht="15.75">
      <c r="A3" s="1"/>
      <c r="B3" s="1"/>
      <c r="C3" s="1"/>
      <c r="D3" s="1"/>
    </row>
    <row r="4" spans="1:5" ht="35.25" customHeight="1">
      <c r="A4" s="240" t="s">
        <v>51</v>
      </c>
      <c r="B4" s="240"/>
      <c r="C4" s="241" t="s">
        <v>52</v>
      </c>
      <c r="D4" s="241"/>
      <c r="E4" s="241"/>
    </row>
    <row r="6" spans="1:5" s="6" customFormat="1" ht="41.25" customHeight="1">
      <c r="A6" s="238" t="s">
        <v>0</v>
      </c>
      <c r="B6" s="238" t="s">
        <v>10</v>
      </c>
      <c r="C6" s="242" t="s">
        <v>12</v>
      </c>
      <c r="D6" s="243"/>
      <c r="E6" s="244"/>
    </row>
    <row r="7" spans="1:5" s="6" customFormat="1" ht="42" customHeight="1">
      <c r="A7" s="238"/>
      <c r="B7" s="238"/>
      <c r="C7" s="242" t="s">
        <v>50</v>
      </c>
      <c r="D7" s="243"/>
      <c r="E7" s="244"/>
    </row>
    <row r="8" spans="1:5" s="6" customFormat="1" ht="41.25" customHeight="1">
      <c r="A8" s="238"/>
      <c r="B8" s="238"/>
      <c r="C8" s="5" t="s">
        <v>4</v>
      </c>
      <c r="D8" s="5" t="s">
        <v>5</v>
      </c>
      <c r="E8" s="5" t="s">
        <v>158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7"/>
    </row>
    <row r="10" spans="1:5" ht="46.5" customHeight="1">
      <c r="A10" s="66" t="s">
        <v>35</v>
      </c>
      <c r="B10" s="34">
        <v>40.5</v>
      </c>
      <c r="C10" s="112">
        <v>75</v>
      </c>
      <c r="D10" s="112">
        <v>76</v>
      </c>
      <c r="E10" s="113">
        <f>D10/C10*100</f>
        <v>101.33333333333334</v>
      </c>
    </row>
    <row r="11" spans="1:5" s="2" customFormat="1" ht="16.5" customHeight="1">
      <c r="A11" s="8" t="s">
        <v>2</v>
      </c>
      <c r="B11" s="9">
        <f>B10</f>
        <v>40.5</v>
      </c>
      <c r="C11" s="10">
        <f>SUM(C10:C10)</f>
        <v>75</v>
      </c>
      <c r="D11" s="10">
        <f>SUM(D10:D10)</f>
        <v>76</v>
      </c>
      <c r="E11" s="39">
        <f>D11/C11*100</f>
        <v>101.33333333333334</v>
      </c>
    </row>
    <row r="14" spans="1:8" s="15" customFormat="1" ht="20.25" customHeight="1" hidden="1">
      <c r="A14" s="251" t="s">
        <v>201</v>
      </c>
      <c r="B14" s="45"/>
      <c r="C14" s="42" t="s">
        <v>202</v>
      </c>
      <c r="D14" s="16"/>
      <c r="E14" s="48"/>
      <c r="F14" s="48"/>
      <c r="G14" s="48"/>
      <c r="H14" s="16"/>
    </row>
    <row r="15" spans="1:8" ht="15.75" customHeight="1" hidden="1">
      <c r="A15" s="251"/>
      <c r="B15" s="43" t="s">
        <v>47</v>
      </c>
      <c r="C15" s="43" t="s">
        <v>48</v>
      </c>
      <c r="D15" s="17"/>
      <c r="E15" s="44"/>
      <c r="F15" s="44"/>
      <c r="G15" s="44"/>
      <c r="H15" s="17"/>
    </row>
    <row r="16" spans="4:8" ht="12.75">
      <c r="D16" s="17"/>
      <c r="E16" s="17"/>
      <c r="F16" s="17"/>
      <c r="G16" s="17"/>
      <c r="H16" s="17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198" t="s">
        <v>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99" t="s">
        <v>8</v>
      </c>
      <c r="B4" s="199"/>
      <c r="C4" s="199"/>
      <c r="D4" s="219" t="s">
        <v>54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6" spans="1:16" s="6" customFormat="1" ht="41.25" customHeight="1">
      <c r="A6" s="238" t="s">
        <v>0</v>
      </c>
      <c r="B6" s="238" t="s">
        <v>10</v>
      </c>
      <c r="C6" s="254" t="s">
        <v>55</v>
      </c>
      <c r="D6" s="259" t="s">
        <v>56</v>
      </c>
      <c r="E6" s="243"/>
      <c r="F6" s="244"/>
      <c r="G6" s="23" t="s">
        <v>57</v>
      </c>
      <c r="H6" s="259" t="s">
        <v>58</v>
      </c>
      <c r="I6" s="243"/>
      <c r="J6" s="243"/>
      <c r="K6" s="243"/>
      <c r="L6" s="243"/>
      <c r="M6" s="256" t="s">
        <v>59</v>
      </c>
      <c r="N6" s="238"/>
      <c r="O6" s="238"/>
      <c r="P6" s="238"/>
    </row>
    <row r="7" spans="1:16" s="6" customFormat="1" ht="77.25" customHeight="1">
      <c r="A7" s="238"/>
      <c r="B7" s="238"/>
      <c r="C7" s="258"/>
      <c r="D7" s="254" t="s">
        <v>60</v>
      </c>
      <c r="E7" s="254" t="s">
        <v>60</v>
      </c>
      <c r="F7" s="254" t="s">
        <v>60</v>
      </c>
      <c r="G7" s="254" t="s">
        <v>60</v>
      </c>
      <c r="H7" s="256" t="s">
        <v>60</v>
      </c>
      <c r="I7" s="25"/>
      <c r="J7" s="254" t="s">
        <v>61</v>
      </c>
      <c r="K7" s="256" t="s">
        <v>1</v>
      </c>
      <c r="L7" s="256" t="s">
        <v>36</v>
      </c>
      <c r="M7" s="252" t="s">
        <v>62</v>
      </c>
      <c r="N7" s="254" t="s">
        <v>61</v>
      </c>
      <c r="O7" s="254" t="s">
        <v>63</v>
      </c>
      <c r="P7" s="254" t="s">
        <v>64</v>
      </c>
    </row>
    <row r="8" spans="1:16" s="6" customFormat="1" ht="1.5" customHeight="1">
      <c r="A8" s="238"/>
      <c r="B8" s="238"/>
      <c r="C8" s="257"/>
      <c r="D8" s="257"/>
      <c r="E8" s="257"/>
      <c r="F8" s="257"/>
      <c r="G8" s="257"/>
      <c r="H8" s="256"/>
      <c r="I8" s="5" t="s">
        <v>36</v>
      </c>
      <c r="J8" s="257"/>
      <c r="K8" s="238"/>
      <c r="L8" s="256"/>
      <c r="M8" s="253"/>
      <c r="N8" s="257"/>
      <c r="O8" s="257"/>
      <c r="P8" s="255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6">
        <v>13</v>
      </c>
      <c r="N9" s="11">
        <v>14</v>
      </c>
      <c r="O9" s="11">
        <v>15</v>
      </c>
      <c r="P9" s="27">
        <v>16</v>
      </c>
    </row>
    <row r="10" spans="1:16" ht="111.75" customHeight="1">
      <c r="A10" s="18" t="s">
        <v>54</v>
      </c>
      <c r="B10" s="19"/>
      <c r="C10" s="28" t="s">
        <v>65</v>
      </c>
      <c r="D10" s="29" t="s">
        <v>66</v>
      </c>
      <c r="E10" s="29"/>
      <c r="F10" s="29"/>
      <c r="G10" s="29" t="s">
        <v>67</v>
      </c>
      <c r="H10" s="29" t="s">
        <v>68</v>
      </c>
      <c r="I10" s="29"/>
      <c r="J10" s="29" t="s">
        <v>69</v>
      </c>
      <c r="K10" s="29">
        <v>91.588</v>
      </c>
      <c r="L10" s="29">
        <v>91.588</v>
      </c>
      <c r="M10" s="30" t="s">
        <v>70</v>
      </c>
      <c r="N10" s="29" t="s">
        <v>71</v>
      </c>
      <c r="O10" s="29">
        <v>100</v>
      </c>
      <c r="P10" s="29">
        <v>100</v>
      </c>
    </row>
    <row r="11" spans="1:16" s="2" customFormat="1" ht="16.5" customHeight="1">
      <c r="A11" s="20"/>
      <c r="B11" s="21"/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31"/>
    </row>
    <row r="12" ht="12.75">
      <c r="A12" s="32"/>
    </row>
    <row r="13" spans="1:16" ht="94.5" customHeight="1">
      <c r="A13" s="238" t="s">
        <v>0</v>
      </c>
      <c r="B13" s="238" t="s">
        <v>10</v>
      </c>
      <c r="C13" s="254" t="s">
        <v>72</v>
      </c>
      <c r="D13" s="259" t="s">
        <v>73</v>
      </c>
      <c r="E13" s="243"/>
      <c r="F13" s="244"/>
      <c r="G13" s="23" t="s">
        <v>74</v>
      </c>
      <c r="H13" s="256" t="s">
        <v>75</v>
      </c>
      <c r="I13" s="238"/>
      <c r="J13" s="238"/>
      <c r="K13" s="238"/>
      <c r="L13" s="238"/>
      <c r="M13" s="256" t="s">
        <v>76</v>
      </c>
      <c r="N13" s="238"/>
      <c r="O13" s="238"/>
      <c r="P13" s="238"/>
    </row>
    <row r="14" spans="1:16" s="15" customFormat="1" ht="34.5" customHeight="1">
      <c r="A14" s="238"/>
      <c r="B14" s="238"/>
      <c r="C14" s="258"/>
      <c r="D14" s="24" t="s">
        <v>60</v>
      </c>
      <c r="E14" s="24" t="s">
        <v>60</v>
      </c>
      <c r="F14" s="24" t="s">
        <v>60</v>
      </c>
      <c r="G14" s="24" t="s">
        <v>60</v>
      </c>
      <c r="H14" s="254" t="s">
        <v>60</v>
      </c>
      <c r="I14" s="25"/>
      <c r="J14" s="254" t="s">
        <v>61</v>
      </c>
      <c r="K14" s="256" t="s">
        <v>1</v>
      </c>
      <c r="L14" s="256" t="s">
        <v>36</v>
      </c>
      <c r="M14" s="252" t="s">
        <v>62</v>
      </c>
      <c r="N14" s="254" t="s">
        <v>61</v>
      </c>
      <c r="O14" s="254" t="s">
        <v>63</v>
      </c>
      <c r="P14" s="254" t="s">
        <v>64</v>
      </c>
    </row>
    <row r="15" spans="1:16" ht="43.5" customHeight="1">
      <c r="A15" s="238"/>
      <c r="B15" s="238"/>
      <c r="C15" s="257"/>
      <c r="D15" s="24" t="s">
        <v>77</v>
      </c>
      <c r="E15" s="24" t="s">
        <v>78</v>
      </c>
      <c r="F15" s="24" t="s">
        <v>79</v>
      </c>
      <c r="G15" s="24" t="s">
        <v>80</v>
      </c>
      <c r="H15" s="255"/>
      <c r="I15" s="5" t="s">
        <v>36</v>
      </c>
      <c r="J15" s="257"/>
      <c r="K15" s="238"/>
      <c r="L15" s="256"/>
      <c r="M15" s="253"/>
      <c r="N15" s="257"/>
      <c r="O15" s="257"/>
      <c r="P15" s="255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6">
        <v>13</v>
      </c>
      <c r="N16" s="11">
        <v>14</v>
      </c>
      <c r="O16" s="11">
        <v>15</v>
      </c>
      <c r="P16" s="27">
        <v>16</v>
      </c>
    </row>
    <row r="17" spans="1:16" ht="135">
      <c r="A17" s="18" t="s">
        <v>54</v>
      </c>
      <c r="B17" s="19"/>
      <c r="C17" s="28" t="s">
        <v>81</v>
      </c>
      <c r="D17" s="29" t="s">
        <v>82</v>
      </c>
      <c r="E17" s="29" t="s">
        <v>83</v>
      </c>
      <c r="F17" s="29" t="s">
        <v>84</v>
      </c>
      <c r="G17" s="29" t="s">
        <v>85</v>
      </c>
      <c r="H17" s="29" t="s">
        <v>86</v>
      </c>
      <c r="I17" s="29"/>
      <c r="J17" s="29" t="s">
        <v>87</v>
      </c>
      <c r="K17" s="29">
        <v>6</v>
      </c>
      <c r="L17" s="29">
        <v>6</v>
      </c>
      <c r="M17" s="29" t="s">
        <v>88</v>
      </c>
      <c r="N17" s="29" t="s">
        <v>71</v>
      </c>
      <c r="O17" s="29">
        <v>100</v>
      </c>
      <c r="P17" s="29">
        <v>100</v>
      </c>
    </row>
    <row r="18" spans="1:16" ht="135">
      <c r="A18" s="18" t="s">
        <v>54</v>
      </c>
      <c r="B18" s="19"/>
      <c r="C18" s="28" t="s">
        <v>81</v>
      </c>
      <c r="D18" s="29" t="s">
        <v>89</v>
      </c>
      <c r="E18" s="29" t="s">
        <v>89</v>
      </c>
      <c r="F18" s="29" t="s">
        <v>84</v>
      </c>
      <c r="G18" s="29" t="s">
        <v>85</v>
      </c>
      <c r="H18" s="29" t="s">
        <v>86</v>
      </c>
      <c r="I18" s="22"/>
      <c r="J18" s="29" t="s">
        <v>87</v>
      </c>
      <c r="K18" s="29">
        <v>777</v>
      </c>
      <c r="L18" s="29">
        <v>777</v>
      </c>
      <c r="M18" s="29" t="s">
        <v>88</v>
      </c>
      <c r="N18" s="29" t="s">
        <v>71</v>
      </c>
      <c r="O18" s="29">
        <v>100</v>
      </c>
      <c r="P18" s="29">
        <v>100</v>
      </c>
    </row>
    <row r="19" spans="1:16" ht="135">
      <c r="A19" s="18" t="s">
        <v>54</v>
      </c>
      <c r="B19" s="19"/>
      <c r="C19" s="28" t="s">
        <v>81</v>
      </c>
      <c r="D19" s="29" t="s">
        <v>90</v>
      </c>
      <c r="E19" s="29" t="s">
        <v>91</v>
      </c>
      <c r="F19" s="29" t="s">
        <v>84</v>
      </c>
      <c r="G19" s="29" t="s">
        <v>92</v>
      </c>
      <c r="H19" s="29" t="s">
        <v>86</v>
      </c>
      <c r="J19" s="29" t="s">
        <v>87</v>
      </c>
      <c r="K19" s="29">
        <v>78</v>
      </c>
      <c r="L19" s="29">
        <v>78</v>
      </c>
      <c r="M19" s="29" t="s">
        <v>88</v>
      </c>
      <c r="N19" s="29" t="s">
        <v>71</v>
      </c>
      <c r="O19" s="29">
        <v>100</v>
      </c>
      <c r="P19" s="29">
        <v>100</v>
      </c>
    </row>
    <row r="20" spans="1:16" ht="135">
      <c r="A20" s="18" t="s">
        <v>54</v>
      </c>
      <c r="B20" s="19"/>
      <c r="C20" s="28" t="s">
        <v>81</v>
      </c>
      <c r="D20" s="29" t="s">
        <v>93</v>
      </c>
      <c r="E20" s="29" t="s">
        <v>94</v>
      </c>
      <c r="F20" s="29" t="s">
        <v>84</v>
      </c>
      <c r="G20" s="29" t="s">
        <v>92</v>
      </c>
      <c r="H20" s="29" t="s">
        <v>86</v>
      </c>
      <c r="J20" s="29" t="s">
        <v>87</v>
      </c>
      <c r="K20" s="29">
        <v>60</v>
      </c>
      <c r="L20" s="29">
        <v>60</v>
      </c>
      <c r="M20" s="29" t="s">
        <v>88</v>
      </c>
      <c r="N20" s="29" t="s">
        <v>71</v>
      </c>
      <c r="O20" s="29">
        <v>100</v>
      </c>
      <c r="P20" s="29">
        <v>100</v>
      </c>
    </row>
    <row r="21" spans="1:16" ht="135">
      <c r="A21" s="18" t="s">
        <v>54</v>
      </c>
      <c r="B21" s="19"/>
      <c r="C21" s="28" t="s">
        <v>81</v>
      </c>
      <c r="D21" s="29" t="s">
        <v>82</v>
      </c>
      <c r="E21" s="29" t="s">
        <v>95</v>
      </c>
      <c r="F21" s="29" t="s">
        <v>84</v>
      </c>
      <c r="G21" s="29" t="s">
        <v>92</v>
      </c>
      <c r="H21" s="29" t="s">
        <v>86</v>
      </c>
      <c r="J21" s="29" t="s">
        <v>87</v>
      </c>
      <c r="K21" s="29">
        <v>78</v>
      </c>
      <c r="L21" s="29">
        <v>78</v>
      </c>
      <c r="M21" s="29" t="s">
        <v>88</v>
      </c>
      <c r="N21" s="29" t="s">
        <v>71</v>
      </c>
      <c r="O21" s="29">
        <v>100</v>
      </c>
      <c r="P21" s="29">
        <v>100</v>
      </c>
    </row>
    <row r="22" spans="1:16" ht="135">
      <c r="A22" s="18" t="s">
        <v>54</v>
      </c>
      <c r="B22" s="19"/>
      <c r="C22" s="28" t="s">
        <v>81</v>
      </c>
      <c r="D22" s="29" t="s">
        <v>96</v>
      </c>
      <c r="E22" s="29" t="s">
        <v>97</v>
      </c>
      <c r="F22" s="29" t="s">
        <v>84</v>
      </c>
      <c r="G22" s="29" t="s">
        <v>85</v>
      </c>
      <c r="H22" s="29" t="s">
        <v>86</v>
      </c>
      <c r="J22" s="29" t="s">
        <v>87</v>
      </c>
      <c r="K22" s="29">
        <v>156</v>
      </c>
      <c r="L22" s="29">
        <v>156</v>
      </c>
      <c r="M22" s="29" t="s">
        <v>88</v>
      </c>
      <c r="N22" s="29" t="s">
        <v>71</v>
      </c>
      <c r="O22" s="29">
        <v>100</v>
      </c>
      <c r="P22" s="29">
        <v>100</v>
      </c>
    </row>
    <row r="23" spans="1:16" ht="135">
      <c r="A23" s="18" t="s">
        <v>54</v>
      </c>
      <c r="B23" s="19"/>
      <c r="C23" s="28" t="s">
        <v>81</v>
      </c>
      <c r="D23" s="29" t="s">
        <v>82</v>
      </c>
      <c r="E23" s="29" t="s">
        <v>98</v>
      </c>
      <c r="F23" s="29" t="s">
        <v>84</v>
      </c>
      <c r="G23" s="29" t="s">
        <v>92</v>
      </c>
      <c r="H23" s="29" t="s">
        <v>86</v>
      </c>
      <c r="J23" s="29" t="s">
        <v>87</v>
      </c>
      <c r="K23" s="29">
        <v>6</v>
      </c>
      <c r="L23" s="29">
        <v>6</v>
      </c>
      <c r="M23" s="29" t="s">
        <v>88</v>
      </c>
      <c r="N23" s="29" t="s">
        <v>71</v>
      </c>
      <c r="O23" s="29">
        <v>100</v>
      </c>
      <c r="P23" s="29">
        <v>100</v>
      </c>
    </row>
    <row r="24" spans="1:16" ht="135">
      <c r="A24" s="18" t="s">
        <v>54</v>
      </c>
      <c r="B24" s="19"/>
      <c r="C24" s="28" t="s">
        <v>81</v>
      </c>
      <c r="D24" s="29" t="s">
        <v>82</v>
      </c>
      <c r="E24" s="29" t="s">
        <v>98</v>
      </c>
      <c r="F24" s="29" t="s">
        <v>84</v>
      </c>
      <c r="G24" s="29" t="s">
        <v>85</v>
      </c>
      <c r="H24" s="29" t="s">
        <v>86</v>
      </c>
      <c r="J24" s="29" t="s">
        <v>87</v>
      </c>
      <c r="K24" s="29">
        <v>6</v>
      </c>
      <c r="L24" s="29">
        <v>6</v>
      </c>
      <c r="M24" s="29" t="s">
        <v>88</v>
      </c>
      <c r="N24" s="29" t="s">
        <v>71</v>
      </c>
      <c r="O24" s="29">
        <v>100</v>
      </c>
      <c r="P24" s="29">
        <v>100</v>
      </c>
    </row>
    <row r="25" spans="1:16" ht="135">
      <c r="A25" s="18" t="s">
        <v>54</v>
      </c>
      <c r="B25" s="19"/>
      <c r="C25" s="28" t="s">
        <v>81</v>
      </c>
      <c r="D25" s="29" t="s">
        <v>99</v>
      </c>
      <c r="E25" s="29" t="s">
        <v>99</v>
      </c>
      <c r="F25" s="29" t="s">
        <v>84</v>
      </c>
      <c r="G25" s="29" t="s">
        <v>85</v>
      </c>
      <c r="H25" s="29" t="s">
        <v>86</v>
      </c>
      <c r="J25" s="29" t="s">
        <v>87</v>
      </c>
      <c r="K25" s="29">
        <v>26</v>
      </c>
      <c r="L25" s="29">
        <v>26</v>
      </c>
      <c r="M25" s="29" t="s">
        <v>88</v>
      </c>
      <c r="N25" s="29" t="s">
        <v>71</v>
      </c>
      <c r="O25" s="29">
        <v>100</v>
      </c>
      <c r="P25" s="29">
        <v>100</v>
      </c>
    </row>
    <row r="26" spans="1:16" ht="135">
      <c r="A26" s="18" t="s">
        <v>54</v>
      </c>
      <c r="B26" s="19"/>
      <c r="C26" s="28" t="s">
        <v>81</v>
      </c>
      <c r="D26" s="29" t="s">
        <v>90</v>
      </c>
      <c r="E26" s="29" t="s">
        <v>100</v>
      </c>
      <c r="F26" s="29" t="s">
        <v>84</v>
      </c>
      <c r="G26" s="29" t="s">
        <v>92</v>
      </c>
      <c r="H26" s="29" t="s">
        <v>86</v>
      </c>
      <c r="J26" s="29" t="s">
        <v>87</v>
      </c>
      <c r="K26" s="29">
        <v>72</v>
      </c>
      <c r="L26" s="29">
        <v>72</v>
      </c>
      <c r="M26" s="29" t="s">
        <v>88</v>
      </c>
      <c r="N26" s="29" t="s">
        <v>71</v>
      </c>
      <c r="O26" s="29">
        <v>100</v>
      </c>
      <c r="P26" s="29">
        <v>100</v>
      </c>
    </row>
    <row r="27" spans="1:16" ht="135">
      <c r="A27" s="18" t="s">
        <v>54</v>
      </c>
      <c r="B27" s="19"/>
      <c r="C27" s="28" t="s">
        <v>81</v>
      </c>
      <c r="D27" s="29" t="s">
        <v>101</v>
      </c>
      <c r="E27" s="29" t="s">
        <v>102</v>
      </c>
      <c r="F27" s="29" t="s">
        <v>84</v>
      </c>
      <c r="G27" s="29" t="s">
        <v>92</v>
      </c>
      <c r="H27" s="29" t="s">
        <v>86</v>
      </c>
      <c r="J27" s="29" t="s">
        <v>87</v>
      </c>
      <c r="K27" s="29">
        <v>78</v>
      </c>
      <c r="L27" s="29">
        <v>78</v>
      </c>
      <c r="M27" s="29" t="s">
        <v>88</v>
      </c>
      <c r="N27" s="29" t="s">
        <v>71</v>
      </c>
      <c r="O27" s="29">
        <v>100</v>
      </c>
      <c r="P27" s="29">
        <v>100</v>
      </c>
    </row>
    <row r="28" spans="1:16" ht="135">
      <c r="A28" s="18" t="s">
        <v>54</v>
      </c>
      <c r="B28" s="19"/>
      <c r="C28" s="28" t="s">
        <v>81</v>
      </c>
      <c r="D28" s="29" t="s">
        <v>82</v>
      </c>
      <c r="E28" s="29" t="s">
        <v>103</v>
      </c>
      <c r="F28" s="29" t="s">
        <v>84</v>
      </c>
      <c r="G28" s="29" t="s">
        <v>92</v>
      </c>
      <c r="H28" s="29" t="s">
        <v>86</v>
      </c>
      <c r="J28" s="29" t="s">
        <v>87</v>
      </c>
      <c r="K28" s="29">
        <v>72</v>
      </c>
      <c r="L28" s="29">
        <v>72</v>
      </c>
      <c r="M28" s="29" t="s">
        <v>88</v>
      </c>
      <c r="N28" s="29" t="s">
        <v>71</v>
      </c>
      <c r="O28" s="29">
        <v>100</v>
      </c>
      <c r="P28" s="29">
        <v>100</v>
      </c>
    </row>
    <row r="29" spans="1:16" ht="135">
      <c r="A29" s="18" t="s">
        <v>54</v>
      </c>
      <c r="B29" s="19"/>
      <c r="C29" s="28" t="s">
        <v>81</v>
      </c>
      <c r="D29" s="29" t="s">
        <v>82</v>
      </c>
      <c r="E29" s="29" t="s">
        <v>104</v>
      </c>
      <c r="F29" s="29" t="s">
        <v>84</v>
      </c>
      <c r="G29" s="29" t="s">
        <v>92</v>
      </c>
      <c r="H29" s="29" t="s">
        <v>86</v>
      </c>
      <c r="J29" s="29" t="s">
        <v>87</v>
      </c>
      <c r="K29" s="29">
        <v>78</v>
      </c>
      <c r="L29" s="29">
        <v>78</v>
      </c>
      <c r="M29" s="29" t="s">
        <v>88</v>
      </c>
      <c r="N29" s="29" t="s">
        <v>71</v>
      </c>
      <c r="O29" s="29">
        <v>100</v>
      </c>
      <c r="P29" s="29">
        <v>100</v>
      </c>
    </row>
    <row r="30" spans="1:16" ht="135">
      <c r="A30" s="18" t="s">
        <v>54</v>
      </c>
      <c r="B30" s="19"/>
      <c r="C30" s="28" t="s">
        <v>81</v>
      </c>
      <c r="D30" s="29" t="s">
        <v>105</v>
      </c>
      <c r="E30" s="29" t="s">
        <v>106</v>
      </c>
      <c r="F30" s="29" t="s">
        <v>84</v>
      </c>
      <c r="G30" s="29" t="s">
        <v>85</v>
      </c>
      <c r="H30" s="29" t="s">
        <v>86</v>
      </c>
      <c r="J30" s="29" t="s">
        <v>87</v>
      </c>
      <c r="K30" s="29">
        <v>156</v>
      </c>
      <c r="L30" s="29">
        <v>156</v>
      </c>
      <c r="M30" s="29" t="s">
        <v>88</v>
      </c>
      <c r="N30" s="29" t="s">
        <v>71</v>
      </c>
      <c r="O30" s="29">
        <v>100</v>
      </c>
      <c r="P30" s="29">
        <v>100</v>
      </c>
    </row>
    <row r="31" spans="1:16" ht="135">
      <c r="A31" s="18" t="s">
        <v>54</v>
      </c>
      <c r="B31" s="19"/>
      <c r="C31" s="28" t="s">
        <v>81</v>
      </c>
      <c r="D31" s="29" t="s">
        <v>107</v>
      </c>
      <c r="E31" s="29" t="s">
        <v>108</v>
      </c>
      <c r="F31" s="29" t="s">
        <v>84</v>
      </c>
      <c r="G31" s="29" t="s">
        <v>85</v>
      </c>
      <c r="H31" s="29" t="s">
        <v>86</v>
      </c>
      <c r="J31" s="29" t="s">
        <v>87</v>
      </c>
      <c r="K31" s="29">
        <v>4</v>
      </c>
      <c r="L31" s="29">
        <v>4</v>
      </c>
      <c r="M31" s="29" t="s">
        <v>88</v>
      </c>
      <c r="N31" s="29" t="s">
        <v>71</v>
      </c>
      <c r="O31" s="29">
        <v>100</v>
      </c>
      <c r="P31" s="29">
        <v>100</v>
      </c>
    </row>
    <row r="32" spans="1:16" ht="135">
      <c r="A32" s="18" t="s">
        <v>54</v>
      </c>
      <c r="B32" s="19"/>
      <c r="C32" s="28" t="s">
        <v>81</v>
      </c>
      <c r="D32" s="29" t="s">
        <v>109</v>
      </c>
      <c r="E32" s="29" t="s">
        <v>110</v>
      </c>
      <c r="F32" s="29" t="s">
        <v>84</v>
      </c>
      <c r="G32" s="29" t="s">
        <v>92</v>
      </c>
      <c r="H32" s="29" t="s">
        <v>86</v>
      </c>
      <c r="J32" s="29" t="s">
        <v>87</v>
      </c>
      <c r="K32" s="29">
        <v>624</v>
      </c>
      <c r="L32" s="29">
        <v>624</v>
      </c>
      <c r="M32" s="29" t="s">
        <v>88</v>
      </c>
      <c r="N32" s="29" t="s">
        <v>71</v>
      </c>
      <c r="O32" s="29">
        <v>100</v>
      </c>
      <c r="P32" s="29">
        <v>100</v>
      </c>
    </row>
    <row r="33" spans="1:16" ht="135">
      <c r="A33" s="18" t="s">
        <v>54</v>
      </c>
      <c r="B33" s="19"/>
      <c r="C33" s="28" t="s">
        <v>81</v>
      </c>
      <c r="D33" s="29" t="s">
        <v>82</v>
      </c>
      <c r="E33" s="29" t="s">
        <v>111</v>
      </c>
      <c r="F33" s="29" t="s">
        <v>84</v>
      </c>
      <c r="G33" s="29" t="s">
        <v>85</v>
      </c>
      <c r="H33" s="29" t="s">
        <v>86</v>
      </c>
      <c r="J33" s="29" t="s">
        <v>87</v>
      </c>
      <c r="K33" s="29">
        <v>0</v>
      </c>
      <c r="L33" s="29">
        <v>0</v>
      </c>
      <c r="M33" s="29" t="s">
        <v>88</v>
      </c>
      <c r="N33" s="29" t="s">
        <v>71</v>
      </c>
      <c r="O33" s="29">
        <v>100</v>
      </c>
      <c r="P33" s="29">
        <v>100</v>
      </c>
    </row>
    <row r="34" spans="1:16" ht="135">
      <c r="A34" s="18" t="s">
        <v>54</v>
      </c>
      <c r="B34" s="19"/>
      <c r="C34" s="28" t="s">
        <v>81</v>
      </c>
      <c r="D34" s="29" t="s">
        <v>112</v>
      </c>
      <c r="E34" s="29" t="s">
        <v>113</v>
      </c>
      <c r="F34" s="29" t="s">
        <v>84</v>
      </c>
      <c r="G34" s="29" t="s">
        <v>92</v>
      </c>
      <c r="H34" s="29" t="s">
        <v>86</v>
      </c>
      <c r="J34" s="29" t="s">
        <v>87</v>
      </c>
      <c r="K34" s="29">
        <v>20</v>
      </c>
      <c r="L34" s="29">
        <v>20</v>
      </c>
      <c r="M34" s="29" t="s">
        <v>88</v>
      </c>
      <c r="N34" s="29" t="s">
        <v>71</v>
      </c>
      <c r="O34" s="29">
        <v>100</v>
      </c>
      <c r="P34" s="29">
        <v>100</v>
      </c>
    </row>
    <row r="35" spans="1:16" ht="135">
      <c r="A35" s="18" t="s">
        <v>54</v>
      </c>
      <c r="B35" s="19"/>
      <c r="C35" s="28" t="s">
        <v>81</v>
      </c>
      <c r="D35" s="29" t="s">
        <v>109</v>
      </c>
      <c r="E35" s="29" t="s">
        <v>114</v>
      </c>
      <c r="F35" s="29" t="s">
        <v>84</v>
      </c>
      <c r="G35" s="29" t="s">
        <v>85</v>
      </c>
      <c r="H35" s="29" t="s">
        <v>86</v>
      </c>
      <c r="J35" s="29" t="s">
        <v>87</v>
      </c>
      <c r="K35" s="29">
        <v>116</v>
      </c>
      <c r="L35" s="29">
        <v>116</v>
      </c>
      <c r="M35" s="29" t="s">
        <v>88</v>
      </c>
      <c r="N35" s="29" t="s">
        <v>71</v>
      </c>
      <c r="O35" s="29">
        <v>100</v>
      </c>
      <c r="P35" s="29">
        <v>100</v>
      </c>
    </row>
    <row r="36" spans="1:16" ht="135">
      <c r="A36" s="18" t="s">
        <v>54</v>
      </c>
      <c r="B36" s="19"/>
      <c r="C36" s="28" t="s">
        <v>81</v>
      </c>
      <c r="D36" s="29" t="s">
        <v>93</v>
      </c>
      <c r="E36" s="29" t="s">
        <v>115</v>
      </c>
      <c r="F36" s="29" t="s">
        <v>84</v>
      </c>
      <c r="G36" s="29" t="s">
        <v>92</v>
      </c>
      <c r="H36" s="29" t="s">
        <v>86</v>
      </c>
      <c r="J36" s="29" t="s">
        <v>87</v>
      </c>
      <c r="K36" s="29">
        <v>78</v>
      </c>
      <c r="L36" s="29">
        <v>78</v>
      </c>
      <c r="M36" s="29" t="s">
        <v>88</v>
      </c>
      <c r="N36" s="29" t="s">
        <v>71</v>
      </c>
      <c r="O36" s="29">
        <v>100</v>
      </c>
      <c r="P36" s="29">
        <v>100</v>
      </c>
    </row>
    <row r="37" spans="1:16" ht="135">
      <c r="A37" s="18" t="s">
        <v>54</v>
      </c>
      <c r="B37" s="19"/>
      <c r="C37" s="28" t="s">
        <v>81</v>
      </c>
      <c r="D37" s="29" t="s">
        <v>96</v>
      </c>
      <c r="E37" s="29" t="s">
        <v>97</v>
      </c>
      <c r="F37" s="29" t="s">
        <v>84</v>
      </c>
      <c r="G37" s="29" t="s">
        <v>92</v>
      </c>
      <c r="H37" s="29" t="s">
        <v>86</v>
      </c>
      <c r="J37" s="29" t="s">
        <v>87</v>
      </c>
      <c r="K37" s="29">
        <v>156</v>
      </c>
      <c r="L37" s="29">
        <v>156</v>
      </c>
      <c r="M37" s="29" t="s">
        <v>88</v>
      </c>
      <c r="N37" s="29" t="s">
        <v>71</v>
      </c>
      <c r="O37" s="29">
        <v>100</v>
      </c>
      <c r="P37" s="29">
        <v>100</v>
      </c>
    </row>
    <row r="38" spans="1:16" ht="135">
      <c r="A38" s="18" t="s">
        <v>54</v>
      </c>
      <c r="B38" s="19"/>
      <c r="C38" s="28" t="s">
        <v>81</v>
      </c>
      <c r="D38" s="29" t="s">
        <v>109</v>
      </c>
      <c r="E38" s="29" t="s">
        <v>114</v>
      </c>
      <c r="F38" s="29" t="s">
        <v>84</v>
      </c>
      <c r="G38" s="29" t="s">
        <v>92</v>
      </c>
      <c r="H38" s="29" t="s">
        <v>86</v>
      </c>
      <c r="J38" s="29" t="s">
        <v>87</v>
      </c>
      <c r="K38" s="29">
        <v>116</v>
      </c>
      <c r="L38" s="29">
        <v>116</v>
      </c>
      <c r="M38" s="29" t="s">
        <v>88</v>
      </c>
      <c r="N38" s="29" t="s">
        <v>71</v>
      </c>
      <c r="O38" s="29">
        <v>100</v>
      </c>
      <c r="P38" s="29">
        <v>100</v>
      </c>
    </row>
    <row r="39" spans="1:16" ht="135">
      <c r="A39" s="18" t="s">
        <v>54</v>
      </c>
      <c r="B39" s="19"/>
      <c r="C39" s="28" t="s">
        <v>81</v>
      </c>
      <c r="D39" s="29" t="s">
        <v>112</v>
      </c>
      <c r="E39" s="29" t="s">
        <v>116</v>
      </c>
      <c r="F39" s="29" t="s">
        <v>84</v>
      </c>
      <c r="G39" s="29" t="s">
        <v>85</v>
      </c>
      <c r="H39" s="29" t="s">
        <v>86</v>
      </c>
      <c r="J39" s="29" t="s">
        <v>87</v>
      </c>
      <c r="K39" s="29">
        <v>78</v>
      </c>
      <c r="L39" s="29">
        <v>78</v>
      </c>
      <c r="M39" s="29" t="s">
        <v>88</v>
      </c>
      <c r="N39" s="29" t="s">
        <v>71</v>
      </c>
      <c r="O39" s="29">
        <v>100</v>
      </c>
      <c r="P39" s="29">
        <v>100</v>
      </c>
    </row>
    <row r="40" spans="1:16" ht="135">
      <c r="A40" s="18" t="s">
        <v>54</v>
      </c>
      <c r="B40" s="19"/>
      <c r="C40" s="28" t="s">
        <v>81</v>
      </c>
      <c r="D40" s="29" t="s">
        <v>101</v>
      </c>
      <c r="E40" s="29" t="s">
        <v>117</v>
      </c>
      <c r="F40" s="29" t="s">
        <v>84</v>
      </c>
      <c r="G40" s="29" t="s">
        <v>85</v>
      </c>
      <c r="H40" s="29" t="s">
        <v>86</v>
      </c>
      <c r="J40" s="29" t="s">
        <v>87</v>
      </c>
      <c r="K40" s="29">
        <v>78</v>
      </c>
      <c r="L40" s="29">
        <v>78</v>
      </c>
      <c r="M40" s="29" t="s">
        <v>88</v>
      </c>
      <c r="N40" s="29" t="s">
        <v>71</v>
      </c>
      <c r="O40" s="29">
        <v>100</v>
      </c>
      <c r="P40" s="29">
        <v>100</v>
      </c>
    </row>
    <row r="41" spans="1:16" ht="135">
      <c r="A41" s="18" t="s">
        <v>54</v>
      </c>
      <c r="B41" s="19"/>
      <c r="C41" s="28" t="s">
        <v>81</v>
      </c>
      <c r="D41" s="29" t="s">
        <v>105</v>
      </c>
      <c r="E41" s="29" t="s">
        <v>118</v>
      </c>
      <c r="F41" s="29" t="s">
        <v>84</v>
      </c>
      <c r="G41" s="29" t="s">
        <v>85</v>
      </c>
      <c r="H41" s="29" t="s">
        <v>86</v>
      </c>
      <c r="J41" s="29" t="s">
        <v>87</v>
      </c>
      <c r="K41" s="29">
        <v>39</v>
      </c>
      <c r="L41" s="29">
        <v>39</v>
      </c>
      <c r="M41" s="29" t="s">
        <v>88</v>
      </c>
      <c r="N41" s="29" t="s">
        <v>71</v>
      </c>
      <c r="O41" s="29">
        <v>100</v>
      </c>
      <c r="P41" s="29">
        <v>100</v>
      </c>
    </row>
    <row r="42" spans="1:16" ht="135">
      <c r="A42" s="18" t="s">
        <v>54</v>
      </c>
      <c r="B42" s="19"/>
      <c r="C42" s="28" t="s">
        <v>81</v>
      </c>
      <c r="D42" s="29" t="s">
        <v>101</v>
      </c>
      <c r="E42" s="29" t="s">
        <v>119</v>
      </c>
      <c r="F42" s="29" t="s">
        <v>84</v>
      </c>
      <c r="G42" s="29" t="s">
        <v>92</v>
      </c>
      <c r="H42" s="29" t="s">
        <v>86</v>
      </c>
      <c r="J42" s="29" t="s">
        <v>87</v>
      </c>
      <c r="K42" s="29">
        <v>78</v>
      </c>
      <c r="L42" s="29">
        <v>78</v>
      </c>
      <c r="M42" s="29" t="s">
        <v>88</v>
      </c>
      <c r="N42" s="29" t="s">
        <v>71</v>
      </c>
      <c r="O42" s="29">
        <v>100</v>
      </c>
      <c r="P42" s="29">
        <v>100</v>
      </c>
    </row>
    <row r="43" spans="1:16" ht="135">
      <c r="A43" s="18" t="s">
        <v>54</v>
      </c>
      <c r="B43" s="19"/>
      <c r="C43" s="28" t="s">
        <v>81</v>
      </c>
      <c r="D43" s="29" t="s">
        <v>93</v>
      </c>
      <c r="E43" s="29" t="s">
        <v>120</v>
      </c>
      <c r="F43" s="29" t="s">
        <v>84</v>
      </c>
      <c r="G43" s="29" t="s">
        <v>92</v>
      </c>
      <c r="H43" s="29" t="s">
        <v>86</v>
      </c>
      <c r="J43" s="29" t="s">
        <v>87</v>
      </c>
      <c r="K43" s="29">
        <v>78</v>
      </c>
      <c r="L43" s="29">
        <v>78</v>
      </c>
      <c r="M43" s="29" t="s">
        <v>88</v>
      </c>
      <c r="N43" s="29" t="s">
        <v>71</v>
      </c>
      <c r="O43" s="29">
        <v>100</v>
      </c>
      <c r="P43" s="29">
        <v>100</v>
      </c>
    </row>
    <row r="44" spans="1:16" ht="135">
      <c r="A44" s="18" t="s">
        <v>54</v>
      </c>
      <c r="B44" s="19"/>
      <c r="C44" s="28" t="s">
        <v>81</v>
      </c>
      <c r="D44" s="29" t="s">
        <v>109</v>
      </c>
      <c r="E44" s="29" t="s">
        <v>110</v>
      </c>
      <c r="F44" s="29" t="s">
        <v>84</v>
      </c>
      <c r="G44" s="29" t="s">
        <v>85</v>
      </c>
      <c r="H44" s="29" t="s">
        <v>86</v>
      </c>
      <c r="J44" s="29" t="s">
        <v>87</v>
      </c>
      <c r="K44" s="29">
        <v>624</v>
      </c>
      <c r="L44" s="29">
        <v>624</v>
      </c>
      <c r="M44" s="29" t="s">
        <v>88</v>
      </c>
      <c r="N44" s="29" t="s">
        <v>71</v>
      </c>
      <c r="O44" s="29">
        <v>100</v>
      </c>
      <c r="P44" s="29">
        <v>100</v>
      </c>
    </row>
    <row r="45" spans="1:16" ht="135">
      <c r="A45" s="18" t="s">
        <v>54</v>
      </c>
      <c r="B45" s="19"/>
      <c r="C45" s="28" t="s">
        <v>81</v>
      </c>
      <c r="D45" s="29" t="s">
        <v>82</v>
      </c>
      <c r="E45" s="29" t="s">
        <v>83</v>
      </c>
      <c r="F45" s="29" t="s">
        <v>84</v>
      </c>
      <c r="G45" s="29" t="s">
        <v>92</v>
      </c>
      <c r="H45" s="29" t="s">
        <v>86</v>
      </c>
      <c r="J45" s="29" t="s">
        <v>87</v>
      </c>
      <c r="K45" s="29">
        <v>60</v>
      </c>
      <c r="L45" s="29">
        <v>60</v>
      </c>
      <c r="M45" s="29" t="s">
        <v>88</v>
      </c>
      <c r="N45" s="29" t="s">
        <v>71</v>
      </c>
      <c r="O45" s="29">
        <v>100</v>
      </c>
      <c r="P45" s="29">
        <v>100</v>
      </c>
    </row>
    <row r="46" spans="1:16" ht="135">
      <c r="A46" s="18" t="s">
        <v>54</v>
      </c>
      <c r="B46" s="19"/>
      <c r="C46" s="28" t="s">
        <v>81</v>
      </c>
      <c r="D46" s="29" t="s">
        <v>82</v>
      </c>
      <c r="E46" s="29" t="s">
        <v>121</v>
      </c>
      <c r="F46" s="29" t="s">
        <v>84</v>
      </c>
      <c r="G46" s="29" t="s">
        <v>85</v>
      </c>
      <c r="H46" s="29" t="s">
        <v>86</v>
      </c>
      <c r="J46" s="29" t="s">
        <v>87</v>
      </c>
      <c r="K46" s="29">
        <v>189</v>
      </c>
      <c r="L46" s="29">
        <v>189</v>
      </c>
      <c r="M46" s="29" t="s">
        <v>88</v>
      </c>
      <c r="N46" s="29" t="s">
        <v>71</v>
      </c>
      <c r="O46" s="29">
        <v>100</v>
      </c>
      <c r="P46" s="29">
        <v>100</v>
      </c>
    </row>
    <row r="47" spans="1:16" ht="135">
      <c r="A47" s="18" t="s">
        <v>54</v>
      </c>
      <c r="B47" s="19"/>
      <c r="C47" s="28" t="s">
        <v>81</v>
      </c>
      <c r="D47" s="29" t="s">
        <v>82</v>
      </c>
      <c r="E47" s="29" t="s">
        <v>111</v>
      </c>
      <c r="F47" s="29" t="s">
        <v>84</v>
      </c>
      <c r="G47" s="29" t="s">
        <v>92</v>
      </c>
      <c r="H47" s="29" t="s">
        <v>86</v>
      </c>
      <c r="J47" s="29" t="s">
        <v>87</v>
      </c>
      <c r="K47" s="29">
        <v>6</v>
      </c>
      <c r="L47" s="29">
        <v>6</v>
      </c>
      <c r="M47" s="29" t="s">
        <v>88</v>
      </c>
      <c r="N47" s="29" t="s">
        <v>71</v>
      </c>
      <c r="O47" s="29">
        <v>100</v>
      </c>
      <c r="P47" s="29">
        <v>100</v>
      </c>
    </row>
    <row r="48" spans="1:16" ht="135">
      <c r="A48" s="18" t="s">
        <v>54</v>
      </c>
      <c r="B48" s="19"/>
      <c r="C48" s="28" t="s">
        <v>81</v>
      </c>
      <c r="D48" s="29" t="s">
        <v>82</v>
      </c>
      <c r="E48" s="29" t="s">
        <v>121</v>
      </c>
      <c r="F48" s="29" t="s">
        <v>84</v>
      </c>
      <c r="G48" s="29" t="s">
        <v>92</v>
      </c>
      <c r="H48" s="29" t="s">
        <v>86</v>
      </c>
      <c r="J48" s="29" t="s">
        <v>87</v>
      </c>
      <c r="K48" s="29">
        <v>189</v>
      </c>
      <c r="L48" s="29">
        <v>189</v>
      </c>
      <c r="M48" s="29" t="s">
        <v>88</v>
      </c>
      <c r="N48" s="29" t="s">
        <v>71</v>
      </c>
      <c r="O48" s="29">
        <v>100</v>
      </c>
      <c r="P48" s="29">
        <v>100</v>
      </c>
    </row>
    <row r="49" spans="1:16" ht="135">
      <c r="A49" s="18" t="s">
        <v>54</v>
      </c>
      <c r="B49" s="19"/>
      <c r="C49" s="28" t="s">
        <v>81</v>
      </c>
      <c r="D49" s="29" t="s">
        <v>105</v>
      </c>
      <c r="E49" s="29" t="s">
        <v>118</v>
      </c>
      <c r="F49" s="29" t="s">
        <v>84</v>
      </c>
      <c r="G49" s="29" t="s">
        <v>92</v>
      </c>
      <c r="H49" s="29" t="s">
        <v>86</v>
      </c>
      <c r="J49" s="29" t="s">
        <v>87</v>
      </c>
      <c r="K49" s="29">
        <v>26</v>
      </c>
      <c r="L49" s="29">
        <v>26</v>
      </c>
      <c r="M49" s="29" t="s">
        <v>88</v>
      </c>
      <c r="N49" s="29" t="s">
        <v>71</v>
      </c>
      <c r="O49" s="29">
        <v>100</v>
      </c>
      <c r="P49" s="29">
        <v>100</v>
      </c>
    </row>
    <row r="50" spans="1:16" ht="135">
      <c r="A50" s="18" t="s">
        <v>54</v>
      </c>
      <c r="B50" s="19"/>
      <c r="C50" s="28" t="s">
        <v>81</v>
      </c>
      <c r="D50" s="29" t="s">
        <v>93</v>
      </c>
      <c r="E50" s="29" t="s">
        <v>122</v>
      </c>
      <c r="F50" s="29" t="s">
        <v>84</v>
      </c>
      <c r="G50" s="29" t="s">
        <v>92</v>
      </c>
      <c r="H50" s="29" t="s">
        <v>86</v>
      </c>
      <c r="J50" s="29" t="s">
        <v>87</v>
      </c>
      <c r="K50" s="29">
        <v>54</v>
      </c>
      <c r="L50" s="29">
        <v>54</v>
      </c>
      <c r="M50" s="29" t="s">
        <v>88</v>
      </c>
      <c r="N50" s="29" t="s">
        <v>71</v>
      </c>
      <c r="O50" s="29">
        <v>100</v>
      </c>
      <c r="P50" s="29">
        <v>100</v>
      </c>
    </row>
    <row r="51" spans="1:16" ht="135">
      <c r="A51" s="18" t="s">
        <v>54</v>
      </c>
      <c r="B51" s="19"/>
      <c r="C51" s="28" t="s">
        <v>81</v>
      </c>
      <c r="D51" s="29" t="s">
        <v>82</v>
      </c>
      <c r="E51" s="29" t="s">
        <v>104</v>
      </c>
      <c r="F51" s="29" t="s">
        <v>84</v>
      </c>
      <c r="G51" s="29" t="s">
        <v>85</v>
      </c>
      <c r="H51" s="29" t="s">
        <v>86</v>
      </c>
      <c r="J51" s="29" t="s">
        <v>87</v>
      </c>
      <c r="K51" s="29">
        <v>6</v>
      </c>
      <c r="L51" s="29">
        <v>6</v>
      </c>
      <c r="M51" s="29" t="s">
        <v>88</v>
      </c>
      <c r="N51" s="29" t="s">
        <v>71</v>
      </c>
      <c r="O51" s="29">
        <v>100</v>
      </c>
      <c r="P51" s="29">
        <v>100</v>
      </c>
    </row>
    <row r="52" spans="1:16" ht="135">
      <c r="A52" s="18" t="s">
        <v>54</v>
      </c>
      <c r="B52" s="19"/>
      <c r="C52" s="28" t="s">
        <v>81</v>
      </c>
      <c r="D52" s="29" t="s">
        <v>82</v>
      </c>
      <c r="E52" s="29" t="s">
        <v>123</v>
      </c>
      <c r="F52" s="29" t="s">
        <v>84</v>
      </c>
      <c r="G52" s="29" t="s">
        <v>85</v>
      </c>
      <c r="H52" s="29" t="s">
        <v>86</v>
      </c>
      <c r="J52" s="29" t="s">
        <v>87</v>
      </c>
      <c r="K52" s="29">
        <v>78</v>
      </c>
      <c r="L52" s="29">
        <v>78</v>
      </c>
      <c r="M52" s="29" t="s">
        <v>88</v>
      </c>
      <c r="N52" s="29" t="s">
        <v>71</v>
      </c>
      <c r="O52" s="29">
        <v>100</v>
      </c>
      <c r="P52" s="29">
        <v>100</v>
      </c>
    </row>
    <row r="53" spans="1:16" ht="135">
      <c r="A53" s="18" t="s">
        <v>54</v>
      </c>
      <c r="B53" s="19"/>
      <c r="C53" s="28" t="s">
        <v>81</v>
      </c>
      <c r="D53" s="29" t="s">
        <v>124</v>
      </c>
      <c r="E53" s="29" t="s">
        <v>124</v>
      </c>
      <c r="F53" s="29" t="s">
        <v>84</v>
      </c>
      <c r="G53" s="29" t="s">
        <v>92</v>
      </c>
      <c r="H53" s="29" t="s">
        <v>86</v>
      </c>
      <c r="J53" s="29" t="s">
        <v>87</v>
      </c>
      <c r="K53" s="29">
        <v>777</v>
      </c>
      <c r="L53" s="29">
        <v>777</v>
      </c>
      <c r="M53" s="29" t="s">
        <v>88</v>
      </c>
      <c r="N53" s="29" t="s">
        <v>71</v>
      </c>
      <c r="O53" s="29">
        <v>100</v>
      </c>
      <c r="P53" s="29">
        <v>100</v>
      </c>
    </row>
    <row r="54" spans="1:16" ht="135">
      <c r="A54" s="18" t="s">
        <v>54</v>
      </c>
      <c r="B54" s="19"/>
      <c r="C54" s="28" t="s">
        <v>81</v>
      </c>
      <c r="D54" s="29" t="s">
        <v>125</v>
      </c>
      <c r="E54" s="29" t="s">
        <v>126</v>
      </c>
      <c r="F54" s="29" t="s">
        <v>84</v>
      </c>
      <c r="G54" s="29" t="s">
        <v>85</v>
      </c>
      <c r="H54" s="29" t="s">
        <v>86</v>
      </c>
      <c r="J54" s="29" t="s">
        <v>87</v>
      </c>
      <c r="K54" s="29">
        <v>9</v>
      </c>
      <c r="L54" s="29">
        <v>9</v>
      </c>
      <c r="M54" s="29" t="s">
        <v>88</v>
      </c>
      <c r="N54" s="29" t="s">
        <v>71</v>
      </c>
      <c r="O54" s="29">
        <v>100</v>
      </c>
      <c r="P54" s="29">
        <v>100</v>
      </c>
    </row>
    <row r="55" spans="1:16" ht="135">
      <c r="A55" s="18" t="s">
        <v>54</v>
      </c>
      <c r="B55" s="19"/>
      <c r="C55" s="28" t="s">
        <v>81</v>
      </c>
      <c r="D55" s="29" t="s">
        <v>125</v>
      </c>
      <c r="E55" s="29" t="s">
        <v>126</v>
      </c>
      <c r="F55" s="29" t="s">
        <v>84</v>
      </c>
      <c r="G55" s="29" t="s">
        <v>92</v>
      </c>
      <c r="H55" s="29" t="s">
        <v>86</v>
      </c>
      <c r="J55" s="29" t="s">
        <v>87</v>
      </c>
      <c r="K55" s="29">
        <v>9</v>
      </c>
      <c r="L55" s="29">
        <v>9</v>
      </c>
      <c r="M55" s="29" t="s">
        <v>88</v>
      </c>
      <c r="N55" s="29" t="s">
        <v>71</v>
      </c>
      <c r="O55" s="29">
        <v>100</v>
      </c>
      <c r="P55" s="29">
        <v>100</v>
      </c>
    </row>
    <row r="56" spans="1:16" ht="135">
      <c r="A56" s="18" t="s">
        <v>54</v>
      </c>
      <c r="B56" s="19"/>
      <c r="C56" s="28" t="s">
        <v>81</v>
      </c>
      <c r="D56" s="29" t="s">
        <v>125</v>
      </c>
      <c r="E56" s="29" t="s">
        <v>127</v>
      </c>
      <c r="F56" s="29" t="s">
        <v>84</v>
      </c>
      <c r="G56" s="29" t="s">
        <v>92</v>
      </c>
      <c r="H56" s="29" t="s">
        <v>86</v>
      </c>
      <c r="J56" s="29" t="s">
        <v>87</v>
      </c>
      <c r="K56" s="29">
        <v>5495</v>
      </c>
      <c r="L56" s="29">
        <v>5495</v>
      </c>
      <c r="M56" s="29" t="s">
        <v>88</v>
      </c>
      <c r="N56" s="29" t="s">
        <v>71</v>
      </c>
      <c r="O56" s="29">
        <v>100</v>
      </c>
      <c r="P56" s="29">
        <v>100</v>
      </c>
    </row>
    <row r="57" spans="1:16" ht="135">
      <c r="A57" s="18" t="s">
        <v>54</v>
      </c>
      <c r="B57" s="19"/>
      <c r="C57" s="28" t="s">
        <v>81</v>
      </c>
      <c r="D57" s="29" t="s">
        <v>82</v>
      </c>
      <c r="E57" s="29" t="s">
        <v>123</v>
      </c>
      <c r="F57" s="29" t="s">
        <v>84</v>
      </c>
      <c r="G57" s="29" t="s">
        <v>92</v>
      </c>
      <c r="H57" s="29" t="s">
        <v>86</v>
      </c>
      <c r="J57" s="29" t="s">
        <v>87</v>
      </c>
      <c r="K57" s="29">
        <v>78</v>
      </c>
      <c r="L57" s="29">
        <v>78</v>
      </c>
      <c r="M57" s="29" t="s">
        <v>88</v>
      </c>
      <c r="N57" s="29" t="s">
        <v>71</v>
      </c>
      <c r="O57" s="29">
        <v>100</v>
      </c>
      <c r="P57" s="29">
        <v>100</v>
      </c>
    </row>
    <row r="58" spans="1:16" ht="135">
      <c r="A58" s="18" t="s">
        <v>54</v>
      </c>
      <c r="B58" s="19"/>
      <c r="C58" s="28" t="s">
        <v>81</v>
      </c>
      <c r="D58" s="29" t="s">
        <v>105</v>
      </c>
      <c r="E58" s="29" t="s">
        <v>128</v>
      </c>
      <c r="F58" s="29" t="s">
        <v>84</v>
      </c>
      <c r="G58" s="29" t="s">
        <v>92</v>
      </c>
      <c r="H58" s="29" t="s">
        <v>86</v>
      </c>
      <c r="J58" s="29" t="s">
        <v>87</v>
      </c>
      <c r="K58" s="29">
        <v>1600</v>
      </c>
      <c r="L58" s="29">
        <v>1600</v>
      </c>
      <c r="M58" s="29" t="s">
        <v>88</v>
      </c>
      <c r="N58" s="29" t="s">
        <v>71</v>
      </c>
      <c r="O58" s="29">
        <v>100</v>
      </c>
      <c r="P58" s="29">
        <v>100</v>
      </c>
    </row>
    <row r="59" spans="1:16" ht="135">
      <c r="A59" s="18" t="s">
        <v>54</v>
      </c>
      <c r="B59" s="19"/>
      <c r="C59" s="28" t="s">
        <v>81</v>
      </c>
      <c r="D59" s="29" t="s">
        <v>101</v>
      </c>
      <c r="E59" s="29" t="s">
        <v>129</v>
      </c>
      <c r="F59" s="29" t="s">
        <v>84</v>
      </c>
      <c r="G59" s="29" t="s">
        <v>85</v>
      </c>
      <c r="H59" s="29" t="s">
        <v>86</v>
      </c>
      <c r="J59" s="29" t="s">
        <v>87</v>
      </c>
      <c r="K59" s="29">
        <v>0</v>
      </c>
      <c r="L59" s="29">
        <v>0</v>
      </c>
      <c r="M59" s="29" t="s">
        <v>88</v>
      </c>
      <c r="N59" s="29" t="s">
        <v>71</v>
      </c>
      <c r="O59" s="29">
        <v>100</v>
      </c>
      <c r="P59" s="29">
        <v>100</v>
      </c>
    </row>
    <row r="60" spans="1:16" ht="135">
      <c r="A60" s="18" t="s">
        <v>54</v>
      </c>
      <c r="B60" s="19"/>
      <c r="C60" s="28" t="s">
        <v>81</v>
      </c>
      <c r="D60" s="29" t="s">
        <v>99</v>
      </c>
      <c r="E60" s="29" t="s">
        <v>99</v>
      </c>
      <c r="F60" s="29" t="s">
        <v>84</v>
      </c>
      <c r="G60" s="29" t="s">
        <v>92</v>
      </c>
      <c r="H60" s="29" t="s">
        <v>86</v>
      </c>
      <c r="J60" s="29" t="s">
        <v>87</v>
      </c>
      <c r="K60" s="29">
        <v>26</v>
      </c>
      <c r="L60" s="29">
        <v>26</v>
      </c>
      <c r="M60" s="29" t="s">
        <v>88</v>
      </c>
      <c r="N60" s="29" t="s">
        <v>71</v>
      </c>
      <c r="O60" s="29">
        <v>100</v>
      </c>
      <c r="P60" s="29">
        <v>100</v>
      </c>
    </row>
    <row r="61" spans="1:16" ht="135">
      <c r="A61" s="18" t="s">
        <v>54</v>
      </c>
      <c r="B61" s="19"/>
      <c r="C61" s="28" t="s">
        <v>81</v>
      </c>
      <c r="D61" s="29" t="s">
        <v>105</v>
      </c>
      <c r="E61" s="29" t="s">
        <v>106</v>
      </c>
      <c r="F61" s="29" t="s">
        <v>84</v>
      </c>
      <c r="G61" s="29" t="s">
        <v>92</v>
      </c>
      <c r="H61" s="29" t="s">
        <v>86</v>
      </c>
      <c r="J61" s="29" t="s">
        <v>87</v>
      </c>
      <c r="K61" s="29">
        <v>156</v>
      </c>
      <c r="L61" s="29">
        <v>156</v>
      </c>
      <c r="M61" s="29" t="s">
        <v>88</v>
      </c>
      <c r="N61" s="29" t="s">
        <v>71</v>
      </c>
      <c r="O61" s="29">
        <v>100</v>
      </c>
      <c r="P61" s="29">
        <v>100</v>
      </c>
    </row>
    <row r="62" spans="1:16" ht="135">
      <c r="A62" s="18" t="s">
        <v>54</v>
      </c>
      <c r="B62" s="19"/>
      <c r="C62" s="28" t="s">
        <v>81</v>
      </c>
      <c r="D62" s="29" t="s">
        <v>101</v>
      </c>
      <c r="E62" s="29" t="s">
        <v>129</v>
      </c>
      <c r="F62" s="29" t="s">
        <v>84</v>
      </c>
      <c r="G62" s="29" t="s">
        <v>92</v>
      </c>
      <c r="H62" s="29" t="s">
        <v>86</v>
      </c>
      <c r="J62" s="29" t="s">
        <v>87</v>
      </c>
      <c r="K62" s="29">
        <v>112</v>
      </c>
      <c r="L62" s="29">
        <v>112</v>
      </c>
      <c r="M62" s="29" t="s">
        <v>88</v>
      </c>
      <c r="N62" s="29" t="s">
        <v>71</v>
      </c>
      <c r="O62" s="29">
        <v>100</v>
      </c>
      <c r="P62" s="29">
        <v>100</v>
      </c>
    </row>
    <row r="63" spans="1:16" ht="135">
      <c r="A63" s="18" t="s">
        <v>54</v>
      </c>
      <c r="B63" s="19"/>
      <c r="C63" s="28" t="s">
        <v>81</v>
      </c>
      <c r="D63" s="29" t="s">
        <v>125</v>
      </c>
      <c r="E63" s="29" t="s">
        <v>127</v>
      </c>
      <c r="F63" s="29" t="s">
        <v>84</v>
      </c>
      <c r="G63" s="29" t="s">
        <v>85</v>
      </c>
      <c r="H63" s="29" t="s">
        <v>86</v>
      </c>
      <c r="J63" s="29" t="s">
        <v>87</v>
      </c>
      <c r="K63" s="29">
        <v>5742</v>
      </c>
      <c r="L63" s="29">
        <v>5742</v>
      </c>
      <c r="M63" s="29" t="s">
        <v>88</v>
      </c>
      <c r="N63" s="29" t="s">
        <v>71</v>
      </c>
      <c r="O63" s="29">
        <v>100</v>
      </c>
      <c r="P63" s="29">
        <v>100</v>
      </c>
    </row>
    <row r="64" spans="1:16" ht="110.25">
      <c r="A64" s="18" t="s">
        <v>54</v>
      </c>
      <c r="B64" s="19"/>
      <c r="C64" s="28" t="s">
        <v>130</v>
      </c>
      <c r="D64" s="29" t="s">
        <v>131</v>
      </c>
      <c r="E64" s="29" t="s">
        <v>132</v>
      </c>
      <c r="F64" s="29" t="s">
        <v>84</v>
      </c>
      <c r="G64" s="29" t="s">
        <v>85</v>
      </c>
      <c r="H64" s="29" t="s">
        <v>133</v>
      </c>
      <c r="I64" s="29"/>
      <c r="J64" s="29" t="s">
        <v>87</v>
      </c>
      <c r="K64" s="29">
        <v>13</v>
      </c>
      <c r="L64" s="29">
        <v>13</v>
      </c>
      <c r="M64" s="29" t="s">
        <v>88</v>
      </c>
      <c r="N64" s="29" t="s">
        <v>71</v>
      </c>
      <c r="O64" s="29">
        <v>100</v>
      </c>
      <c r="P64" s="29">
        <v>100</v>
      </c>
    </row>
    <row r="65" spans="1:16" ht="173.25">
      <c r="A65" s="18" t="s">
        <v>54</v>
      </c>
      <c r="B65" s="19"/>
      <c r="C65" s="28" t="s">
        <v>130</v>
      </c>
      <c r="D65" s="29" t="s">
        <v>131</v>
      </c>
      <c r="E65" s="29" t="s">
        <v>134</v>
      </c>
      <c r="F65" s="29" t="s">
        <v>84</v>
      </c>
      <c r="G65" s="29" t="s">
        <v>92</v>
      </c>
      <c r="H65" s="29" t="s">
        <v>133</v>
      </c>
      <c r="I65" s="29"/>
      <c r="J65" s="29" t="s">
        <v>87</v>
      </c>
      <c r="K65" s="29">
        <v>25</v>
      </c>
      <c r="L65" s="29">
        <v>25</v>
      </c>
      <c r="M65" s="29" t="s">
        <v>88</v>
      </c>
      <c r="N65" s="29" t="s">
        <v>71</v>
      </c>
      <c r="O65" s="29">
        <v>100</v>
      </c>
      <c r="P65" s="29">
        <v>100</v>
      </c>
    </row>
    <row r="66" spans="1:16" ht="189">
      <c r="A66" s="18" t="s">
        <v>54</v>
      </c>
      <c r="B66" s="19"/>
      <c r="C66" s="28" t="s">
        <v>130</v>
      </c>
      <c r="D66" s="29" t="s">
        <v>131</v>
      </c>
      <c r="E66" s="29" t="s">
        <v>135</v>
      </c>
      <c r="F66" s="29" t="s">
        <v>84</v>
      </c>
      <c r="G66" s="29" t="s">
        <v>92</v>
      </c>
      <c r="H66" s="29" t="s">
        <v>133</v>
      </c>
      <c r="I66" s="29"/>
      <c r="J66" s="29" t="s">
        <v>87</v>
      </c>
      <c r="K66" s="29">
        <v>13</v>
      </c>
      <c r="L66" s="29">
        <v>13</v>
      </c>
      <c r="M66" s="29" t="s">
        <v>88</v>
      </c>
      <c r="N66" s="29" t="s">
        <v>71</v>
      </c>
      <c r="O66" s="29">
        <v>100</v>
      </c>
      <c r="P66" s="29">
        <v>100</v>
      </c>
    </row>
    <row r="67" spans="1:16" ht="110.25">
      <c r="A67" s="18" t="s">
        <v>54</v>
      </c>
      <c r="B67" s="19"/>
      <c r="C67" s="28" t="s">
        <v>130</v>
      </c>
      <c r="D67" s="29" t="s">
        <v>131</v>
      </c>
      <c r="E67" s="29" t="s">
        <v>136</v>
      </c>
      <c r="F67" s="29" t="s">
        <v>84</v>
      </c>
      <c r="G67" s="29" t="s">
        <v>85</v>
      </c>
      <c r="H67" s="29" t="s">
        <v>133</v>
      </c>
      <c r="I67" s="29"/>
      <c r="J67" s="29" t="s">
        <v>87</v>
      </c>
      <c r="K67" s="29">
        <v>25</v>
      </c>
      <c r="L67" s="29">
        <v>25</v>
      </c>
      <c r="M67" s="29" t="s">
        <v>88</v>
      </c>
      <c r="N67" s="29" t="s">
        <v>71</v>
      </c>
      <c r="O67" s="29">
        <v>100</v>
      </c>
      <c r="P67" s="29">
        <v>100</v>
      </c>
    </row>
    <row r="68" spans="1:16" ht="173.25">
      <c r="A68" s="18" t="s">
        <v>54</v>
      </c>
      <c r="B68" s="19"/>
      <c r="C68" s="28" t="s">
        <v>130</v>
      </c>
      <c r="D68" s="29" t="s">
        <v>131</v>
      </c>
      <c r="E68" s="29" t="s">
        <v>137</v>
      </c>
      <c r="F68" s="29" t="s">
        <v>84</v>
      </c>
      <c r="G68" s="29" t="s">
        <v>85</v>
      </c>
      <c r="H68" s="29" t="s">
        <v>133</v>
      </c>
      <c r="I68" s="29"/>
      <c r="J68" s="29" t="s">
        <v>87</v>
      </c>
      <c r="K68" s="29">
        <v>25</v>
      </c>
      <c r="L68" s="29">
        <v>25</v>
      </c>
      <c r="M68" s="29" t="s">
        <v>88</v>
      </c>
      <c r="N68" s="29" t="s">
        <v>71</v>
      </c>
      <c r="O68" s="29">
        <v>100</v>
      </c>
      <c r="P68" s="29">
        <v>100</v>
      </c>
    </row>
    <row r="69" spans="1:16" ht="110.25">
      <c r="A69" s="18" t="s">
        <v>54</v>
      </c>
      <c r="B69" s="19"/>
      <c r="C69" s="28" t="s">
        <v>130</v>
      </c>
      <c r="D69" s="29" t="s">
        <v>131</v>
      </c>
      <c r="E69" s="29" t="s">
        <v>138</v>
      </c>
      <c r="F69" s="29" t="s">
        <v>84</v>
      </c>
      <c r="G69" s="29" t="s">
        <v>92</v>
      </c>
      <c r="H69" s="29" t="s">
        <v>133</v>
      </c>
      <c r="I69" s="29"/>
      <c r="J69" s="29" t="s">
        <v>87</v>
      </c>
      <c r="K69" s="29">
        <v>13</v>
      </c>
      <c r="L69" s="29">
        <v>13</v>
      </c>
      <c r="M69" s="29" t="s">
        <v>88</v>
      </c>
      <c r="N69" s="29" t="s">
        <v>71</v>
      </c>
      <c r="O69" s="29">
        <v>100</v>
      </c>
      <c r="P69" s="29">
        <v>100</v>
      </c>
    </row>
    <row r="70" spans="1:16" ht="110.25">
      <c r="A70" s="18" t="s">
        <v>54</v>
      </c>
      <c r="B70" s="19"/>
      <c r="C70" s="28" t="s">
        <v>130</v>
      </c>
      <c r="D70" s="29" t="s">
        <v>139</v>
      </c>
      <c r="E70" s="29" t="s">
        <v>132</v>
      </c>
      <c r="F70" s="29" t="s">
        <v>84</v>
      </c>
      <c r="G70" s="29" t="s">
        <v>92</v>
      </c>
      <c r="H70" s="29" t="s">
        <v>133</v>
      </c>
      <c r="I70" s="29"/>
      <c r="J70" s="29" t="s">
        <v>87</v>
      </c>
      <c r="K70" s="29">
        <v>0</v>
      </c>
      <c r="L70" s="29">
        <v>0</v>
      </c>
      <c r="M70" s="29" t="s">
        <v>88</v>
      </c>
      <c r="N70" s="29" t="s">
        <v>71</v>
      </c>
      <c r="O70" s="29">
        <v>100</v>
      </c>
      <c r="P70" s="29">
        <v>100</v>
      </c>
    </row>
    <row r="71" spans="1:16" ht="126">
      <c r="A71" s="18" t="s">
        <v>54</v>
      </c>
      <c r="B71" s="19"/>
      <c r="C71" s="28" t="s">
        <v>130</v>
      </c>
      <c r="D71" s="29" t="s">
        <v>139</v>
      </c>
      <c r="E71" s="29" t="s">
        <v>140</v>
      </c>
      <c r="F71" s="29" t="s">
        <v>84</v>
      </c>
      <c r="G71" s="29" t="s">
        <v>92</v>
      </c>
      <c r="H71" s="29" t="s">
        <v>133</v>
      </c>
      <c r="I71" s="29"/>
      <c r="J71" s="29" t="s">
        <v>87</v>
      </c>
      <c r="K71" s="29">
        <v>37</v>
      </c>
      <c r="L71" s="29">
        <v>37</v>
      </c>
      <c r="M71" s="29" t="s">
        <v>88</v>
      </c>
      <c r="N71" s="29" t="s">
        <v>71</v>
      </c>
      <c r="O71" s="29">
        <v>100</v>
      </c>
      <c r="P71" s="29">
        <v>100</v>
      </c>
    </row>
    <row r="72" spans="1:16" ht="110.25">
      <c r="A72" s="18" t="s">
        <v>54</v>
      </c>
      <c r="B72" s="19"/>
      <c r="C72" s="28" t="s">
        <v>130</v>
      </c>
      <c r="D72" s="29" t="s">
        <v>131</v>
      </c>
      <c r="E72" s="29" t="s">
        <v>132</v>
      </c>
      <c r="F72" s="29" t="s">
        <v>84</v>
      </c>
      <c r="G72" s="29" t="s">
        <v>92</v>
      </c>
      <c r="H72" s="29" t="s">
        <v>133</v>
      </c>
      <c r="I72" s="29"/>
      <c r="J72" s="29" t="s">
        <v>87</v>
      </c>
      <c r="K72" s="29">
        <v>13</v>
      </c>
      <c r="L72" s="29">
        <v>13</v>
      </c>
      <c r="M72" s="29" t="s">
        <v>88</v>
      </c>
      <c r="N72" s="29" t="s">
        <v>71</v>
      </c>
      <c r="O72" s="29">
        <v>100</v>
      </c>
      <c r="P72" s="29">
        <v>100</v>
      </c>
    </row>
    <row r="73" spans="1:16" ht="110.25">
      <c r="A73" s="18" t="s">
        <v>54</v>
      </c>
      <c r="B73" s="19"/>
      <c r="C73" s="28" t="s">
        <v>130</v>
      </c>
      <c r="D73" s="29" t="s">
        <v>131</v>
      </c>
      <c r="E73" s="29" t="s">
        <v>136</v>
      </c>
      <c r="F73" s="29" t="s">
        <v>84</v>
      </c>
      <c r="G73" s="29" t="s">
        <v>92</v>
      </c>
      <c r="H73" s="29" t="s">
        <v>133</v>
      </c>
      <c r="I73" s="29"/>
      <c r="J73" s="29" t="s">
        <v>87</v>
      </c>
      <c r="K73" s="29">
        <v>25</v>
      </c>
      <c r="L73" s="29">
        <v>25</v>
      </c>
      <c r="M73" s="29" t="s">
        <v>88</v>
      </c>
      <c r="N73" s="29" t="s">
        <v>71</v>
      </c>
      <c r="O73" s="29">
        <v>100</v>
      </c>
      <c r="P73" s="29">
        <v>100</v>
      </c>
    </row>
    <row r="74" spans="1:16" ht="173.25">
      <c r="A74" s="18" t="s">
        <v>54</v>
      </c>
      <c r="B74" s="19"/>
      <c r="C74" s="28" t="s">
        <v>130</v>
      </c>
      <c r="D74" s="29" t="s">
        <v>131</v>
      </c>
      <c r="E74" s="29" t="s">
        <v>141</v>
      </c>
      <c r="F74" s="29" t="s">
        <v>84</v>
      </c>
      <c r="G74" s="29" t="s">
        <v>92</v>
      </c>
      <c r="H74" s="29" t="s">
        <v>133</v>
      </c>
      <c r="I74" s="29"/>
      <c r="J74" s="29" t="s">
        <v>87</v>
      </c>
      <c r="K74" s="29">
        <v>13</v>
      </c>
      <c r="L74" s="29">
        <v>13</v>
      </c>
      <c r="M74" s="29" t="s">
        <v>88</v>
      </c>
      <c r="N74" s="29" t="s">
        <v>71</v>
      </c>
      <c r="O74" s="29">
        <v>100</v>
      </c>
      <c r="P74" s="29">
        <v>100</v>
      </c>
    </row>
    <row r="75" spans="1:16" ht="173.25">
      <c r="A75" s="18" t="s">
        <v>54</v>
      </c>
      <c r="B75" s="19"/>
      <c r="C75" s="28" t="s">
        <v>130</v>
      </c>
      <c r="D75" s="29" t="s">
        <v>131</v>
      </c>
      <c r="E75" s="29" t="s">
        <v>142</v>
      </c>
      <c r="F75" s="29" t="s">
        <v>84</v>
      </c>
      <c r="G75" s="29" t="s">
        <v>92</v>
      </c>
      <c r="H75" s="29" t="s">
        <v>133</v>
      </c>
      <c r="I75" s="29"/>
      <c r="J75" s="29" t="s">
        <v>87</v>
      </c>
      <c r="K75" s="29">
        <v>13</v>
      </c>
      <c r="L75" s="29">
        <v>13</v>
      </c>
      <c r="M75" s="29" t="s">
        <v>88</v>
      </c>
      <c r="N75" s="29" t="s">
        <v>71</v>
      </c>
      <c r="O75" s="29">
        <v>100</v>
      </c>
      <c r="P75" s="29">
        <v>100</v>
      </c>
    </row>
    <row r="76" spans="1:16" ht="110.25">
      <c r="A76" s="18" t="s">
        <v>54</v>
      </c>
      <c r="B76" s="19"/>
      <c r="C76" s="28" t="s">
        <v>130</v>
      </c>
      <c r="D76" s="29" t="s">
        <v>139</v>
      </c>
      <c r="E76" s="29" t="s">
        <v>136</v>
      </c>
      <c r="F76" s="29" t="s">
        <v>84</v>
      </c>
      <c r="G76" s="29" t="s">
        <v>92</v>
      </c>
      <c r="H76" s="29" t="s">
        <v>133</v>
      </c>
      <c r="I76" s="29"/>
      <c r="J76" s="29" t="s">
        <v>87</v>
      </c>
      <c r="K76" s="29">
        <v>37</v>
      </c>
      <c r="L76" s="29">
        <v>37</v>
      </c>
      <c r="M76" s="29" t="s">
        <v>88</v>
      </c>
      <c r="N76" s="29" t="s">
        <v>71</v>
      </c>
      <c r="O76" s="29">
        <v>100</v>
      </c>
      <c r="P76" s="29">
        <v>100</v>
      </c>
    </row>
    <row r="77" spans="1:16" ht="189">
      <c r="A77" s="18" t="s">
        <v>54</v>
      </c>
      <c r="B77" s="19"/>
      <c r="C77" s="28" t="s">
        <v>130</v>
      </c>
      <c r="D77" s="29" t="s">
        <v>131</v>
      </c>
      <c r="E77" s="29" t="s">
        <v>143</v>
      </c>
      <c r="F77" s="29" t="s">
        <v>84</v>
      </c>
      <c r="G77" s="29" t="s">
        <v>85</v>
      </c>
      <c r="H77" s="29" t="s">
        <v>133</v>
      </c>
      <c r="I77" s="29"/>
      <c r="J77" s="29" t="s">
        <v>87</v>
      </c>
      <c r="K77" s="29">
        <v>13</v>
      </c>
      <c r="L77" s="29">
        <v>13</v>
      </c>
      <c r="M77" s="29" t="s">
        <v>88</v>
      </c>
      <c r="N77" s="29" t="s">
        <v>71</v>
      </c>
      <c r="O77" s="29">
        <v>100</v>
      </c>
      <c r="P77" s="29">
        <v>100</v>
      </c>
    </row>
    <row r="78" spans="1:16" ht="173.25">
      <c r="A78" s="18" t="s">
        <v>54</v>
      </c>
      <c r="B78" s="19"/>
      <c r="C78" s="28" t="s">
        <v>130</v>
      </c>
      <c r="D78" s="29" t="s">
        <v>131</v>
      </c>
      <c r="E78" s="29" t="s">
        <v>144</v>
      </c>
      <c r="F78" s="29" t="s">
        <v>84</v>
      </c>
      <c r="G78" s="29" t="s">
        <v>85</v>
      </c>
      <c r="H78" s="29" t="s">
        <v>133</v>
      </c>
      <c r="I78" s="29"/>
      <c r="J78" s="29" t="s">
        <v>87</v>
      </c>
      <c r="K78" s="29">
        <v>13</v>
      </c>
      <c r="L78" s="29">
        <v>13</v>
      </c>
      <c r="M78" s="29" t="s">
        <v>88</v>
      </c>
      <c r="N78" s="29" t="s">
        <v>71</v>
      </c>
      <c r="O78" s="29">
        <v>100</v>
      </c>
      <c r="P78" s="29">
        <v>100</v>
      </c>
    </row>
    <row r="79" spans="1:16" ht="157.5">
      <c r="A79" s="18" t="s">
        <v>54</v>
      </c>
      <c r="B79" s="19"/>
      <c r="C79" s="28" t="s">
        <v>130</v>
      </c>
      <c r="D79" s="29" t="s">
        <v>131</v>
      </c>
      <c r="E79" s="29" t="s">
        <v>145</v>
      </c>
      <c r="F79" s="29" t="s">
        <v>84</v>
      </c>
      <c r="G79" s="29" t="s">
        <v>92</v>
      </c>
      <c r="H79" s="29" t="s">
        <v>133</v>
      </c>
      <c r="I79" s="29"/>
      <c r="J79" s="29" t="s">
        <v>87</v>
      </c>
      <c r="K79" s="29">
        <v>13</v>
      </c>
      <c r="L79" s="29">
        <v>13</v>
      </c>
      <c r="M79" s="29" t="s">
        <v>88</v>
      </c>
      <c r="N79" s="29" t="s">
        <v>71</v>
      </c>
      <c r="O79" s="29">
        <v>100</v>
      </c>
      <c r="P79" s="29">
        <v>100</v>
      </c>
    </row>
    <row r="80" spans="1:16" ht="126">
      <c r="A80" s="18" t="s">
        <v>54</v>
      </c>
      <c r="B80" s="19"/>
      <c r="C80" s="28" t="s">
        <v>130</v>
      </c>
      <c r="D80" s="29" t="s">
        <v>131</v>
      </c>
      <c r="E80" s="29" t="s">
        <v>140</v>
      </c>
      <c r="F80" s="29" t="s">
        <v>84</v>
      </c>
      <c r="G80" s="29" t="s">
        <v>92</v>
      </c>
      <c r="H80" s="29" t="s">
        <v>133</v>
      </c>
      <c r="I80" s="29"/>
      <c r="J80" s="29" t="s">
        <v>87</v>
      </c>
      <c r="K80" s="29">
        <v>25</v>
      </c>
      <c r="L80" s="29">
        <v>25</v>
      </c>
      <c r="M80" s="29" t="s">
        <v>88</v>
      </c>
      <c r="N80" s="29" t="s">
        <v>71</v>
      </c>
      <c r="O80" s="29">
        <v>100</v>
      </c>
      <c r="P80" s="29">
        <v>100</v>
      </c>
    </row>
    <row r="81" spans="1:16" ht="110.25">
      <c r="A81" s="18" t="s">
        <v>54</v>
      </c>
      <c r="B81" s="19"/>
      <c r="C81" s="28" t="s">
        <v>130</v>
      </c>
      <c r="D81" s="29" t="s">
        <v>131</v>
      </c>
      <c r="E81" s="29" t="s">
        <v>138</v>
      </c>
      <c r="F81" s="29" t="s">
        <v>84</v>
      </c>
      <c r="G81" s="29" t="s">
        <v>85</v>
      </c>
      <c r="H81" s="29" t="s">
        <v>133</v>
      </c>
      <c r="I81" s="29"/>
      <c r="J81" s="29" t="s">
        <v>87</v>
      </c>
      <c r="K81" s="29">
        <v>13</v>
      </c>
      <c r="L81" s="29">
        <v>13</v>
      </c>
      <c r="M81" s="29" t="s">
        <v>88</v>
      </c>
      <c r="N81" s="29" t="s">
        <v>71</v>
      </c>
      <c r="O81" s="29">
        <v>100</v>
      </c>
      <c r="P81" s="29">
        <v>100</v>
      </c>
    </row>
    <row r="82" spans="1:16" ht="157.5">
      <c r="A82" s="18" t="s">
        <v>54</v>
      </c>
      <c r="B82" s="19"/>
      <c r="C82" s="28" t="s">
        <v>130</v>
      </c>
      <c r="D82" s="29" t="s">
        <v>131</v>
      </c>
      <c r="E82" s="29" t="s">
        <v>146</v>
      </c>
      <c r="F82" s="29" t="s">
        <v>84</v>
      </c>
      <c r="G82" s="29" t="s">
        <v>92</v>
      </c>
      <c r="H82" s="29" t="s">
        <v>133</v>
      </c>
      <c r="I82" s="29"/>
      <c r="J82" s="29" t="s">
        <v>87</v>
      </c>
      <c r="K82" s="29">
        <v>13</v>
      </c>
      <c r="L82" s="29">
        <v>13</v>
      </c>
      <c r="M82" s="29" t="s">
        <v>88</v>
      </c>
      <c r="N82" s="29" t="s">
        <v>71</v>
      </c>
      <c r="O82" s="29">
        <v>100</v>
      </c>
      <c r="P82" s="29">
        <v>100</v>
      </c>
    </row>
    <row r="83" spans="1:16" ht="173.25">
      <c r="A83" s="18" t="s">
        <v>54</v>
      </c>
      <c r="B83" s="19"/>
      <c r="C83" s="28" t="s">
        <v>130</v>
      </c>
      <c r="D83" s="29" t="s">
        <v>139</v>
      </c>
      <c r="E83" s="29" t="s">
        <v>137</v>
      </c>
      <c r="F83" s="29" t="s">
        <v>84</v>
      </c>
      <c r="G83" s="29" t="s">
        <v>92</v>
      </c>
      <c r="H83" s="29" t="s">
        <v>133</v>
      </c>
      <c r="I83" s="29"/>
      <c r="J83" s="29" t="s">
        <v>87</v>
      </c>
      <c r="K83" s="29">
        <v>37</v>
      </c>
      <c r="L83" s="29">
        <v>37</v>
      </c>
      <c r="M83" s="29" t="s">
        <v>88</v>
      </c>
      <c r="N83" s="29" t="s">
        <v>71</v>
      </c>
      <c r="O83" s="29">
        <v>100</v>
      </c>
      <c r="P83" s="29">
        <v>100</v>
      </c>
    </row>
    <row r="84" spans="1:16" ht="189">
      <c r="A84" s="18" t="s">
        <v>54</v>
      </c>
      <c r="B84" s="19"/>
      <c r="C84" s="28" t="s">
        <v>130</v>
      </c>
      <c r="D84" s="29" t="s">
        <v>131</v>
      </c>
      <c r="E84" s="29" t="s">
        <v>135</v>
      </c>
      <c r="F84" s="29" t="s">
        <v>84</v>
      </c>
      <c r="G84" s="29" t="s">
        <v>85</v>
      </c>
      <c r="H84" s="29" t="s">
        <v>133</v>
      </c>
      <c r="I84" s="29"/>
      <c r="J84" s="29" t="s">
        <v>87</v>
      </c>
      <c r="K84" s="29">
        <v>13</v>
      </c>
      <c r="L84" s="29">
        <v>13</v>
      </c>
      <c r="M84" s="29" t="s">
        <v>88</v>
      </c>
      <c r="N84" s="29" t="s">
        <v>71</v>
      </c>
      <c r="O84" s="29">
        <v>100</v>
      </c>
      <c r="P84" s="29">
        <v>100</v>
      </c>
    </row>
    <row r="85" spans="1:16" ht="110.25">
      <c r="A85" s="18" t="s">
        <v>54</v>
      </c>
      <c r="B85" s="19"/>
      <c r="C85" s="28" t="s">
        <v>130</v>
      </c>
      <c r="D85" s="29" t="s">
        <v>139</v>
      </c>
      <c r="E85" s="29" t="s">
        <v>136</v>
      </c>
      <c r="F85" s="29" t="s">
        <v>84</v>
      </c>
      <c r="G85" s="29" t="s">
        <v>85</v>
      </c>
      <c r="H85" s="29" t="s">
        <v>133</v>
      </c>
      <c r="I85" s="29"/>
      <c r="J85" s="29" t="s">
        <v>87</v>
      </c>
      <c r="K85" s="29">
        <v>37</v>
      </c>
      <c r="L85" s="29">
        <v>37</v>
      </c>
      <c r="M85" s="29" t="s">
        <v>88</v>
      </c>
      <c r="N85" s="29" t="s">
        <v>71</v>
      </c>
      <c r="O85" s="29">
        <v>100</v>
      </c>
      <c r="P85" s="29">
        <v>100</v>
      </c>
    </row>
    <row r="86" spans="1:16" ht="110.25">
      <c r="A86" s="18" t="s">
        <v>54</v>
      </c>
      <c r="B86" s="19"/>
      <c r="C86" s="28" t="s">
        <v>130</v>
      </c>
      <c r="D86" s="29" t="s">
        <v>131</v>
      </c>
      <c r="E86" s="29" t="s">
        <v>147</v>
      </c>
      <c r="F86" s="29" t="s">
        <v>84</v>
      </c>
      <c r="G86" s="29" t="s">
        <v>85</v>
      </c>
      <c r="H86" s="29" t="s">
        <v>133</v>
      </c>
      <c r="I86" s="29"/>
      <c r="J86" s="29" t="s">
        <v>87</v>
      </c>
      <c r="K86" s="29">
        <v>13</v>
      </c>
      <c r="L86" s="29">
        <v>13</v>
      </c>
      <c r="M86" s="29" t="s">
        <v>88</v>
      </c>
      <c r="N86" s="29" t="s">
        <v>71</v>
      </c>
      <c r="O86" s="29">
        <v>100</v>
      </c>
      <c r="P86" s="29">
        <v>100</v>
      </c>
    </row>
    <row r="87" spans="1:16" ht="157.5">
      <c r="A87" s="18" t="s">
        <v>54</v>
      </c>
      <c r="B87" s="19"/>
      <c r="C87" s="28" t="s">
        <v>130</v>
      </c>
      <c r="D87" s="29" t="s">
        <v>131</v>
      </c>
      <c r="E87" s="29" t="s">
        <v>148</v>
      </c>
      <c r="F87" s="29" t="s">
        <v>84</v>
      </c>
      <c r="G87" s="29" t="s">
        <v>92</v>
      </c>
      <c r="H87" s="29" t="s">
        <v>133</v>
      </c>
      <c r="I87" s="29"/>
      <c r="J87" s="29" t="s">
        <v>87</v>
      </c>
      <c r="K87" s="29">
        <v>13</v>
      </c>
      <c r="L87" s="29">
        <v>13</v>
      </c>
      <c r="M87" s="29" t="s">
        <v>88</v>
      </c>
      <c r="N87" s="29" t="s">
        <v>71</v>
      </c>
      <c r="O87" s="29">
        <v>100</v>
      </c>
      <c r="P87" s="29">
        <v>100</v>
      </c>
    </row>
    <row r="88" spans="1:16" ht="173.25">
      <c r="A88" s="18" t="s">
        <v>54</v>
      </c>
      <c r="B88" s="19"/>
      <c r="C88" s="28" t="s">
        <v>130</v>
      </c>
      <c r="D88" s="29" t="s">
        <v>139</v>
      </c>
      <c r="E88" s="29" t="s">
        <v>134</v>
      </c>
      <c r="F88" s="29" t="s">
        <v>84</v>
      </c>
      <c r="G88" s="29" t="s">
        <v>92</v>
      </c>
      <c r="H88" s="29" t="s">
        <v>133</v>
      </c>
      <c r="I88" s="29"/>
      <c r="J88" s="29" t="s">
        <v>87</v>
      </c>
      <c r="K88" s="29">
        <v>37</v>
      </c>
      <c r="L88" s="29">
        <v>37</v>
      </c>
      <c r="M88" s="29" t="s">
        <v>88</v>
      </c>
      <c r="N88" s="29" t="s">
        <v>71</v>
      </c>
      <c r="O88" s="29">
        <v>100</v>
      </c>
      <c r="P88" s="29">
        <v>100</v>
      </c>
    </row>
    <row r="89" spans="1:16" ht="173.25">
      <c r="A89" s="18" t="s">
        <v>54</v>
      </c>
      <c r="B89" s="19"/>
      <c r="C89" s="28" t="s">
        <v>130</v>
      </c>
      <c r="D89" s="29" t="s">
        <v>131</v>
      </c>
      <c r="E89" s="29" t="s">
        <v>137</v>
      </c>
      <c r="F89" s="29" t="s">
        <v>84</v>
      </c>
      <c r="G89" s="29" t="s">
        <v>92</v>
      </c>
      <c r="H89" s="29" t="s">
        <v>133</v>
      </c>
      <c r="I89" s="29"/>
      <c r="J89" s="29" t="s">
        <v>87</v>
      </c>
      <c r="K89" s="29">
        <v>25</v>
      </c>
      <c r="L89" s="29">
        <v>25</v>
      </c>
      <c r="M89" s="29" t="s">
        <v>88</v>
      </c>
      <c r="N89" s="29" t="s">
        <v>71</v>
      </c>
      <c r="O89" s="29">
        <v>100</v>
      </c>
      <c r="P89" s="29">
        <v>100</v>
      </c>
    </row>
    <row r="90" spans="1:16" ht="173.25">
      <c r="A90" s="18" t="s">
        <v>54</v>
      </c>
      <c r="B90" s="19"/>
      <c r="C90" s="28" t="s">
        <v>130</v>
      </c>
      <c r="D90" s="29" t="s">
        <v>131</v>
      </c>
      <c r="E90" s="29" t="s">
        <v>149</v>
      </c>
      <c r="F90" s="29" t="s">
        <v>84</v>
      </c>
      <c r="G90" s="29" t="s">
        <v>92</v>
      </c>
      <c r="H90" s="29" t="s">
        <v>133</v>
      </c>
      <c r="I90" s="29"/>
      <c r="J90" s="29" t="s">
        <v>87</v>
      </c>
      <c r="K90" s="29">
        <v>13</v>
      </c>
      <c r="L90" s="29">
        <v>13</v>
      </c>
      <c r="M90" s="29" t="s">
        <v>88</v>
      </c>
      <c r="N90" s="29" t="s">
        <v>71</v>
      </c>
      <c r="O90" s="29">
        <v>100</v>
      </c>
      <c r="P90" s="29">
        <v>100</v>
      </c>
    </row>
    <row r="91" spans="1:16" ht="110.25">
      <c r="A91" s="18" t="s">
        <v>54</v>
      </c>
      <c r="B91" s="19"/>
      <c r="C91" s="28" t="s">
        <v>130</v>
      </c>
      <c r="D91" s="29" t="s">
        <v>131</v>
      </c>
      <c r="E91" s="29" t="s">
        <v>147</v>
      </c>
      <c r="F91" s="29" t="s">
        <v>84</v>
      </c>
      <c r="G91" s="29" t="s">
        <v>92</v>
      </c>
      <c r="H91" s="29" t="s">
        <v>133</v>
      </c>
      <c r="I91" s="29"/>
      <c r="J91" s="29" t="s">
        <v>87</v>
      </c>
      <c r="K91" s="29">
        <v>13</v>
      </c>
      <c r="L91" s="29">
        <v>13</v>
      </c>
      <c r="M91" s="29" t="s">
        <v>88</v>
      </c>
      <c r="N91" s="29" t="s">
        <v>71</v>
      </c>
      <c r="O91" s="29">
        <v>100</v>
      </c>
      <c r="P91" s="29">
        <v>100</v>
      </c>
    </row>
    <row r="92" spans="1:16" ht="173.25">
      <c r="A92" s="18" t="s">
        <v>54</v>
      </c>
      <c r="B92" s="19"/>
      <c r="C92" s="28" t="s">
        <v>130</v>
      </c>
      <c r="D92" s="29" t="s">
        <v>139</v>
      </c>
      <c r="E92" s="29" t="s">
        <v>137</v>
      </c>
      <c r="F92" s="29" t="s">
        <v>84</v>
      </c>
      <c r="G92" s="29" t="s">
        <v>85</v>
      </c>
      <c r="H92" s="29" t="s">
        <v>133</v>
      </c>
      <c r="I92" s="29"/>
      <c r="J92" s="29" t="s">
        <v>87</v>
      </c>
      <c r="K92" s="29">
        <v>37</v>
      </c>
      <c r="L92" s="29">
        <v>37</v>
      </c>
      <c r="M92" s="29" t="s">
        <v>88</v>
      </c>
      <c r="N92" s="29" t="s">
        <v>71</v>
      </c>
      <c r="O92" s="29">
        <v>100</v>
      </c>
      <c r="P92" s="29">
        <v>100</v>
      </c>
    </row>
    <row r="93" spans="1:16" ht="157.5">
      <c r="A93" s="18" t="s">
        <v>54</v>
      </c>
      <c r="B93" s="19"/>
      <c r="C93" s="28" t="s">
        <v>130</v>
      </c>
      <c r="D93" s="29" t="s">
        <v>131</v>
      </c>
      <c r="E93" s="29" t="s">
        <v>146</v>
      </c>
      <c r="F93" s="29" t="s">
        <v>84</v>
      </c>
      <c r="G93" s="29" t="s">
        <v>85</v>
      </c>
      <c r="H93" s="29" t="s">
        <v>133</v>
      </c>
      <c r="I93" s="29"/>
      <c r="J93" s="29" t="s">
        <v>87</v>
      </c>
      <c r="K93" s="29">
        <v>13</v>
      </c>
      <c r="L93" s="29">
        <v>13</v>
      </c>
      <c r="M93" s="29" t="s">
        <v>88</v>
      </c>
      <c r="N93" s="29" t="s">
        <v>71</v>
      </c>
      <c r="O93" s="29">
        <v>100</v>
      </c>
      <c r="P93" s="29">
        <v>100</v>
      </c>
    </row>
    <row r="94" spans="1:16" ht="189">
      <c r="A94" s="18" t="s">
        <v>54</v>
      </c>
      <c r="B94" s="19"/>
      <c r="C94" s="28" t="s">
        <v>130</v>
      </c>
      <c r="D94" s="29" t="s">
        <v>131</v>
      </c>
      <c r="E94" s="29" t="s">
        <v>143</v>
      </c>
      <c r="F94" s="29" t="s">
        <v>84</v>
      </c>
      <c r="G94" s="29" t="s">
        <v>92</v>
      </c>
      <c r="H94" s="29" t="s">
        <v>133</v>
      </c>
      <c r="I94" s="29"/>
      <c r="J94" s="29" t="s">
        <v>87</v>
      </c>
      <c r="K94" s="29">
        <v>13</v>
      </c>
      <c r="L94" s="29">
        <v>13</v>
      </c>
      <c r="M94" s="29" t="s">
        <v>88</v>
      </c>
      <c r="N94" s="29" t="s">
        <v>71</v>
      </c>
      <c r="O94" s="29">
        <v>100</v>
      </c>
      <c r="P94" s="29">
        <v>100</v>
      </c>
    </row>
    <row r="95" spans="1:16" ht="173.25">
      <c r="A95" s="18" t="s">
        <v>54</v>
      </c>
      <c r="B95" s="19"/>
      <c r="C95" s="28" t="s">
        <v>130</v>
      </c>
      <c r="D95" s="29" t="s">
        <v>131</v>
      </c>
      <c r="E95" s="29" t="s">
        <v>142</v>
      </c>
      <c r="F95" s="29" t="s">
        <v>84</v>
      </c>
      <c r="G95" s="29" t="s">
        <v>85</v>
      </c>
      <c r="H95" s="29" t="s">
        <v>133</v>
      </c>
      <c r="I95" s="29"/>
      <c r="J95" s="29" t="s">
        <v>87</v>
      </c>
      <c r="K95" s="29">
        <v>13</v>
      </c>
      <c r="L95" s="29">
        <v>13</v>
      </c>
      <c r="M95" s="29" t="s">
        <v>88</v>
      </c>
      <c r="N95" s="29" t="s">
        <v>71</v>
      </c>
      <c r="O95" s="29">
        <v>100</v>
      </c>
      <c r="P95" s="29">
        <v>100</v>
      </c>
    </row>
    <row r="96" spans="1:16" ht="157.5">
      <c r="A96" s="18" t="s">
        <v>54</v>
      </c>
      <c r="B96" s="19"/>
      <c r="C96" s="28" t="s">
        <v>130</v>
      </c>
      <c r="D96" s="29" t="s">
        <v>131</v>
      </c>
      <c r="E96" s="29" t="s">
        <v>145</v>
      </c>
      <c r="F96" s="29" t="s">
        <v>84</v>
      </c>
      <c r="G96" s="29" t="s">
        <v>85</v>
      </c>
      <c r="H96" s="29" t="s">
        <v>133</v>
      </c>
      <c r="I96" s="29"/>
      <c r="J96" s="29" t="s">
        <v>87</v>
      </c>
      <c r="K96" s="29">
        <v>13</v>
      </c>
      <c r="L96" s="29">
        <v>13</v>
      </c>
      <c r="M96" s="29" t="s">
        <v>88</v>
      </c>
      <c r="N96" s="29" t="s">
        <v>71</v>
      </c>
      <c r="O96" s="29">
        <v>100</v>
      </c>
      <c r="P96" s="29">
        <v>100</v>
      </c>
    </row>
    <row r="97" spans="1:16" ht="173.25">
      <c r="A97" s="18" t="s">
        <v>54</v>
      </c>
      <c r="B97" s="19"/>
      <c r="C97" s="28" t="s">
        <v>130</v>
      </c>
      <c r="D97" s="29" t="s">
        <v>131</v>
      </c>
      <c r="E97" s="29" t="s">
        <v>144</v>
      </c>
      <c r="F97" s="29" t="s">
        <v>84</v>
      </c>
      <c r="G97" s="29" t="s">
        <v>92</v>
      </c>
      <c r="H97" s="29" t="s">
        <v>133</v>
      </c>
      <c r="I97" s="29"/>
      <c r="J97" s="29" t="s">
        <v>87</v>
      </c>
      <c r="K97" s="29">
        <v>13</v>
      </c>
      <c r="L97" s="29">
        <v>13</v>
      </c>
      <c r="M97" s="29" t="s">
        <v>88</v>
      </c>
      <c r="N97" s="29" t="s">
        <v>71</v>
      </c>
      <c r="O97" s="29">
        <v>100</v>
      </c>
      <c r="P97" s="29">
        <v>100</v>
      </c>
    </row>
    <row r="98" spans="1:16" ht="173.25">
      <c r="A98" s="18" t="s">
        <v>54</v>
      </c>
      <c r="B98" s="19"/>
      <c r="C98" s="28" t="s">
        <v>130</v>
      </c>
      <c r="D98" s="29" t="s">
        <v>131</v>
      </c>
      <c r="E98" s="29" t="s">
        <v>141</v>
      </c>
      <c r="F98" s="29" t="s">
        <v>84</v>
      </c>
      <c r="G98" s="29" t="s">
        <v>85</v>
      </c>
      <c r="H98" s="29" t="s">
        <v>133</v>
      </c>
      <c r="I98" s="29"/>
      <c r="J98" s="29" t="s">
        <v>87</v>
      </c>
      <c r="K98" s="29">
        <v>13</v>
      </c>
      <c r="L98" s="29">
        <v>13</v>
      </c>
      <c r="M98" s="29" t="s">
        <v>88</v>
      </c>
      <c r="N98" s="29" t="s">
        <v>71</v>
      </c>
      <c r="O98" s="29">
        <v>100</v>
      </c>
      <c r="P98" s="29">
        <v>100</v>
      </c>
    </row>
    <row r="99" spans="1:16" ht="157.5">
      <c r="A99" s="18" t="s">
        <v>54</v>
      </c>
      <c r="B99" s="19"/>
      <c r="C99" s="28" t="s">
        <v>130</v>
      </c>
      <c r="D99" s="29" t="s">
        <v>131</v>
      </c>
      <c r="E99" s="29" t="s">
        <v>148</v>
      </c>
      <c r="F99" s="29" t="s">
        <v>84</v>
      </c>
      <c r="G99" s="29" t="s">
        <v>85</v>
      </c>
      <c r="H99" s="29" t="s">
        <v>133</v>
      </c>
      <c r="I99" s="29"/>
      <c r="J99" s="29" t="s">
        <v>87</v>
      </c>
      <c r="K99" s="29">
        <v>13</v>
      </c>
      <c r="L99" s="29">
        <v>13</v>
      </c>
      <c r="M99" s="29" t="s">
        <v>88</v>
      </c>
      <c r="N99" s="29" t="s">
        <v>71</v>
      </c>
      <c r="O99" s="29">
        <v>100</v>
      </c>
      <c r="P99" s="29">
        <v>100</v>
      </c>
    </row>
    <row r="100" spans="1:16" ht="173.25">
      <c r="A100" s="18" t="s">
        <v>54</v>
      </c>
      <c r="B100" s="19"/>
      <c r="C100" s="28" t="s">
        <v>130</v>
      </c>
      <c r="D100" s="29" t="s">
        <v>139</v>
      </c>
      <c r="E100" s="29" t="s">
        <v>134</v>
      </c>
      <c r="F100" s="29" t="s">
        <v>84</v>
      </c>
      <c r="G100" s="29" t="s">
        <v>85</v>
      </c>
      <c r="H100" s="29" t="s">
        <v>133</v>
      </c>
      <c r="I100" s="29"/>
      <c r="J100" s="29" t="s">
        <v>87</v>
      </c>
      <c r="K100" s="29">
        <v>37</v>
      </c>
      <c r="L100" s="29">
        <v>37</v>
      </c>
      <c r="M100" s="29" t="s">
        <v>88</v>
      </c>
      <c r="N100" s="29" t="s">
        <v>71</v>
      </c>
      <c r="O100" s="29">
        <v>100</v>
      </c>
      <c r="P100" s="29">
        <v>100</v>
      </c>
    </row>
    <row r="101" spans="1:16" ht="173.25">
      <c r="A101" s="18" t="s">
        <v>54</v>
      </c>
      <c r="B101" s="19"/>
      <c r="C101" s="28" t="s">
        <v>130</v>
      </c>
      <c r="D101" s="29" t="s">
        <v>131</v>
      </c>
      <c r="E101" s="29" t="s">
        <v>134</v>
      </c>
      <c r="F101" s="29" t="s">
        <v>84</v>
      </c>
      <c r="G101" s="29" t="s">
        <v>85</v>
      </c>
      <c r="H101" s="29" t="s">
        <v>133</v>
      </c>
      <c r="I101" s="29"/>
      <c r="J101" s="29" t="s">
        <v>87</v>
      </c>
      <c r="K101" s="29">
        <v>25</v>
      </c>
      <c r="L101" s="29">
        <v>25</v>
      </c>
      <c r="M101" s="29" t="s">
        <v>88</v>
      </c>
      <c r="N101" s="29" t="s">
        <v>71</v>
      </c>
      <c r="O101" s="29">
        <v>100</v>
      </c>
      <c r="P101" s="29">
        <v>100</v>
      </c>
    </row>
    <row r="102" spans="1:16" ht="173.25">
      <c r="A102" s="18" t="s">
        <v>54</v>
      </c>
      <c r="B102" s="19"/>
      <c r="C102" s="28" t="s">
        <v>130</v>
      </c>
      <c r="D102" s="29" t="s">
        <v>131</v>
      </c>
      <c r="E102" s="29" t="s">
        <v>149</v>
      </c>
      <c r="F102" s="29" t="s">
        <v>84</v>
      </c>
      <c r="G102" s="29" t="s">
        <v>85</v>
      </c>
      <c r="H102" s="29" t="s">
        <v>133</v>
      </c>
      <c r="I102" s="29"/>
      <c r="J102" s="29" t="s">
        <v>87</v>
      </c>
      <c r="K102" s="29">
        <v>13</v>
      </c>
      <c r="L102" s="29">
        <v>13</v>
      </c>
      <c r="M102" s="29" t="s">
        <v>88</v>
      </c>
      <c r="N102" s="29" t="s">
        <v>71</v>
      </c>
      <c r="O102" s="29">
        <v>100</v>
      </c>
      <c r="P102" s="29">
        <v>100</v>
      </c>
    </row>
  </sheetData>
  <sheetProtection/>
  <mergeCells count="35"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B13:B15"/>
    <mergeCell ref="C13:C15"/>
    <mergeCell ref="D13:F13"/>
    <mergeCell ref="H13:L13"/>
    <mergeCell ref="J14:J15"/>
    <mergeCell ref="K14:K15"/>
    <mergeCell ref="M7:M8"/>
    <mergeCell ref="P7:P8"/>
    <mergeCell ref="M13:P13"/>
    <mergeCell ref="H14:H15"/>
    <mergeCell ref="P14:P15"/>
    <mergeCell ref="L14:L15"/>
    <mergeCell ref="M14:M15"/>
    <mergeCell ref="N14:N15"/>
    <mergeCell ref="O14:O15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7"/>
  <sheetViews>
    <sheetView zoomScale="73" zoomScaleNormal="73" zoomScalePageLayoutView="0" workbookViewId="0" topLeftCell="A1">
      <selection activeCell="D23" sqref="C23:D23"/>
    </sheetView>
  </sheetViews>
  <sheetFormatPr defaultColWidth="8.83203125" defaultRowHeight="12.75"/>
  <cols>
    <col min="1" max="1" width="34.33203125" style="4" customWidth="1"/>
    <col min="2" max="2" width="11.16015625" style="4" customWidth="1"/>
    <col min="3" max="3" width="10" style="4" customWidth="1"/>
    <col min="4" max="4" width="10.66015625" style="4" customWidth="1"/>
    <col min="5" max="5" width="9.16015625" style="4" customWidth="1"/>
    <col min="6" max="6" width="11.33203125" style="4" customWidth="1"/>
    <col min="7" max="7" width="11.5" style="4" customWidth="1"/>
    <col min="8" max="8" width="9.66015625" style="4" customWidth="1"/>
    <col min="9" max="10" width="9" style="4" customWidth="1"/>
    <col min="11" max="11" width="9.5" style="4" customWidth="1"/>
    <col min="12" max="13" width="12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8" width="13.66015625" style="4" customWidth="1"/>
    <col min="19" max="19" width="13.5" style="4" customWidth="1"/>
    <col min="20" max="20" width="8.5" style="4" customWidth="1"/>
    <col min="21" max="22" width="9" style="4" customWidth="1"/>
    <col min="23" max="23" width="9.5" style="4" customWidth="1"/>
    <col min="24" max="25" width="7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29" ht="18.75">
      <c r="A2" s="198" t="s">
        <v>241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38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199" t="s">
        <v>8</v>
      </c>
      <c r="B4" s="199"/>
      <c r="C4" s="199"/>
      <c r="D4" s="199"/>
      <c r="E4" s="199"/>
      <c r="F4" s="199"/>
      <c r="G4" s="219" t="s">
        <v>23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12"/>
      <c r="Y4" s="12"/>
      <c r="Z4" s="12"/>
      <c r="AA4" s="3"/>
      <c r="AB4" s="3"/>
      <c r="AC4" s="12"/>
    </row>
    <row r="6" spans="1:29" s="6" customFormat="1" ht="56.25" customHeight="1">
      <c r="A6" s="238" t="s">
        <v>0</v>
      </c>
      <c r="B6" s="238" t="s">
        <v>10</v>
      </c>
      <c r="C6" s="242" t="s">
        <v>12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4"/>
      <c r="AA6" s="238" t="s">
        <v>13</v>
      </c>
      <c r="AB6" s="238"/>
      <c r="AC6" s="238"/>
    </row>
    <row r="7" spans="1:29" s="6" customFormat="1" ht="168" customHeight="1">
      <c r="A7" s="238"/>
      <c r="B7" s="238"/>
      <c r="C7" s="246" t="s">
        <v>38</v>
      </c>
      <c r="D7" s="247"/>
      <c r="E7" s="248"/>
      <c r="F7" s="246" t="s">
        <v>39</v>
      </c>
      <c r="G7" s="247"/>
      <c r="H7" s="248"/>
      <c r="I7" s="246" t="s">
        <v>40</v>
      </c>
      <c r="J7" s="247"/>
      <c r="K7" s="248"/>
      <c r="L7" s="246" t="s">
        <v>227</v>
      </c>
      <c r="M7" s="247"/>
      <c r="N7" s="248"/>
      <c r="O7" s="246" t="s">
        <v>228</v>
      </c>
      <c r="P7" s="247"/>
      <c r="Q7" s="248"/>
      <c r="R7" s="246" t="s">
        <v>150</v>
      </c>
      <c r="S7" s="247"/>
      <c r="T7" s="248"/>
      <c r="U7" s="246" t="s">
        <v>197</v>
      </c>
      <c r="V7" s="247"/>
      <c r="W7" s="248"/>
      <c r="X7" s="246" t="s">
        <v>198</v>
      </c>
      <c r="Y7" s="247"/>
      <c r="Z7" s="248"/>
      <c r="AA7" s="249" t="s">
        <v>6</v>
      </c>
      <c r="AB7" s="249"/>
      <c r="AC7" s="249"/>
    </row>
    <row r="8" spans="1:29" s="6" customFormat="1" ht="18" customHeight="1">
      <c r="A8" s="238"/>
      <c r="B8" s="238"/>
      <c r="C8" s="158" t="s">
        <v>1</v>
      </c>
      <c r="D8" s="158" t="s">
        <v>36</v>
      </c>
      <c r="E8" s="158" t="s">
        <v>152</v>
      </c>
      <c r="F8" s="158" t="s">
        <v>1</v>
      </c>
      <c r="G8" s="158" t="s">
        <v>36</v>
      </c>
      <c r="H8" s="158" t="s">
        <v>152</v>
      </c>
      <c r="I8" s="158" t="s">
        <v>1</v>
      </c>
      <c r="J8" s="158" t="s">
        <v>36</v>
      </c>
      <c r="K8" s="158" t="s">
        <v>152</v>
      </c>
      <c r="L8" s="158" t="s">
        <v>1</v>
      </c>
      <c r="M8" s="158" t="s">
        <v>36</v>
      </c>
      <c r="N8" s="158" t="s">
        <v>152</v>
      </c>
      <c r="O8" s="158" t="s">
        <v>1</v>
      </c>
      <c r="P8" s="158" t="s">
        <v>36</v>
      </c>
      <c r="Q8" s="158" t="s">
        <v>152</v>
      </c>
      <c r="R8" s="158" t="s">
        <v>1</v>
      </c>
      <c r="S8" s="158" t="s">
        <v>36</v>
      </c>
      <c r="T8" s="158" t="s">
        <v>152</v>
      </c>
      <c r="U8" s="158" t="s">
        <v>1</v>
      </c>
      <c r="V8" s="158" t="s">
        <v>36</v>
      </c>
      <c r="W8" s="158" t="s">
        <v>152</v>
      </c>
      <c r="X8" s="158" t="s">
        <v>1</v>
      </c>
      <c r="Y8" s="158" t="s">
        <v>36</v>
      </c>
      <c r="Z8" s="158" t="s">
        <v>152</v>
      </c>
      <c r="AA8" s="158" t="s">
        <v>1</v>
      </c>
      <c r="AB8" s="158" t="s">
        <v>36</v>
      </c>
      <c r="AC8" s="158" t="s">
        <v>152</v>
      </c>
    </row>
    <row r="9" spans="1:29" s="7" customFormat="1" ht="12.75">
      <c r="A9" s="11">
        <v>1</v>
      </c>
      <c r="B9" s="11">
        <v>2</v>
      </c>
      <c r="C9" s="149">
        <v>3</v>
      </c>
      <c r="D9" s="149">
        <v>4</v>
      </c>
      <c r="E9" s="149">
        <v>4</v>
      </c>
      <c r="F9" s="149">
        <v>5</v>
      </c>
      <c r="G9" s="149">
        <v>6</v>
      </c>
      <c r="H9" s="149">
        <v>4</v>
      </c>
      <c r="I9" s="149">
        <v>7</v>
      </c>
      <c r="J9" s="149">
        <v>8</v>
      </c>
      <c r="K9" s="149">
        <v>4</v>
      </c>
      <c r="L9" s="149">
        <v>9</v>
      </c>
      <c r="M9" s="149">
        <v>10</v>
      </c>
      <c r="N9" s="149">
        <v>4</v>
      </c>
      <c r="O9" s="149">
        <v>11</v>
      </c>
      <c r="P9" s="149">
        <v>12</v>
      </c>
      <c r="Q9" s="149">
        <v>4</v>
      </c>
      <c r="R9" s="149">
        <v>13</v>
      </c>
      <c r="S9" s="149">
        <v>14</v>
      </c>
      <c r="T9" s="149">
        <v>4</v>
      </c>
      <c r="U9" s="149">
        <v>15</v>
      </c>
      <c r="V9" s="149">
        <v>16</v>
      </c>
      <c r="W9" s="149">
        <v>4</v>
      </c>
      <c r="X9" s="149">
        <v>17</v>
      </c>
      <c r="Y9" s="149">
        <v>18</v>
      </c>
      <c r="Z9" s="149">
        <v>4</v>
      </c>
      <c r="AA9" s="149">
        <v>25</v>
      </c>
      <c r="AB9" s="149">
        <v>26</v>
      </c>
      <c r="AC9" s="124">
        <v>4</v>
      </c>
    </row>
    <row r="10" spans="1:29" ht="60">
      <c r="A10" s="161" t="s">
        <v>24</v>
      </c>
      <c r="B10" s="126">
        <v>49.2</v>
      </c>
      <c r="C10" s="162">
        <v>94940</v>
      </c>
      <c r="D10" s="162">
        <v>96996</v>
      </c>
      <c r="E10" s="163">
        <f>D10/C10*100</f>
        <v>102.16557825995365</v>
      </c>
      <c r="F10" s="162">
        <v>226765</v>
      </c>
      <c r="G10" s="162">
        <v>288194</v>
      </c>
      <c r="H10" s="163">
        <f>G10/F10*100</f>
        <v>127.08927744581395</v>
      </c>
      <c r="I10" s="162">
        <v>1270</v>
      </c>
      <c r="J10" s="162">
        <v>2469</v>
      </c>
      <c r="K10" s="163">
        <f>J10/I10*100</f>
        <v>194.40944881889763</v>
      </c>
      <c r="L10" s="162">
        <v>17700</v>
      </c>
      <c r="M10" s="162">
        <v>29690</v>
      </c>
      <c r="N10" s="163">
        <f>M10/L10*100</f>
        <v>167.74011299435028</v>
      </c>
      <c r="O10" s="164">
        <v>22</v>
      </c>
      <c r="P10" s="164">
        <v>27</v>
      </c>
      <c r="Q10" s="163">
        <f>P10/O10*100</f>
        <v>122.72727272727273</v>
      </c>
      <c r="R10" s="162">
        <v>2054500</v>
      </c>
      <c r="S10" s="162">
        <v>2054525</v>
      </c>
      <c r="T10" s="163">
        <f>S10/R10*100</f>
        <v>100.00121684108056</v>
      </c>
      <c r="U10" s="162">
        <v>25750</v>
      </c>
      <c r="V10" s="162">
        <v>25817</v>
      </c>
      <c r="W10" s="163">
        <f>V10/U10*100</f>
        <v>100.26019417475729</v>
      </c>
      <c r="X10" s="164">
        <v>87</v>
      </c>
      <c r="Y10" s="164">
        <v>87</v>
      </c>
      <c r="Z10" s="163">
        <f>Y10/X10*100</f>
        <v>100</v>
      </c>
      <c r="AA10" s="126">
        <v>90</v>
      </c>
      <c r="AB10" s="126">
        <v>99.8</v>
      </c>
      <c r="AC10" s="163">
        <f>AB10/AA10*100</f>
        <v>110.88888888888889</v>
      </c>
    </row>
    <row r="11" spans="1:29" ht="75">
      <c r="A11" s="161" t="s">
        <v>25</v>
      </c>
      <c r="B11" s="126">
        <v>47.3</v>
      </c>
      <c r="C11" s="164">
        <v>111470</v>
      </c>
      <c r="D11" s="164">
        <v>112533</v>
      </c>
      <c r="E11" s="163">
        <v>100.9536198080201</v>
      </c>
      <c r="F11" s="164">
        <v>43000</v>
      </c>
      <c r="G11" s="164">
        <v>65215</v>
      </c>
      <c r="H11" s="163">
        <v>151.6627906976744</v>
      </c>
      <c r="I11" s="164">
        <v>1370</v>
      </c>
      <c r="J11" s="164">
        <v>1551</v>
      </c>
      <c r="K11" s="163">
        <v>113.21167883211677</v>
      </c>
      <c r="L11" s="164">
        <v>11900</v>
      </c>
      <c r="M11" s="164">
        <v>27591</v>
      </c>
      <c r="N11" s="163">
        <v>231.85714285714286</v>
      </c>
      <c r="O11" s="164">
        <v>13</v>
      </c>
      <c r="P11" s="164">
        <v>13</v>
      </c>
      <c r="Q11" s="163">
        <v>100</v>
      </c>
      <c r="R11" s="164">
        <v>160525</v>
      </c>
      <c r="S11" s="164">
        <v>164054</v>
      </c>
      <c r="T11" s="163">
        <v>102.19841146238903</v>
      </c>
      <c r="U11" s="164">
        <v>11650</v>
      </c>
      <c r="V11" s="164">
        <v>13052</v>
      </c>
      <c r="W11" s="163">
        <v>112.03433476394851</v>
      </c>
      <c r="X11" s="164"/>
      <c r="Y11" s="164"/>
      <c r="Z11" s="163"/>
      <c r="AA11" s="126">
        <v>90</v>
      </c>
      <c r="AB11" s="126">
        <v>99.1</v>
      </c>
      <c r="AC11" s="163">
        <v>110.11111111111111</v>
      </c>
    </row>
    <row r="12" spans="1:29" ht="75">
      <c r="A12" s="165" t="s">
        <v>26</v>
      </c>
      <c r="B12" s="126">
        <v>45.8</v>
      </c>
      <c r="C12" s="164">
        <v>18930</v>
      </c>
      <c r="D12" s="164">
        <v>19787</v>
      </c>
      <c r="E12" s="163">
        <f>D12/C12*100</f>
        <v>104.52720549392498</v>
      </c>
      <c r="F12" s="162">
        <v>5000</v>
      </c>
      <c r="G12" s="162">
        <v>7731</v>
      </c>
      <c r="H12" s="163">
        <f>G12/F12*100</f>
        <v>154.62</v>
      </c>
      <c r="I12" s="162">
        <v>5350</v>
      </c>
      <c r="J12" s="162">
        <v>5644</v>
      </c>
      <c r="K12" s="163">
        <f>J12/I12*100</f>
        <v>105.49532710280374</v>
      </c>
      <c r="L12" s="162">
        <v>3425</v>
      </c>
      <c r="M12" s="162">
        <v>5180</v>
      </c>
      <c r="N12" s="163">
        <f>M12/L12*100</f>
        <v>151.24087591240877</v>
      </c>
      <c r="O12" s="166">
        <v>5</v>
      </c>
      <c r="P12" s="166">
        <v>7</v>
      </c>
      <c r="Q12" s="163">
        <f>P12/O12*100</f>
        <v>140</v>
      </c>
      <c r="R12" s="162">
        <v>197400</v>
      </c>
      <c r="S12" s="162">
        <v>197616</v>
      </c>
      <c r="T12" s="163">
        <f>S12/R12*100</f>
        <v>100.10942249240122</v>
      </c>
      <c r="U12" s="162">
        <v>2000</v>
      </c>
      <c r="V12" s="162">
        <v>2005</v>
      </c>
      <c r="W12" s="163">
        <f>V12/U12*100</f>
        <v>100.25</v>
      </c>
      <c r="X12" s="164"/>
      <c r="Y12" s="164"/>
      <c r="Z12" s="163"/>
      <c r="AA12" s="126">
        <v>90</v>
      </c>
      <c r="AB12" s="126">
        <v>90</v>
      </c>
      <c r="AC12" s="163">
        <f>AB12/AA12*100</f>
        <v>100</v>
      </c>
    </row>
    <row r="13" spans="1:29" s="47" customFormat="1" ht="20.25" customHeight="1">
      <c r="A13" s="46" t="s">
        <v>2</v>
      </c>
      <c r="B13" s="150">
        <f>(B10+B11+B12)/3</f>
        <v>47.43333333333334</v>
      </c>
      <c r="C13" s="151">
        <f aca="true" t="shared" si="0" ref="C13:Y13">SUM(C10:C12)</f>
        <v>225340</v>
      </c>
      <c r="D13" s="151">
        <f t="shared" si="0"/>
        <v>229316</v>
      </c>
      <c r="E13" s="150">
        <f>D13/C13*100</f>
        <v>101.7644448389101</v>
      </c>
      <c r="F13" s="151">
        <f>SUM(F10:F12)</f>
        <v>274765</v>
      </c>
      <c r="G13" s="151">
        <f>SUM(G10:G12)</f>
        <v>361140</v>
      </c>
      <c r="H13" s="150">
        <f>G13/F13*100</f>
        <v>131.4359543609994</v>
      </c>
      <c r="I13" s="151">
        <f>SUM(I10:I12)</f>
        <v>7990</v>
      </c>
      <c r="J13" s="151">
        <f>SUM(J10:J12)</f>
        <v>9664</v>
      </c>
      <c r="K13" s="150">
        <f>J13/I13*100</f>
        <v>120.95118898623278</v>
      </c>
      <c r="L13" s="151">
        <f t="shared" si="0"/>
        <v>33025</v>
      </c>
      <c r="M13" s="151">
        <f t="shared" si="0"/>
        <v>62461</v>
      </c>
      <c r="N13" s="150">
        <f>M13/L13*100</f>
        <v>189.1324753974262</v>
      </c>
      <c r="O13" s="151">
        <f t="shared" si="0"/>
        <v>40</v>
      </c>
      <c r="P13" s="151">
        <f t="shared" si="0"/>
        <v>47</v>
      </c>
      <c r="Q13" s="150">
        <f>P13/O13*100</f>
        <v>117.5</v>
      </c>
      <c r="R13" s="151">
        <f t="shared" si="0"/>
        <v>2412425</v>
      </c>
      <c r="S13" s="151">
        <f t="shared" si="0"/>
        <v>2416195</v>
      </c>
      <c r="T13" s="150">
        <f>S13/R13*100</f>
        <v>100.15627428831984</v>
      </c>
      <c r="U13" s="151">
        <f t="shared" si="0"/>
        <v>39400</v>
      </c>
      <c r="V13" s="151">
        <f t="shared" si="0"/>
        <v>40874</v>
      </c>
      <c r="W13" s="150">
        <f>V13/U13*100</f>
        <v>103.74111675126902</v>
      </c>
      <c r="X13" s="151">
        <f t="shared" si="0"/>
        <v>87</v>
      </c>
      <c r="Y13" s="151">
        <f t="shared" si="0"/>
        <v>87</v>
      </c>
      <c r="Z13" s="150">
        <f>Y13/X13*100</f>
        <v>100</v>
      </c>
      <c r="AA13" s="150">
        <f>(AA10+AA11+AA12)/3</f>
        <v>90</v>
      </c>
      <c r="AB13" s="150">
        <f>(AB10+AB11+AB12)/3</f>
        <v>96.3</v>
      </c>
      <c r="AC13" s="150">
        <f>AB13/AA13*100</f>
        <v>107</v>
      </c>
    </row>
    <row r="16" spans="1:10" s="15" customFormat="1" ht="26.25" customHeight="1" hidden="1">
      <c r="A16" s="239" t="s">
        <v>200</v>
      </c>
      <c r="B16" s="239"/>
      <c r="C16" s="239"/>
      <c r="D16" s="218"/>
      <c r="E16" s="218"/>
      <c r="G16" s="216" t="s">
        <v>49</v>
      </c>
      <c r="H16" s="216"/>
      <c r="I16" s="216"/>
      <c r="J16" s="216"/>
    </row>
    <row r="17" spans="1:10" ht="19.5" customHeight="1" hidden="1">
      <c r="A17" s="239"/>
      <c r="B17" s="239"/>
      <c r="C17" s="239"/>
      <c r="D17" s="217" t="s">
        <v>47</v>
      </c>
      <c r="E17" s="217"/>
      <c r="G17" s="217" t="s">
        <v>48</v>
      </c>
      <c r="H17" s="217"/>
      <c r="I17" s="217"/>
      <c r="J17" s="217"/>
    </row>
  </sheetData>
  <sheetProtection/>
  <mergeCells count="21">
    <mergeCell ref="AA7:AC7"/>
    <mergeCell ref="A16:C17"/>
    <mergeCell ref="D16:E16"/>
    <mergeCell ref="G16:J16"/>
    <mergeCell ref="D17:E17"/>
    <mergeCell ref="G17:J17"/>
    <mergeCell ref="C6:Z6"/>
    <mergeCell ref="C7:E7"/>
    <mergeCell ref="F7:H7"/>
    <mergeCell ref="I7:K7"/>
    <mergeCell ref="O7:Q7"/>
    <mergeCell ref="L7:N7"/>
    <mergeCell ref="A2:AB2"/>
    <mergeCell ref="A4:F4"/>
    <mergeCell ref="G4:W4"/>
    <mergeCell ref="A6:A8"/>
    <mergeCell ref="B6:B8"/>
    <mergeCell ref="AA6:AC6"/>
    <mergeCell ref="R7:T7"/>
    <mergeCell ref="U7:W7"/>
    <mergeCell ref="X7:Z7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BV29"/>
  <sheetViews>
    <sheetView view="pageBreakPreview" zoomScale="90" zoomScaleNormal="80" zoomScaleSheetLayoutView="90" workbookViewId="0" topLeftCell="A1">
      <selection activeCell="A24" sqref="A24:B24"/>
    </sheetView>
  </sheetViews>
  <sheetFormatPr defaultColWidth="9.33203125" defaultRowHeight="12.75"/>
  <cols>
    <col min="1" max="1" width="51.33203125" style="0" customWidth="1"/>
    <col min="2" max="2" width="14.33203125" style="0" customWidth="1"/>
    <col min="3" max="3" width="13.33203125" style="0" customWidth="1"/>
    <col min="4" max="4" width="13.66015625" style="0" customWidth="1"/>
    <col min="5" max="5" width="14.5" style="0" customWidth="1"/>
    <col min="6" max="6" width="12" style="0" customWidth="1"/>
    <col min="7" max="7" width="11.16015625" style="0" customWidth="1"/>
    <col min="8" max="8" width="12.33203125" style="0" customWidth="1"/>
    <col min="9" max="9" width="14.5" style="0" customWidth="1"/>
    <col min="10" max="10" width="11.5" style="0" customWidth="1"/>
    <col min="11" max="12" width="11.16015625" style="0" bestFit="1" customWidth="1"/>
    <col min="13" max="13" width="16" style="0" customWidth="1"/>
    <col min="14" max="14" width="11.66015625" style="0" customWidth="1"/>
    <col min="15" max="15" width="11.16015625" style="0" customWidth="1"/>
    <col min="16" max="16" width="9.5" style="0" bestFit="1" customWidth="1"/>
    <col min="17" max="17" width="15.66015625" style="0" customWidth="1"/>
    <col min="18" max="18" width="13.33203125" style="0" customWidth="1"/>
    <col min="19" max="19" width="12.16015625" style="0" customWidth="1"/>
    <col min="20" max="20" width="13.83203125" style="0" customWidth="1"/>
    <col min="21" max="21" width="16.16015625" style="0" customWidth="1"/>
    <col min="22" max="22" width="11.5" style="0" customWidth="1"/>
    <col min="23" max="24" width="9.83203125" style="0" bestFit="1" customWidth="1"/>
    <col min="25" max="25" width="16" style="0" customWidth="1"/>
    <col min="26" max="28" width="11" style="0" customWidth="1"/>
    <col min="29" max="29" width="14.83203125" style="0" customWidth="1"/>
    <col min="30" max="32" width="11" style="0" customWidth="1"/>
    <col min="33" max="33" width="14" style="0" customWidth="1"/>
    <col min="34" max="34" width="10.66015625" style="0" customWidth="1"/>
    <col min="35" max="35" width="9.5" style="0" bestFit="1" customWidth="1"/>
    <col min="36" max="37" width="14" style="0" customWidth="1"/>
    <col min="38" max="38" width="14.33203125" style="0" customWidth="1"/>
    <col min="39" max="39" width="13.83203125" style="0" customWidth="1"/>
    <col min="40" max="40" width="12.83203125" style="0" customWidth="1"/>
    <col min="41" max="41" width="14.16015625" style="0" customWidth="1"/>
    <col min="42" max="42" width="12.5" style="0" customWidth="1"/>
    <col min="43" max="43" width="13.16015625" style="0" customWidth="1"/>
    <col min="44" max="44" width="12.5" style="0" customWidth="1"/>
    <col min="45" max="45" width="14" style="0" customWidth="1"/>
    <col min="46" max="46" width="12.83203125" style="0" customWidth="1"/>
    <col min="47" max="47" width="14.66015625" style="0" customWidth="1"/>
    <col min="48" max="49" width="12.66015625" style="0" customWidth="1"/>
    <col min="50" max="50" width="11.5" style="0" customWidth="1"/>
    <col min="51" max="51" width="11.66015625" style="0" customWidth="1"/>
    <col min="52" max="52" width="12.5" style="0" customWidth="1"/>
    <col min="53" max="53" width="15" style="0" customWidth="1"/>
    <col min="54" max="54" width="11.16015625" style="0" customWidth="1"/>
    <col min="55" max="55" width="10.16015625" style="0" customWidth="1"/>
    <col min="56" max="56" width="10.33203125" style="0" customWidth="1"/>
    <col min="57" max="57" width="14" style="0" customWidth="1"/>
    <col min="58" max="58" width="11.66015625" style="0" customWidth="1"/>
    <col min="59" max="59" width="11" style="0" customWidth="1"/>
    <col min="60" max="60" width="11.83203125" style="0" customWidth="1"/>
    <col min="61" max="61" width="15.16015625" style="0" customWidth="1"/>
    <col min="62" max="62" width="11.66015625" style="0" customWidth="1"/>
    <col min="63" max="64" width="9.5" style="0" bestFit="1" customWidth="1"/>
    <col min="65" max="65" width="14.5" style="0" customWidth="1"/>
    <col min="66" max="66" width="9.5" style="0" customWidth="1"/>
    <col min="67" max="67" width="9.5" style="0" bestFit="1" customWidth="1"/>
    <col min="68" max="68" width="10.83203125" style="0" bestFit="1" customWidth="1"/>
    <col min="69" max="69" width="16.5" style="0" customWidth="1"/>
    <col min="70" max="70" width="9.33203125" style="0" customWidth="1"/>
    <col min="71" max="71" width="13.66015625" style="0" customWidth="1"/>
    <col min="72" max="73" width="9.5" style="0" bestFit="1" customWidth="1"/>
    <col min="74" max="74" width="12.83203125" style="0" customWidth="1"/>
  </cols>
  <sheetData>
    <row r="2" spans="1:62" ht="18.75">
      <c r="A2" s="260" t="s">
        <v>241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159"/>
      <c r="AB2" s="159"/>
      <c r="AC2" s="159"/>
      <c r="AD2" s="159"/>
      <c r="AE2" s="159"/>
      <c r="AF2" s="159"/>
      <c r="AG2" s="159"/>
      <c r="AH2" s="159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</row>
    <row r="4" spans="1:62" ht="14.25">
      <c r="A4" s="226" t="s">
        <v>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61" t="s">
        <v>7</v>
      </c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</row>
    <row r="6" spans="1:74" ht="15.75" customHeight="1">
      <c r="A6" s="279" t="s">
        <v>203</v>
      </c>
      <c r="B6" s="293" t="s">
        <v>10</v>
      </c>
      <c r="C6" s="262" t="s">
        <v>12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 t="s">
        <v>13</v>
      </c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92"/>
      <c r="BT6" s="92"/>
      <c r="BU6" s="92"/>
      <c r="BV6" s="92"/>
    </row>
    <row r="7" spans="1:74" ht="15.75" customHeight="1">
      <c r="A7" s="296"/>
      <c r="B7" s="294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92"/>
      <c r="BT7" s="92"/>
      <c r="BU7" s="92"/>
      <c r="BV7" s="92"/>
    </row>
    <row r="8" spans="1:74" ht="45" customHeight="1">
      <c r="A8" s="296"/>
      <c r="B8" s="294"/>
      <c r="C8" s="263" t="s">
        <v>237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4" t="s">
        <v>260</v>
      </c>
      <c r="AB8" s="265"/>
      <c r="AC8" s="265"/>
      <c r="AD8" s="266"/>
      <c r="AE8" s="263" t="s">
        <v>238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7" t="s">
        <v>213</v>
      </c>
      <c r="AZ8" s="267"/>
      <c r="BA8" s="267"/>
      <c r="BB8" s="267"/>
      <c r="BC8" s="267" t="s">
        <v>247</v>
      </c>
      <c r="BD8" s="267"/>
      <c r="BE8" s="267"/>
      <c r="BF8" s="267"/>
      <c r="BG8" s="267" t="s">
        <v>218</v>
      </c>
      <c r="BH8" s="267"/>
      <c r="BI8" s="267"/>
      <c r="BJ8" s="267"/>
      <c r="BK8" s="267" t="s">
        <v>215</v>
      </c>
      <c r="BL8" s="267"/>
      <c r="BM8" s="267"/>
      <c r="BN8" s="267"/>
      <c r="BO8" s="268" t="s">
        <v>261</v>
      </c>
      <c r="BP8" s="269"/>
      <c r="BQ8" s="269"/>
      <c r="BR8" s="270"/>
      <c r="BS8" s="92"/>
      <c r="BT8" s="92"/>
      <c r="BU8" s="92"/>
      <c r="BV8" s="92"/>
    </row>
    <row r="9" spans="1:70" ht="11.25" customHeight="1">
      <c r="A9" s="296"/>
      <c r="B9" s="294"/>
      <c r="C9" s="277" t="s">
        <v>212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9"/>
      <c r="AA9" s="277" t="s">
        <v>212</v>
      </c>
      <c r="AB9" s="278"/>
      <c r="AC9" s="278"/>
      <c r="AD9" s="279"/>
      <c r="AE9" s="267" t="s">
        <v>262</v>
      </c>
      <c r="AF9" s="267"/>
      <c r="AG9" s="267"/>
      <c r="AH9" s="267"/>
      <c r="AI9" s="267" t="s">
        <v>180</v>
      </c>
      <c r="AJ9" s="267"/>
      <c r="AK9" s="267"/>
      <c r="AL9" s="267"/>
      <c r="AM9" s="267" t="s">
        <v>182</v>
      </c>
      <c r="AN9" s="267"/>
      <c r="AO9" s="267"/>
      <c r="AP9" s="267"/>
      <c r="AQ9" s="267" t="s">
        <v>181</v>
      </c>
      <c r="AR9" s="267"/>
      <c r="AS9" s="267"/>
      <c r="AT9" s="267"/>
      <c r="AU9" s="267" t="s">
        <v>181</v>
      </c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71"/>
      <c r="BP9" s="272"/>
      <c r="BQ9" s="272"/>
      <c r="BR9" s="273"/>
    </row>
    <row r="10" spans="1:70" ht="24.75" customHeight="1">
      <c r="A10" s="296"/>
      <c r="B10" s="294"/>
      <c r="C10" s="280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2"/>
      <c r="AA10" s="280"/>
      <c r="AB10" s="281"/>
      <c r="AC10" s="281"/>
      <c r="AD10" s="282"/>
      <c r="AE10" s="267" t="s">
        <v>184</v>
      </c>
      <c r="AF10" s="267"/>
      <c r="AG10" s="267"/>
      <c r="AH10" s="267"/>
      <c r="AI10" s="267" t="s">
        <v>184</v>
      </c>
      <c r="AJ10" s="267"/>
      <c r="AK10" s="267"/>
      <c r="AL10" s="267"/>
      <c r="AM10" s="267" t="s">
        <v>183</v>
      </c>
      <c r="AN10" s="267"/>
      <c r="AO10" s="267"/>
      <c r="AP10" s="267"/>
      <c r="AQ10" s="267" t="s">
        <v>184</v>
      </c>
      <c r="AR10" s="267"/>
      <c r="AS10" s="267"/>
      <c r="AT10" s="267"/>
      <c r="AU10" s="267" t="s">
        <v>183</v>
      </c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71"/>
      <c r="BP10" s="272"/>
      <c r="BQ10" s="272"/>
      <c r="BR10" s="273"/>
    </row>
    <row r="11" spans="1:70" ht="19.5" customHeight="1">
      <c r="A11" s="296"/>
      <c r="B11" s="294"/>
      <c r="C11" s="267" t="s">
        <v>185</v>
      </c>
      <c r="D11" s="267"/>
      <c r="E11" s="267"/>
      <c r="F11" s="267"/>
      <c r="G11" s="267"/>
      <c r="H11" s="267"/>
      <c r="I11" s="267"/>
      <c r="J11" s="267"/>
      <c r="K11" s="267" t="s">
        <v>233</v>
      </c>
      <c r="L11" s="267"/>
      <c r="M11" s="267"/>
      <c r="N11" s="267"/>
      <c r="O11" s="267"/>
      <c r="P11" s="267"/>
      <c r="Q11" s="267"/>
      <c r="R11" s="267"/>
      <c r="S11" s="267" t="s">
        <v>234</v>
      </c>
      <c r="T11" s="267"/>
      <c r="U11" s="267"/>
      <c r="V11" s="267"/>
      <c r="W11" s="267"/>
      <c r="X11" s="267"/>
      <c r="Y11" s="267"/>
      <c r="Z11" s="267"/>
      <c r="AA11" s="283" t="s">
        <v>263</v>
      </c>
      <c r="AB11" s="284"/>
      <c r="AC11" s="284"/>
      <c r="AD11" s="285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71"/>
      <c r="BP11" s="272"/>
      <c r="BQ11" s="272"/>
      <c r="BR11" s="273"/>
    </row>
    <row r="12" spans="1:70" ht="42" customHeight="1">
      <c r="A12" s="296"/>
      <c r="B12" s="294"/>
      <c r="C12" s="267" t="s">
        <v>186</v>
      </c>
      <c r="D12" s="267"/>
      <c r="E12" s="267"/>
      <c r="F12" s="267"/>
      <c r="G12" s="267" t="s">
        <v>187</v>
      </c>
      <c r="H12" s="267"/>
      <c r="I12" s="267"/>
      <c r="J12" s="267"/>
      <c r="K12" s="267" t="s">
        <v>186</v>
      </c>
      <c r="L12" s="267"/>
      <c r="M12" s="267"/>
      <c r="N12" s="267"/>
      <c r="O12" s="267" t="s">
        <v>187</v>
      </c>
      <c r="P12" s="267"/>
      <c r="Q12" s="267"/>
      <c r="R12" s="267"/>
      <c r="S12" s="267" t="s">
        <v>186</v>
      </c>
      <c r="T12" s="267"/>
      <c r="U12" s="267"/>
      <c r="V12" s="267"/>
      <c r="W12" s="267" t="s">
        <v>187</v>
      </c>
      <c r="X12" s="267"/>
      <c r="Y12" s="267"/>
      <c r="Z12" s="267"/>
      <c r="AA12" s="286" t="s">
        <v>264</v>
      </c>
      <c r="AB12" s="287"/>
      <c r="AC12" s="287"/>
      <c r="AD12" s="288"/>
      <c r="AE12" s="267" t="s">
        <v>188</v>
      </c>
      <c r="AF12" s="267"/>
      <c r="AG12" s="267"/>
      <c r="AH12" s="267"/>
      <c r="AI12" s="267" t="s">
        <v>188</v>
      </c>
      <c r="AJ12" s="267"/>
      <c r="AK12" s="267"/>
      <c r="AL12" s="267"/>
      <c r="AM12" s="267" t="s">
        <v>188</v>
      </c>
      <c r="AN12" s="267"/>
      <c r="AO12" s="267"/>
      <c r="AP12" s="267"/>
      <c r="AQ12" s="267" t="s">
        <v>188</v>
      </c>
      <c r="AR12" s="267"/>
      <c r="AS12" s="267"/>
      <c r="AT12" s="267"/>
      <c r="AU12" s="267" t="s">
        <v>188</v>
      </c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74"/>
      <c r="BP12" s="275"/>
      <c r="BQ12" s="275"/>
      <c r="BR12" s="276"/>
    </row>
    <row r="13" spans="1:70" ht="92.25" customHeight="1">
      <c r="A13" s="282"/>
      <c r="B13" s="295"/>
      <c r="C13" s="71" t="s">
        <v>1</v>
      </c>
      <c r="D13" s="71" t="s">
        <v>36</v>
      </c>
      <c r="E13" s="71" t="s">
        <v>259</v>
      </c>
      <c r="F13" s="71" t="s">
        <v>152</v>
      </c>
      <c r="G13" s="71" t="s">
        <v>1</v>
      </c>
      <c r="H13" s="71" t="s">
        <v>36</v>
      </c>
      <c r="I13" s="71" t="s">
        <v>259</v>
      </c>
      <c r="J13" s="71" t="s">
        <v>152</v>
      </c>
      <c r="K13" s="71" t="s">
        <v>1</v>
      </c>
      <c r="L13" s="71" t="s">
        <v>36</v>
      </c>
      <c r="M13" s="71" t="s">
        <v>259</v>
      </c>
      <c r="N13" s="71" t="s">
        <v>152</v>
      </c>
      <c r="O13" s="71" t="s">
        <v>1</v>
      </c>
      <c r="P13" s="71" t="s">
        <v>36</v>
      </c>
      <c r="Q13" s="71" t="s">
        <v>259</v>
      </c>
      <c r="R13" s="71" t="s">
        <v>152</v>
      </c>
      <c r="S13" s="71" t="s">
        <v>1</v>
      </c>
      <c r="T13" s="71" t="s">
        <v>36</v>
      </c>
      <c r="U13" s="71" t="s">
        <v>259</v>
      </c>
      <c r="V13" s="71" t="s">
        <v>152</v>
      </c>
      <c r="W13" s="71" t="s">
        <v>1</v>
      </c>
      <c r="X13" s="71" t="s">
        <v>36</v>
      </c>
      <c r="Y13" s="71" t="s">
        <v>259</v>
      </c>
      <c r="Z13" s="71" t="s">
        <v>152</v>
      </c>
      <c r="AA13" s="71" t="s">
        <v>1</v>
      </c>
      <c r="AB13" s="71" t="s">
        <v>36</v>
      </c>
      <c r="AC13" s="71" t="s">
        <v>259</v>
      </c>
      <c r="AD13" s="71" t="s">
        <v>152</v>
      </c>
      <c r="AE13" s="71" t="s">
        <v>1</v>
      </c>
      <c r="AF13" s="71" t="s">
        <v>36</v>
      </c>
      <c r="AG13" s="71" t="s">
        <v>259</v>
      </c>
      <c r="AH13" s="71" t="s">
        <v>152</v>
      </c>
      <c r="AI13" s="72" t="s">
        <v>1</v>
      </c>
      <c r="AJ13" s="72" t="s">
        <v>36</v>
      </c>
      <c r="AK13" s="71" t="s">
        <v>259</v>
      </c>
      <c r="AL13" s="72" t="s">
        <v>152</v>
      </c>
      <c r="AM13" s="72" t="s">
        <v>1</v>
      </c>
      <c r="AN13" s="72" t="s">
        <v>36</v>
      </c>
      <c r="AO13" s="71" t="s">
        <v>259</v>
      </c>
      <c r="AP13" s="72" t="s">
        <v>152</v>
      </c>
      <c r="AQ13" s="72" t="s">
        <v>1</v>
      </c>
      <c r="AR13" s="72" t="s">
        <v>36</v>
      </c>
      <c r="AS13" s="71" t="s">
        <v>259</v>
      </c>
      <c r="AT13" s="72" t="s">
        <v>152</v>
      </c>
      <c r="AU13" s="72" t="s">
        <v>1</v>
      </c>
      <c r="AV13" s="72" t="s">
        <v>36</v>
      </c>
      <c r="AW13" s="71" t="s">
        <v>259</v>
      </c>
      <c r="AX13" s="72" t="s">
        <v>152</v>
      </c>
      <c r="AY13" s="72" t="s">
        <v>1</v>
      </c>
      <c r="AZ13" s="72" t="s">
        <v>36</v>
      </c>
      <c r="BA13" s="71" t="s">
        <v>259</v>
      </c>
      <c r="BB13" s="72" t="s">
        <v>152</v>
      </c>
      <c r="BC13" s="72" t="s">
        <v>1</v>
      </c>
      <c r="BD13" s="72" t="s">
        <v>36</v>
      </c>
      <c r="BE13" s="71" t="s">
        <v>259</v>
      </c>
      <c r="BF13" s="72" t="s">
        <v>152</v>
      </c>
      <c r="BG13" s="72" t="s">
        <v>1</v>
      </c>
      <c r="BH13" s="72" t="s">
        <v>36</v>
      </c>
      <c r="BI13" s="71" t="s">
        <v>259</v>
      </c>
      <c r="BJ13" s="72" t="s">
        <v>152</v>
      </c>
      <c r="BK13" s="72" t="s">
        <v>1</v>
      </c>
      <c r="BL13" s="72" t="s">
        <v>36</v>
      </c>
      <c r="BM13" s="71" t="s">
        <v>259</v>
      </c>
      <c r="BN13" s="72" t="s">
        <v>152</v>
      </c>
      <c r="BO13" s="72" t="s">
        <v>1</v>
      </c>
      <c r="BP13" s="72" t="s">
        <v>36</v>
      </c>
      <c r="BQ13" s="71" t="s">
        <v>259</v>
      </c>
      <c r="BR13" s="72" t="s">
        <v>152</v>
      </c>
    </row>
    <row r="14" spans="1:70" ht="15">
      <c r="A14" s="72">
        <v>1</v>
      </c>
      <c r="B14" s="72">
        <f>A14+1</f>
        <v>2</v>
      </c>
      <c r="C14" s="72">
        <f>B14+1</f>
        <v>3</v>
      </c>
      <c r="D14" s="72">
        <f>C14+1</f>
        <v>4</v>
      </c>
      <c r="E14" s="72"/>
      <c r="F14" s="72">
        <f>D14+1</f>
        <v>5</v>
      </c>
      <c r="G14" s="72">
        <f>F14+1</f>
        <v>6</v>
      </c>
      <c r="H14" s="72">
        <f>G14+1</f>
        <v>7</v>
      </c>
      <c r="I14" s="72"/>
      <c r="J14" s="72">
        <f>H14+1</f>
        <v>8</v>
      </c>
      <c r="K14" s="72">
        <f>J14+1</f>
        <v>9</v>
      </c>
      <c r="L14" s="72">
        <f>K14+1</f>
        <v>10</v>
      </c>
      <c r="M14" s="72"/>
      <c r="N14" s="72">
        <f>L14+1</f>
        <v>11</v>
      </c>
      <c r="O14" s="72">
        <f>N14+1</f>
        <v>12</v>
      </c>
      <c r="P14" s="72">
        <f>O14+1</f>
        <v>13</v>
      </c>
      <c r="Q14" s="72"/>
      <c r="R14" s="72">
        <f>P14+1</f>
        <v>14</v>
      </c>
      <c r="S14" s="72">
        <f>R14+1</f>
        <v>15</v>
      </c>
      <c r="T14" s="72">
        <f>S14+1</f>
        <v>16</v>
      </c>
      <c r="U14" s="72"/>
      <c r="V14" s="72">
        <f>T14+1</f>
        <v>17</v>
      </c>
      <c r="W14" s="72">
        <f>V14+1</f>
        <v>18</v>
      </c>
      <c r="X14" s="72">
        <f>W14+1</f>
        <v>19</v>
      </c>
      <c r="Y14" s="72"/>
      <c r="Z14" s="72">
        <f>X14+1</f>
        <v>20</v>
      </c>
      <c r="AA14" s="72">
        <v>21</v>
      </c>
      <c r="AB14" s="72">
        <v>22</v>
      </c>
      <c r="AC14" s="72"/>
      <c r="AD14" s="72">
        <v>23</v>
      </c>
      <c r="AE14" s="72">
        <v>24</v>
      </c>
      <c r="AF14" s="72">
        <v>25</v>
      </c>
      <c r="AG14" s="72"/>
      <c r="AH14" s="72">
        <v>26</v>
      </c>
      <c r="AI14" s="72">
        <v>27</v>
      </c>
      <c r="AJ14" s="72">
        <f>AI14+1</f>
        <v>28</v>
      </c>
      <c r="AK14" s="72"/>
      <c r="AL14" s="72">
        <f>AJ14+1</f>
        <v>29</v>
      </c>
      <c r="AM14" s="72">
        <f>AL14+1</f>
        <v>30</v>
      </c>
      <c r="AN14" s="72">
        <f>AM14+1</f>
        <v>31</v>
      </c>
      <c r="AO14" s="72"/>
      <c r="AP14" s="72">
        <f>AN14+1</f>
        <v>32</v>
      </c>
      <c r="AQ14" s="72">
        <f>AP14+1</f>
        <v>33</v>
      </c>
      <c r="AR14" s="72">
        <f>AQ14+1</f>
        <v>34</v>
      </c>
      <c r="AS14" s="72"/>
      <c r="AT14" s="72">
        <f>AR14+1</f>
        <v>35</v>
      </c>
      <c r="AU14" s="180">
        <v>36</v>
      </c>
      <c r="AV14" s="180">
        <v>37</v>
      </c>
      <c r="AW14" s="180"/>
      <c r="AX14" s="180">
        <v>38</v>
      </c>
      <c r="AY14" s="72">
        <v>39</v>
      </c>
      <c r="AZ14" s="72">
        <v>40</v>
      </c>
      <c r="BA14" s="72"/>
      <c r="BB14" s="72">
        <f>AZ14+1</f>
        <v>41</v>
      </c>
      <c r="BC14" s="72">
        <f>BB14+1</f>
        <v>42</v>
      </c>
      <c r="BD14" s="72">
        <f>BC14+1</f>
        <v>43</v>
      </c>
      <c r="BE14" s="72"/>
      <c r="BF14" s="72">
        <f>BD14+1</f>
        <v>44</v>
      </c>
      <c r="BG14" s="72">
        <f>BF14+1</f>
        <v>45</v>
      </c>
      <c r="BH14" s="72">
        <f>BG14+1</f>
        <v>46</v>
      </c>
      <c r="BI14" s="72"/>
      <c r="BJ14" s="72">
        <f>BH14+1</f>
        <v>47</v>
      </c>
      <c r="BK14" s="72">
        <f>BJ14+1</f>
        <v>48</v>
      </c>
      <c r="BL14" s="72">
        <f>BK14+1</f>
        <v>49</v>
      </c>
      <c r="BM14" s="72"/>
      <c r="BN14" s="72">
        <f>BL14+1</f>
        <v>50</v>
      </c>
      <c r="BO14" s="140">
        <v>51</v>
      </c>
      <c r="BP14" s="140">
        <v>52</v>
      </c>
      <c r="BQ14" s="140"/>
      <c r="BR14" s="140">
        <v>53</v>
      </c>
    </row>
    <row r="15" spans="1:70" ht="30">
      <c r="A15" s="181" t="s">
        <v>204</v>
      </c>
      <c r="B15" s="63">
        <v>45.1</v>
      </c>
      <c r="C15" s="73">
        <v>3500</v>
      </c>
      <c r="D15" s="74">
        <v>7714</v>
      </c>
      <c r="E15" s="74">
        <v>25</v>
      </c>
      <c r="F15" s="76">
        <f>D15*100/C15</f>
        <v>220.4</v>
      </c>
      <c r="G15" s="73">
        <v>32</v>
      </c>
      <c r="H15" s="74">
        <v>44</v>
      </c>
      <c r="I15" s="74">
        <v>20</v>
      </c>
      <c r="J15" s="76">
        <f>H15*100/G15</f>
        <v>137.5</v>
      </c>
      <c r="K15" s="73">
        <v>550</v>
      </c>
      <c r="L15" s="74">
        <v>2072</v>
      </c>
      <c r="M15" s="74">
        <v>40</v>
      </c>
      <c r="N15" s="76">
        <f>L15*100/K15</f>
        <v>376.72727272727275</v>
      </c>
      <c r="O15" s="73">
        <v>1</v>
      </c>
      <c r="P15" s="74">
        <v>4</v>
      </c>
      <c r="Q15" s="74">
        <v>30</v>
      </c>
      <c r="R15" s="76">
        <f>P15*100/O15</f>
        <v>400</v>
      </c>
      <c r="S15" s="73">
        <v>37080</v>
      </c>
      <c r="T15" s="74">
        <v>39155</v>
      </c>
      <c r="U15" s="74">
        <v>25</v>
      </c>
      <c r="V15" s="76">
        <f>T15*100/S15</f>
        <v>105.59600862998921</v>
      </c>
      <c r="W15" s="73">
        <v>97</v>
      </c>
      <c r="X15" s="74">
        <v>98</v>
      </c>
      <c r="Y15" s="74">
        <v>20</v>
      </c>
      <c r="Z15" s="76">
        <f>X15*100/W15</f>
        <v>101.03092783505154</v>
      </c>
      <c r="AA15" s="76"/>
      <c r="AB15" s="76"/>
      <c r="AC15" s="76"/>
      <c r="AD15" s="76"/>
      <c r="AE15" s="182">
        <v>1</v>
      </c>
      <c r="AF15" s="182">
        <v>0</v>
      </c>
      <c r="AG15" s="183"/>
      <c r="AH15" s="76">
        <f>AF15*100/AE15</f>
        <v>0</v>
      </c>
      <c r="AI15" s="182">
        <v>1</v>
      </c>
      <c r="AJ15" s="182">
        <v>1</v>
      </c>
      <c r="AK15" s="183"/>
      <c r="AL15" s="76">
        <f>AJ15*100/AI15</f>
        <v>100</v>
      </c>
      <c r="AM15" s="182"/>
      <c r="AN15" s="182"/>
      <c r="AO15" s="182"/>
      <c r="AP15" s="76"/>
      <c r="AQ15" s="182"/>
      <c r="AR15" s="182"/>
      <c r="AS15" s="182"/>
      <c r="AT15" s="76"/>
      <c r="AU15" s="172"/>
      <c r="AV15" s="172"/>
      <c r="AW15" s="172"/>
      <c r="AX15" s="172"/>
      <c r="AY15" s="182">
        <v>50</v>
      </c>
      <c r="AZ15" s="182">
        <v>52.2</v>
      </c>
      <c r="BA15" s="182">
        <v>25</v>
      </c>
      <c r="BB15" s="76">
        <f aca="true" t="shared" si="0" ref="BB15:BB21">AZ15*100/AY15</f>
        <v>104.4</v>
      </c>
      <c r="BC15" s="182">
        <v>90</v>
      </c>
      <c r="BD15" s="182">
        <v>47</v>
      </c>
      <c r="BE15" s="182">
        <v>2</v>
      </c>
      <c r="BF15" s="76">
        <f aca="true" t="shared" si="1" ref="BF15:BF21">BD15*100/BC15</f>
        <v>52.22222222222222</v>
      </c>
      <c r="BG15" s="182">
        <v>8000</v>
      </c>
      <c r="BH15" s="182">
        <v>37865</v>
      </c>
      <c r="BI15" s="182">
        <v>20</v>
      </c>
      <c r="BJ15" s="76">
        <f aca="true" t="shared" si="2" ref="BJ15:BJ21">BH15*100/BG15</f>
        <v>473.3125</v>
      </c>
      <c r="BK15" s="182">
        <v>2</v>
      </c>
      <c r="BL15" s="182">
        <v>4</v>
      </c>
      <c r="BM15" s="182">
        <v>30</v>
      </c>
      <c r="BN15" s="76">
        <f>BL15*100/BK15</f>
        <v>200</v>
      </c>
      <c r="BO15" s="184"/>
      <c r="BP15" s="184"/>
      <c r="BQ15" s="184"/>
      <c r="BR15" s="184"/>
    </row>
    <row r="16" spans="1:70" ht="30">
      <c r="A16" s="185" t="s">
        <v>205</v>
      </c>
      <c r="B16" s="63">
        <v>44.9</v>
      </c>
      <c r="C16" s="73">
        <v>6400</v>
      </c>
      <c r="D16" s="74">
        <v>6266</v>
      </c>
      <c r="E16" s="74">
        <v>25</v>
      </c>
      <c r="F16" s="75">
        <f aca="true" t="shared" si="3" ref="F16:F21">D16*100/C16</f>
        <v>97.90625</v>
      </c>
      <c r="G16" s="74">
        <v>34</v>
      </c>
      <c r="H16" s="74">
        <v>43</v>
      </c>
      <c r="I16" s="74">
        <v>20</v>
      </c>
      <c r="J16" s="76">
        <f aca="true" t="shared" si="4" ref="J16:J21">H16*100/G16</f>
        <v>126.47058823529412</v>
      </c>
      <c r="K16" s="73">
        <v>5100</v>
      </c>
      <c r="L16" s="74">
        <v>9408</v>
      </c>
      <c r="M16" s="74">
        <v>40</v>
      </c>
      <c r="N16" s="76">
        <f>L16*100/K16</f>
        <v>184.47058823529412</v>
      </c>
      <c r="O16" s="73">
        <v>30</v>
      </c>
      <c r="P16" s="74">
        <v>58</v>
      </c>
      <c r="Q16" s="74">
        <v>30</v>
      </c>
      <c r="R16" s="76">
        <f>P16*100/O16</f>
        <v>193.33333333333334</v>
      </c>
      <c r="S16" s="73">
        <v>21850</v>
      </c>
      <c r="T16" s="74">
        <v>18619</v>
      </c>
      <c r="U16" s="74">
        <v>25</v>
      </c>
      <c r="V16" s="76">
        <f aca="true" t="shared" si="5" ref="V16:V21">T16*100/S16</f>
        <v>85.21281464530892</v>
      </c>
      <c r="W16" s="73">
        <v>90</v>
      </c>
      <c r="X16" s="74">
        <v>116</v>
      </c>
      <c r="Y16" s="74">
        <v>20</v>
      </c>
      <c r="Z16" s="76">
        <f aca="true" t="shared" si="6" ref="Z16:Z21">X16*100/W16</f>
        <v>128.88888888888889</v>
      </c>
      <c r="AA16" s="76"/>
      <c r="AB16" s="76"/>
      <c r="AC16" s="76"/>
      <c r="AD16" s="76"/>
      <c r="AE16" s="76"/>
      <c r="AF16" s="76"/>
      <c r="AG16" s="76"/>
      <c r="AH16" s="76"/>
      <c r="AI16" s="182"/>
      <c r="AJ16" s="182"/>
      <c r="AK16" s="182"/>
      <c r="AL16" s="76"/>
      <c r="AM16" s="182"/>
      <c r="AN16" s="182"/>
      <c r="AO16" s="182"/>
      <c r="AP16" s="76"/>
      <c r="AQ16" s="182">
        <v>2</v>
      </c>
      <c r="AR16" s="182">
        <v>2</v>
      </c>
      <c r="AS16" s="182">
        <v>40</v>
      </c>
      <c r="AT16" s="76">
        <f>AR16*100/AQ16</f>
        <v>100</v>
      </c>
      <c r="AU16" s="172"/>
      <c r="AV16" s="172"/>
      <c r="AW16" s="172"/>
      <c r="AX16" s="172"/>
      <c r="AY16" s="182">
        <v>50</v>
      </c>
      <c r="AZ16" s="182">
        <v>33</v>
      </c>
      <c r="BA16" s="182">
        <v>25</v>
      </c>
      <c r="BB16" s="76">
        <f t="shared" si="0"/>
        <v>66</v>
      </c>
      <c r="BC16" s="182">
        <v>90</v>
      </c>
      <c r="BD16" s="182">
        <v>95</v>
      </c>
      <c r="BE16" s="182">
        <v>2</v>
      </c>
      <c r="BF16" s="76">
        <f t="shared" si="1"/>
        <v>105.55555555555556</v>
      </c>
      <c r="BG16" s="182">
        <v>16000</v>
      </c>
      <c r="BH16" s="182">
        <v>17500</v>
      </c>
      <c r="BI16" s="182">
        <v>10</v>
      </c>
      <c r="BJ16" s="76">
        <f t="shared" si="2"/>
        <v>109.375</v>
      </c>
      <c r="BK16" s="182">
        <v>3</v>
      </c>
      <c r="BL16" s="182">
        <v>7</v>
      </c>
      <c r="BM16" s="182">
        <v>50</v>
      </c>
      <c r="BN16" s="76">
        <f>BL16*100/BK16</f>
        <v>233.33333333333334</v>
      </c>
      <c r="BO16" s="174"/>
      <c r="BP16" s="174"/>
      <c r="BQ16" s="174"/>
      <c r="BR16" s="174"/>
    </row>
    <row r="17" spans="1:70" ht="30">
      <c r="A17" s="181" t="s">
        <v>206</v>
      </c>
      <c r="B17" s="63">
        <v>47.1</v>
      </c>
      <c r="C17" s="73">
        <v>4246</v>
      </c>
      <c r="D17" s="74">
        <v>4510</v>
      </c>
      <c r="E17" s="74">
        <v>25</v>
      </c>
      <c r="F17" s="75">
        <f t="shared" si="3"/>
        <v>106.21761658031087</v>
      </c>
      <c r="G17" s="74">
        <v>18</v>
      </c>
      <c r="H17" s="74">
        <v>27</v>
      </c>
      <c r="I17" s="74">
        <v>20</v>
      </c>
      <c r="J17" s="76">
        <f t="shared" si="4"/>
        <v>150</v>
      </c>
      <c r="K17" s="73">
        <v>1400</v>
      </c>
      <c r="L17" s="74">
        <v>3337</v>
      </c>
      <c r="M17" s="74">
        <v>40</v>
      </c>
      <c r="N17" s="76">
        <f>L17*100/K17</f>
        <v>238.35714285714286</v>
      </c>
      <c r="O17" s="73">
        <v>10</v>
      </c>
      <c r="P17" s="74">
        <v>16</v>
      </c>
      <c r="Q17" s="74">
        <v>30</v>
      </c>
      <c r="R17" s="76">
        <f>P17*100/O17</f>
        <v>160</v>
      </c>
      <c r="S17" s="73">
        <v>21185</v>
      </c>
      <c r="T17" s="74">
        <v>26799</v>
      </c>
      <c r="U17" s="74">
        <v>25</v>
      </c>
      <c r="V17" s="76">
        <f t="shared" si="5"/>
        <v>126.49988199197546</v>
      </c>
      <c r="W17" s="73">
        <v>130</v>
      </c>
      <c r="X17" s="74">
        <v>157</v>
      </c>
      <c r="Y17" s="74">
        <v>20</v>
      </c>
      <c r="Z17" s="76">
        <f t="shared" si="6"/>
        <v>120.76923076923077</v>
      </c>
      <c r="AA17" s="76"/>
      <c r="AB17" s="76"/>
      <c r="AC17" s="76"/>
      <c r="AD17" s="76"/>
      <c r="AE17" s="76"/>
      <c r="AF17" s="76"/>
      <c r="AG17" s="76"/>
      <c r="AH17" s="76"/>
      <c r="AI17" s="182"/>
      <c r="AJ17" s="182"/>
      <c r="AK17" s="182"/>
      <c r="AL17" s="76"/>
      <c r="AM17" s="182"/>
      <c r="AN17" s="182"/>
      <c r="AO17" s="182"/>
      <c r="AP17" s="76"/>
      <c r="AQ17" s="182">
        <v>3</v>
      </c>
      <c r="AR17" s="182">
        <v>3</v>
      </c>
      <c r="AS17" s="182"/>
      <c r="AT17" s="76">
        <f>AR17*100/AQ17</f>
        <v>100</v>
      </c>
      <c r="AU17" s="172"/>
      <c r="AV17" s="172"/>
      <c r="AW17" s="172"/>
      <c r="AX17" s="172"/>
      <c r="AY17" s="182">
        <v>50</v>
      </c>
      <c r="AZ17" s="182">
        <v>54</v>
      </c>
      <c r="BA17" s="182">
        <v>25</v>
      </c>
      <c r="BB17" s="76">
        <f t="shared" si="0"/>
        <v>108</v>
      </c>
      <c r="BC17" s="182">
        <v>90</v>
      </c>
      <c r="BD17" s="182">
        <v>99.7</v>
      </c>
      <c r="BE17" s="182">
        <v>10</v>
      </c>
      <c r="BF17" s="76">
        <f t="shared" si="1"/>
        <v>110.77777777777777</v>
      </c>
      <c r="BG17" s="182">
        <v>4500</v>
      </c>
      <c r="BH17" s="182">
        <v>43702</v>
      </c>
      <c r="BI17" s="182">
        <v>15</v>
      </c>
      <c r="BJ17" s="76">
        <f t="shared" si="2"/>
        <v>971.1555555555556</v>
      </c>
      <c r="BK17" s="182">
        <v>3</v>
      </c>
      <c r="BL17" s="182">
        <v>3.8</v>
      </c>
      <c r="BM17" s="182">
        <v>20</v>
      </c>
      <c r="BN17" s="76">
        <f>BL17*100/BK17</f>
        <v>126.66666666666667</v>
      </c>
      <c r="BO17" s="174"/>
      <c r="BP17" s="174"/>
      <c r="BQ17" s="174"/>
      <c r="BR17" s="174"/>
    </row>
    <row r="18" spans="1:70" ht="30">
      <c r="A18" s="185" t="s">
        <v>207</v>
      </c>
      <c r="B18" s="63">
        <v>51.3</v>
      </c>
      <c r="C18" s="73">
        <v>10548</v>
      </c>
      <c r="D18" s="74">
        <v>10743</v>
      </c>
      <c r="E18" s="74">
        <v>25</v>
      </c>
      <c r="F18" s="75">
        <f t="shared" si="3"/>
        <v>101.84869169510807</v>
      </c>
      <c r="G18" s="74">
        <v>45</v>
      </c>
      <c r="H18" s="74">
        <v>64</v>
      </c>
      <c r="I18" s="74">
        <v>20</v>
      </c>
      <c r="J18" s="76">
        <f t="shared" si="4"/>
        <v>142.22222222222223</v>
      </c>
      <c r="K18" s="73">
        <v>3100</v>
      </c>
      <c r="L18" s="73">
        <v>2866</v>
      </c>
      <c r="M18" s="73">
        <v>40</v>
      </c>
      <c r="N18" s="76">
        <f>L18*100/K18</f>
        <v>92.45161290322581</v>
      </c>
      <c r="O18" s="73">
        <v>8</v>
      </c>
      <c r="P18" s="73">
        <v>8</v>
      </c>
      <c r="Q18" s="73">
        <v>30</v>
      </c>
      <c r="R18" s="76">
        <f>P18*100/O18</f>
        <v>100</v>
      </c>
      <c r="S18" s="73">
        <v>14252</v>
      </c>
      <c r="T18" s="74">
        <v>18270</v>
      </c>
      <c r="U18" s="74">
        <v>25</v>
      </c>
      <c r="V18" s="76">
        <f t="shared" si="5"/>
        <v>128.1925343811395</v>
      </c>
      <c r="W18" s="73">
        <v>90</v>
      </c>
      <c r="X18" s="74">
        <v>111</v>
      </c>
      <c r="Y18" s="74">
        <v>20</v>
      </c>
      <c r="Z18" s="76">
        <f t="shared" si="6"/>
        <v>123.33333333333333</v>
      </c>
      <c r="AA18" s="76">
        <v>1</v>
      </c>
      <c r="AB18" s="76">
        <v>1</v>
      </c>
      <c r="AC18" s="76"/>
      <c r="AD18" s="76">
        <f>AB18*100/AA18</f>
        <v>100</v>
      </c>
      <c r="AE18" s="76"/>
      <c r="AF18" s="76"/>
      <c r="AG18" s="76"/>
      <c r="AH18" s="76"/>
      <c r="AI18" s="182"/>
      <c r="AJ18" s="182"/>
      <c r="AK18" s="182"/>
      <c r="AL18" s="76"/>
      <c r="AM18" s="182"/>
      <c r="AN18" s="182"/>
      <c r="AO18" s="182"/>
      <c r="AP18" s="76"/>
      <c r="AQ18" s="182">
        <v>2</v>
      </c>
      <c r="AR18" s="182">
        <v>3</v>
      </c>
      <c r="AS18" s="182"/>
      <c r="AT18" s="76">
        <f>AR18*100/AQ18</f>
        <v>150</v>
      </c>
      <c r="AU18" s="172"/>
      <c r="AV18" s="172"/>
      <c r="AW18" s="172"/>
      <c r="AX18" s="172"/>
      <c r="AY18" s="182">
        <v>50</v>
      </c>
      <c r="AZ18" s="182">
        <v>75</v>
      </c>
      <c r="BA18" s="182">
        <v>15</v>
      </c>
      <c r="BB18" s="76">
        <f t="shared" si="0"/>
        <v>150</v>
      </c>
      <c r="BC18" s="186">
        <v>90</v>
      </c>
      <c r="BD18" s="186">
        <v>91</v>
      </c>
      <c r="BE18" s="186">
        <v>10</v>
      </c>
      <c r="BF18" s="187">
        <f t="shared" si="1"/>
        <v>101.11111111111111</v>
      </c>
      <c r="BG18" s="182">
        <v>15000</v>
      </c>
      <c r="BH18" s="182">
        <v>17525</v>
      </c>
      <c r="BI18" s="182">
        <v>10</v>
      </c>
      <c r="BJ18" s="76">
        <f t="shared" si="2"/>
        <v>116.83333333333333</v>
      </c>
      <c r="BK18" s="182">
        <v>3</v>
      </c>
      <c r="BL18" s="182">
        <v>5</v>
      </c>
      <c r="BM18" s="182">
        <v>20</v>
      </c>
      <c r="BN18" s="76">
        <f>BL18*100/BK18</f>
        <v>166.66666666666666</v>
      </c>
      <c r="BO18" s="184">
        <v>100</v>
      </c>
      <c r="BP18" s="184">
        <v>100</v>
      </c>
      <c r="BQ18" s="174"/>
      <c r="BR18" s="184">
        <f>BP18*100/BO18</f>
        <v>100</v>
      </c>
    </row>
    <row r="19" spans="1:70" ht="21.75" customHeight="1">
      <c r="A19" s="185" t="s">
        <v>208</v>
      </c>
      <c r="B19" s="63">
        <v>43.1</v>
      </c>
      <c r="C19" s="73">
        <v>5750</v>
      </c>
      <c r="D19" s="73">
        <v>6708</v>
      </c>
      <c r="E19" s="73">
        <v>25</v>
      </c>
      <c r="F19" s="75">
        <f t="shared" si="3"/>
        <v>116.6608695652174</v>
      </c>
      <c r="G19" s="73">
        <v>75</v>
      </c>
      <c r="H19" s="73">
        <v>121</v>
      </c>
      <c r="I19" s="73">
        <v>20</v>
      </c>
      <c r="J19" s="76">
        <f t="shared" si="4"/>
        <v>161.33333333333334</v>
      </c>
      <c r="K19" s="73"/>
      <c r="L19" s="73"/>
      <c r="M19" s="73"/>
      <c r="N19" s="76"/>
      <c r="O19" s="73"/>
      <c r="P19" s="73"/>
      <c r="Q19" s="73"/>
      <c r="R19" s="76"/>
      <c r="S19" s="73">
        <v>16400</v>
      </c>
      <c r="T19" s="73">
        <v>18423</v>
      </c>
      <c r="U19" s="73">
        <v>25</v>
      </c>
      <c r="V19" s="76">
        <f t="shared" si="5"/>
        <v>112.33536585365853</v>
      </c>
      <c r="W19" s="73">
        <v>150</v>
      </c>
      <c r="X19" s="73">
        <v>198</v>
      </c>
      <c r="Y19" s="73">
        <v>20</v>
      </c>
      <c r="Z19" s="76">
        <f t="shared" si="6"/>
        <v>132</v>
      </c>
      <c r="AA19" s="76"/>
      <c r="AB19" s="76"/>
      <c r="AC19" s="76"/>
      <c r="AD19" s="76"/>
      <c r="AE19" s="76"/>
      <c r="AF19" s="76"/>
      <c r="AG19" s="76"/>
      <c r="AH19" s="76"/>
      <c r="AI19" s="182"/>
      <c r="AJ19" s="182"/>
      <c r="AK19" s="182"/>
      <c r="AL19" s="76"/>
      <c r="AM19" s="182">
        <v>2</v>
      </c>
      <c r="AN19" s="182">
        <v>2</v>
      </c>
      <c r="AO19" s="182"/>
      <c r="AP19" s="76">
        <f>AN19*100/AM19</f>
        <v>100</v>
      </c>
      <c r="AQ19" s="182"/>
      <c r="AR19" s="182"/>
      <c r="AS19" s="182"/>
      <c r="AT19" s="76"/>
      <c r="AU19" s="172"/>
      <c r="AV19" s="172"/>
      <c r="AW19" s="172"/>
      <c r="AX19" s="172"/>
      <c r="AY19" s="182">
        <v>70</v>
      </c>
      <c r="AZ19" s="182">
        <v>80</v>
      </c>
      <c r="BA19" s="182">
        <v>25</v>
      </c>
      <c r="BB19" s="76">
        <f t="shared" si="0"/>
        <v>114.28571428571429</v>
      </c>
      <c r="BC19" s="182">
        <v>90</v>
      </c>
      <c r="BD19" s="182">
        <v>93</v>
      </c>
      <c r="BE19" s="182">
        <v>5</v>
      </c>
      <c r="BF19" s="76">
        <f t="shared" si="1"/>
        <v>103.33333333333333</v>
      </c>
      <c r="BG19" s="182">
        <v>6300</v>
      </c>
      <c r="BH19" s="182">
        <v>7500</v>
      </c>
      <c r="BI19" s="182">
        <v>20</v>
      </c>
      <c r="BJ19" s="76">
        <f t="shared" si="2"/>
        <v>119.04761904761905</v>
      </c>
      <c r="BK19" s="182"/>
      <c r="BL19" s="182"/>
      <c r="BM19" s="182"/>
      <c r="BN19" s="76"/>
      <c r="BO19" s="174"/>
      <c r="BP19" s="174"/>
      <c r="BQ19" s="174"/>
      <c r="BR19" s="174"/>
    </row>
    <row r="20" spans="1:70" ht="30">
      <c r="A20" s="188" t="s">
        <v>217</v>
      </c>
      <c r="B20" s="63">
        <v>44.3</v>
      </c>
      <c r="C20" s="73">
        <v>1150</v>
      </c>
      <c r="D20" s="74">
        <v>1180</v>
      </c>
      <c r="E20" s="74">
        <v>25</v>
      </c>
      <c r="F20" s="75">
        <f t="shared" si="3"/>
        <v>102.6086956521739</v>
      </c>
      <c r="G20" s="73">
        <v>14</v>
      </c>
      <c r="H20" s="73">
        <v>14</v>
      </c>
      <c r="I20" s="73">
        <v>20</v>
      </c>
      <c r="J20" s="76">
        <f t="shared" si="4"/>
        <v>100</v>
      </c>
      <c r="K20" s="73">
        <v>320</v>
      </c>
      <c r="L20" s="74">
        <v>323</v>
      </c>
      <c r="M20" s="74">
        <v>40</v>
      </c>
      <c r="N20" s="76">
        <f>L20*100/K20</f>
        <v>100.9375</v>
      </c>
      <c r="O20" s="73">
        <v>3</v>
      </c>
      <c r="P20" s="74">
        <v>3</v>
      </c>
      <c r="Q20" s="74">
        <v>30</v>
      </c>
      <c r="R20" s="76">
        <f>P20*100/O20</f>
        <v>100</v>
      </c>
      <c r="S20" s="72">
        <v>7870</v>
      </c>
      <c r="T20" s="153">
        <v>7904</v>
      </c>
      <c r="U20" s="153">
        <v>25</v>
      </c>
      <c r="V20" s="144">
        <f t="shared" si="5"/>
        <v>100.43202033036849</v>
      </c>
      <c r="W20" s="72">
        <v>114</v>
      </c>
      <c r="X20" s="153">
        <v>120</v>
      </c>
      <c r="Y20" s="153">
        <v>20</v>
      </c>
      <c r="Z20" s="144">
        <f t="shared" si="6"/>
        <v>105.26315789473684</v>
      </c>
      <c r="AA20" s="76"/>
      <c r="AB20" s="76"/>
      <c r="AC20" s="76"/>
      <c r="AD20" s="76"/>
      <c r="AE20" s="76"/>
      <c r="AF20" s="76"/>
      <c r="AG20" s="76"/>
      <c r="AH20" s="76"/>
      <c r="AI20" s="182"/>
      <c r="AJ20" s="182"/>
      <c r="AK20" s="182"/>
      <c r="AL20" s="76"/>
      <c r="AM20" s="182"/>
      <c r="AN20" s="182"/>
      <c r="AO20" s="182"/>
      <c r="AP20" s="76"/>
      <c r="AQ20" s="182">
        <v>1</v>
      </c>
      <c r="AR20" s="182">
        <v>1</v>
      </c>
      <c r="AS20" s="182"/>
      <c r="AT20" s="76">
        <f>AR20*100/AQ20</f>
        <v>100</v>
      </c>
      <c r="AU20" s="184">
        <v>1</v>
      </c>
      <c r="AV20" s="184">
        <v>1</v>
      </c>
      <c r="AW20" s="184"/>
      <c r="AX20" s="76">
        <f>AV20*100/AU20</f>
        <v>100</v>
      </c>
      <c r="AY20" s="154">
        <v>100</v>
      </c>
      <c r="AZ20" s="182">
        <v>99</v>
      </c>
      <c r="BA20" s="154">
        <v>25</v>
      </c>
      <c r="BB20" s="144">
        <f t="shared" si="0"/>
        <v>99</v>
      </c>
      <c r="BC20" s="182">
        <v>100</v>
      </c>
      <c r="BD20" s="182">
        <v>100</v>
      </c>
      <c r="BE20" s="182">
        <v>2</v>
      </c>
      <c r="BF20" s="76">
        <f t="shared" si="1"/>
        <v>100</v>
      </c>
      <c r="BG20" s="154">
        <v>7000</v>
      </c>
      <c r="BH20" s="182">
        <v>14933.3</v>
      </c>
      <c r="BI20" s="154">
        <v>30</v>
      </c>
      <c r="BJ20" s="144">
        <f t="shared" si="2"/>
        <v>213.33285714285714</v>
      </c>
      <c r="BK20" s="182">
        <v>1</v>
      </c>
      <c r="BL20" s="182">
        <v>1</v>
      </c>
      <c r="BM20" s="182">
        <v>2</v>
      </c>
      <c r="BN20" s="76">
        <f>BL20*100/BK20</f>
        <v>100</v>
      </c>
      <c r="BO20" s="174"/>
      <c r="BP20" s="174"/>
      <c r="BQ20" s="174"/>
      <c r="BR20" s="174"/>
    </row>
    <row r="21" spans="1:70" ht="15">
      <c r="A21" s="8" t="s">
        <v>189</v>
      </c>
      <c r="B21" s="78"/>
      <c r="C21" s="78">
        <f>SUM(C15:C20)</f>
        <v>31594</v>
      </c>
      <c r="D21" s="79">
        <f>SUM(D15:D20)</f>
        <v>37121</v>
      </c>
      <c r="E21" s="79"/>
      <c r="F21" s="80">
        <f t="shared" si="3"/>
        <v>117.4938279420143</v>
      </c>
      <c r="G21" s="79">
        <f>SUM(G15:G20)</f>
        <v>218</v>
      </c>
      <c r="H21" s="79">
        <f>SUM(H15:H20)</f>
        <v>313</v>
      </c>
      <c r="I21" s="79"/>
      <c r="J21" s="81">
        <f t="shared" si="4"/>
        <v>143.57798165137615</v>
      </c>
      <c r="K21" s="78">
        <f>SUM(K15:K20)</f>
        <v>10470</v>
      </c>
      <c r="L21" s="79">
        <f>SUM(L15:L20)</f>
        <v>18006</v>
      </c>
      <c r="M21" s="79"/>
      <c r="N21" s="81">
        <f>L21*100/K21</f>
        <v>171.97707736389685</v>
      </c>
      <c r="O21" s="78">
        <f>SUM(O15:O20)</f>
        <v>52</v>
      </c>
      <c r="P21" s="79">
        <f>SUM(P15:P20)</f>
        <v>89</v>
      </c>
      <c r="Q21" s="79"/>
      <c r="R21" s="81">
        <f>P21*100/O21</f>
        <v>171.15384615384616</v>
      </c>
      <c r="S21" s="78">
        <f>SUM(S15:S20)</f>
        <v>118637</v>
      </c>
      <c r="T21" s="79">
        <f>SUM(T15:T20)</f>
        <v>129170</v>
      </c>
      <c r="U21" s="79"/>
      <c r="V21" s="81">
        <f t="shared" si="5"/>
        <v>108.87834318130095</v>
      </c>
      <c r="W21" s="78">
        <f>SUM(W15:W20)</f>
        <v>671</v>
      </c>
      <c r="X21" s="79">
        <f>SUM(X15:X20)</f>
        <v>800</v>
      </c>
      <c r="Y21" s="79"/>
      <c r="Z21" s="81">
        <f t="shared" si="6"/>
        <v>119.22503725782414</v>
      </c>
      <c r="AA21" s="81">
        <f>SUM(AA15:AA20)</f>
        <v>1</v>
      </c>
      <c r="AB21" s="81">
        <f>SUM(AB15:AB20)</f>
        <v>1</v>
      </c>
      <c r="AC21" s="81"/>
      <c r="AD21" s="81">
        <f>AB21*100/AA21</f>
        <v>100</v>
      </c>
      <c r="AE21" s="81">
        <f>SUM(AE15:AE20)</f>
        <v>1</v>
      </c>
      <c r="AF21" s="81">
        <f>SUM(AF15:AF20)</f>
        <v>0</v>
      </c>
      <c r="AG21" s="81"/>
      <c r="AH21" s="81">
        <f>AF21*100/AE21</f>
        <v>0</v>
      </c>
      <c r="AI21" s="81">
        <f>SUM(AI15:AI20)</f>
        <v>1</v>
      </c>
      <c r="AJ21" s="81">
        <f>SUM(AJ15:AJ20)</f>
        <v>1</v>
      </c>
      <c r="AK21" s="81"/>
      <c r="AL21" s="81">
        <f>AJ21*100/AI21</f>
        <v>100</v>
      </c>
      <c r="AM21" s="81">
        <f>SUM(AM15:AM20)</f>
        <v>2</v>
      </c>
      <c r="AN21" s="81">
        <f>SUM(AN15:AN20)</f>
        <v>2</v>
      </c>
      <c r="AO21" s="81"/>
      <c r="AP21" s="81">
        <f>AN21*100/AM21</f>
        <v>100</v>
      </c>
      <c r="AQ21" s="81">
        <f>SUM(AQ15:AQ20)</f>
        <v>8</v>
      </c>
      <c r="AR21" s="81">
        <f>SUM(AR15:AR20)</f>
        <v>9</v>
      </c>
      <c r="AS21" s="81"/>
      <c r="AT21" s="81">
        <f>AR21*100/AQ21</f>
        <v>112.5</v>
      </c>
      <c r="AU21" s="189">
        <f>SUM(AU15:AU20)</f>
        <v>1</v>
      </c>
      <c r="AV21" s="189">
        <f>SUM(AV15:AV20)</f>
        <v>1</v>
      </c>
      <c r="AW21" s="189"/>
      <c r="AX21" s="76">
        <f>AV21*100/AU21</f>
        <v>100</v>
      </c>
      <c r="AY21" s="81">
        <f>SUM(AY15:AY20)/6</f>
        <v>61.666666666666664</v>
      </c>
      <c r="AZ21" s="81">
        <f>SUM(AZ15:AZ20)/6</f>
        <v>65.53333333333333</v>
      </c>
      <c r="BA21" s="81"/>
      <c r="BB21" s="81">
        <f t="shared" si="0"/>
        <v>106.27027027027027</v>
      </c>
      <c r="BC21" s="81">
        <f>SUM(BC15:BC20)/6</f>
        <v>91.66666666666667</v>
      </c>
      <c r="BD21" s="81">
        <f>SUM(BD15:BD20)/6</f>
        <v>87.61666666666667</v>
      </c>
      <c r="BE21" s="81"/>
      <c r="BF21" s="81">
        <f t="shared" si="1"/>
        <v>95.58181818181819</v>
      </c>
      <c r="BG21" s="81">
        <f>SUM(BG15:BG20)/6</f>
        <v>9466.666666666666</v>
      </c>
      <c r="BH21" s="81">
        <f>SUM(BH15:BH20)/6</f>
        <v>23170.88333333333</v>
      </c>
      <c r="BI21" s="81"/>
      <c r="BJ21" s="81">
        <f t="shared" si="2"/>
        <v>244.76285211267603</v>
      </c>
      <c r="BK21" s="81">
        <f>SUM(BK15:BK20)/6</f>
        <v>2</v>
      </c>
      <c r="BL21" s="81">
        <f>SUM(BL15:BL20)/6</f>
        <v>3.466666666666667</v>
      </c>
      <c r="BM21" s="81"/>
      <c r="BN21" s="81">
        <f>BL21*100/BK21</f>
        <v>173.33333333333334</v>
      </c>
      <c r="BO21" s="190">
        <f>SUM(BO15:BO20)</f>
        <v>100</v>
      </c>
      <c r="BP21" s="190">
        <f>SUM(BP15:BP20)</f>
        <v>100</v>
      </c>
      <c r="BQ21" s="190"/>
      <c r="BR21" s="191">
        <f>BP21*100/BO21</f>
        <v>100</v>
      </c>
    </row>
    <row r="24" spans="1:17" ht="25.5" customHeight="1">
      <c r="A24" s="289"/>
      <c r="B24" s="289"/>
      <c r="C24" s="83"/>
      <c r="D24" s="83"/>
      <c r="E24" s="83"/>
      <c r="F24" s="83"/>
      <c r="G24" s="83"/>
      <c r="H24" s="83"/>
      <c r="I24" s="83"/>
      <c r="J24" s="83"/>
      <c r="K24" s="83"/>
      <c r="L24" s="290"/>
      <c r="M24" s="290"/>
      <c r="N24" s="290"/>
      <c r="O24" s="290"/>
      <c r="P24" s="83"/>
      <c r="Q24" s="83"/>
    </row>
    <row r="25" spans="1:17" ht="12.75">
      <c r="A25" s="83"/>
      <c r="B25" s="83"/>
      <c r="C25" s="83"/>
      <c r="D25" s="83"/>
      <c r="E25" s="83"/>
      <c r="F25" s="83"/>
      <c r="G25" s="291"/>
      <c r="H25" s="291"/>
      <c r="I25" s="291"/>
      <c r="J25" s="291"/>
      <c r="K25" s="83"/>
      <c r="L25" s="292"/>
      <c r="M25" s="292"/>
      <c r="N25" s="292"/>
      <c r="O25" s="292"/>
      <c r="P25" s="83"/>
      <c r="Q25" s="83"/>
    </row>
    <row r="26" spans="1:39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AM26" s="67"/>
    </row>
    <row r="27" spans="1:39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AI27" s="192"/>
      <c r="AM27" s="69"/>
    </row>
    <row r="28" spans="1:39" ht="1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AM28" s="69"/>
    </row>
    <row r="29" spans="1:39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AM29" s="68"/>
    </row>
  </sheetData>
  <sheetProtection/>
  <mergeCells count="47">
    <mergeCell ref="A24:B24"/>
    <mergeCell ref="L24:O24"/>
    <mergeCell ref="G25:J25"/>
    <mergeCell ref="L25:O25"/>
    <mergeCell ref="B6:B13"/>
    <mergeCell ref="A6:A13"/>
    <mergeCell ref="C11:J11"/>
    <mergeCell ref="K11:R11"/>
    <mergeCell ref="AA12:AD12"/>
    <mergeCell ref="AE12:AH12"/>
    <mergeCell ref="AI12:AL12"/>
    <mergeCell ref="AM12:AP12"/>
    <mergeCell ref="AQ12:AT12"/>
    <mergeCell ref="AU12:AX12"/>
    <mergeCell ref="C12:F12"/>
    <mergeCell ref="G12:J12"/>
    <mergeCell ref="K12:N12"/>
    <mergeCell ref="O12:R12"/>
    <mergeCell ref="S12:V12"/>
    <mergeCell ref="W12:Z12"/>
    <mergeCell ref="AE10:AH11"/>
    <mergeCell ref="AI10:AL11"/>
    <mergeCell ref="AM10:AP11"/>
    <mergeCell ref="AQ10:AT11"/>
    <mergeCell ref="AU10:AX11"/>
    <mergeCell ref="S11:Z11"/>
    <mergeCell ref="AA11:AD11"/>
    <mergeCell ref="BG8:BJ12"/>
    <mergeCell ref="BK8:BN12"/>
    <mergeCell ref="BO8:BR12"/>
    <mergeCell ref="C9:Z10"/>
    <mergeCell ref="AA9:AD10"/>
    <mergeCell ref="AE9:AH9"/>
    <mergeCell ref="AI9:AL9"/>
    <mergeCell ref="AM9:AP9"/>
    <mergeCell ref="AQ9:AT9"/>
    <mergeCell ref="AU9:AX9"/>
    <mergeCell ref="A2:Z2"/>
    <mergeCell ref="A4:R4"/>
    <mergeCell ref="S4:BJ4"/>
    <mergeCell ref="C6:AX7"/>
    <mergeCell ref="AY6:BR7"/>
    <mergeCell ref="C8:Z8"/>
    <mergeCell ref="AA8:AD8"/>
    <mergeCell ref="AE8:AX8"/>
    <mergeCell ref="AY8:BB12"/>
    <mergeCell ref="BC8:BF12"/>
  </mergeCells>
  <printOptions/>
  <pageMargins left="0.2362204724409449" right="0.2362204724409449" top="0.7480314960629921" bottom="0.7480314960629921" header="0.31496062992125984" footer="0.31496062992125984"/>
  <pageSetup orientation="landscape" paperSize="9" scale="33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Чувашии Васильева Елена Геннадьевна</cp:lastModifiedBy>
  <cp:lastPrinted>2020-08-04T08:26:15Z</cp:lastPrinted>
  <dcterms:created xsi:type="dcterms:W3CDTF">2010-07-23T04:14:44Z</dcterms:created>
  <dcterms:modified xsi:type="dcterms:W3CDTF">2022-08-19T05:24:26Z</dcterms:modified>
  <cp:category/>
  <cp:version/>
  <cp:contentType/>
  <cp:contentStatus/>
</cp:coreProperties>
</file>