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0" yWindow="65386" windowWidth="12120" windowHeight="9120" activeTab="0"/>
  </bookViews>
  <sheets>
    <sheet name="проект РАИП" sheetId="1" r:id="rId1"/>
  </sheets>
  <definedNames>
    <definedName name="adress">#REF!</definedName>
    <definedName name="chief_OUR">#REF!</definedName>
    <definedName name="CHIEF_POST_OUR">#REF!</definedName>
    <definedName name="cText1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in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ink_progr">#REF!</definedName>
    <definedName name="link_sbp_s">#REF!</definedName>
    <definedName name="LONGNAME_OUR">#REF!</definedName>
    <definedName name="MODE70N">#REF!</definedName>
    <definedName name="name_prog">#REF!</definedName>
    <definedName name="NAME_R_REG">#REF!</definedName>
    <definedName name="NAME_REG">#REF!</definedName>
    <definedName name="name_subj">#REF!</definedName>
    <definedName name="nCheck1">#REF!</definedName>
    <definedName name="nCombo1">#REF!</definedName>
    <definedName name="non_progra">#REF!</definedName>
    <definedName name="ok_orders">#REF!</definedName>
    <definedName name="okonh">#REF!</definedName>
    <definedName name="OKPO_OUR">#REF!</definedName>
    <definedName name="ORGNAME_OUR">#REF!</definedName>
    <definedName name="overall_v2">#REF!</definedName>
    <definedName name="overall_va">#REF!</definedName>
    <definedName name="period">#REF!</definedName>
    <definedName name="period1">#REF!</definedName>
    <definedName name="period2">#REF!</definedName>
    <definedName name="period3">#REF!</definedName>
    <definedName name="power_ei">#REF!</definedName>
    <definedName name="PPP_CODE">#REF!</definedName>
    <definedName name="PPP_NAME">#REF!</definedName>
    <definedName name="rang2edit">#REF!</definedName>
    <definedName name="REGION_OUR">#REF!</definedName>
    <definedName name="REM_DATE_TYPE">#REF!</definedName>
    <definedName name="REM_FORM_CODE">#REF!</definedName>
    <definedName name="REM_ROOT">#REF!</definedName>
    <definedName name="REM_SONO">#REF!</definedName>
    <definedName name="REM_YEAR">#REF!</definedName>
    <definedName name="sbp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1_0">#REF!</definedName>
    <definedName name="summa1_0o">#REF!</definedName>
    <definedName name="summa1_0p">#REF!</definedName>
    <definedName name="summa1_0s">#REF!</definedName>
    <definedName name="summa1_1">#REF!</definedName>
    <definedName name="summa1_1o">#REF!</definedName>
    <definedName name="summa1_1p">#REF!</definedName>
    <definedName name="summa1_1s">#REF!</definedName>
    <definedName name="summa1_2">#REF!</definedName>
    <definedName name="summa1_2o">#REF!</definedName>
    <definedName name="summa1_2p">#REF!</definedName>
    <definedName name="summa1_2s">#REF!</definedName>
    <definedName name="summa1_3">#REF!</definedName>
    <definedName name="summa1_3o">#REF!</definedName>
    <definedName name="summa1_3p">#REF!</definedName>
    <definedName name="summa1_3s">#REF!</definedName>
    <definedName name="summa2_0">#REF!</definedName>
    <definedName name="summa2_0o">#REF!</definedName>
    <definedName name="summa2_0p">#REF!</definedName>
    <definedName name="summa2_0s">#REF!</definedName>
    <definedName name="summa2_1">#REF!</definedName>
    <definedName name="summa2_1o">#REF!</definedName>
    <definedName name="summa2_1p">#REF!</definedName>
    <definedName name="summa2_1s">#REF!</definedName>
    <definedName name="summa2_2">#REF!</definedName>
    <definedName name="summa2_2o">#REF!</definedName>
    <definedName name="summa2_2p">#REF!</definedName>
    <definedName name="summa2_2s">#REF!</definedName>
    <definedName name="summa2_3">#REF!</definedName>
    <definedName name="summa2_3o">#REF!</definedName>
    <definedName name="summa2_3p">#REF!</definedName>
    <definedName name="summa2_3s">#REF!</definedName>
    <definedName name="summa3_0">#REF!</definedName>
    <definedName name="summa3_0o">#REF!</definedName>
    <definedName name="summa3_0p">#REF!</definedName>
    <definedName name="summa3_0s">#REF!</definedName>
    <definedName name="summa3_1">#REF!</definedName>
    <definedName name="summa3_1o">#REF!</definedName>
    <definedName name="summa3_1p">#REF!</definedName>
    <definedName name="summa3_1s">#REF!</definedName>
    <definedName name="summa3_2">#REF!</definedName>
    <definedName name="summa3_2o">#REF!</definedName>
    <definedName name="summa3_2p">#REF!</definedName>
    <definedName name="summa3_2s">#REF!</definedName>
    <definedName name="summa3_3">#REF!</definedName>
    <definedName name="summa3_3o">#REF!</definedName>
    <definedName name="summa3_3p">#REF!</definedName>
    <definedName name="summa3_3s">#REF!</definedName>
    <definedName name="summa4_1">#REF!</definedName>
    <definedName name="summa4_1o">#REF!</definedName>
    <definedName name="summa4_1p">#REF!</definedName>
    <definedName name="summa4_1s">#REF!</definedName>
    <definedName name="summa4_3">#REF!</definedName>
    <definedName name="summa4_3o">#REF!</definedName>
    <definedName name="summa4_3p">#REF!</definedName>
    <definedName name="summa4_3s">#REF!</definedName>
    <definedName name="summa5_1">#REF!</definedName>
    <definedName name="summa5_1o">#REF!</definedName>
    <definedName name="summa5_1p">#REF!</definedName>
    <definedName name="summa5_1s">#REF!</definedName>
    <definedName name="summa5_3">#REF!</definedName>
    <definedName name="summa5_3o">#REF!</definedName>
    <definedName name="summa5_3p">#REF!</definedName>
    <definedName name="summa5_3s">#REF!</definedName>
    <definedName name="summa6_1">#REF!</definedName>
    <definedName name="summa6_1o">#REF!</definedName>
    <definedName name="summa6_1p">#REF!</definedName>
    <definedName name="summa6_1s">#REF!</definedName>
    <definedName name="summa6_3">#REF!</definedName>
    <definedName name="summa6_3o">#REF!</definedName>
    <definedName name="summa6_3p">#REF!</definedName>
    <definedName name="summa6_3s">#REF!</definedName>
    <definedName name="summab_0">#REF!</definedName>
    <definedName name="summab_0o">#REF!</definedName>
    <definedName name="summab_0p">#REF!</definedName>
    <definedName name="summab_0s">#REF!</definedName>
    <definedName name="summab_1">#REF!</definedName>
    <definedName name="summab_1o">#REF!</definedName>
    <definedName name="summab_1p">#REF!</definedName>
    <definedName name="summab_1s">#REF!</definedName>
    <definedName name="summab_2">#REF!</definedName>
    <definedName name="summab_2o">#REF!</definedName>
    <definedName name="summab_2p">#REF!</definedName>
    <definedName name="summab_2s">#REF!</definedName>
    <definedName name="summab_3">#REF!</definedName>
    <definedName name="summab_3o">#REF!</definedName>
    <definedName name="summab_3p">#REF!</definedName>
    <definedName name="summab_3s">#REF!</definedName>
    <definedName name="TOWN">#REF!</definedName>
    <definedName name="USER_OTDEL_CODE">#REF!</definedName>
    <definedName name="USER_OTDEL_NAME">#REF!</definedName>
    <definedName name="USER_POST">#REF!</definedName>
    <definedName name="value_left">#REF!</definedName>
    <definedName name="_xlnm.Print_Titles" localSheetId="0">'проект РАИП'!$3:$4</definedName>
    <definedName name="_xlnm.Print_Area" localSheetId="0">'проект РАИП'!$A$1:$I$183</definedName>
  </definedNames>
  <calcPr fullCalcOnLoad="1"/>
</workbook>
</file>

<file path=xl/sharedStrings.xml><?xml version="1.0" encoding="utf-8"?>
<sst xmlns="http://schemas.openxmlformats.org/spreadsheetml/2006/main" count="191" uniqueCount="148">
  <si>
    <t>в том числе:</t>
  </si>
  <si>
    <t>ФИЗИЧЕСКАЯ КУЛЬТУРА И СПОРТ</t>
  </si>
  <si>
    <t>Реконструкция легкоатлетического манежа РГУДОД "СДЮСШОР № 3", г.Новочебоксарск</t>
  </si>
  <si>
    <t>Реконструкция ледового дворца РГУДОД "СДЮСШОР №4 по хоккею с шайбой", г.Новочебоксарск</t>
  </si>
  <si>
    <t>Обеспечение населения качественной питьевой водой на 2009-2020 годы</t>
  </si>
  <si>
    <t>жилищное строительство</t>
  </si>
  <si>
    <t>физическая культура и спорт</t>
  </si>
  <si>
    <t>коммунальное строительство</t>
  </si>
  <si>
    <t>Программа повышения эффективности бюджетных расходов Чувашской Республики на 2011 и 2012 годы</t>
  </si>
  <si>
    <t>Министерство экономического развития, промышленности и торговли Чувашской Республики</t>
  </si>
  <si>
    <t>организация ежегодного республиканского смотра-конкурса на лучшее озеленение и благоустройство населенного пункта Чувашской Республики</t>
  </si>
  <si>
    <t>организация республиканского конкурса  на звание "Самое благоустроенное  городское (сельское) поселение Чувашии"</t>
  </si>
  <si>
    <t xml:space="preserve">   ОБРАЗОВАНИЕ</t>
  </si>
  <si>
    <t>Программная часть</t>
  </si>
  <si>
    <t xml:space="preserve">   КУЛЬТУРА</t>
  </si>
  <si>
    <t xml:space="preserve">   ЖИЛИЩНОЕ СТРОИТЕЛЬСТВО</t>
  </si>
  <si>
    <t xml:space="preserve">   ЗДРАВООХРАНЕНИЕ</t>
  </si>
  <si>
    <t>Непрограммная часть</t>
  </si>
  <si>
    <t xml:space="preserve">   ПРОЧИЕ РАСХОДЫ</t>
  </si>
  <si>
    <t>Всего по отрасли</t>
  </si>
  <si>
    <t>Государственные инвестиции</t>
  </si>
  <si>
    <t>Министерство образования и молодежной политики Чувашской Республики</t>
  </si>
  <si>
    <t>Министерство культуры, по делам национальностей, информационной политики и архивного дела Чувашской Республики</t>
  </si>
  <si>
    <t>Министерство градостроительства и развития общественной инфраструктуры Чувашской Республики</t>
  </si>
  <si>
    <t>Министерство здравоохранения и социального развития Чувашской Республики</t>
  </si>
  <si>
    <t>Министерство по физической культуре, спорту и туризму Чувашской Республики</t>
  </si>
  <si>
    <t>Министерство природных ресурсов и экологии Чувашской Республики</t>
  </si>
  <si>
    <t xml:space="preserve">    образование</t>
  </si>
  <si>
    <t xml:space="preserve">    культура</t>
  </si>
  <si>
    <t xml:space="preserve">    здравоохранение</t>
  </si>
  <si>
    <t xml:space="preserve">    дорожное хозяйство</t>
  </si>
  <si>
    <t xml:space="preserve">    прочие расходы</t>
  </si>
  <si>
    <t>Республиканская целевая программа развития образования в Чувашской Республике на 2011-2020 годы</t>
  </si>
  <si>
    <t>Дошкольное образовательное учреждение в г.Цивильске Цивильского района</t>
  </si>
  <si>
    <t>Республиканская целевая программа "Социальное развитие села в Чувашской Республике до 2013 года"</t>
  </si>
  <si>
    <t>Республиканская целевая программа "Культура Чувашии: 2010-2020 годы"</t>
  </si>
  <si>
    <t>Переселение граждан из ветхого и аварийного жилищного фонда, расположенного на территории Чувашской Республики</t>
  </si>
  <si>
    <t>Строительство ФАП в д.Балабаш-Баишево Батыревского района</t>
  </si>
  <si>
    <t>Строительство ФАП в д.Курмыши Чебоксарского района</t>
  </si>
  <si>
    <t>Строительство хирургического корпуса ГУЗ "Республиканский клинический онкологический диспансер"</t>
  </si>
  <si>
    <t>подпрограмма "Онкология" республиканской целевой программы "Предупреждение и борьба с социально-значимыми заболеваниями (2010-2020 годы)"</t>
  </si>
  <si>
    <t>Развитие физической культуры и спорта в Чувашской Республике  на 2010-2020 годы</t>
  </si>
  <si>
    <t>Модернизация и развитие автомобильных дорог в Чувашской Республике на 2006-2010 годы с прогнозом до 2025 года</t>
  </si>
  <si>
    <t>Дошкольное образовательное учреждение  в п. Кугеси Чебоксарского района</t>
  </si>
  <si>
    <t>Реконструкция водоводов, уличных и внутриквартальных сетей г.Новочебокарска (1-3 этапы)</t>
  </si>
  <si>
    <t>2012 год</t>
  </si>
  <si>
    <t>строительство автомобильной дороги в обход г.Ядрин с выходом через д.Сареево на автомобильную дорогу "Сура" с реконструкцией участка республиканской автомобильной дороги "Никольское -Ядрин - Калинино" км 0+000 - км 5+900 в Ядринском районе</t>
  </si>
  <si>
    <t xml:space="preserve">   ДОРОЖНОЕ ХОЗЯЙСТВО (дорожные фонды)</t>
  </si>
  <si>
    <t>Республиканская целевая программа "Социальное развитие села до 2013 года"</t>
  </si>
  <si>
    <t>Строительство группового водовода со станцией водоочистки и зонами санитарной охраны в пгт Вурнары Вурнарского района (1 пусковой комплекс)</t>
  </si>
  <si>
    <t>Реконструкция здания республиканского государственного учреждения "Государственный исторический архив Чувашской Республики"</t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</si>
  <si>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круглогодичесной связью с сетью автомобильных дорог общего пользования по дорогам с твердым покрытием</t>
  </si>
  <si>
    <t>КОММУНАЛЬНОЕ СТРОИТЕЛЬСТВО</t>
  </si>
  <si>
    <t>футбольное поле при МОУДОД "Детско-юношеская спортивная школа", г.Шумерля</t>
  </si>
  <si>
    <t>строительство пристроя МОУ "Гимназия № 1" в г.Мариинском Посаде</t>
  </si>
  <si>
    <t>администрация Мариинско-Посадского района</t>
  </si>
  <si>
    <t>администрация г.Чебоксары</t>
  </si>
  <si>
    <t>администрация Батыревского района</t>
  </si>
  <si>
    <t>администрация Чебоксарского района</t>
  </si>
  <si>
    <t>реконструкция бассейна МОУ "СОШ № 45" г.Чебоксары</t>
  </si>
  <si>
    <t>Подпрограмма "Развитие системы дошкольного образования в Чувашской Республике на 2011-2020 годы</t>
  </si>
  <si>
    <t xml:space="preserve">реконструкция существующего здания под дошкольное образовательное учреждение в с.Батырево </t>
  </si>
  <si>
    <t>администрация Ибресинского района</t>
  </si>
  <si>
    <t>администрация Урмарского района</t>
  </si>
  <si>
    <t xml:space="preserve">Андреевская средняя общеобразовательная школа по ул.Молодежная в д. Андреевка Ибресинского района </t>
  </si>
  <si>
    <t xml:space="preserve">школа на 160 учащихся МОУ "Шихабыловская ООШ" им. Первого чемпиона Соколова В.С. в д. Шихабылово Урмарского района </t>
  </si>
  <si>
    <t>реконструкция автомобильной дороги "Комсомольское - Яльчики" - Большая Таяба - Белая Воложка в Яльчикском районе</t>
  </si>
  <si>
    <t>проектно-изыскательские работы</t>
  </si>
  <si>
    <t>реконструкция автомобильной дороги Канаш-Тюлькой-Словаши - автодорога "Волга" км 35+040 - км 38+710 в Цивильском районе</t>
  </si>
  <si>
    <t xml:space="preserve">строительство  автомобильной дороги «Калинино – Батырево – Яльчики» – Большое Чеменево – «Шемурша – Сойгино – Алтышево» участок ПК 58+00 –  ПК 158+87,54 в Батыревском и Алатырском районах </t>
  </si>
  <si>
    <t>реконструкция автомобильной дороги "Комсомольское - Яльчики - Буинск" км 0+100-км 9+060 в Комсомольском районе</t>
  </si>
  <si>
    <t>Моргаушский район</t>
  </si>
  <si>
    <t>Чебоксарский район</t>
  </si>
  <si>
    <t>водоснабжение д.Калмыково Моргаушского района</t>
  </si>
  <si>
    <t>водоснабжение деревень Вурманкасы, Мемекасы, Ойкасы, Шерек Моргаушского района</t>
  </si>
  <si>
    <t>водоснабжение с.Альгешево и д.Малое Шахчурино Чебоксарского района</t>
  </si>
  <si>
    <t>водоснабжение д.Сарабакасы, Мокшино Чебоксарского района</t>
  </si>
  <si>
    <t>строительство очистных сооружений биологической очистки сточных вод, г.Цивильск Цивильского района</t>
  </si>
  <si>
    <t>реконструкция биологических очистных сооружений г.Новочебоксарска</t>
  </si>
  <si>
    <t>Цивильский район</t>
  </si>
  <si>
    <t>Вурнарский район</t>
  </si>
  <si>
    <t>г. Новочебоксарск</t>
  </si>
  <si>
    <t>полигон твердых бытовых отходов для гг. Чебоксары, Новочебоксарска и Чебоксарского района (участок №1)</t>
  </si>
  <si>
    <t>строительство защитных сооружений от паводковых вод на реке Цивиль г.Цивильска (проектно-изыскательские работы)</t>
  </si>
  <si>
    <t>администрация Цивильского района</t>
  </si>
  <si>
    <t>администрация г. Чебоксары</t>
  </si>
  <si>
    <t>Строительство выставочно-конгрессного комплекса, г.Чебоксары (проектно-изыскательские работы)</t>
  </si>
  <si>
    <t xml:space="preserve">строительство автомобильной дороги "Чебоксары - Сурское"-Урусово-Старое Ардатово  в Порецком районе </t>
  </si>
  <si>
    <t>Строительство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</t>
  </si>
  <si>
    <t>дошкольное образовательное учреждение на 8 групп в с.Шыгырданы Батыревского района</t>
  </si>
  <si>
    <t xml:space="preserve"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 Комсомольского районов Чувашской Республики) </t>
  </si>
  <si>
    <t>реконструкция автомобильной дороги «Чебоксары – Сурское» км 5+200 - км 8+960 с транспортной развязкой в разных уровнях на пересечении с  федеральной автодорогой М-7 «Волга»</t>
  </si>
  <si>
    <t xml:space="preserve">реконструкция автомобильной дороги Порецкое-Мочкасы в Порецком районе </t>
  </si>
  <si>
    <t>Реконструкция автомобильной дороги "Сура" (участок с км 68+000 по км 77+000) в Шумерлинском районе</t>
  </si>
  <si>
    <t>Реконструкция автомобильной дороги "Сура" (участок с км 37+860 по км 45+000) в Красночетайском районе</t>
  </si>
  <si>
    <t>Реконструкция автомобильной дороги "Сура" (участок д.Лешкас-Асламасы км 12+020- км 14+650, участок от моста через р. Выла км 21+750 - км 37+860) в Ядринском районе II и III пусковые комплексы</t>
  </si>
  <si>
    <t>строительство автомобильной дороги "Волга" - Засурье - граница Республики Марий Эл с мостовым переходом через р.Черная в Ядринском районе</t>
  </si>
  <si>
    <t>перереустройство здания вечерней общеобразовательной школы № 2 под детский сад на 75 мест по по ул. Фруктовая, 31А г.Чебоксары</t>
  </si>
  <si>
    <t>РЕСПУБЛИКАНСКАЯ АДРЕСНАЯ ИНВЕСТИЦИОННАЯ ПРОГРАММА 
НА 2012 ГОД</t>
  </si>
  <si>
    <t>-</t>
  </si>
  <si>
    <t>строительство конноспортивного комплекса в г.Новочебоксарске</t>
  </si>
  <si>
    <t>администрация Шемуршинского района</t>
  </si>
  <si>
    <t xml:space="preserve">реконструкция здания начальных классов МОУ "Шемуршинская СОШ" с пристроем под муниципальное дошкольное образовательное учреждение на 90 мест в с.Шемурша Шемуршинского района </t>
  </si>
  <si>
    <t>администрация г.Новочебоксарска</t>
  </si>
  <si>
    <t>дошкольное образовательное учреждение, г.Новочебоксарск</t>
  </si>
  <si>
    <t>ФСК с бассейном и универсальным залом в с. Красные Четаи Красночетайского района</t>
  </si>
  <si>
    <t>Республиканская целевая программа поддержки модернизации моногорода Алатыря на 2011– 2015 годы</t>
  </si>
  <si>
    <t>Министерство градостроительства и развития общественной инфраструктуры Чувашской  Республики</t>
  </si>
  <si>
    <t>администрация г.Алатыря</t>
  </si>
  <si>
    <t>строительство сетей водоснабжения в г.Алатыре</t>
  </si>
  <si>
    <t>строительство сетей газоснабжения с блочно-модульными котельными в г.Алатыре</t>
  </si>
  <si>
    <t>строительство и реконструкция сетей канализации и сооружений в г.Алатыре</t>
  </si>
  <si>
    <t>Среднего-довые эксплуата-ционные расходы, тыс. рублей (из расчета 3 лет после ввода объекта)</t>
  </si>
  <si>
    <t>Ледовый дворец на 7500 посадочных мест, г.Чебоксары</t>
  </si>
  <si>
    <t>Государственная программа Чувашской Республики "Экономическое развитие и инновационная экономика на 2012–2020 годы"</t>
  </si>
  <si>
    <t>Республиканская целевая программа "Государственное стимулирование развития внешнеэкономической деятельности в Чувашской Республике на 2010-2020 годы"</t>
  </si>
  <si>
    <t>поощрение победителей экономического соревнования между сельскими, городскими поселениями Чувашской Республики</t>
  </si>
  <si>
    <t>поощрение победителей республиканского конкурса на лучшую организацию труда в сельской местности Чувашской Республики</t>
  </si>
  <si>
    <t>поощрение муниципальных образований, занявших призовые места по итогам проведения рейтинга инвестиционной активности</t>
  </si>
  <si>
    <t>администрация г.Шумерля</t>
  </si>
  <si>
    <t>реконструкция кровли здания МОУДОД "Дом детского творчества"</t>
  </si>
  <si>
    <t>Объемы
финансирования
(тыс. рублей)</t>
  </si>
  <si>
    <t xml:space="preserve">Увеличение ( + )
уменьшение ( - )
</t>
  </si>
  <si>
    <t>Лимит фи-нансирования с учетом пере-распределения</t>
  </si>
  <si>
    <t>РГОУ СПО "Чебоксарский машиностроительный техникум". Модульная котельная, г.Чебоксары</t>
  </si>
  <si>
    <t>стадион-площадка МОУДОД "Ибресинская ДЮСШ" в п.Ибреси Чувашской Республики</t>
  </si>
  <si>
    <t>администрация Красночетайского района</t>
  </si>
  <si>
    <t>Пристрой к средней общеобразовательной школе, с.Красные Четаи</t>
  </si>
  <si>
    <t>Крытый тренировочный каток в п. Вурнары Вурнарского района</t>
  </si>
  <si>
    <t xml:space="preserve">Реконструкция чаши бассейна с заменой технологического оборудования БОУДОД "СДЮСШОР №9 по плаванию" Минспорта Чувашии </t>
  </si>
  <si>
    <t>РЦП "Повышение экологической безопасности в Чувашской Республике на 2010-2015 годы"</t>
  </si>
  <si>
    <t>Приложение к протоколу заседания Совета по инвестиционной политике от 26.01.2012 № 1</t>
  </si>
  <si>
    <t>Переселение граждан из ветхого и аварийного жилищного фонда (оплата разницы между сносимой и предоставляемой площадью жилых помещений)</t>
  </si>
  <si>
    <t>cтроительство II очереди РГУ "Атратский психоневрологический интернат" в с. Атрать Алатырского района</t>
  </si>
  <si>
    <t xml:space="preserve">строительство патологоанатомического корпуса в      г. Ядрине Ядринского района </t>
  </si>
  <si>
    <t>физкультурно-спортивный комплекс с бассейном в    с. Янтиково Янтиковского района</t>
  </si>
  <si>
    <t>администрация Козловского района</t>
  </si>
  <si>
    <t>реконструкция здания по ул. Лобачевского, д. 32 г. Козловка Чувашской Республики под детский сад на 170 мест</t>
  </si>
  <si>
    <t xml:space="preserve">     Батыревский район</t>
  </si>
  <si>
    <t xml:space="preserve">     Ядринский район</t>
  </si>
  <si>
    <t>центр развития маунтинбайка в г. Чебоксары</t>
  </si>
  <si>
    <t xml:space="preserve">водоснабжение, г. Ядрин I очередь строительства с выделением I этапа (ул. Красноармейская, ул. Некрасова, ул. Крестьянская, ул. Пискунова, ул. Ленина, ул. К. Маркса, ул. 50 лет Октября, ул. Октябрьская, ул. Садовая, ул. 30 лет Победы, ул. Калинина) </t>
  </si>
  <si>
    <t xml:space="preserve">водоснабжение и водоотведение, с. Батырево Батыревского района (магистральные сети канализации) </t>
  </si>
  <si>
    <t xml:space="preserve"> </t>
  </si>
  <si>
    <t xml:space="preserve"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</t>
  </si>
  <si>
    <t>Республиканская целевая программа электрификации новых улиц (населенных пунктов) в Чувашской Республике на 2010– 2012 годы</t>
  </si>
  <si>
    <t xml:space="preserve">электрификация новых улиц (населенных пунктов) в Чувашской Республике </t>
  </si>
  <si>
    <t>Переселение граждан из ветхого и аварийного жилищного фонда (софинансирование)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</si>
</sst>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[Red]\-0.00\ "/>
    <numFmt numFmtId="165" formatCode="#,##0.00_ ;\-#,##0.00\ "/>
    <numFmt numFmtId="166" formatCode="0.0"/>
    <numFmt numFmtId="167" formatCode="#,##0.00_р_."/>
    <numFmt numFmtId="168" formatCode="#,##0.0"/>
    <numFmt numFmtId="169" formatCode="0.000"/>
    <numFmt numFmtId="170" formatCode="0.0000"/>
    <numFmt numFmtId="171" formatCode="[$-FC19]d\ mmmm\ yyyy\ &quot;г.&quot;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E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6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vertical="top"/>
      <protection locked="0"/>
    </xf>
    <xf numFmtId="166" fontId="7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 applyProtection="1">
      <alignment horizontal="left" vertical="top" wrapText="1" indent="2"/>
      <protection locked="0"/>
    </xf>
    <xf numFmtId="168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166" fontId="8" fillId="0" borderId="10" xfId="0" applyNumberFormat="1" applyFont="1" applyFill="1" applyBorder="1" applyAlignment="1" applyProtection="1">
      <alignment horizontal="right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 indent="1"/>
      <protection locked="0"/>
    </xf>
    <xf numFmtId="166" fontId="7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9" fillId="0" borderId="10" xfId="0" applyFont="1" applyFill="1" applyBorder="1" applyAlignment="1" applyProtection="1">
      <alignment horizontal="left" vertical="top" wrapText="1"/>
      <protection locked="0"/>
    </xf>
    <xf numFmtId="166" fontId="9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9" fillId="0" borderId="10" xfId="0" applyFont="1" applyFill="1" applyBorder="1" applyAlignment="1" applyProtection="1">
      <alignment vertical="top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168" fontId="10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0" fillId="0" borderId="10" xfId="0" applyFont="1" applyFill="1" applyBorder="1" applyAlignment="1" applyProtection="1">
      <alignment vertical="top"/>
      <protection locked="0"/>
    </xf>
    <xf numFmtId="168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8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/>
      <protection locked="0"/>
    </xf>
    <xf numFmtId="166" fontId="10" fillId="0" borderId="10" xfId="0" applyNumberFormat="1" applyFont="1" applyFill="1" applyBorder="1" applyAlignment="1" applyProtection="1">
      <alignment horizontal="right" vertical="top" shrinkToFit="1"/>
      <protection locked="0"/>
    </xf>
    <xf numFmtId="166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6" fontId="8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1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8" fontId="8" fillId="0" borderId="10" xfId="0" applyNumberFormat="1" applyFont="1" applyFill="1" applyBorder="1" applyAlignment="1" applyProtection="1">
      <alignment vertical="top" wrapText="1" shrinkToFit="1"/>
      <protection locked="0"/>
    </xf>
    <xf numFmtId="166" fontId="12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2" fillId="0" borderId="10" xfId="0" applyFont="1" applyFill="1" applyBorder="1" applyAlignment="1" applyProtection="1">
      <alignment vertical="top"/>
      <protection locked="0"/>
    </xf>
    <xf numFmtId="4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6" fontId="7" fillId="0" borderId="10" xfId="0" applyNumberFormat="1" applyFont="1" applyFill="1" applyBorder="1" applyAlignment="1" applyProtection="1">
      <alignment horizontal="right" vertical="top" shrinkToFit="1"/>
      <protection/>
    </xf>
    <xf numFmtId="168" fontId="10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8" fillId="0" borderId="11" xfId="0" applyFont="1" applyFill="1" applyBorder="1" applyAlignment="1" applyProtection="1">
      <alignment vertical="top"/>
      <protection locked="0"/>
    </xf>
    <xf numFmtId="168" fontId="7" fillId="0" borderId="10" xfId="0" applyNumberFormat="1" applyFont="1" applyFill="1" applyBorder="1" applyAlignment="1" applyProtection="1">
      <alignment horizontal="right" vertical="top"/>
      <protection locked="0"/>
    </xf>
    <xf numFmtId="168" fontId="8" fillId="0" borderId="10" xfId="0" applyNumberFormat="1" applyFont="1" applyFill="1" applyBorder="1" applyAlignment="1" applyProtection="1">
      <alignment horizontal="right" vertical="top" wrapText="1"/>
      <protection locked="0"/>
    </xf>
    <xf numFmtId="168" fontId="7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9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9" fillId="0" borderId="10" xfId="0" applyNumberFormat="1" applyFont="1" applyFill="1" applyBorder="1" applyAlignment="1" applyProtection="1">
      <alignment vertical="top"/>
      <protection locked="0"/>
    </xf>
    <xf numFmtId="168" fontId="8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12" fillId="0" borderId="10" xfId="0" applyNumberFormat="1" applyFont="1" applyFill="1" applyBorder="1" applyAlignment="1" applyProtection="1">
      <alignment vertical="top"/>
      <protection locked="0"/>
    </xf>
    <xf numFmtId="168" fontId="12" fillId="0" borderId="10" xfId="0" applyNumberFormat="1" applyFont="1" applyFill="1" applyBorder="1" applyAlignment="1" applyProtection="1">
      <alignment horizontal="right" vertical="top" shrinkToFit="1"/>
      <protection locked="0"/>
    </xf>
    <xf numFmtId="168" fontId="7" fillId="0" borderId="10" xfId="0" applyNumberFormat="1" applyFont="1" applyFill="1" applyBorder="1" applyAlignment="1" applyProtection="1">
      <alignment horizontal="right" vertical="top" shrinkToFit="1"/>
      <protection/>
    </xf>
    <xf numFmtId="0" fontId="8" fillId="0" borderId="10" xfId="0" applyFont="1" applyFill="1" applyBorder="1" applyAlignment="1" applyProtection="1">
      <alignment vertical="top" wrapText="1"/>
      <protection locked="0"/>
    </xf>
    <xf numFmtId="168" fontId="8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10" xfId="0" applyFont="1" applyFill="1" applyBorder="1" applyAlignment="1" applyProtection="1">
      <alignment horizontal="left" vertical="top" wrapText="1"/>
      <protection locked="0"/>
    </xf>
    <xf numFmtId="168" fontId="8" fillId="0" borderId="10" xfId="0" applyNumberFormat="1" applyFont="1" applyFill="1" applyBorder="1" applyAlignment="1" applyProtection="1">
      <alignment vertical="top"/>
      <protection locked="0"/>
    </xf>
    <xf numFmtId="168" fontId="8" fillId="0" borderId="1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 applyProtection="1">
      <alignment vertical="top"/>
      <protection locked="0"/>
    </xf>
    <xf numFmtId="168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26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 horizontal="left" vertical="top" wrapText="1" indent="2"/>
    </xf>
    <xf numFmtId="0" fontId="8" fillId="0" borderId="10" xfId="0" applyFont="1" applyFill="1" applyBorder="1" applyAlignment="1">
      <alignment horizontal="left" vertical="top" wrapText="1"/>
    </xf>
    <xf numFmtId="168" fontId="9" fillId="0" borderId="10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0" borderId="11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showZeros="0" tabSelected="1" view="pageBreakPreview" zoomScale="75" zoomScaleSheetLayoutView="75" zoomScalePageLayoutView="0" workbookViewId="0" topLeftCell="A1">
      <selection activeCell="D124" sqref="D124"/>
    </sheetView>
  </sheetViews>
  <sheetFormatPr defaultColWidth="9.00390625" defaultRowHeight="12.75"/>
  <cols>
    <col min="1" max="1" width="57.00390625" style="11" customWidth="1"/>
    <col min="2" max="2" width="12.625" style="11" hidden="1" customWidth="1"/>
    <col min="3" max="3" width="8.25390625" style="11" hidden="1" customWidth="1"/>
    <col min="4" max="4" width="21.25390625" style="11" customWidth="1"/>
    <col min="5" max="5" width="15.25390625" style="11" hidden="1" customWidth="1"/>
    <col min="6" max="6" width="19.25390625" style="11" customWidth="1"/>
    <col min="7" max="7" width="21.625" style="11" customWidth="1"/>
    <col min="8" max="8" width="11.875" style="11" hidden="1" customWidth="1"/>
    <col min="9" max="9" width="13.25390625" style="11" hidden="1" customWidth="1"/>
    <col min="10" max="10" width="37.75390625" style="11" customWidth="1"/>
    <col min="11" max="16384" width="9.125" style="11" customWidth="1"/>
  </cols>
  <sheetData>
    <row r="1" spans="1:9" ht="60.75" customHeight="1">
      <c r="A1" s="35"/>
      <c r="B1" s="35"/>
      <c r="C1" s="35"/>
      <c r="D1" s="35"/>
      <c r="E1" s="35"/>
      <c r="F1" s="63" t="s">
        <v>131</v>
      </c>
      <c r="G1" s="63"/>
      <c r="H1" s="35"/>
      <c r="I1" s="35"/>
    </row>
    <row r="2" spans="1:9" s="1" customFormat="1" ht="33" customHeight="1">
      <c r="A2" s="60" t="s">
        <v>98</v>
      </c>
      <c r="B2" s="60"/>
      <c r="C2" s="60"/>
      <c r="D2" s="60"/>
      <c r="E2" s="60"/>
      <c r="F2" s="60"/>
      <c r="G2" s="60"/>
      <c r="H2" s="60"/>
      <c r="I2" s="60"/>
    </row>
    <row r="3" spans="1:9" s="4" customFormat="1" ht="0.75" customHeight="1" hidden="1">
      <c r="A3" s="2"/>
      <c r="B3" s="3" t="s">
        <v>45</v>
      </c>
      <c r="C3" s="61" t="s">
        <v>45</v>
      </c>
      <c r="D3" s="62"/>
      <c r="E3" s="62"/>
      <c r="F3" s="62"/>
      <c r="G3" s="62"/>
      <c r="H3" s="62"/>
      <c r="I3" s="62"/>
    </row>
    <row r="4" spans="1:9" s="4" customFormat="1" ht="67.5" customHeight="1">
      <c r="A4" s="2"/>
      <c r="B4" s="2"/>
      <c r="C4" s="2"/>
      <c r="D4" s="5" t="s">
        <v>121</v>
      </c>
      <c r="E4" s="5"/>
      <c r="F4" s="5" t="s">
        <v>122</v>
      </c>
      <c r="G4" s="5" t="s">
        <v>123</v>
      </c>
      <c r="H4" s="2" t="s">
        <v>112</v>
      </c>
      <c r="I4" s="2"/>
    </row>
    <row r="5" spans="1:9" s="7" customFormat="1" ht="15.75">
      <c r="A5" s="6" t="s">
        <v>20</v>
      </c>
      <c r="B5" s="8" t="e">
        <f>SUM(B7:B14)</f>
        <v>#REF!</v>
      </c>
      <c r="C5" s="8" t="e">
        <f aca="true" t="shared" si="0" ref="C5:I5">C7+C8+C9+C10+C11+C12+C13+C14</f>
        <v>#REF!</v>
      </c>
      <c r="D5" s="36">
        <f t="shared" si="0"/>
        <v>1918189.2300000002</v>
      </c>
      <c r="E5" s="36" t="e">
        <f t="shared" si="0"/>
        <v>#REF!</v>
      </c>
      <c r="F5" s="36">
        <f t="shared" si="0"/>
        <v>949606.41</v>
      </c>
      <c r="G5" s="36">
        <f t="shared" si="0"/>
        <v>2867795.63</v>
      </c>
      <c r="H5" s="36" t="e">
        <f t="shared" si="0"/>
        <v>#REF!</v>
      </c>
      <c r="I5" s="36" t="e">
        <f t="shared" si="0"/>
        <v>#REF!</v>
      </c>
    </row>
    <row r="6" spans="1:9" ht="15">
      <c r="A6" s="9" t="s">
        <v>0</v>
      </c>
      <c r="B6" s="10"/>
      <c r="C6" s="10"/>
      <c r="D6" s="23"/>
      <c r="E6" s="10"/>
      <c r="F6" s="10"/>
      <c r="G6" s="10"/>
      <c r="H6" s="10"/>
      <c r="I6" s="10"/>
    </row>
    <row r="7" spans="1:9" ht="15">
      <c r="A7" s="12" t="s">
        <v>27</v>
      </c>
      <c r="B7" s="13">
        <f aca="true" t="shared" si="1" ref="B7:I7">B17</f>
        <v>394293.4</v>
      </c>
      <c r="C7" s="13">
        <f t="shared" si="1"/>
        <v>93691.6</v>
      </c>
      <c r="D7" s="37">
        <f t="shared" si="1"/>
        <v>298505.30000000005</v>
      </c>
      <c r="E7" s="37">
        <f t="shared" si="1"/>
        <v>212077.6</v>
      </c>
      <c r="F7" s="37">
        <f t="shared" si="1"/>
        <v>141522.31</v>
      </c>
      <c r="G7" s="37">
        <f t="shared" si="1"/>
        <v>440027.6</v>
      </c>
      <c r="H7" s="37">
        <f t="shared" si="1"/>
        <v>15638.7</v>
      </c>
      <c r="I7" s="37">
        <f t="shared" si="1"/>
        <v>215704.40000000002</v>
      </c>
    </row>
    <row r="8" spans="1:9" ht="15">
      <c r="A8" s="12" t="s">
        <v>28</v>
      </c>
      <c r="B8" s="13">
        <f aca="true" t="shared" si="2" ref="B8:I8">B55</f>
        <v>30000</v>
      </c>
      <c r="C8" s="13">
        <f t="shared" si="2"/>
        <v>5000</v>
      </c>
      <c r="D8" s="37">
        <f t="shared" si="2"/>
        <v>5000</v>
      </c>
      <c r="E8" s="37">
        <f t="shared" si="2"/>
        <v>5000</v>
      </c>
      <c r="F8" s="37">
        <f t="shared" si="2"/>
        <v>5000</v>
      </c>
      <c r="G8" s="37">
        <f t="shared" si="2"/>
        <v>10000</v>
      </c>
      <c r="H8" s="37">
        <f t="shared" si="2"/>
        <v>7297.2</v>
      </c>
      <c r="I8" s="37">
        <f t="shared" si="2"/>
        <v>0</v>
      </c>
    </row>
    <row r="9" spans="1:9" ht="15">
      <c r="A9" s="14" t="s">
        <v>5</v>
      </c>
      <c r="B9" s="13">
        <f aca="true" t="shared" si="3" ref="B9:I9">B61</f>
        <v>50000</v>
      </c>
      <c r="C9" s="13">
        <f t="shared" si="3"/>
        <v>50000</v>
      </c>
      <c r="D9" s="37">
        <f t="shared" si="3"/>
        <v>50000</v>
      </c>
      <c r="E9" s="37">
        <f t="shared" si="3"/>
        <v>50000</v>
      </c>
      <c r="F9" s="37">
        <f t="shared" si="3"/>
        <v>99130.7</v>
      </c>
      <c r="G9" s="37">
        <f t="shared" si="3"/>
        <v>149130.7</v>
      </c>
      <c r="H9" s="37">
        <f t="shared" si="3"/>
        <v>0</v>
      </c>
      <c r="I9" s="37">
        <f t="shared" si="3"/>
        <v>0</v>
      </c>
    </row>
    <row r="10" spans="1:9" ht="15">
      <c r="A10" s="12" t="s">
        <v>29</v>
      </c>
      <c r="B10" s="13">
        <f aca="true" t="shared" si="4" ref="B10:I10">B68</f>
        <v>176770</v>
      </c>
      <c r="C10" s="13">
        <f t="shared" si="4"/>
        <v>61020.9</v>
      </c>
      <c r="D10" s="37">
        <f t="shared" si="4"/>
        <v>111020.9</v>
      </c>
      <c r="E10" s="37">
        <f t="shared" si="4"/>
        <v>73349</v>
      </c>
      <c r="F10" s="37">
        <f t="shared" si="4"/>
        <v>0</v>
      </c>
      <c r="G10" s="37">
        <f t="shared" si="4"/>
        <v>111020.9</v>
      </c>
      <c r="H10" s="37">
        <f t="shared" si="4"/>
        <v>47500</v>
      </c>
      <c r="I10" s="37">
        <f t="shared" si="4"/>
        <v>95000</v>
      </c>
    </row>
    <row r="11" spans="1:9" ht="15">
      <c r="A11" s="14" t="s">
        <v>6</v>
      </c>
      <c r="B11" s="13">
        <f aca="true" t="shared" si="5" ref="B11:I11">B85</f>
        <v>573869.53</v>
      </c>
      <c r="C11" s="13">
        <f t="shared" si="5"/>
        <v>130419.53</v>
      </c>
      <c r="D11" s="37">
        <f t="shared" si="5"/>
        <v>130419.53</v>
      </c>
      <c r="E11" s="37">
        <f t="shared" si="5"/>
        <v>210419.53</v>
      </c>
      <c r="F11" s="37">
        <f t="shared" si="5"/>
        <v>106876.7</v>
      </c>
      <c r="G11" s="37">
        <f t="shared" si="5"/>
        <v>237296.23</v>
      </c>
      <c r="H11" s="37">
        <f t="shared" si="5"/>
        <v>30500</v>
      </c>
      <c r="I11" s="37">
        <f t="shared" si="5"/>
        <v>0</v>
      </c>
    </row>
    <row r="12" spans="1:9" ht="15">
      <c r="A12" s="12" t="s">
        <v>30</v>
      </c>
      <c r="B12" s="13" t="e">
        <f aca="true" t="shared" si="6" ref="B12:I12">B103</f>
        <v>#REF!</v>
      </c>
      <c r="C12" s="13">
        <f t="shared" si="6"/>
        <v>1012159.3</v>
      </c>
      <c r="D12" s="37">
        <f t="shared" si="6"/>
        <v>994695.5000000001</v>
      </c>
      <c r="E12" s="37" t="e">
        <f t="shared" si="6"/>
        <v>#REF!</v>
      </c>
      <c r="F12" s="37">
        <f t="shared" si="6"/>
        <v>-194811.80000000002</v>
      </c>
      <c r="G12" s="37">
        <f t="shared" si="6"/>
        <v>799883.7</v>
      </c>
      <c r="H12" s="37">
        <f t="shared" si="6"/>
        <v>4110.4</v>
      </c>
      <c r="I12" s="37">
        <f t="shared" si="6"/>
        <v>-17463.79999999999</v>
      </c>
    </row>
    <row r="13" spans="1:9" ht="15">
      <c r="A13" s="14" t="s">
        <v>7</v>
      </c>
      <c r="B13" s="13" t="e">
        <f aca="true" t="shared" si="7" ref="B13:I13">B123</f>
        <v>#REF!</v>
      </c>
      <c r="C13" s="13">
        <f t="shared" si="7"/>
        <v>322868</v>
      </c>
      <c r="D13" s="37">
        <f t="shared" si="7"/>
        <v>322868</v>
      </c>
      <c r="E13" s="37" t="e">
        <f t="shared" si="7"/>
        <v>#REF!</v>
      </c>
      <c r="F13" s="37">
        <f t="shared" si="7"/>
        <v>791888.5</v>
      </c>
      <c r="G13" s="37">
        <f t="shared" si="7"/>
        <v>1114756.5</v>
      </c>
      <c r="H13" s="37">
        <f t="shared" si="7"/>
        <v>0</v>
      </c>
      <c r="I13" s="37">
        <f t="shared" si="7"/>
        <v>-18000</v>
      </c>
    </row>
    <row r="14" spans="1:9" ht="15">
      <c r="A14" s="12" t="s">
        <v>31</v>
      </c>
      <c r="B14" s="13">
        <f aca="true" t="shared" si="8" ref="B14:I14">B166</f>
        <v>3780</v>
      </c>
      <c r="C14" s="13" t="e">
        <f t="shared" si="8"/>
        <v>#REF!</v>
      </c>
      <c r="D14" s="37">
        <f t="shared" si="8"/>
        <v>5680</v>
      </c>
      <c r="E14" s="37" t="e">
        <f t="shared" si="8"/>
        <v>#REF!</v>
      </c>
      <c r="F14" s="37">
        <f t="shared" si="8"/>
        <v>0</v>
      </c>
      <c r="G14" s="37">
        <f t="shared" si="8"/>
        <v>5680</v>
      </c>
      <c r="H14" s="37" t="e">
        <f t="shared" si="8"/>
        <v>#REF!</v>
      </c>
      <c r="I14" s="37" t="e">
        <f t="shared" si="8"/>
        <v>#REF!</v>
      </c>
    </row>
    <row r="15" spans="1:9" ht="15.75">
      <c r="A15" s="6"/>
      <c r="B15" s="10"/>
      <c r="C15" s="10"/>
      <c r="D15" s="23"/>
      <c r="E15" s="10"/>
      <c r="F15" s="10"/>
      <c r="G15" s="10"/>
      <c r="H15" s="10"/>
      <c r="I15" s="10"/>
    </row>
    <row r="16" spans="1:9" ht="15.75">
      <c r="A16" s="6" t="s">
        <v>12</v>
      </c>
      <c r="B16" s="10"/>
      <c r="C16" s="10"/>
      <c r="D16" s="23"/>
      <c r="E16" s="10"/>
      <c r="F16" s="10"/>
      <c r="G16" s="10"/>
      <c r="H16" s="10"/>
      <c r="I16" s="10"/>
    </row>
    <row r="17" spans="1:9" s="7" customFormat="1" ht="15.75">
      <c r="A17" s="6" t="s">
        <v>19</v>
      </c>
      <c r="B17" s="15">
        <f aca="true" t="shared" si="9" ref="B17:I17">B18</f>
        <v>394293.4</v>
      </c>
      <c r="C17" s="15">
        <f t="shared" si="9"/>
        <v>93691.6</v>
      </c>
      <c r="D17" s="38">
        <f t="shared" si="9"/>
        <v>298505.30000000005</v>
      </c>
      <c r="E17" s="38">
        <f t="shared" si="9"/>
        <v>212077.6</v>
      </c>
      <c r="F17" s="38">
        <f t="shared" si="9"/>
        <v>141522.31</v>
      </c>
      <c r="G17" s="38">
        <f t="shared" si="9"/>
        <v>440027.6</v>
      </c>
      <c r="H17" s="38">
        <f t="shared" si="9"/>
        <v>15638.7</v>
      </c>
      <c r="I17" s="38">
        <f t="shared" si="9"/>
        <v>215704.40000000002</v>
      </c>
    </row>
    <row r="18" spans="1:9" s="18" customFormat="1" ht="15.75">
      <c r="A18" s="16" t="s">
        <v>13</v>
      </c>
      <c r="B18" s="17">
        <f aca="true" t="shared" si="10" ref="B18:I18">B19+B28+B45</f>
        <v>394293.4</v>
      </c>
      <c r="C18" s="17">
        <f t="shared" si="10"/>
        <v>93691.6</v>
      </c>
      <c r="D18" s="39">
        <f>D19+D45</f>
        <v>298505.30000000005</v>
      </c>
      <c r="E18" s="39">
        <f t="shared" si="10"/>
        <v>212077.6</v>
      </c>
      <c r="F18" s="39">
        <f>F19+F45</f>
        <v>141522.31</v>
      </c>
      <c r="G18" s="39">
        <f>G19+G45</f>
        <v>440027.6</v>
      </c>
      <c r="H18" s="39">
        <f t="shared" si="10"/>
        <v>15638.7</v>
      </c>
      <c r="I18" s="39">
        <f t="shared" si="10"/>
        <v>215704.40000000002</v>
      </c>
    </row>
    <row r="19" spans="1:9" s="21" customFormat="1" ht="45.75" customHeight="1">
      <c r="A19" s="19" t="s">
        <v>32</v>
      </c>
      <c r="B19" s="20">
        <f>SUM(B23:B27)</f>
        <v>68300</v>
      </c>
      <c r="C19" s="20">
        <f>SUM(C23:C27)</f>
        <v>20300</v>
      </c>
      <c r="D19" s="20">
        <f>SUM(D21:D28)</f>
        <v>260005.30000000002</v>
      </c>
      <c r="E19" s="20">
        <f>SUM(E23:E27)</f>
        <v>68300</v>
      </c>
      <c r="F19" s="20">
        <f>SUM(F21:F28)</f>
        <v>131906.61</v>
      </c>
      <c r="G19" s="20">
        <f>SUM(G21:G28)</f>
        <v>391911.89999999997</v>
      </c>
      <c r="H19" s="20">
        <f>SUM(H21:H27)</f>
        <v>11690.7</v>
      </c>
      <c r="I19" s="20">
        <f>SUM(I21:I27)</f>
        <v>10890.7</v>
      </c>
    </row>
    <row r="20" spans="1:9" ht="31.5">
      <c r="A20" s="6" t="s">
        <v>21</v>
      </c>
      <c r="B20" s="22"/>
      <c r="C20" s="22"/>
      <c r="D20" s="23"/>
      <c r="E20" s="22"/>
      <c r="F20" s="22"/>
      <c r="G20" s="22"/>
      <c r="H20" s="22"/>
      <c r="I20" s="22"/>
    </row>
    <row r="21" spans="1:9" ht="30">
      <c r="A21" s="12" t="s">
        <v>124</v>
      </c>
      <c r="B21" s="22"/>
      <c r="C21" s="22"/>
      <c r="D21" s="23"/>
      <c r="E21" s="22"/>
      <c r="F21" s="22">
        <v>590.7</v>
      </c>
      <c r="G21" s="22">
        <v>590.7</v>
      </c>
      <c r="H21" s="22">
        <v>590.7</v>
      </c>
      <c r="I21" s="22">
        <v>590.7</v>
      </c>
    </row>
    <row r="22" spans="1:9" ht="15">
      <c r="A22" s="14" t="s">
        <v>55</v>
      </c>
      <c r="B22" s="22"/>
      <c r="C22" s="22"/>
      <c r="D22" s="23"/>
      <c r="E22" s="22"/>
      <c r="F22" s="22"/>
      <c r="G22" s="22"/>
      <c r="H22" s="22"/>
      <c r="I22" s="22"/>
    </row>
    <row r="23" spans="1:9" ht="30">
      <c r="A23" s="12" t="s">
        <v>54</v>
      </c>
      <c r="B23" s="22">
        <v>58000</v>
      </c>
      <c r="C23" s="22">
        <v>10000</v>
      </c>
      <c r="D23" s="22">
        <v>10000</v>
      </c>
      <c r="E23" s="22">
        <v>58000</v>
      </c>
      <c r="F23" s="22">
        <v>62186</v>
      </c>
      <c r="G23" s="22">
        <v>72186</v>
      </c>
      <c r="H23" s="22">
        <v>800</v>
      </c>
      <c r="I23" s="36">
        <f>D23-C23</f>
        <v>0</v>
      </c>
    </row>
    <row r="24" spans="1:9" ht="15.75">
      <c r="A24" s="14" t="s">
        <v>119</v>
      </c>
      <c r="B24" s="22"/>
      <c r="C24" s="22"/>
      <c r="D24" s="22"/>
      <c r="E24" s="22"/>
      <c r="F24" s="22"/>
      <c r="G24" s="22"/>
      <c r="H24" s="46"/>
      <c r="I24" s="47"/>
    </row>
    <row r="25" spans="1:10" ht="30.75" customHeight="1">
      <c r="A25" s="12" t="s">
        <v>120</v>
      </c>
      <c r="B25" s="22"/>
      <c r="C25" s="22"/>
      <c r="D25" s="22"/>
      <c r="E25" s="22"/>
      <c r="F25" s="22">
        <v>5686.4</v>
      </c>
      <c r="G25" s="22">
        <v>5686.4</v>
      </c>
      <c r="H25" s="22"/>
      <c r="I25" s="36"/>
      <c r="J25" s="45"/>
    </row>
    <row r="26" spans="1:9" ht="15">
      <c r="A26" s="14" t="s">
        <v>56</v>
      </c>
      <c r="B26" s="22"/>
      <c r="C26" s="22"/>
      <c r="D26" s="22"/>
      <c r="E26" s="22"/>
      <c r="F26" s="22"/>
      <c r="G26" s="22"/>
      <c r="H26" s="22"/>
      <c r="I26" s="22"/>
    </row>
    <row r="27" spans="1:9" s="24" customFormat="1" ht="30">
      <c r="A27" s="48" t="s">
        <v>59</v>
      </c>
      <c r="B27" s="46">
        <v>10300</v>
      </c>
      <c r="C27" s="46">
        <v>10300</v>
      </c>
      <c r="D27" s="46">
        <v>10300</v>
      </c>
      <c r="E27" s="46">
        <v>10300</v>
      </c>
      <c r="F27" s="46"/>
      <c r="G27" s="46">
        <v>10300</v>
      </c>
      <c r="H27" s="46">
        <v>10300</v>
      </c>
      <c r="I27" s="46">
        <v>10300</v>
      </c>
    </row>
    <row r="28" spans="1:9" s="21" customFormat="1" ht="46.5" customHeight="1">
      <c r="A28" s="19" t="s">
        <v>60</v>
      </c>
      <c r="B28" s="25">
        <f>SUM(B31:B38)</f>
        <v>182193.4</v>
      </c>
      <c r="C28" s="25">
        <f>SUM(C31:C42)</f>
        <v>34891.6</v>
      </c>
      <c r="D28" s="20">
        <f>SUM(D31:D42)</f>
        <v>239705.30000000002</v>
      </c>
      <c r="E28" s="20">
        <f>SUM(E31:E38)</f>
        <v>67977.6</v>
      </c>
      <c r="F28" s="20">
        <f>SUM(F31:F44)</f>
        <v>63443.509999999995</v>
      </c>
      <c r="G28" s="20">
        <f>SUM(G31:G44)</f>
        <v>303148.8</v>
      </c>
      <c r="H28" s="20">
        <f>SUM(H31:H44)</f>
        <v>3298</v>
      </c>
      <c r="I28" s="20">
        <f>SUM(I31:I44)</f>
        <v>204813.7</v>
      </c>
    </row>
    <row r="29" spans="1:9" ht="31.5">
      <c r="A29" s="6" t="s">
        <v>21</v>
      </c>
      <c r="B29" s="22"/>
      <c r="C29" s="22"/>
      <c r="D29" s="23"/>
      <c r="E29" s="22"/>
      <c r="F29" s="22"/>
      <c r="G29" s="22"/>
      <c r="H29" s="22"/>
      <c r="I29" s="22"/>
    </row>
    <row r="30" spans="1:9" ht="15">
      <c r="A30" s="14" t="s">
        <v>57</v>
      </c>
      <c r="B30" s="22"/>
      <c r="C30" s="22"/>
      <c r="D30" s="23"/>
      <c r="E30" s="22"/>
      <c r="F30" s="22"/>
      <c r="G30" s="22"/>
      <c r="H30" s="22"/>
      <c r="I30" s="22"/>
    </row>
    <row r="31" spans="1:9" ht="45">
      <c r="A31" s="12" t="s">
        <v>61</v>
      </c>
      <c r="B31" s="26">
        <v>53085.9</v>
      </c>
      <c r="C31" s="26">
        <v>10000</v>
      </c>
      <c r="D31" s="23">
        <v>44855.6</v>
      </c>
      <c r="E31" s="22">
        <v>53085.9</v>
      </c>
      <c r="F31" s="22">
        <v>-21899.99</v>
      </c>
      <c r="G31" s="22">
        <v>22955.6</v>
      </c>
      <c r="H31" s="22">
        <v>600</v>
      </c>
      <c r="I31" s="10">
        <f aca="true" t="shared" si="11" ref="I31:I84">D31-C31</f>
        <v>34855.6</v>
      </c>
    </row>
    <row r="32" spans="1:10" ht="30">
      <c r="A32" s="12" t="s">
        <v>89</v>
      </c>
      <c r="B32" s="26"/>
      <c r="C32" s="26">
        <v>10000</v>
      </c>
      <c r="D32" s="23">
        <v>62698</v>
      </c>
      <c r="E32" s="22"/>
      <c r="F32" s="22">
        <v>-3783.7</v>
      </c>
      <c r="G32" s="23">
        <f>D32+F32</f>
        <v>58914.3</v>
      </c>
      <c r="H32" s="22">
        <v>450</v>
      </c>
      <c r="I32" s="10">
        <f t="shared" si="11"/>
        <v>52698</v>
      </c>
      <c r="J32" s="11" t="s">
        <v>143</v>
      </c>
    </row>
    <row r="33" spans="1:9" ht="15">
      <c r="A33" s="14" t="s">
        <v>136</v>
      </c>
      <c r="B33" s="26"/>
      <c r="C33" s="26"/>
      <c r="D33" s="49"/>
      <c r="E33" s="46"/>
      <c r="F33" s="46"/>
      <c r="G33" s="49"/>
      <c r="H33" s="46"/>
      <c r="I33" s="50"/>
    </row>
    <row r="34" spans="1:9" ht="45" customHeight="1">
      <c r="A34" s="12" t="s">
        <v>137</v>
      </c>
      <c r="B34" s="26"/>
      <c r="C34" s="26"/>
      <c r="D34" s="23"/>
      <c r="E34" s="22"/>
      <c r="F34" s="22">
        <v>7583.7</v>
      </c>
      <c r="G34" s="23">
        <f>D34+F34</f>
        <v>7583.7</v>
      </c>
      <c r="H34" s="22"/>
      <c r="I34" s="10"/>
    </row>
    <row r="35" spans="1:9" ht="15">
      <c r="A35" s="14" t="s">
        <v>84</v>
      </c>
      <c r="B35" s="26"/>
      <c r="C35" s="26"/>
      <c r="D35" s="23"/>
      <c r="E35" s="22"/>
      <c r="F35" s="22"/>
      <c r="G35" s="23"/>
      <c r="H35" s="22"/>
      <c r="I35" s="10">
        <f t="shared" si="11"/>
        <v>0</v>
      </c>
    </row>
    <row r="36" spans="1:9" ht="30">
      <c r="A36" s="12" t="s">
        <v>33</v>
      </c>
      <c r="B36" s="22">
        <v>95000</v>
      </c>
      <c r="C36" s="22"/>
      <c r="D36" s="23">
        <v>88582.5</v>
      </c>
      <c r="E36" s="22"/>
      <c r="F36" s="22"/>
      <c r="G36" s="23">
        <v>88582.5</v>
      </c>
      <c r="H36" s="22">
        <v>600</v>
      </c>
      <c r="I36" s="10">
        <f t="shared" si="11"/>
        <v>88582.5</v>
      </c>
    </row>
    <row r="37" spans="1:9" ht="15">
      <c r="A37" s="14" t="s">
        <v>58</v>
      </c>
      <c r="B37" s="22"/>
      <c r="C37" s="22"/>
      <c r="D37" s="23"/>
      <c r="E37" s="22"/>
      <c r="F37" s="22"/>
      <c r="G37" s="23"/>
      <c r="H37" s="22"/>
      <c r="I37" s="10">
        <f t="shared" si="11"/>
        <v>0</v>
      </c>
    </row>
    <row r="38" spans="1:9" ht="30">
      <c r="A38" s="12" t="s">
        <v>43</v>
      </c>
      <c r="B38" s="26">
        <v>34107.5</v>
      </c>
      <c r="C38" s="26">
        <v>14891.6</v>
      </c>
      <c r="D38" s="23">
        <v>32319.2</v>
      </c>
      <c r="E38" s="22">
        <v>14891.7</v>
      </c>
      <c r="F38" s="22"/>
      <c r="G38" s="23">
        <v>32319.2</v>
      </c>
      <c r="H38" s="22">
        <v>600</v>
      </c>
      <c r="I38" s="10">
        <f t="shared" si="11"/>
        <v>17427.6</v>
      </c>
    </row>
    <row r="39" spans="1:9" ht="15">
      <c r="A39" s="14" t="s">
        <v>101</v>
      </c>
      <c r="B39" s="26"/>
      <c r="C39" s="26"/>
      <c r="D39" s="23"/>
      <c r="E39" s="22"/>
      <c r="F39" s="22"/>
      <c r="G39" s="22"/>
      <c r="H39" s="22"/>
      <c r="I39" s="10"/>
    </row>
    <row r="40" spans="1:9" ht="75">
      <c r="A40" s="12" t="s">
        <v>102</v>
      </c>
      <c r="B40" s="26"/>
      <c r="C40" s="26"/>
      <c r="D40" s="10"/>
      <c r="E40" s="22"/>
      <c r="F40" s="22">
        <v>40909</v>
      </c>
      <c r="G40" s="22">
        <v>40909</v>
      </c>
      <c r="H40" s="22">
        <v>261</v>
      </c>
      <c r="I40" s="10"/>
    </row>
    <row r="41" spans="1:9" ht="15">
      <c r="A41" s="14" t="s">
        <v>85</v>
      </c>
      <c r="B41" s="26"/>
      <c r="C41" s="26"/>
      <c r="D41" s="23"/>
      <c r="E41" s="22"/>
      <c r="F41" s="22"/>
      <c r="G41" s="22"/>
      <c r="H41" s="22"/>
      <c r="I41" s="10">
        <f t="shared" si="11"/>
        <v>0</v>
      </c>
    </row>
    <row r="42" spans="1:9" ht="45">
      <c r="A42" s="12" t="s">
        <v>97</v>
      </c>
      <c r="B42" s="26"/>
      <c r="C42" s="26"/>
      <c r="D42" s="23">
        <v>11250</v>
      </c>
      <c r="E42" s="22"/>
      <c r="F42" s="22"/>
      <c r="G42" s="23">
        <v>11250</v>
      </c>
      <c r="H42" s="22">
        <v>187</v>
      </c>
      <c r="I42" s="10">
        <f t="shared" si="11"/>
        <v>11250</v>
      </c>
    </row>
    <row r="43" spans="1:9" ht="15">
      <c r="A43" s="14" t="s">
        <v>103</v>
      </c>
      <c r="B43" s="26"/>
      <c r="C43" s="26"/>
      <c r="D43" s="23"/>
      <c r="E43" s="22"/>
      <c r="F43" s="22"/>
      <c r="G43" s="22"/>
      <c r="H43" s="22"/>
      <c r="I43" s="10"/>
    </row>
    <row r="44" spans="1:9" ht="30">
      <c r="A44" s="12" t="s">
        <v>104</v>
      </c>
      <c r="B44" s="26"/>
      <c r="C44" s="26"/>
      <c r="D44" s="10" t="s">
        <v>99</v>
      </c>
      <c r="E44" s="22"/>
      <c r="F44" s="22">
        <v>40634.5</v>
      </c>
      <c r="G44" s="22">
        <v>40634.5</v>
      </c>
      <c r="H44" s="22">
        <v>600</v>
      </c>
      <c r="I44" s="10"/>
    </row>
    <row r="45" spans="1:9" s="21" customFormat="1" ht="45">
      <c r="A45" s="19" t="s">
        <v>34</v>
      </c>
      <c r="B45" s="20">
        <f aca="true" t="shared" si="12" ref="B45:I45">SUM(B48:B52)</f>
        <v>143800</v>
      </c>
      <c r="C45" s="20">
        <f t="shared" si="12"/>
        <v>38500</v>
      </c>
      <c r="D45" s="20">
        <f t="shared" si="12"/>
        <v>38500</v>
      </c>
      <c r="E45" s="20">
        <f t="shared" si="12"/>
        <v>75800</v>
      </c>
      <c r="F45" s="20">
        <f t="shared" si="12"/>
        <v>9615.7</v>
      </c>
      <c r="G45" s="20">
        <f t="shared" si="12"/>
        <v>48115.7</v>
      </c>
      <c r="H45" s="20">
        <f t="shared" si="12"/>
        <v>650</v>
      </c>
      <c r="I45" s="20">
        <f t="shared" si="12"/>
        <v>0</v>
      </c>
    </row>
    <row r="46" spans="1:9" ht="31.5">
      <c r="A46" s="6" t="s">
        <v>21</v>
      </c>
      <c r="B46" s="22"/>
      <c r="C46" s="22"/>
      <c r="D46" s="23"/>
      <c r="E46" s="22"/>
      <c r="F46" s="22"/>
      <c r="G46" s="22"/>
      <c r="H46" s="22"/>
      <c r="I46" s="10">
        <f t="shared" si="11"/>
        <v>0</v>
      </c>
    </row>
    <row r="47" spans="1:9" ht="15">
      <c r="A47" s="14" t="s">
        <v>62</v>
      </c>
      <c r="B47" s="22"/>
      <c r="C47" s="22"/>
      <c r="D47" s="23"/>
      <c r="E47" s="22"/>
      <c r="F47" s="22"/>
      <c r="G47" s="22"/>
      <c r="H47" s="22"/>
      <c r="I47" s="10">
        <f t="shared" si="11"/>
        <v>0</v>
      </c>
    </row>
    <row r="48" spans="1:9" ht="45">
      <c r="A48" s="12" t="s">
        <v>64</v>
      </c>
      <c r="B48" s="22">
        <v>58800</v>
      </c>
      <c r="C48" s="22">
        <f>35800-10300</f>
        <v>25500</v>
      </c>
      <c r="D48" s="22">
        <f>35800-10300</f>
        <v>25500</v>
      </c>
      <c r="E48" s="22">
        <v>35800</v>
      </c>
      <c r="F48" s="22">
        <v>5683.7</v>
      </c>
      <c r="G48" s="22">
        <f>D48+F48</f>
        <v>31183.7</v>
      </c>
      <c r="H48" s="22">
        <v>250</v>
      </c>
      <c r="I48" s="10">
        <f t="shared" si="11"/>
        <v>0</v>
      </c>
    </row>
    <row r="49" spans="1:9" ht="15">
      <c r="A49" s="14" t="s">
        <v>126</v>
      </c>
      <c r="B49" s="22"/>
      <c r="C49" s="22"/>
      <c r="D49" s="22"/>
      <c r="E49" s="22"/>
      <c r="F49" s="22"/>
      <c r="G49" s="22"/>
      <c r="H49" s="22"/>
      <c r="I49" s="10"/>
    </row>
    <row r="50" spans="1:9" ht="30">
      <c r="A50" s="12" t="s">
        <v>127</v>
      </c>
      <c r="B50" s="22"/>
      <c r="C50" s="22"/>
      <c r="D50" s="22"/>
      <c r="E50" s="22"/>
      <c r="F50" s="22">
        <v>3932</v>
      </c>
      <c r="G50" s="22">
        <v>3932</v>
      </c>
      <c r="H50" s="22"/>
      <c r="I50" s="10"/>
    </row>
    <row r="51" spans="1:9" ht="15">
      <c r="A51" s="14" t="s">
        <v>63</v>
      </c>
      <c r="B51" s="22"/>
      <c r="C51" s="22"/>
      <c r="D51" s="22"/>
      <c r="E51" s="22"/>
      <c r="F51" s="22"/>
      <c r="G51" s="22"/>
      <c r="H51" s="22"/>
      <c r="I51" s="10">
        <f t="shared" si="11"/>
        <v>0</v>
      </c>
    </row>
    <row r="52" spans="1:9" ht="45">
      <c r="A52" s="12" t="s">
        <v>65</v>
      </c>
      <c r="B52" s="22">
        <v>85000</v>
      </c>
      <c r="C52" s="22">
        <v>13000</v>
      </c>
      <c r="D52" s="22">
        <v>13000</v>
      </c>
      <c r="E52" s="22">
        <v>40000</v>
      </c>
      <c r="F52" s="22"/>
      <c r="G52" s="22">
        <v>13000</v>
      </c>
      <c r="H52" s="22">
        <v>400</v>
      </c>
      <c r="I52" s="10">
        <f t="shared" si="11"/>
        <v>0</v>
      </c>
    </row>
    <row r="53" spans="1:9" ht="15">
      <c r="A53" s="5"/>
      <c r="B53" s="22"/>
      <c r="C53" s="22"/>
      <c r="D53" s="22"/>
      <c r="E53" s="22"/>
      <c r="F53" s="22"/>
      <c r="G53" s="22"/>
      <c r="H53" s="22"/>
      <c r="I53" s="10"/>
    </row>
    <row r="54" spans="1:9" ht="15.75">
      <c r="A54" s="6" t="s">
        <v>14</v>
      </c>
      <c r="B54" s="10"/>
      <c r="C54" s="10"/>
      <c r="D54" s="23"/>
      <c r="E54" s="10"/>
      <c r="F54" s="10"/>
      <c r="G54" s="10"/>
      <c r="H54" s="10"/>
      <c r="I54" s="10">
        <f t="shared" si="11"/>
        <v>0</v>
      </c>
    </row>
    <row r="55" spans="1:9" s="7" customFormat="1" ht="15.75">
      <c r="A55" s="6" t="s">
        <v>19</v>
      </c>
      <c r="B55" s="15">
        <f aca="true" t="shared" si="13" ref="B55:I56">B56</f>
        <v>30000</v>
      </c>
      <c r="C55" s="15">
        <f t="shared" si="13"/>
        <v>5000</v>
      </c>
      <c r="D55" s="38">
        <f t="shared" si="13"/>
        <v>5000</v>
      </c>
      <c r="E55" s="38">
        <f t="shared" si="13"/>
        <v>5000</v>
      </c>
      <c r="F55" s="38">
        <f t="shared" si="13"/>
        <v>5000</v>
      </c>
      <c r="G55" s="38">
        <f t="shared" si="13"/>
        <v>10000</v>
      </c>
      <c r="H55" s="38">
        <f t="shared" si="13"/>
        <v>7297.2</v>
      </c>
      <c r="I55" s="38">
        <f t="shared" si="13"/>
        <v>0</v>
      </c>
    </row>
    <row r="56" spans="1:9" s="18" customFormat="1" ht="15.75">
      <c r="A56" s="16" t="s">
        <v>13</v>
      </c>
      <c r="B56" s="17">
        <f t="shared" si="13"/>
        <v>30000</v>
      </c>
      <c r="C56" s="17">
        <f t="shared" si="13"/>
        <v>5000</v>
      </c>
      <c r="D56" s="39">
        <f t="shared" si="13"/>
        <v>5000</v>
      </c>
      <c r="E56" s="39">
        <f t="shared" si="13"/>
        <v>5000</v>
      </c>
      <c r="F56" s="39">
        <f t="shared" si="13"/>
        <v>5000</v>
      </c>
      <c r="G56" s="39">
        <f t="shared" si="13"/>
        <v>10000</v>
      </c>
      <c r="H56" s="39">
        <f t="shared" si="13"/>
        <v>7297.2</v>
      </c>
      <c r="I56" s="39">
        <f t="shared" si="13"/>
        <v>0</v>
      </c>
    </row>
    <row r="57" spans="1:9" s="21" customFormat="1" ht="30">
      <c r="A57" s="19" t="s">
        <v>35</v>
      </c>
      <c r="B57" s="25">
        <f aca="true" t="shared" si="14" ref="B57:I57">SUM(B59:B59)</f>
        <v>30000</v>
      </c>
      <c r="C57" s="25">
        <f t="shared" si="14"/>
        <v>5000</v>
      </c>
      <c r="D57" s="20">
        <f t="shared" si="14"/>
        <v>5000</v>
      </c>
      <c r="E57" s="20">
        <f t="shared" si="14"/>
        <v>5000</v>
      </c>
      <c r="F57" s="20">
        <f t="shared" si="14"/>
        <v>5000</v>
      </c>
      <c r="G57" s="20">
        <f t="shared" si="14"/>
        <v>10000</v>
      </c>
      <c r="H57" s="20">
        <f t="shared" si="14"/>
        <v>7297.2</v>
      </c>
      <c r="I57" s="20">
        <f t="shared" si="14"/>
        <v>0</v>
      </c>
    </row>
    <row r="58" spans="1:9" ht="47.25">
      <c r="A58" s="6" t="s">
        <v>22</v>
      </c>
      <c r="B58" s="22"/>
      <c r="C58" s="22"/>
      <c r="D58" s="23"/>
      <c r="E58" s="22"/>
      <c r="F58" s="22"/>
      <c r="G58" s="22"/>
      <c r="H58" s="22"/>
      <c r="I58" s="10">
        <f t="shared" si="11"/>
        <v>0</v>
      </c>
    </row>
    <row r="59" spans="1:9" ht="45">
      <c r="A59" s="48" t="s">
        <v>50</v>
      </c>
      <c r="B59" s="46">
        <v>30000</v>
      </c>
      <c r="C59" s="46">
        <v>5000</v>
      </c>
      <c r="D59" s="46">
        <v>5000</v>
      </c>
      <c r="E59" s="46">
        <v>5000</v>
      </c>
      <c r="F59" s="46">
        <v>5000</v>
      </c>
      <c r="G59" s="46">
        <v>10000</v>
      </c>
      <c r="H59" s="46">
        <v>7297.2</v>
      </c>
      <c r="I59" s="50">
        <f t="shared" si="11"/>
        <v>0</v>
      </c>
    </row>
    <row r="60" spans="1:9" ht="15.75">
      <c r="A60" s="6" t="s">
        <v>15</v>
      </c>
      <c r="B60" s="10"/>
      <c r="C60" s="10"/>
      <c r="D60" s="23"/>
      <c r="E60" s="10"/>
      <c r="F60" s="10"/>
      <c r="G60" s="10"/>
      <c r="H60" s="10"/>
      <c r="I60" s="10">
        <f t="shared" si="11"/>
        <v>0</v>
      </c>
    </row>
    <row r="61" spans="1:9" s="7" customFormat="1" ht="15.75">
      <c r="A61" s="6" t="s">
        <v>19</v>
      </c>
      <c r="B61" s="15">
        <f aca="true" t="shared" si="15" ref="B61:I62">B62</f>
        <v>50000</v>
      </c>
      <c r="C61" s="15">
        <f t="shared" si="15"/>
        <v>50000</v>
      </c>
      <c r="D61" s="38">
        <f t="shared" si="15"/>
        <v>50000</v>
      </c>
      <c r="E61" s="38">
        <f t="shared" si="15"/>
        <v>50000</v>
      </c>
      <c r="F61" s="38">
        <f t="shared" si="15"/>
        <v>99130.7</v>
      </c>
      <c r="G61" s="38">
        <f t="shared" si="15"/>
        <v>149130.7</v>
      </c>
      <c r="H61" s="38">
        <f t="shared" si="15"/>
        <v>0</v>
      </c>
      <c r="I61" s="38">
        <f t="shared" si="15"/>
        <v>0</v>
      </c>
    </row>
    <row r="62" spans="1:9" s="18" customFormat="1" ht="15.75">
      <c r="A62" s="16" t="s">
        <v>13</v>
      </c>
      <c r="B62" s="17">
        <f t="shared" si="15"/>
        <v>50000</v>
      </c>
      <c r="C62" s="17">
        <f t="shared" si="15"/>
        <v>50000</v>
      </c>
      <c r="D62" s="39">
        <f>D63</f>
        <v>50000</v>
      </c>
      <c r="E62" s="39">
        <f t="shared" si="15"/>
        <v>50000</v>
      </c>
      <c r="F62" s="39">
        <f t="shared" si="15"/>
        <v>99130.7</v>
      </c>
      <c r="G62" s="39">
        <f t="shared" si="15"/>
        <v>149130.7</v>
      </c>
      <c r="H62" s="39">
        <f t="shared" si="15"/>
        <v>0</v>
      </c>
      <c r="I62" s="39">
        <f t="shared" si="15"/>
        <v>0</v>
      </c>
    </row>
    <row r="63" spans="1:9" ht="45">
      <c r="A63" s="19" t="s">
        <v>36</v>
      </c>
      <c r="B63" s="27">
        <f>B65</f>
        <v>50000</v>
      </c>
      <c r="C63" s="27">
        <f>C65</f>
        <v>50000</v>
      </c>
      <c r="D63" s="41">
        <f aca="true" t="shared" si="16" ref="D63:I63">D65+D66</f>
        <v>50000</v>
      </c>
      <c r="E63" s="41">
        <f t="shared" si="16"/>
        <v>50000</v>
      </c>
      <c r="F63" s="41">
        <f t="shared" si="16"/>
        <v>99130.7</v>
      </c>
      <c r="G63" s="41">
        <f t="shared" si="16"/>
        <v>149130.7</v>
      </c>
      <c r="H63" s="41">
        <f t="shared" si="16"/>
        <v>0</v>
      </c>
      <c r="I63" s="41">
        <f t="shared" si="16"/>
        <v>0</v>
      </c>
    </row>
    <row r="64" spans="1:9" ht="47.25">
      <c r="A64" s="6" t="s">
        <v>23</v>
      </c>
      <c r="B64" s="22"/>
      <c r="C64" s="22"/>
      <c r="D64" s="23"/>
      <c r="E64" s="22"/>
      <c r="F64" s="22"/>
      <c r="G64" s="22"/>
      <c r="H64" s="22"/>
      <c r="I64" s="10">
        <f t="shared" si="11"/>
        <v>0</v>
      </c>
    </row>
    <row r="65" spans="1:9" ht="30">
      <c r="A65" s="12" t="s">
        <v>147</v>
      </c>
      <c r="B65" s="22">
        <v>50000</v>
      </c>
      <c r="C65" s="22">
        <v>50000</v>
      </c>
      <c r="D65" s="22">
        <v>50000</v>
      </c>
      <c r="E65" s="22">
        <v>50000</v>
      </c>
      <c r="F65" s="22">
        <v>44122.1</v>
      </c>
      <c r="G65" s="22">
        <v>94122.1</v>
      </c>
      <c r="H65" s="22"/>
      <c r="I65" s="10"/>
    </row>
    <row r="66" spans="1:9" ht="45.75" customHeight="1">
      <c r="A66" s="51" t="s">
        <v>132</v>
      </c>
      <c r="B66" s="52"/>
      <c r="C66" s="52"/>
      <c r="D66" s="52"/>
      <c r="E66" s="52"/>
      <c r="F66" s="49">
        <v>55008.6</v>
      </c>
      <c r="G66" s="49">
        <v>55008.6</v>
      </c>
      <c r="H66" s="46"/>
      <c r="I66" s="50">
        <f>D65-C65</f>
        <v>0</v>
      </c>
    </row>
    <row r="67" spans="1:9" ht="15.75">
      <c r="A67" s="6" t="s">
        <v>16</v>
      </c>
      <c r="B67" s="10"/>
      <c r="C67" s="10"/>
      <c r="D67" s="23"/>
      <c r="E67" s="10"/>
      <c r="F67" s="10"/>
      <c r="G67" s="10"/>
      <c r="H67" s="10"/>
      <c r="I67" s="10">
        <f t="shared" si="11"/>
        <v>0</v>
      </c>
    </row>
    <row r="68" spans="1:9" s="7" customFormat="1" ht="15.75">
      <c r="A68" s="6" t="s">
        <v>19</v>
      </c>
      <c r="B68" s="15">
        <f aca="true" t="shared" si="17" ref="B68:I68">B69+B78</f>
        <v>176770</v>
      </c>
      <c r="C68" s="15">
        <f t="shared" si="17"/>
        <v>61020.9</v>
      </c>
      <c r="D68" s="38">
        <f t="shared" si="17"/>
        <v>111020.9</v>
      </c>
      <c r="E68" s="38">
        <f t="shared" si="17"/>
        <v>73349</v>
      </c>
      <c r="F68" s="38">
        <f t="shared" si="17"/>
        <v>0</v>
      </c>
      <c r="G68" s="38">
        <f t="shared" si="17"/>
        <v>111020.9</v>
      </c>
      <c r="H68" s="38">
        <f t="shared" si="17"/>
        <v>47500</v>
      </c>
      <c r="I68" s="38">
        <f t="shared" si="17"/>
        <v>95000</v>
      </c>
    </row>
    <row r="69" spans="1:9" s="18" customFormat="1" ht="15.75">
      <c r="A69" s="16" t="s">
        <v>13</v>
      </c>
      <c r="B69" s="17">
        <f aca="true" t="shared" si="18" ref="B69:I69">B70+B75</f>
        <v>174770</v>
      </c>
      <c r="C69" s="17">
        <f t="shared" si="18"/>
        <v>53900</v>
      </c>
      <c r="D69" s="39">
        <f t="shared" si="18"/>
        <v>53900</v>
      </c>
      <c r="E69" s="39">
        <f t="shared" si="18"/>
        <v>71349</v>
      </c>
      <c r="F69" s="39">
        <f t="shared" si="18"/>
        <v>0</v>
      </c>
      <c r="G69" s="39">
        <f t="shared" si="18"/>
        <v>53900</v>
      </c>
      <c r="H69" s="39">
        <f t="shared" si="18"/>
        <v>45000</v>
      </c>
      <c r="I69" s="39">
        <f t="shared" si="18"/>
        <v>45000</v>
      </c>
    </row>
    <row r="70" spans="1:9" s="21" customFormat="1" ht="30">
      <c r="A70" s="19" t="s">
        <v>48</v>
      </c>
      <c r="B70" s="25">
        <f aca="true" t="shared" si="19" ref="B70:G70">SUM(B72:B73)</f>
        <v>8900</v>
      </c>
      <c r="C70" s="25">
        <f t="shared" si="19"/>
        <v>8900</v>
      </c>
      <c r="D70" s="20">
        <f t="shared" si="19"/>
        <v>8900</v>
      </c>
      <c r="E70" s="20">
        <f t="shared" si="19"/>
        <v>8900</v>
      </c>
      <c r="F70" s="20">
        <f t="shared" si="19"/>
        <v>0</v>
      </c>
      <c r="G70" s="20">
        <f t="shared" si="19"/>
        <v>8900</v>
      </c>
      <c r="H70" s="20"/>
      <c r="I70" s="10">
        <f t="shared" si="11"/>
        <v>0</v>
      </c>
    </row>
    <row r="71" spans="1:9" ht="31.5">
      <c r="A71" s="6" t="s">
        <v>24</v>
      </c>
      <c r="B71" s="22"/>
      <c r="C71" s="22"/>
      <c r="D71" s="23"/>
      <c r="E71" s="22"/>
      <c r="F71" s="22"/>
      <c r="G71" s="22"/>
      <c r="H71" s="22"/>
      <c r="I71" s="10">
        <f t="shared" si="11"/>
        <v>0</v>
      </c>
    </row>
    <row r="72" spans="1:9" ht="30">
      <c r="A72" s="12" t="s">
        <v>37</v>
      </c>
      <c r="B72" s="22">
        <v>4700</v>
      </c>
      <c r="C72" s="22">
        <v>4700</v>
      </c>
      <c r="D72" s="22">
        <v>4700</v>
      </c>
      <c r="E72" s="22">
        <v>4700</v>
      </c>
      <c r="F72" s="22"/>
      <c r="G72" s="22">
        <v>4700</v>
      </c>
      <c r="H72" s="22">
        <v>440</v>
      </c>
      <c r="I72" s="10">
        <f t="shared" si="11"/>
        <v>0</v>
      </c>
    </row>
    <row r="73" spans="1:9" ht="30">
      <c r="A73" s="12" t="s">
        <v>38</v>
      </c>
      <c r="B73" s="22">
        <v>4200</v>
      </c>
      <c r="C73" s="22">
        <v>4200</v>
      </c>
      <c r="D73" s="22">
        <v>4200</v>
      </c>
      <c r="E73" s="22">
        <v>4200</v>
      </c>
      <c r="F73" s="22"/>
      <c r="G73" s="22">
        <v>4200</v>
      </c>
      <c r="H73" s="22">
        <v>420</v>
      </c>
      <c r="I73" s="10">
        <f t="shared" si="11"/>
        <v>0</v>
      </c>
    </row>
    <row r="74" spans="1:9" ht="31.5">
      <c r="A74" s="6" t="s">
        <v>24</v>
      </c>
      <c r="B74" s="22"/>
      <c r="C74" s="22"/>
      <c r="D74" s="23"/>
      <c r="E74" s="22"/>
      <c r="F74" s="22"/>
      <c r="G74" s="22"/>
      <c r="H74" s="22"/>
      <c r="I74" s="10">
        <f t="shared" si="11"/>
        <v>0</v>
      </c>
    </row>
    <row r="75" spans="1:9" s="21" customFormat="1" ht="60">
      <c r="A75" s="19" t="s">
        <v>40</v>
      </c>
      <c r="B75" s="25">
        <f aca="true" t="shared" si="20" ref="B75:I75">B77</f>
        <v>165870</v>
      </c>
      <c r="C75" s="25">
        <f t="shared" si="20"/>
        <v>45000</v>
      </c>
      <c r="D75" s="20">
        <f t="shared" si="20"/>
        <v>45000</v>
      </c>
      <c r="E75" s="20">
        <f t="shared" si="20"/>
        <v>62449</v>
      </c>
      <c r="F75" s="20">
        <f t="shared" si="20"/>
        <v>0</v>
      </c>
      <c r="G75" s="20">
        <f t="shared" si="20"/>
        <v>45000</v>
      </c>
      <c r="H75" s="20">
        <f t="shared" si="20"/>
        <v>45000</v>
      </c>
      <c r="I75" s="20">
        <f t="shared" si="20"/>
        <v>45000</v>
      </c>
    </row>
    <row r="76" spans="1:9" ht="31.5">
      <c r="A76" s="6" t="s">
        <v>24</v>
      </c>
      <c r="B76" s="22"/>
      <c r="C76" s="22"/>
      <c r="D76" s="23"/>
      <c r="E76" s="22"/>
      <c r="F76" s="22"/>
      <c r="G76" s="22"/>
      <c r="H76" s="22"/>
      <c r="I76" s="10">
        <f t="shared" si="11"/>
        <v>0</v>
      </c>
    </row>
    <row r="77" spans="1:9" ht="45">
      <c r="A77" s="12" t="s">
        <v>39</v>
      </c>
      <c r="B77" s="22">
        <v>165870</v>
      </c>
      <c r="C77" s="22">
        <v>45000</v>
      </c>
      <c r="D77" s="22">
        <v>45000</v>
      </c>
      <c r="E77" s="22">
        <v>62449</v>
      </c>
      <c r="F77" s="22"/>
      <c r="G77" s="22">
        <v>45000</v>
      </c>
      <c r="H77" s="22">
        <v>45000</v>
      </c>
      <c r="I77" s="22">
        <v>45000</v>
      </c>
    </row>
    <row r="78" spans="1:9" s="18" customFormat="1" ht="15.75">
      <c r="A78" s="16" t="s">
        <v>17</v>
      </c>
      <c r="B78" s="17">
        <f aca="true" t="shared" si="21" ref="B78:I78">SUM(B80:B81)</f>
        <v>2000</v>
      </c>
      <c r="C78" s="17">
        <f t="shared" si="21"/>
        <v>7120.9</v>
      </c>
      <c r="D78" s="39">
        <f t="shared" si="21"/>
        <v>57120.9</v>
      </c>
      <c r="E78" s="39">
        <f t="shared" si="21"/>
        <v>2000</v>
      </c>
      <c r="F78" s="39">
        <f t="shared" si="21"/>
        <v>0</v>
      </c>
      <c r="G78" s="39">
        <f t="shared" si="21"/>
        <v>57120.9</v>
      </c>
      <c r="H78" s="39">
        <f t="shared" si="21"/>
        <v>2500</v>
      </c>
      <c r="I78" s="39">
        <f t="shared" si="21"/>
        <v>50000</v>
      </c>
    </row>
    <row r="79" spans="1:9" ht="31.5">
      <c r="A79" s="6" t="s">
        <v>24</v>
      </c>
      <c r="B79" s="22"/>
      <c r="C79" s="22"/>
      <c r="D79" s="23"/>
      <c r="E79" s="22"/>
      <c r="F79" s="22"/>
      <c r="G79" s="22"/>
      <c r="H79" s="22"/>
      <c r="I79" s="10">
        <f t="shared" si="11"/>
        <v>0</v>
      </c>
    </row>
    <row r="80" spans="1:9" ht="30">
      <c r="A80" s="12" t="s">
        <v>134</v>
      </c>
      <c r="B80" s="22"/>
      <c r="C80" s="22">
        <v>7120.9</v>
      </c>
      <c r="D80" s="22">
        <v>7120.9</v>
      </c>
      <c r="E80" s="22"/>
      <c r="F80" s="22"/>
      <c r="G80" s="22">
        <v>7120.9</v>
      </c>
      <c r="H80" s="22">
        <v>1000</v>
      </c>
      <c r="I80" s="10">
        <f t="shared" si="11"/>
        <v>0</v>
      </c>
    </row>
    <row r="81" spans="1:9" ht="45">
      <c r="A81" s="12" t="s">
        <v>133</v>
      </c>
      <c r="B81" s="22">
        <v>2000</v>
      </c>
      <c r="C81" s="22"/>
      <c r="D81" s="23">
        <v>50000</v>
      </c>
      <c r="E81" s="22">
        <v>2000</v>
      </c>
      <c r="F81" s="22"/>
      <c r="G81" s="23">
        <v>50000</v>
      </c>
      <c r="H81" s="22">
        <v>1500</v>
      </c>
      <c r="I81" s="10">
        <f t="shared" si="11"/>
        <v>50000</v>
      </c>
    </row>
    <row r="82" spans="1:9" ht="15">
      <c r="A82" s="9" t="s">
        <v>0</v>
      </c>
      <c r="B82" s="22"/>
      <c r="C82" s="22"/>
      <c r="D82" s="23"/>
      <c r="E82" s="22"/>
      <c r="F82" s="22"/>
      <c r="G82" s="22"/>
      <c r="H82" s="22"/>
      <c r="I82" s="10">
        <f t="shared" si="11"/>
        <v>0</v>
      </c>
    </row>
    <row r="83" spans="1:9" ht="15">
      <c r="A83" s="14" t="s">
        <v>67</v>
      </c>
      <c r="B83" s="22"/>
      <c r="C83" s="22"/>
      <c r="D83" s="23">
        <v>1000</v>
      </c>
      <c r="E83" s="22"/>
      <c r="F83" s="22"/>
      <c r="G83" s="23">
        <v>1000</v>
      </c>
      <c r="H83" s="22"/>
      <c r="I83" s="10">
        <f t="shared" si="11"/>
        <v>1000</v>
      </c>
    </row>
    <row r="84" spans="1:9" ht="15.75">
      <c r="A84" s="6" t="s">
        <v>1</v>
      </c>
      <c r="B84" s="10"/>
      <c r="C84" s="10"/>
      <c r="D84" s="23"/>
      <c r="E84" s="10"/>
      <c r="F84" s="10"/>
      <c r="G84" s="10"/>
      <c r="H84" s="10"/>
      <c r="I84" s="10">
        <f t="shared" si="11"/>
        <v>0</v>
      </c>
    </row>
    <row r="85" spans="1:9" s="7" customFormat="1" ht="15.75">
      <c r="A85" s="6" t="s">
        <v>19</v>
      </c>
      <c r="B85" s="15">
        <f aca="true" t="shared" si="22" ref="B85:I86">B86</f>
        <v>573869.53</v>
      </c>
      <c r="C85" s="15">
        <f t="shared" si="22"/>
        <v>130419.53</v>
      </c>
      <c r="D85" s="38">
        <f t="shared" si="22"/>
        <v>130419.53</v>
      </c>
      <c r="E85" s="38">
        <f t="shared" si="22"/>
        <v>210419.53</v>
      </c>
      <c r="F85" s="38">
        <f t="shared" si="22"/>
        <v>106876.7</v>
      </c>
      <c r="G85" s="38">
        <f t="shared" si="22"/>
        <v>237296.23</v>
      </c>
      <c r="H85" s="38">
        <f t="shared" si="22"/>
        <v>30500</v>
      </c>
      <c r="I85" s="38">
        <f t="shared" si="22"/>
        <v>0</v>
      </c>
    </row>
    <row r="86" spans="1:9" s="18" customFormat="1" ht="15.75">
      <c r="A86" s="16" t="s">
        <v>13</v>
      </c>
      <c r="B86" s="17">
        <f t="shared" si="22"/>
        <v>573869.53</v>
      </c>
      <c r="C86" s="17">
        <f t="shared" si="22"/>
        <v>130419.53</v>
      </c>
      <c r="D86" s="39">
        <f>D87+D99</f>
        <v>130419.53</v>
      </c>
      <c r="E86" s="39">
        <f t="shared" si="22"/>
        <v>210419.53</v>
      </c>
      <c r="F86" s="39">
        <f>F87+F99</f>
        <v>106876.7</v>
      </c>
      <c r="G86" s="39">
        <f>G87+G99</f>
        <v>237296.23</v>
      </c>
      <c r="H86" s="39">
        <f>H87+H99</f>
        <v>30500</v>
      </c>
      <c r="I86" s="39">
        <f>I87+I99</f>
        <v>0</v>
      </c>
    </row>
    <row r="87" spans="1:9" s="21" customFormat="1" ht="30">
      <c r="A87" s="19" t="s">
        <v>41</v>
      </c>
      <c r="B87" s="25">
        <f>SUM(B89:B93)</f>
        <v>573869.53</v>
      </c>
      <c r="C87" s="25">
        <f>SUM(C89:C93)</f>
        <v>130419.53</v>
      </c>
      <c r="D87" s="20">
        <f>SUM(D89:D98)</f>
        <v>130419.53</v>
      </c>
      <c r="E87" s="20">
        <f>SUM(E89:E93)</f>
        <v>210419.53</v>
      </c>
      <c r="F87" s="20">
        <f>SUM(F89:F98)</f>
        <v>101926.7</v>
      </c>
      <c r="G87" s="20">
        <f>SUM(G89:G98)</f>
        <v>232346.23</v>
      </c>
      <c r="H87" s="20">
        <f>SUM(H89:H98)</f>
        <v>30500</v>
      </c>
      <c r="I87" s="20">
        <f>SUM(I89:I98)</f>
        <v>0</v>
      </c>
    </row>
    <row r="88" spans="1:9" ht="31.5">
      <c r="A88" s="6" t="s">
        <v>25</v>
      </c>
      <c r="B88" s="22"/>
      <c r="C88" s="22"/>
      <c r="D88" s="23"/>
      <c r="E88" s="22"/>
      <c r="F88" s="22"/>
      <c r="G88" s="22"/>
      <c r="H88" s="22"/>
      <c r="I88" s="10">
        <f aca="true" t="shared" si="23" ref="I88:I93">D88-C88</f>
        <v>0</v>
      </c>
    </row>
    <row r="89" spans="1:9" ht="30">
      <c r="A89" s="12" t="s">
        <v>135</v>
      </c>
      <c r="B89" s="22">
        <v>10419.53</v>
      </c>
      <c r="C89" s="22">
        <v>10419.53</v>
      </c>
      <c r="D89" s="22">
        <v>10419.53</v>
      </c>
      <c r="E89" s="22">
        <v>10419.53</v>
      </c>
      <c r="F89" s="22">
        <v>21467.5</v>
      </c>
      <c r="G89" s="22">
        <f>D89+F89</f>
        <v>31887.03</v>
      </c>
      <c r="H89" s="22">
        <v>3500</v>
      </c>
      <c r="I89" s="10">
        <f t="shared" si="23"/>
        <v>0</v>
      </c>
    </row>
    <row r="90" spans="1:9" ht="30">
      <c r="A90" s="12" t="s">
        <v>53</v>
      </c>
      <c r="B90" s="22">
        <v>10000</v>
      </c>
      <c r="C90" s="22">
        <v>10000</v>
      </c>
      <c r="D90" s="22">
        <v>10000</v>
      </c>
      <c r="E90" s="22"/>
      <c r="F90" s="22"/>
      <c r="G90" s="22">
        <v>10000</v>
      </c>
      <c r="H90" s="22"/>
      <c r="I90" s="10">
        <f t="shared" si="23"/>
        <v>0</v>
      </c>
    </row>
    <row r="91" spans="1:9" ht="30.75" customHeight="1">
      <c r="A91" s="48" t="s">
        <v>113</v>
      </c>
      <c r="B91" s="46">
        <v>353450</v>
      </c>
      <c r="C91" s="46">
        <v>50000</v>
      </c>
      <c r="D91" s="46">
        <v>50000</v>
      </c>
      <c r="E91" s="46">
        <v>100000</v>
      </c>
      <c r="F91" s="46"/>
      <c r="G91" s="46">
        <v>50000</v>
      </c>
      <c r="H91" s="46">
        <v>10000</v>
      </c>
      <c r="I91" s="50">
        <f t="shared" si="23"/>
        <v>0</v>
      </c>
    </row>
    <row r="92" spans="1:9" ht="30">
      <c r="A92" s="12" t="s">
        <v>2</v>
      </c>
      <c r="B92" s="22">
        <v>100000</v>
      </c>
      <c r="C92" s="22">
        <v>30000</v>
      </c>
      <c r="D92" s="22">
        <v>30000</v>
      </c>
      <c r="E92" s="22">
        <v>60000</v>
      </c>
      <c r="F92" s="22">
        <v>2000</v>
      </c>
      <c r="G92" s="22">
        <v>32000</v>
      </c>
      <c r="H92" s="23">
        <v>6500</v>
      </c>
      <c r="I92" s="10">
        <f t="shared" si="23"/>
        <v>0</v>
      </c>
    </row>
    <row r="93" spans="1:9" ht="45">
      <c r="A93" s="12" t="s">
        <v>3</v>
      </c>
      <c r="B93" s="22">
        <v>100000</v>
      </c>
      <c r="C93" s="22">
        <v>30000</v>
      </c>
      <c r="D93" s="22">
        <v>30000</v>
      </c>
      <c r="E93" s="22">
        <v>40000</v>
      </c>
      <c r="F93" s="22">
        <v>10000</v>
      </c>
      <c r="G93" s="22">
        <v>40000</v>
      </c>
      <c r="H93" s="22">
        <v>5200</v>
      </c>
      <c r="I93" s="10">
        <f t="shared" si="23"/>
        <v>0</v>
      </c>
    </row>
    <row r="94" spans="1:9" ht="15">
      <c r="A94" s="48" t="s">
        <v>140</v>
      </c>
      <c r="B94" s="22"/>
      <c r="C94" s="22"/>
      <c r="D94" s="46"/>
      <c r="E94" s="46"/>
      <c r="F94" s="49">
        <v>5000</v>
      </c>
      <c r="G94" s="49">
        <v>5000</v>
      </c>
      <c r="H94" s="46"/>
      <c r="I94" s="50"/>
    </row>
    <row r="95" spans="1:9" ht="30">
      <c r="A95" s="12" t="s">
        <v>100</v>
      </c>
      <c r="B95" s="22"/>
      <c r="C95" s="22"/>
      <c r="D95" s="22"/>
      <c r="E95" s="22"/>
      <c r="F95" s="22">
        <v>20000</v>
      </c>
      <c r="G95" s="22">
        <v>20000</v>
      </c>
      <c r="H95" s="22">
        <v>5300</v>
      </c>
      <c r="I95" s="10"/>
    </row>
    <row r="96" spans="1:9" ht="30">
      <c r="A96" s="12" t="s">
        <v>105</v>
      </c>
      <c r="B96" s="22"/>
      <c r="C96" s="22"/>
      <c r="D96" s="22"/>
      <c r="E96" s="22"/>
      <c r="F96" s="22">
        <v>28459.2</v>
      </c>
      <c r="G96" s="22">
        <v>28459.2</v>
      </c>
      <c r="H96" s="22"/>
      <c r="I96" s="10"/>
    </row>
    <row r="97" spans="1:9" s="12" customFormat="1" ht="30">
      <c r="A97" s="12" t="s">
        <v>128</v>
      </c>
      <c r="D97" s="53"/>
      <c r="E97" s="53"/>
      <c r="F97" s="37">
        <v>10000</v>
      </c>
      <c r="G97" s="37">
        <v>10000</v>
      </c>
      <c r="H97" s="53"/>
      <c r="I97" s="53"/>
    </row>
    <row r="98" spans="1:9" s="12" customFormat="1" ht="45">
      <c r="A98" s="12" t="s">
        <v>129</v>
      </c>
      <c r="D98" s="53"/>
      <c r="E98" s="53"/>
      <c r="F98" s="37">
        <v>5000</v>
      </c>
      <c r="G98" s="37">
        <v>5000</v>
      </c>
      <c r="H98" s="53"/>
      <c r="I98" s="53"/>
    </row>
    <row r="99" spans="1:9" ht="45">
      <c r="A99" s="19" t="s">
        <v>34</v>
      </c>
      <c r="B99" s="22"/>
      <c r="C99" s="22"/>
      <c r="D99" s="22">
        <f>D101</f>
        <v>0</v>
      </c>
      <c r="E99" s="22"/>
      <c r="F99" s="22">
        <f>F101</f>
        <v>4950</v>
      </c>
      <c r="G99" s="22">
        <f>G101</f>
        <v>4950</v>
      </c>
      <c r="H99" s="22">
        <f>H101</f>
        <v>0</v>
      </c>
      <c r="I99" s="22">
        <f>I101</f>
        <v>0</v>
      </c>
    </row>
    <row r="100" spans="1:9" ht="31.5">
      <c r="A100" s="6" t="s">
        <v>25</v>
      </c>
      <c r="B100" s="22"/>
      <c r="C100" s="22"/>
      <c r="D100" s="22"/>
      <c r="E100" s="22"/>
      <c r="F100" s="22"/>
      <c r="G100" s="22"/>
      <c r="H100" s="22"/>
      <c r="I100" s="10"/>
    </row>
    <row r="101" spans="1:9" ht="30">
      <c r="A101" s="12" t="s">
        <v>125</v>
      </c>
      <c r="B101" s="22"/>
      <c r="C101" s="22"/>
      <c r="D101" s="22"/>
      <c r="E101" s="22"/>
      <c r="F101" s="22">
        <v>4950</v>
      </c>
      <c r="G101" s="22">
        <v>4950</v>
      </c>
      <c r="H101" s="22"/>
      <c r="I101" s="10"/>
    </row>
    <row r="102" spans="1:9" ht="15.75">
      <c r="A102" s="6" t="s">
        <v>47</v>
      </c>
      <c r="B102" s="10"/>
      <c r="C102" s="10"/>
      <c r="D102" s="23"/>
      <c r="E102" s="10"/>
      <c r="F102" s="10"/>
      <c r="G102" s="10"/>
      <c r="H102" s="10"/>
      <c r="I102" s="10">
        <f>D102-C102</f>
        <v>0</v>
      </c>
    </row>
    <row r="103" spans="1:9" s="7" customFormat="1" ht="15.75">
      <c r="A103" s="6" t="s">
        <v>19</v>
      </c>
      <c r="B103" s="15" t="e">
        <f aca="true" t="shared" si="24" ref="B103:I103">B104</f>
        <v>#REF!</v>
      </c>
      <c r="C103" s="15">
        <f t="shared" si="24"/>
        <v>1012159.3</v>
      </c>
      <c r="D103" s="38">
        <f t="shared" si="24"/>
        <v>994695.5000000001</v>
      </c>
      <c r="E103" s="38" t="e">
        <f t="shared" si="24"/>
        <v>#REF!</v>
      </c>
      <c r="F103" s="38">
        <f t="shared" si="24"/>
        <v>-194811.80000000002</v>
      </c>
      <c r="G103" s="38">
        <f t="shared" si="24"/>
        <v>799883.7</v>
      </c>
      <c r="H103" s="38">
        <f t="shared" si="24"/>
        <v>4110.4</v>
      </c>
      <c r="I103" s="38">
        <f t="shared" si="24"/>
        <v>-17463.79999999999</v>
      </c>
    </row>
    <row r="104" spans="1:9" s="18" customFormat="1" ht="15.75">
      <c r="A104" s="16" t="s">
        <v>13</v>
      </c>
      <c r="B104" s="17" t="e">
        <f>B105+#REF!+B119+#REF!</f>
        <v>#REF!</v>
      </c>
      <c r="C104" s="17">
        <f>C105</f>
        <v>1012159.3</v>
      </c>
      <c r="D104" s="39">
        <f>D105</f>
        <v>994695.5000000001</v>
      </c>
      <c r="E104" s="39" t="e">
        <f>E105+#REF!</f>
        <v>#REF!</v>
      </c>
      <c r="F104" s="39">
        <f>F105</f>
        <v>-194811.80000000002</v>
      </c>
      <c r="G104" s="39">
        <f>G105</f>
        <v>799883.7</v>
      </c>
      <c r="H104" s="39">
        <f>H105</f>
        <v>4110.4</v>
      </c>
      <c r="I104" s="39">
        <f>I105</f>
        <v>-17463.79999999999</v>
      </c>
    </row>
    <row r="105" spans="1:9" s="21" customFormat="1" ht="45">
      <c r="A105" s="19" t="s">
        <v>42</v>
      </c>
      <c r="B105" s="25">
        <f>SUM(B108:B112)</f>
        <v>439978.19999999995</v>
      </c>
      <c r="C105" s="25">
        <f aca="true" t="shared" si="25" ref="C105:I105">SUM(C107:C111)+SUM(C112:C121)</f>
        <v>1012159.3</v>
      </c>
      <c r="D105" s="20">
        <f t="shared" si="25"/>
        <v>994695.5000000001</v>
      </c>
      <c r="E105" s="20">
        <f t="shared" si="25"/>
        <v>251260.40000000002</v>
      </c>
      <c r="F105" s="20">
        <f t="shared" si="25"/>
        <v>-194811.80000000002</v>
      </c>
      <c r="G105" s="20">
        <f t="shared" si="25"/>
        <v>799883.7</v>
      </c>
      <c r="H105" s="20">
        <f t="shared" si="25"/>
        <v>4110.4</v>
      </c>
      <c r="I105" s="20">
        <f t="shared" si="25"/>
        <v>-17463.79999999999</v>
      </c>
    </row>
    <row r="106" spans="1:9" ht="47.25">
      <c r="A106" s="6" t="s">
        <v>23</v>
      </c>
      <c r="B106" s="22"/>
      <c r="C106" s="22"/>
      <c r="D106" s="23"/>
      <c r="E106" s="22"/>
      <c r="F106" s="22"/>
      <c r="G106" s="22"/>
      <c r="H106" s="22"/>
      <c r="I106" s="10">
        <f>D106-C106</f>
        <v>0</v>
      </c>
    </row>
    <row r="107" spans="1:9" ht="60" hidden="1">
      <c r="A107" s="12" t="s">
        <v>91</v>
      </c>
      <c r="B107" s="22"/>
      <c r="C107" s="22"/>
      <c r="D107" s="23"/>
      <c r="E107" s="22"/>
      <c r="F107" s="22"/>
      <c r="G107" s="22"/>
      <c r="H107" s="22"/>
      <c r="I107" s="10"/>
    </row>
    <row r="108" spans="1:9" ht="45">
      <c r="A108" s="12" t="s">
        <v>66</v>
      </c>
      <c r="B108" s="22">
        <v>95585.4</v>
      </c>
      <c r="C108" s="22">
        <v>104242.6</v>
      </c>
      <c r="D108" s="22">
        <v>104242.6</v>
      </c>
      <c r="E108" s="22">
        <v>104242.6</v>
      </c>
      <c r="F108" s="22"/>
      <c r="G108" s="22">
        <v>104242.6</v>
      </c>
      <c r="H108" s="22">
        <v>990</v>
      </c>
      <c r="I108" s="10">
        <f>D108-C108</f>
        <v>0</v>
      </c>
    </row>
    <row r="109" spans="1:9" ht="90" hidden="1">
      <c r="A109" s="12" t="s">
        <v>46</v>
      </c>
      <c r="B109" s="22">
        <v>339392.8</v>
      </c>
      <c r="C109" s="22">
        <f>42017.8+398337.4</f>
        <v>440355.2</v>
      </c>
      <c r="D109" s="23"/>
      <c r="E109" s="22">
        <v>42017.8</v>
      </c>
      <c r="F109" s="22"/>
      <c r="G109" s="23"/>
      <c r="H109" s="22"/>
      <c r="I109" s="10">
        <f>D109-C109</f>
        <v>-440355.2</v>
      </c>
    </row>
    <row r="110" spans="1:9" ht="60" hidden="1">
      <c r="A110" s="12" t="s">
        <v>96</v>
      </c>
      <c r="B110" s="22"/>
      <c r="C110" s="22"/>
      <c r="D110" s="23"/>
      <c r="E110" s="22"/>
      <c r="F110" s="22"/>
      <c r="G110" s="23"/>
      <c r="H110" s="22"/>
      <c r="I110" s="10"/>
    </row>
    <row r="111" spans="1:9" ht="45">
      <c r="A111" s="12" t="s">
        <v>87</v>
      </c>
      <c r="B111" s="22"/>
      <c r="C111" s="22">
        <v>2982.2</v>
      </c>
      <c r="D111" s="22">
        <v>2982.2</v>
      </c>
      <c r="E111" s="22"/>
      <c r="F111" s="22"/>
      <c r="G111" s="22">
        <v>2982.2</v>
      </c>
      <c r="H111" s="22">
        <v>630</v>
      </c>
      <c r="I111" s="10">
        <f>D111-C111</f>
        <v>0</v>
      </c>
    </row>
    <row r="112" spans="1:9" ht="45">
      <c r="A112" s="12" t="s">
        <v>68</v>
      </c>
      <c r="B112" s="22">
        <v>5000</v>
      </c>
      <c r="C112" s="22">
        <v>5000</v>
      </c>
      <c r="D112" s="22">
        <v>5000</v>
      </c>
      <c r="E112" s="22">
        <v>5000</v>
      </c>
      <c r="F112" s="22"/>
      <c r="G112" s="22">
        <v>5000</v>
      </c>
      <c r="H112" s="22">
        <v>464.9</v>
      </c>
      <c r="I112" s="10">
        <f>D112-C112</f>
        <v>0</v>
      </c>
    </row>
    <row r="113" spans="1:9" ht="75">
      <c r="A113" s="12" t="s">
        <v>69</v>
      </c>
      <c r="B113" s="23">
        <v>39053.7</v>
      </c>
      <c r="C113" s="29">
        <v>36971.6</v>
      </c>
      <c r="D113" s="29">
        <v>36971.6</v>
      </c>
      <c r="E113" s="29"/>
      <c r="F113" s="29">
        <v>-21.1</v>
      </c>
      <c r="G113" s="29">
        <f>D113-21.1</f>
        <v>36950.5</v>
      </c>
      <c r="H113" s="29">
        <v>950</v>
      </c>
      <c r="I113" s="10">
        <f>D113-C113</f>
        <v>0</v>
      </c>
    </row>
    <row r="114" spans="1:9" ht="0" customHeight="1" hidden="1">
      <c r="A114" s="12" t="s">
        <v>92</v>
      </c>
      <c r="B114" s="23"/>
      <c r="C114" s="29"/>
      <c r="D114" s="29"/>
      <c r="E114" s="29"/>
      <c r="F114" s="29"/>
      <c r="G114" s="29"/>
      <c r="H114" s="29"/>
      <c r="I114" s="10"/>
    </row>
    <row r="115" spans="1:9" ht="45">
      <c r="A115" s="12" t="s">
        <v>70</v>
      </c>
      <c r="B115" s="22">
        <v>96085.4</v>
      </c>
      <c r="C115" s="22">
        <v>200529.1</v>
      </c>
      <c r="D115" s="23">
        <v>196000.8</v>
      </c>
      <c r="E115" s="22"/>
      <c r="F115" s="22">
        <v>-6164</v>
      </c>
      <c r="G115" s="23">
        <f>D115-6164</f>
        <v>189836.8</v>
      </c>
      <c r="H115" s="22">
        <v>1075.5</v>
      </c>
      <c r="I115" s="10">
        <f>D115-C115</f>
        <v>-4528.3000000000175</v>
      </c>
    </row>
    <row r="116" spans="1:9" ht="0" customHeight="1" hidden="1">
      <c r="A116" s="12" t="s">
        <v>93</v>
      </c>
      <c r="B116" s="22"/>
      <c r="C116" s="22"/>
      <c r="D116" s="23"/>
      <c r="E116" s="22"/>
      <c r="F116" s="22"/>
      <c r="G116" s="23"/>
      <c r="H116" s="22"/>
      <c r="I116" s="10"/>
    </row>
    <row r="117" spans="1:9" ht="45" hidden="1">
      <c r="A117" s="12" t="s">
        <v>94</v>
      </c>
      <c r="B117" s="22"/>
      <c r="C117" s="22"/>
      <c r="D117" s="23"/>
      <c r="E117" s="22"/>
      <c r="F117" s="22"/>
      <c r="G117" s="23"/>
      <c r="H117" s="22"/>
      <c r="I117" s="10"/>
    </row>
    <row r="118" spans="1:9" ht="69" customHeight="1" hidden="1">
      <c r="A118" s="12" t="s">
        <v>95</v>
      </c>
      <c r="B118" s="22"/>
      <c r="C118" s="22"/>
      <c r="D118" s="23"/>
      <c r="E118" s="22"/>
      <c r="F118" s="22"/>
      <c r="G118" s="23"/>
      <c r="H118" s="22"/>
      <c r="I118" s="10"/>
    </row>
    <row r="119" spans="1:9" ht="92.25" customHeight="1">
      <c r="A119" s="12" t="s">
        <v>51</v>
      </c>
      <c r="B119" s="22"/>
      <c r="C119" s="22">
        <v>100000</v>
      </c>
      <c r="D119" s="22">
        <v>100000</v>
      </c>
      <c r="E119" s="22">
        <v>100000</v>
      </c>
      <c r="F119" s="23">
        <v>-100000</v>
      </c>
      <c r="G119" s="22"/>
      <c r="H119" s="10"/>
      <c r="I119" s="10">
        <f>D119-C119</f>
        <v>0</v>
      </c>
    </row>
    <row r="120" spans="1:9" ht="92.25" customHeight="1">
      <c r="A120" s="54" t="s">
        <v>144</v>
      </c>
      <c r="B120" s="22"/>
      <c r="C120" s="22"/>
      <c r="D120" s="23"/>
      <c r="E120" s="22"/>
      <c r="F120" s="23">
        <v>100000</v>
      </c>
      <c r="G120" s="23">
        <v>100000</v>
      </c>
      <c r="H120" s="10"/>
      <c r="I120" s="10"/>
    </row>
    <row r="121" spans="1:9" ht="77.25" customHeight="1">
      <c r="A121" s="12" t="s">
        <v>88</v>
      </c>
      <c r="B121" s="22"/>
      <c r="C121" s="22">
        <v>122078.6</v>
      </c>
      <c r="D121" s="22">
        <v>549498.3</v>
      </c>
      <c r="E121" s="22"/>
      <c r="F121" s="23">
        <v>-188626.7</v>
      </c>
      <c r="G121" s="22">
        <v>360871.6</v>
      </c>
      <c r="H121" s="10"/>
      <c r="I121" s="10">
        <f>D121-C121</f>
        <v>427419.70000000007</v>
      </c>
    </row>
    <row r="122" spans="1:9" ht="15.75">
      <c r="A122" s="6" t="s">
        <v>52</v>
      </c>
      <c r="B122" s="22"/>
      <c r="C122" s="28"/>
      <c r="D122" s="23"/>
      <c r="E122" s="22"/>
      <c r="F122" s="22"/>
      <c r="G122" s="22"/>
      <c r="H122" s="22"/>
      <c r="I122" s="10">
        <f>D122-C122</f>
        <v>0</v>
      </c>
    </row>
    <row r="123" spans="1:9" s="7" customFormat="1" ht="15.75">
      <c r="A123" s="6" t="s">
        <v>19</v>
      </c>
      <c r="B123" s="15" t="e">
        <f>B124</f>
        <v>#REF!</v>
      </c>
      <c r="C123" s="15">
        <f>C124</f>
        <v>322868</v>
      </c>
      <c r="D123" s="38">
        <f>D124+D160</f>
        <v>322868</v>
      </c>
      <c r="E123" s="38" t="e">
        <f>E124+#REF!</f>
        <v>#REF!</v>
      </c>
      <c r="F123" s="38">
        <f>F124+F160</f>
        <v>791888.5</v>
      </c>
      <c r="G123" s="38">
        <f>G124+G160</f>
        <v>1114756.5</v>
      </c>
      <c r="H123" s="38">
        <f>H124</f>
        <v>0</v>
      </c>
      <c r="I123" s="38">
        <f>I124</f>
        <v>-18000</v>
      </c>
    </row>
    <row r="124" spans="1:9" s="18" customFormat="1" ht="15.75">
      <c r="A124" s="16" t="s">
        <v>13</v>
      </c>
      <c r="B124" s="17" t="e">
        <f>B125+B132+B151+#REF!</f>
        <v>#REF!</v>
      </c>
      <c r="C124" s="17">
        <f>C125+C132+C151</f>
        <v>322868</v>
      </c>
      <c r="D124" s="39">
        <f>D125+D132+D148+D151+D154</f>
        <v>304868</v>
      </c>
      <c r="E124" s="39">
        <f>E125+E132+E151+E154</f>
        <v>454641</v>
      </c>
      <c r="F124" s="39">
        <f>F125+F132+F148+F151+F154</f>
        <v>791888.5</v>
      </c>
      <c r="G124" s="39">
        <f>G125+G132+G148+G151+G154</f>
        <v>1096756.5</v>
      </c>
      <c r="H124" s="39">
        <f>H125+H132+H151+H154</f>
        <v>0</v>
      </c>
      <c r="I124" s="39">
        <f>I125+I132+I151+I154</f>
        <v>-18000</v>
      </c>
    </row>
    <row r="125" spans="1:9" s="21" customFormat="1" ht="30">
      <c r="A125" s="19" t="s">
        <v>48</v>
      </c>
      <c r="B125" s="25">
        <f aca="true" t="shared" si="26" ref="B125:G125">SUM(B128:B131)</f>
        <v>19681.33</v>
      </c>
      <c r="C125" s="25">
        <f t="shared" si="26"/>
        <v>9091.2</v>
      </c>
      <c r="D125" s="20">
        <f t="shared" si="26"/>
        <v>9091.2</v>
      </c>
      <c r="E125" s="20">
        <f t="shared" si="26"/>
        <v>11840</v>
      </c>
      <c r="F125" s="20">
        <f t="shared" si="26"/>
        <v>0</v>
      </c>
      <c r="G125" s="20">
        <f t="shared" si="26"/>
        <v>9091.2</v>
      </c>
      <c r="H125" s="20"/>
      <c r="I125" s="10">
        <f aca="true" t="shared" si="27" ref="I125:I131">D125-C125</f>
        <v>0</v>
      </c>
    </row>
    <row r="126" spans="1:9" s="18" customFormat="1" ht="47.25">
      <c r="A126" s="6" t="s">
        <v>23</v>
      </c>
      <c r="B126" s="17"/>
      <c r="C126" s="27"/>
      <c r="D126" s="40"/>
      <c r="E126" s="39"/>
      <c r="F126" s="39"/>
      <c r="G126" s="39"/>
      <c r="H126" s="39"/>
      <c r="I126" s="10">
        <f t="shared" si="27"/>
        <v>0</v>
      </c>
    </row>
    <row r="127" spans="1:9" s="31" customFormat="1" ht="15">
      <c r="A127" s="14" t="s">
        <v>71</v>
      </c>
      <c r="B127" s="30"/>
      <c r="C127" s="27"/>
      <c r="D127" s="42"/>
      <c r="E127" s="43"/>
      <c r="F127" s="43"/>
      <c r="G127" s="43"/>
      <c r="H127" s="43"/>
      <c r="I127" s="10">
        <f t="shared" si="27"/>
        <v>0</v>
      </c>
    </row>
    <row r="128" spans="1:9" ht="15">
      <c r="A128" s="12" t="s">
        <v>73</v>
      </c>
      <c r="B128" s="22">
        <v>10112.33</v>
      </c>
      <c r="C128" s="22">
        <v>3175.5</v>
      </c>
      <c r="D128" s="22">
        <v>3175.5</v>
      </c>
      <c r="E128" s="22">
        <v>5000</v>
      </c>
      <c r="F128" s="22"/>
      <c r="G128" s="22">
        <v>3175.5</v>
      </c>
      <c r="H128" s="22"/>
      <c r="I128" s="10">
        <f t="shared" si="27"/>
        <v>0</v>
      </c>
    </row>
    <row r="129" spans="1:9" ht="30">
      <c r="A129" s="12" t="s">
        <v>74</v>
      </c>
      <c r="B129" s="22">
        <v>2729</v>
      </c>
      <c r="C129" s="22">
        <v>2015</v>
      </c>
      <c r="D129" s="22">
        <v>2015</v>
      </c>
      <c r="E129" s="22"/>
      <c r="F129" s="22"/>
      <c r="G129" s="22">
        <v>2015</v>
      </c>
      <c r="H129" s="22"/>
      <c r="I129" s="10">
        <f t="shared" si="27"/>
        <v>0</v>
      </c>
    </row>
    <row r="130" spans="1:9" ht="15">
      <c r="A130" s="14" t="s">
        <v>72</v>
      </c>
      <c r="B130" s="22"/>
      <c r="C130" s="22"/>
      <c r="D130" s="22"/>
      <c r="E130" s="22"/>
      <c r="F130" s="22"/>
      <c r="G130" s="22"/>
      <c r="H130" s="22"/>
      <c r="I130" s="10">
        <f t="shared" si="27"/>
        <v>0</v>
      </c>
    </row>
    <row r="131" spans="1:9" ht="30">
      <c r="A131" s="12" t="s">
        <v>76</v>
      </c>
      <c r="B131" s="22">
        <v>6840</v>
      </c>
      <c r="C131" s="22">
        <v>3900.7</v>
      </c>
      <c r="D131" s="22">
        <v>3900.7</v>
      </c>
      <c r="E131" s="22">
        <v>6840</v>
      </c>
      <c r="F131" s="22"/>
      <c r="G131" s="22">
        <v>3900.7</v>
      </c>
      <c r="H131" s="22"/>
      <c r="I131" s="10">
        <f t="shared" si="27"/>
        <v>0</v>
      </c>
    </row>
    <row r="132" spans="1:9" s="21" customFormat="1" ht="30">
      <c r="A132" s="19" t="s">
        <v>4</v>
      </c>
      <c r="B132" s="25">
        <f>SUM(B142:B147)</f>
        <v>397015</v>
      </c>
      <c r="C132" s="25">
        <f aca="true" t="shared" si="28" ref="C132:I132">SUM(C134:C147)</f>
        <v>275776.8</v>
      </c>
      <c r="D132" s="20">
        <f t="shared" si="28"/>
        <v>275776.8</v>
      </c>
      <c r="E132" s="20">
        <f t="shared" si="28"/>
        <v>442801</v>
      </c>
      <c r="F132" s="20">
        <f t="shared" si="28"/>
        <v>278798.5</v>
      </c>
      <c r="G132" s="20">
        <f t="shared" si="28"/>
        <v>554575.3</v>
      </c>
      <c r="H132" s="20">
        <f t="shared" si="28"/>
        <v>0</v>
      </c>
      <c r="I132" s="20">
        <f t="shared" si="28"/>
        <v>0</v>
      </c>
    </row>
    <row r="133" spans="1:9" ht="47.25">
      <c r="A133" s="6" t="s">
        <v>23</v>
      </c>
      <c r="B133" s="22"/>
      <c r="C133" s="22"/>
      <c r="D133" s="23"/>
      <c r="E133" s="22"/>
      <c r="F133" s="22"/>
      <c r="G133" s="22"/>
      <c r="H133" s="22"/>
      <c r="I133" s="10">
        <f>D133-C133</f>
        <v>0</v>
      </c>
    </row>
    <row r="134" spans="1:9" ht="123" customHeight="1">
      <c r="A134" s="12" t="s">
        <v>90</v>
      </c>
      <c r="B134" s="22"/>
      <c r="C134" s="22">
        <v>87550</v>
      </c>
      <c r="D134" s="22">
        <v>87550</v>
      </c>
      <c r="E134" s="22">
        <v>87551</v>
      </c>
      <c r="F134" s="22"/>
      <c r="G134" s="22">
        <v>87550</v>
      </c>
      <c r="H134" s="22"/>
      <c r="I134" s="10">
        <f>D134-C134</f>
        <v>0</v>
      </c>
    </row>
    <row r="135" spans="1:9" ht="15">
      <c r="A135" s="12" t="s">
        <v>138</v>
      </c>
      <c r="B135" s="22"/>
      <c r="C135" s="22"/>
      <c r="D135" s="22"/>
      <c r="E135" s="22"/>
      <c r="F135" s="22"/>
      <c r="G135" s="22"/>
      <c r="H135" s="22"/>
      <c r="I135" s="10"/>
    </row>
    <row r="136" spans="1:9" ht="45">
      <c r="A136" s="12" t="s">
        <v>142</v>
      </c>
      <c r="B136" s="22"/>
      <c r="C136" s="22"/>
      <c r="D136" s="22"/>
      <c r="E136" s="22"/>
      <c r="F136" s="23">
        <v>5932.8</v>
      </c>
      <c r="G136" s="23">
        <v>5932.8</v>
      </c>
      <c r="H136" s="22"/>
      <c r="I136" s="10"/>
    </row>
    <row r="137" spans="1:9" ht="15">
      <c r="A137" s="12" t="s">
        <v>139</v>
      </c>
      <c r="B137" s="22"/>
      <c r="C137" s="22"/>
      <c r="D137" s="22"/>
      <c r="E137" s="22"/>
      <c r="F137" s="22"/>
      <c r="G137" s="22"/>
      <c r="H137" s="22"/>
      <c r="I137" s="10"/>
    </row>
    <row r="138" spans="1:9" ht="102" customHeight="1">
      <c r="A138" s="12" t="s">
        <v>141</v>
      </c>
      <c r="B138" s="22"/>
      <c r="C138" s="22"/>
      <c r="D138" s="22"/>
      <c r="E138" s="22"/>
      <c r="F138" s="23">
        <v>8711.3</v>
      </c>
      <c r="G138" s="23">
        <v>8711.3</v>
      </c>
      <c r="H138" s="22"/>
      <c r="I138" s="10"/>
    </row>
    <row r="139" spans="1:9" ht="15">
      <c r="A139" s="14" t="s">
        <v>80</v>
      </c>
      <c r="B139" s="22"/>
      <c r="C139" s="22"/>
      <c r="D139" s="23"/>
      <c r="E139" s="22"/>
      <c r="F139" s="22"/>
      <c r="G139" s="22"/>
      <c r="H139" s="22"/>
      <c r="I139" s="10">
        <f aca="true" t="shared" si="29" ref="I139:I147">D139-C139</f>
        <v>0</v>
      </c>
    </row>
    <row r="140" spans="1:9" ht="60">
      <c r="A140" s="12" t="s">
        <v>49</v>
      </c>
      <c r="B140" s="22"/>
      <c r="C140" s="22">
        <v>1211.8</v>
      </c>
      <c r="D140" s="22">
        <v>1211.8</v>
      </c>
      <c r="E140" s="22">
        <v>1250</v>
      </c>
      <c r="F140" s="22"/>
      <c r="G140" s="22">
        <v>1211.8</v>
      </c>
      <c r="H140" s="22"/>
      <c r="I140" s="10">
        <f t="shared" si="29"/>
        <v>0</v>
      </c>
    </row>
    <row r="141" spans="1:9" ht="15">
      <c r="A141" s="14" t="s">
        <v>79</v>
      </c>
      <c r="B141" s="22"/>
      <c r="C141" s="22"/>
      <c r="D141" s="23"/>
      <c r="E141" s="22"/>
      <c r="F141" s="22"/>
      <c r="G141" s="22"/>
      <c r="H141" s="22"/>
      <c r="I141" s="10">
        <f t="shared" si="29"/>
        <v>0</v>
      </c>
    </row>
    <row r="142" spans="1:9" ht="45">
      <c r="A142" s="12" t="s">
        <v>77</v>
      </c>
      <c r="B142" s="22">
        <v>70000</v>
      </c>
      <c r="C142" s="22">
        <v>20000</v>
      </c>
      <c r="D142" s="22">
        <v>20000</v>
      </c>
      <c r="E142" s="22">
        <v>29000</v>
      </c>
      <c r="F142" s="22"/>
      <c r="G142" s="22">
        <v>20000</v>
      </c>
      <c r="H142" s="22"/>
      <c r="I142" s="10">
        <f t="shared" si="29"/>
        <v>0</v>
      </c>
    </row>
    <row r="143" spans="1:9" ht="15">
      <c r="A143" s="12" t="s">
        <v>72</v>
      </c>
      <c r="B143" s="22"/>
      <c r="C143" s="22"/>
      <c r="D143" s="23"/>
      <c r="E143" s="22"/>
      <c r="F143" s="22"/>
      <c r="G143" s="23"/>
      <c r="H143" s="22"/>
      <c r="I143" s="10">
        <f t="shared" si="29"/>
        <v>0</v>
      </c>
    </row>
    <row r="144" spans="1:9" ht="30">
      <c r="A144" s="12" t="s">
        <v>75</v>
      </c>
      <c r="B144" s="22">
        <v>2015</v>
      </c>
      <c r="C144" s="22">
        <v>2015</v>
      </c>
      <c r="D144" s="22">
        <v>2015</v>
      </c>
      <c r="E144" s="22"/>
      <c r="F144" s="22"/>
      <c r="G144" s="22">
        <v>2015</v>
      </c>
      <c r="H144" s="22"/>
      <c r="I144" s="10">
        <f t="shared" si="29"/>
        <v>0</v>
      </c>
    </row>
    <row r="145" spans="1:9" ht="15">
      <c r="A145" s="14" t="s">
        <v>81</v>
      </c>
      <c r="D145" s="23"/>
      <c r="E145" s="23"/>
      <c r="F145" s="23"/>
      <c r="G145" s="23"/>
      <c r="H145" s="23"/>
      <c r="I145" s="10">
        <f t="shared" si="29"/>
        <v>0</v>
      </c>
    </row>
    <row r="146" spans="1:9" ht="30">
      <c r="A146" s="12" t="s">
        <v>78</v>
      </c>
      <c r="B146" s="22">
        <v>300000</v>
      </c>
      <c r="C146" s="22">
        <v>155000</v>
      </c>
      <c r="D146" s="22">
        <v>155000</v>
      </c>
      <c r="E146" s="22">
        <v>300000</v>
      </c>
      <c r="F146" s="22">
        <v>264154.4</v>
      </c>
      <c r="G146" s="22">
        <v>419154.4</v>
      </c>
      <c r="H146" s="22"/>
      <c r="I146" s="10">
        <f t="shared" si="29"/>
        <v>0</v>
      </c>
    </row>
    <row r="147" spans="1:9" ht="45">
      <c r="A147" s="12" t="s">
        <v>44</v>
      </c>
      <c r="B147" s="32">
        <v>25000</v>
      </c>
      <c r="C147" s="22">
        <v>10000</v>
      </c>
      <c r="D147" s="22">
        <v>10000</v>
      </c>
      <c r="E147" s="22">
        <v>25000</v>
      </c>
      <c r="F147" s="22"/>
      <c r="G147" s="22">
        <v>10000</v>
      </c>
      <c r="H147" s="22"/>
      <c r="I147" s="10">
        <f t="shared" si="29"/>
        <v>0</v>
      </c>
    </row>
    <row r="148" spans="1:9" ht="57" customHeight="1">
      <c r="A148" s="55" t="s">
        <v>145</v>
      </c>
      <c r="B148" s="32"/>
      <c r="C148" s="22"/>
      <c r="D148" s="22"/>
      <c r="E148" s="22"/>
      <c r="F148" s="22">
        <f>F150</f>
        <v>50000</v>
      </c>
      <c r="G148" s="22">
        <f>G150</f>
        <v>50000</v>
      </c>
      <c r="H148" s="22"/>
      <c r="I148" s="10"/>
    </row>
    <row r="149" spans="1:9" ht="45">
      <c r="A149" s="56" t="s">
        <v>107</v>
      </c>
      <c r="B149" s="32"/>
      <c r="C149" s="22"/>
      <c r="D149" s="22"/>
      <c r="E149" s="22"/>
      <c r="F149" s="22"/>
      <c r="G149" s="22"/>
      <c r="H149" s="22"/>
      <c r="I149" s="10"/>
    </row>
    <row r="150" spans="1:9" ht="30">
      <c r="A150" s="58" t="s">
        <v>146</v>
      </c>
      <c r="B150" s="32"/>
      <c r="C150" s="22"/>
      <c r="D150" s="22"/>
      <c r="E150" s="22"/>
      <c r="F150" s="22">
        <v>50000</v>
      </c>
      <c r="G150" s="22">
        <v>50000</v>
      </c>
      <c r="H150" s="22"/>
      <c r="I150" s="10"/>
    </row>
    <row r="151" spans="1:9" s="21" customFormat="1" ht="30">
      <c r="A151" s="19" t="s">
        <v>130</v>
      </c>
      <c r="B151" s="25">
        <f>B152</f>
        <v>23000</v>
      </c>
      <c r="C151" s="25">
        <f>C152</f>
        <v>38000</v>
      </c>
      <c r="D151" s="20">
        <f>D153</f>
        <v>20000</v>
      </c>
      <c r="E151" s="20">
        <f>E152</f>
        <v>0</v>
      </c>
      <c r="F151" s="20">
        <f>F152</f>
        <v>0</v>
      </c>
      <c r="G151" s="20">
        <f>G153</f>
        <v>20000</v>
      </c>
      <c r="H151" s="20"/>
      <c r="I151" s="10">
        <f>D151-C151</f>
        <v>-18000</v>
      </c>
    </row>
    <row r="152" spans="1:9" s="7" customFormat="1" ht="31.5">
      <c r="A152" s="6" t="s">
        <v>26</v>
      </c>
      <c r="B152" s="15">
        <f>SUM(B153:B153)</f>
        <v>23000</v>
      </c>
      <c r="C152" s="15">
        <f>SUM(C153:C162)</f>
        <v>38000</v>
      </c>
      <c r="D152" s="38"/>
      <c r="E152" s="38"/>
      <c r="F152" s="38"/>
      <c r="G152" s="38"/>
      <c r="H152" s="38">
        <f>SUM(H153:H162)</f>
        <v>0</v>
      </c>
      <c r="I152" s="38">
        <f>SUM(I153:I162)</f>
        <v>0</v>
      </c>
    </row>
    <row r="153" spans="1:9" ht="45">
      <c r="A153" s="12" t="s">
        <v>82</v>
      </c>
      <c r="B153" s="22">
        <v>23000</v>
      </c>
      <c r="C153" s="22">
        <v>20000</v>
      </c>
      <c r="D153" s="22">
        <v>20000</v>
      </c>
      <c r="E153" s="22">
        <v>23000</v>
      </c>
      <c r="F153" s="22"/>
      <c r="G153" s="22">
        <v>20000</v>
      </c>
      <c r="H153" s="22"/>
      <c r="I153" s="10">
        <f>D153-C153</f>
        <v>0</v>
      </c>
    </row>
    <row r="154" spans="1:9" ht="45">
      <c r="A154" s="55" t="s">
        <v>106</v>
      </c>
      <c r="B154" s="22"/>
      <c r="C154" s="22"/>
      <c r="D154" s="23">
        <f>SUM(D157:D159)</f>
        <v>0</v>
      </c>
      <c r="E154" s="22"/>
      <c r="F154" s="23">
        <f>SUM(F157:F159)</f>
        <v>463090</v>
      </c>
      <c r="G154" s="23">
        <f>SUM(G157:G159)</f>
        <v>463090</v>
      </c>
      <c r="H154" s="23">
        <f>SUM(H157:H159)</f>
        <v>0</v>
      </c>
      <c r="I154" s="23">
        <f>SUM(I157:I159)</f>
        <v>0</v>
      </c>
    </row>
    <row r="155" spans="1:9" ht="45">
      <c r="A155" s="56" t="s">
        <v>107</v>
      </c>
      <c r="B155" s="22"/>
      <c r="C155" s="22"/>
      <c r="D155" s="23"/>
      <c r="E155" s="22"/>
      <c r="F155" s="22"/>
      <c r="G155" s="22"/>
      <c r="H155" s="22"/>
      <c r="I155" s="10"/>
    </row>
    <row r="156" spans="1:9" ht="15">
      <c r="A156" s="57" t="s">
        <v>108</v>
      </c>
      <c r="B156" s="22"/>
      <c r="C156" s="22"/>
      <c r="D156" s="23"/>
      <c r="E156" s="22"/>
      <c r="F156" s="22"/>
      <c r="G156" s="22"/>
      <c r="H156" s="22"/>
      <c r="I156" s="10"/>
    </row>
    <row r="157" spans="1:9" ht="15">
      <c r="A157" s="56" t="s">
        <v>109</v>
      </c>
      <c r="B157" s="22"/>
      <c r="C157" s="22"/>
      <c r="D157" s="10" t="s">
        <v>99</v>
      </c>
      <c r="E157" s="22"/>
      <c r="F157" s="22">
        <v>102600</v>
      </c>
      <c r="G157" s="22">
        <v>102600</v>
      </c>
      <c r="H157" s="22"/>
      <c r="I157" s="10"/>
    </row>
    <row r="158" spans="1:9" ht="30">
      <c r="A158" s="56" t="s">
        <v>110</v>
      </c>
      <c r="B158" s="22"/>
      <c r="C158" s="22"/>
      <c r="D158" s="10" t="s">
        <v>99</v>
      </c>
      <c r="E158" s="22"/>
      <c r="F158" s="22">
        <v>49000</v>
      </c>
      <c r="G158" s="22">
        <v>49000</v>
      </c>
      <c r="H158" s="22"/>
      <c r="I158" s="10"/>
    </row>
    <row r="159" spans="1:9" ht="30">
      <c r="A159" s="56" t="s">
        <v>111</v>
      </c>
      <c r="B159" s="22"/>
      <c r="C159" s="22"/>
      <c r="D159" s="10" t="s">
        <v>99</v>
      </c>
      <c r="E159" s="22"/>
      <c r="F159" s="22">
        <v>311490</v>
      </c>
      <c r="G159" s="22">
        <v>311490</v>
      </c>
      <c r="H159" s="22"/>
      <c r="I159" s="10"/>
    </row>
    <row r="160" spans="1:9" ht="15.75">
      <c r="A160" s="16" t="s">
        <v>17</v>
      </c>
      <c r="B160" s="22"/>
      <c r="C160" s="22"/>
      <c r="D160" s="59">
        <f>D162</f>
        <v>18000</v>
      </c>
      <c r="E160" s="59"/>
      <c r="F160" s="59"/>
      <c r="G160" s="59">
        <f>G162</f>
        <v>18000</v>
      </c>
      <c r="H160" s="22"/>
      <c r="I160" s="10"/>
    </row>
    <row r="161" spans="1:9" ht="31.5">
      <c r="A161" s="6" t="s">
        <v>26</v>
      </c>
      <c r="B161" s="22"/>
      <c r="C161" s="22"/>
      <c r="D161" s="22"/>
      <c r="E161" s="22"/>
      <c r="F161" s="22"/>
      <c r="G161" s="22"/>
      <c r="H161" s="22"/>
      <c r="I161" s="10"/>
    </row>
    <row r="162" spans="1:9" ht="45">
      <c r="A162" s="12" t="s">
        <v>83</v>
      </c>
      <c r="B162" s="22"/>
      <c r="C162" s="22">
        <v>18000</v>
      </c>
      <c r="D162" s="23">
        <v>18000</v>
      </c>
      <c r="E162" s="22">
        <v>3000</v>
      </c>
      <c r="F162" s="22"/>
      <c r="G162" s="23">
        <v>18000</v>
      </c>
      <c r="H162" s="22"/>
      <c r="I162" s="10">
        <f>D162-C162</f>
        <v>0</v>
      </c>
    </row>
    <row r="163" spans="1:9" ht="15">
      <c r="A163" s="9" t="s">
        <v>0</v>
      </c>
      <c r="B163" s="22"/>
      <c r="C163" s="22"/>
      <c r="D163" s="23"/>
      <c r="E163" s="22"/>
      <c r="F163" s="22"/>
      <c r="G163" s="23"/>
      <c r="H163" s="22"/>
      <c r="I163" s="10">
        <f>D163-C163</f>
        <v>0</v>
      </c>
    </row>
    <row r="164" spans="1:9" ht="15">
      <c r="A164" s="14" t="s">
        <v>67</v>
      </c>
      <c r="B164" s="22"/>
      <c r="C164" s="22">
        <v>18000</v>
      </c>
      <c r="D164" s="23">
        <v>18000</v>
      </c>
      <c r="E164" s="22"/>
      <c r="F164" s="22"/>
      <c r="G164" s="23">
        <v>18000</v>
      </c>
      <c r="H164" s="22"/>
      <c r="I164" s="10">
        <f>D164-C164</f>
        <v>0</v>
      </c>
    </row>
    <row r="165" spans="1:9" ht="15.75">
      <c r="A165" s="6" t="s">
        <v>18</v>
      </c>
      <c r="B165" s="10"/>
      <c r="C165" s="10"/>
      <c r="D165" s="23"/>
      <c r="E165" s="10"/>
      <c r="F165" s="10"/>
      <c r="G165" s="10"/>
      <c r="H165" s="10"/>
      <c r="I165" s="10">
        <f>D165-C165</f>
        <v>0</v>
      </c>
    </row>
    <row r="166" spans="1:9" s="7" customFormat="1" ht="15.75">
      <c r="A166" s="6" t="s">
        <v>19</v>
      </c>
      <c r="B166" s="15">
        <f aca="true" t="shared" si="30" ref="B166:I166">B167+B178</f>
        <v>3780</v>
      </c>
      <c r="C166" s="15" t="e">
        <f t="shared" si="30"/>
        <v>#REF!</v>
      </c>
      <c r="D166" s="38">
        <f t="shared" si="30"/>
        <v>5680</v>
      </c>
      <c r="E166" s="38" t="e">
        <f t="shared" si="30"/>
        <v>#REF!</v>
      </c>
      <c r="F166" s="38">
        <f t="shared" si="30"/>
        <v>0</v>
      </c>
      <c r="G166" s="38">
        <f t="shared" si="30"/>
        <v>5680</v>
      </c>
      <c r="H166" s="38" t="e">
        <f t="shared" si="30"/>
        <v>#REF!</v>
      </c>
      <c r="I166" s="38" t="e">
        <f t="shared" si="30"/>
        <v>#REF!</v>
      </c>
    </row>
    <row r="167" spans="1:9" s="18" customFormat="1" ht="15.75">
      <c r="A167" s="16" t="s">
        <v>13</v>
      </c>
      <c r="B167" s="17">
        <f>B168</f>
        <v>1000</v>
      </c>
      <c r="C167" s="17">
        <f>C168+C174</f>
        <v>3000</v>
      </c>
      <c r="D167" s="39">
        <f>D168+D174+D171</f>
        <v>3000</v>
      </c>
      <c r="E167" s="39">
        <f>E168</f>
        <v>1000</v>
      </c>
      <c r="F167" s="39">
        <f>F168+F174+F171</f>
        <v>1100</v>
      </c>
      <c r="G167" s="39">
        <f>G168+G174+G171</f>
        <v>4100</v>
      </c>
      <c r="H167" s="39">
        <f>H168+H174+H171</f>
        <v>0</v>
      </c>
      <c r="I167" s="39">
        <f>I168+I174+I171</f>
        <v>0</v>
      </c>
    </row>
    <row r="168" spans="1:9" s="21" customFormat="1" ht="45">
      <c r="A168" s="19" t="s">
        <v>8</v>
      </c>
      <c r="B168" s="25">
        <f aca="true" t="shared" si="31" ref="B168:I169">B169</f>
        <v>1000</v>
      </c>
      <c r="C168" s="25">
        <f t="shared" si="31"/>
        <v>1000</v>
      </c>
      <c r="D168" s="20">
        <f t="shared" si="31"/>
        <v>1000</v>
      </c>
      <c r="E168" s="20">
        <f>E169</f>
        <v>1000</v>
      </c>
      <c r="F168" s="20">
        <f t="shared" si="31"/>
        <v>-1000</v>
      </c>
      <c r="G168" s="20">
        <f t="shared" si="31"/>
        <v>0</v>
      </c>
      <c r="H168" s="20">
        <f t="shared" si="31"/>
        <v>0</v>
      </c>
      <c r="I168" s="20">
        <f t="shared" si="31"/>
        <v>0</v>
      </c>
    </row>
    <row r="169" spans="1:9" s="7" customFormat="1" ht="47.25">
      <c r="A169" s="6" t="s">
        <v>9</v>
      </c>
      <c r="B169" s="15">
        <f t="shared" si="31"/>
        <v>1000</v>
      </c>
      <c r="C169" s="27">
        <f t="shared" si="31"/>
        <v>1000</v>
      </c>
      <c r="D169" s="41">
        <f>D170</f>
        <v>1000</v>
      </c>
      <c r="E169" s="38">
        <f>E170</f>
        <v>1000</v>
      </c>
      <c r="F169" s="41">
        <f t="shared" si="31"/>
        <v>-1000</v>
      </c>
      <c r="G169" s="41">
        <f t="shared" si="31"/>
        <v>0</v>
      </c>
      <c r="H169" s="41">
        <f t="shared" si="31"/>
        <v>0</v>
      </c>
      <c r="I169" s="41">
        <f t="shared" si="31"/>
        <v>0</v>
      </c>
    </row>
    <row r="170" spans="1:10" ht="45">
      <c r="A170" s="12" t="s">
        <v>116</v>
      </c>
      <c r="B170" s="22">
        <v>1000</v>
      </c>
      <c r="C170" s="22">
        <v>1000</v>
      </c>
      <c r="D170" s="22">
        <v>1000</v>
      </c>
      <c r="E170" s="22">
        <v>1000</v>
      </c>
      <c r="F170" s="22">
        <v>-1000</v>
      </c>
      <c r="G170" s="22"/>
      <c r="H170" s="22"/>
      <c r="I170" s="10">
        <f>D170-C170</f>
        <v>0</v>
      </c>
      <c r="J170" s="11" t="s">
        <v>143</v>
      </c>
    </row>
    <row r="171" spans="1:9" s="21" customFormat="1" ht="45">
      <c r="A171" s="19" t="s">
        <v>114</v>
      </c>
      <c r="B171" s="34"/>
      <c r="C171" s="34"/>
      <c r="D171" s="34">
        <f>D173</f>
        <v>0</v>
      </c>
      <c r="E171" s="34"/>
      <c r="F171" s="34">
        <f>F173</f>
        <v>2100</v>
      </c>
      <c r="G171" s="34">
        <f>G173</f>
        <v>2100</v>
      </c>
      <c r="H171" s="34">
        <f>H173</f>
        <v>0</v>
      </c>
      <c r="I171" s="34">
        <f>I173</f>
        <v>0</v>
      </c>
    </row>
    <row r="172" spans="1:9" ht="47.25">
      <c r="A172" s="6" t="s">
        <v>9</v>
      </c>
      <c r="B172" s="22"/>
      <c r="C172" s="22"/>
      <c r="D172" s="22"/>
      <c r="E172" s="22"/>
      <c r="F172" s="22"/>
      <c r="G172" s="22"/>
      <c r="H172" s="22"/>
      <c r="I172" s="10"/>
    </row>
    <row r="173" spans="1:9" ht="45">
      <c r="A173" s="12" t="s">
        <v>118</v>
      </c>
      <c r="B173" s="22"/>
      <c r="C173" s="22"/>
      <c r="D173" s="22"/>
      <c r="E173" s="22"/>
      <c r="F173" s="22">
        <v>2100</v>
      </c>
      <c r="G173" s="22">
        <v>2100</v>
      </c>
      <c r="H173" s="22"/>
      <c r="I173" s="10"/>
    </row>
    <row r="174" spans="1:9" ht="60">
      <c r="A174" s="19" t="s">
        <v>115</v>
      </c>
      <c r="B174" s="22"/>
      <c r="C174" s="22">
        <v>2000</v>
      </c>
      <c r="D174" s="22">
        <f>D177</f>
        <v>2000</v>
      </c>
      <c r="E174" s="22"/>
      <c r="F174" s="22">
        <f>F177</f>
        <v>0</v>
      </c>
      <c r="G174" s="22">
        <f>G177</f>
        <v>2000</v>
      </c>
      <c r="H174" s="22"/>
      <c r="I174" s="10">
        <f>D174-C174</f>
        <v>0</v>
      </c>
    </row>
    <row r="175" spans="1:9" ht="47.25">
      <c r="A175" s="6" t="s">
        <v>9</v>
      </c>
      <c r="B175" s="22"/>
      <c r="C175" s="22"/>
      <c r="D175" s="23"/>
      <c r="E175" s="22"/>
      <c r="F175" s="22"/>
      <c r="G175" s="22"/>
      <c r="H175" s="22"/>
      <c r="I175" s="10">
        <f>D175-C175</f>
        <v>0</v>
      </c>
    </row>
    <row r="176" spans="1:9" ht="15">
      <c r="A176" s="14" t="s">
        <v>56</v>
      </c>
      <c r="B176" s="22"/>
      <c r="C176" s="22"/>
      <c r="D176" s="23"/>
      <c r="E176" s="22"/>
      <c r="F176" s="22"/>
      <c r="G176" s="22"/>
      <c r="H176" s="22"/>
      <c r="I176" s="10">
        <f aca="true" t="shared" si="32" ref="I176:I183">D176-C176</f>
        <v>0</v>
      </c>
    </row>
    <row r="177" spans="1:9" ht="45">
      <c r="A177" s="12" t="s">
        <v>86</v>
      </c>
      <c r="B177" s="22"/>
      <c r="C177" s="22">
        <v>2000</v>
      </c>
      <c r="D177" s="23">
        <v>2000</v>
      </c>
      <c r="E177" s="22"/>
      <c r="F177" s="22"/>
      <c r="G177" s="23">
        <v>2000</v>
      </c>
      <c r="H177" s="22"/>
      <c r="I177" s="10">
        <f t="shared" si="32"/>
        <v>0</v>
      </c>
    </row>
    <row r="178" spans="1:9" s="18" customFormat="1" ht="15.75">
      <c r="A178" s="16" t="s">
        <v>17</v>
      </c>
      <c r="B178" s="17">
        <f aca="true" t="shared" si="33" ref="B178:G178">B179+B181</f>
        <v>2780</v>
      </c>
      <c r="C178" s="17" t="e">
        <f t="shared" si="33"/>
        <v>#REF!</v>
      </c>
      <c r="D178" s="39">
        <f t="shared" si="33"/>
        <v>2680</v>
      </c>
      <c r="E178" s="39" t="e">
        <f t="shared" si="33"/>
        <v>#REF!</v>
      </c>
      <c r="F178" s="39">
        <f t="shared" si="33"/>
        <v>-1100</v>
      </c>
      <c r="G178" s="39">
        <f t="shared" si="33"/>
        <v>1580</v>
      </c>
      <c r="H178" s="39" t="e">
        <f>H181+#REF!</f>
        <v>#REF!</v>
      </c>
      <c r="I178" s="39" t="e">
        <f>I181+#REF!</f>
        <v>#REF!</v>
      </c>
    </row>
    <row r="179" spans="1:9" s="7" customFormat="1" ht="47.25">
      <c r="A179" s="6" t="s">
        <v>9</v>
      </c>
      <c r="B179" s="15">
        <f>SUM(B180:B180)</f>
        <v>1100</v>
      </c>
      <c r="C179" s="33" t="e">
        <f>C180+#REF!</f>
        <v>#REF!</v>
      </c>
      <c r="D179" s="44">
        <f>D180</f>
        <v>1100</v>
      </c>
      <c r="E179" s="44" t="e">
        <f>E180+#REF!</f>
        <v>#REF!</v>
      </c>
      <c r="F179" s="44">
        <f>F180</f>
        <v>-1100</v>
      </c>
      <c r="G179" s="44">
        <f>G180</f>
        <v>0</v>
      </c>
      <c r="H179" s="44" t="e">
        <f>H180+#REF!</f>
        <v>#REF!</v>
      </c>
      <c r="I179" s="44" t="e">
        <f>I180+#REF!</f>
        <v>#REF!</v>
      </c>
    </row>
    <row r="180" spans="1:9" ht="45">
      <c r="A180" s="45" t="s">
        <v>117</v>
      </c>
      <c r="B180" s="22">
        <v>1100</v>
      </c>
      <c r="C180" s="22">
        <v>1100</v>
      </c>
      <c r="D180" s="22">
        <v>1100</v>
      </c>
      <c r="E180" s="22">
        <v>1100</v>
      </c>
      <c r="F180" s="23">
        <v>-1100</v>
      </c>
      <c r="G180" s="22"/>
      <c r="H180" s="22"/>
      <c r="I180" s="10"/>
    </row>
    <row r="181" spans="1:9" s="7" customFormat="1" ht="47.25">
      <c r="A181" s="6" t="s">
        <v>23</v>
      </c>
      <c r="B181" s="15">
        <f aca="true" t="shared" si="34" ref="B181:I181">SUM(B182:B183)</f>
        <v>1680</v>
      </c>
      <c r="C181" s="15">
        <f t="shared" si="34"/>
        <v>1580</v>
      </c>
      <c r="D181" s="38">
        <f t="shared" si="34"/>
        <v>1580</v>
      </c>
      <c r="E181" s="38">
        <f t="shared" si="34"/>
        <v>1580</v>
      </c>
      <c r="F181" s="38">
        <f t="shared" si="34"/>
        <v>0</v>
      </c>
      <c r="G181" s="38">
        <f t="shared" si="34"/>
        <v>1580</v>
      </c>
      <c r="H181" s="38">
        <f t="shared" si="34"/>
        <v>0</v>
      </c>
      <c r="I181" s="38">
        <f t="shared" si="34"/>
        <v>0</v>
      </c>
    </row>
    <row r="182" spans="1:9" ht="45">
      <c r="A182" s="12" t="s">
        <v>10</v>
      </c>
      <c r="B182" s="22">
        <v>580</v>
      </c>
      <c r="C182" s="22">
        <v>580</v>
      </c>
      <c r="D182" s="22">
        <v>580</v>
      </c>
      <c r="E182" s="22">
        <v>580</v>
      </c>
      <c r="F182" s="22"/>
      <c r="G182" s="22">
        <v>580</v>
      </c>
      <c r="H182" s="22"/>
      <c r="I182" s="10">
        <f t="shared" si="32"/>
        <v>0</v>
      </c>
    </row>
    <row r="183" spans="1:9" ht="45">
      <c r="A183" s="12" t="s">
        <v>11</v>
      </c>
      <c r="B183" s="22">
        <v>1100</v>
      </c>
      <c r="C183" s="22">
        <v>1000</v>
      </c>
      <c r="D183" s="22">
        <v>1000</v>
      </c>
      <c r="E183" s="22">
        <v>1000</v>
      </c>
      <c r="F183" s="22"/>
      <c r="G183" s="22">
        <v>1000</v>
      </c>
      <c r="H183" s="22"/>
      <c r="I183" s="10">
        <f t="shared" si="32"/>
        <v>0</v>
      </c>
    </row>
  </sheetData>
  <sheetProtection/>
  <mergeCells count="3">
    <mergeCell ref="A2:I2"/>
    <mergeCell ref="C3:I3"/>
    <mergeCell ref="F1:G1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6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2012-02-28T10:14:51Z</cp:lastPrinted>
  <dcterms:created xsi:type="dcterms:W3CDTF">2001-10-26T12:06:12Z</dcterms:created>
  <dcterms:modified xsi:type="dcterms:W3CDTF">2012-03-01T07:50:28Z</dcterms:modified>
  <cp:category/>
  <cp:version/>
  <cp:contentType/>
  <cp:contentStatus/>
</cp:coreProperties>
</file>