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1535" windowHeight="6060" tabRatio="743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'!$A$1:$J$27</definedName>
    <definedName name="_xlnm.Print_Area" localSheetId="10">'О10'!$A$1:$J$24</definedName>
    <definedName name="_xlnm.Print_Area" localSheetId="11">'О11'!$A$2:$T$25</definedName>
    <definedName name="_xlnm.Print_Area" localSheetId="12">'О12'!$A$1:$L$24</definedName>
    <definedName name="_xlnm.Print_Area" localSheetId="13">'О13'!$A$1:$L$24</definedName>
    <definedName name="_xlnm.Print_Area" localSheetId="14">'О14'!$A$1:$L$24</definedName>
    <definedName name="_xlnm.Print_Area" localSheetId="15">'О15'!$A$1:$R$24</definedName>
    <definedName name="_xlnm.Print_Area" localSheetId="16">'О16'!$A$1:$L$24</definedName>
    <definedName name="_xlnm.Print_Area" localSheetId="2">'о2'!$A$1:$L$24</definedName>
    <definedName name="_xlnm.Print_Area" localSheetId="3">'о3'!$A$1:$N$24</definedName>
    <definedName name="_xlnm.Print_Area" localSheetId="4">'о4'!$A$1:$J$24</definedName>
    <definedName name="_xlnm.Print_Area" localSheetId="5">'о5'!$A$1:$H$24</definedName>
    <definedName name="_xlnm.Print_Area" localSheetId="6">'о6'!$A$1:$H$24</definedName>
    <definedName name="_xlnm.Print_Area" localSheetId="7">'о7'!$A$1:$M$24</definedName>
    <definedName name="_xlnm.Print_Area" localSheetId="8">'о8'!$A$1:$M$24</definedName>
    <definedName name="_xlnm.Print_Area" localSheetId="9">'О9'!$A$1:$K$24</definedName>
    <definedName name="_xlnm.Print_Area" localSheetId="0">'результаты'!$A$1:$X$34</definedName>
  </definedNames>
  <calcPr fullCalcOnLoad="1"/>
</workbook>
</file>

<file path=xl/sharedStrings.xml><?xml version="1.0" encoding="utf-8"?>
<sst xmlns="http://schemas.openxmlformats.org/spreadsheetml/2006/main" count="723" uniqueCount="225">
  <si>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</si>
  <si>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</si>
  <si>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</si>
  <si>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</si>
  <si>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</si>
  <si>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</si>
  <si>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</si>
  <si>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</si>
  <si>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</si>
  <si>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</si>
  <si>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</si>
  <si>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</si>
  <si>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</si>
  <si>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</si>
  <si>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</si>
  <si>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</si>
  <si>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</si>
  <si>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</si>
  <si>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</si>
  <si>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</si>
  <si>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</si>
  <si>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</si>
  <si>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</si>
  <si>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</si>
  <si>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</si>
  <si>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</si>
  <si>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</si>
  <si>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</si>
  <si>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</si>
  <si>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</si>
  <si>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</si>
  <si>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</si>
  <si>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</si>
  <si>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</si>
  <si>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</si>
  <si>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</si>
  <si>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</si>
  <si>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</si>
  <si>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</si>
  <si>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</si>
  <si>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</si>
  <si>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</si>
  <si>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</si>
  <si>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</si>
  <si>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</si>
  <si>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</si>
  <si>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</si>
  <si>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</si>
  <si>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</si>
  <si>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</si>
  <si>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</si>
  <si>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</si>
  <si>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</si>
  <si>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</si>
  <si>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</si>
  <si>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</si>
  <si>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</si>
  <si>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</si>
  <si>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</si>
  <si>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</si>
  <si>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</si>
  <si>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</si>
  <si>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</si>
  <si>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</si>
  <si>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</si>
  <si>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</si>
  <si>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</si>
  <si>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</si>
  <si>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</si>
  <si>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</si>
  <si>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</si>
  <si>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</si>
  <si>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</si>
  <si>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</si>
  <si>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</si>
  <si>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</si>
  <si>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</si>
  <si>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</si>
  <si>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</si>
  <si>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</si>
  <si>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</si>
  <si>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</si>
  <si>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</si>
  <si>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</si>
  <si>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</si>
  <si>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</si>
  <si>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</si>
  <si>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</si>
  <si>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</si>
  <si>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</si>
  <si>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</si>
  <si>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</si>
  <si>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</si>
  <si>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</si>
  <si>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</si>
  <si>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</si>
  <si>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</si>
  <si>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</si>
  <si>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</si>
  <si>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</si>
  <si>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</si>
  <si>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</si>
  <si>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</si>
  <si>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</si>
  <si>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</si>
  <si>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</si>
  <si>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</si>
  <si>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</si>
  <si>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</si>
  <si>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</si>
  <si>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</si>
  <si>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</si>
  <si>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</si>
  <si>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</si>
  <si>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</si>
  <si>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</si>
  <si>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</si>
  <si>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</si>
  <si>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</si>
  <si>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</si>
  <si>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</si>
  <si>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</si>
  <si>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</si>
  <si>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</si>
  <si>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</si>
  <si>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</si>
  <si>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</si>
  <si>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</si>
  <si>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</si>
  <si>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</si>
  <si>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</si>
  <si>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</si>
  <si>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</si>
  <si>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</si>
  <si>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</si>
  <si>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</si>
  <si>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</si>
  <si>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</si>
  <si>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</si>
  <si>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по данным УФНС России по __________________</t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</si>
  <si>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</si>
  <si>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</si>
  <si>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</si>
  <si>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</si>
  <si>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</si>
  <si>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</si>
  <si>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</si>
  <si>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</si>
  <si>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</si>
  <si>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</si>
  <si>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</si>
  <si>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</si>
  <si>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</si>
  <si>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</si>
  <si>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</si>
  <si>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</si>
  <si>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</si>
  <si>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</si>
  <si>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</si>
  <si>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</si>
  <si>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</si>
  <si>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</si>
  <si>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</si>
  <si>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</si>
  <si>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</si>
  <si>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</si>
  <si>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</si>
  <si>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</si>
  <si>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</si>
  <si>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</si>
  <si>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</si>
  <si>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</si>
  <si>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</si>
  <si>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</si>
  <si>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</si>
  <si>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</si>
  <si>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</si>
  <si>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</si>
  <si>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</si>
  <si>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</si>
  <si>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</si>
  <si>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</si>
  <si>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</si>
  <si>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</si>
  <si>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</si>
  <si>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</si>
  <si>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</si>
  <si>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Михайловское сельское поселение</t>
  </si>
  <si>
    <t>0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</si>
  <si>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9"/>
        <rFont val="Arial"/>
        <family val="2"/>
      </rPr>
      <t>(А)</t>
    </r>
    <r>
      <rPr>
        <sz val="9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</si>
  <si>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9"/>
        <rFont val="Arial"/>
        <family val="2"/>
      </rPr>
      <t>(В)</t>
    </r>
    <r>
      <rPr>
        <sz val="9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</si>
  <si>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9"/>
        <rFont val="Arial"/>
        <family val="2"/>
      </rPr>
      <t>(С)</t>
    </r>
    <r>
      <rPr>
        <sz val="9"/>
        <rFont val="Arial"/>
        <family val="2"/>
      </rPr>
      <t xml:space="preserve">
</t>
    </r>
  </si>
  <si>
    <t>Прогноз поступления налоговых и неналоговых доходов в бюджет поселений на  2012 год</t>
  </si>
  <si>
    <t>Прогноз поступления доходов от предпринимательской и иной приносящей доход деятельности в бюджет поселений на 2012 г.</t>
  </si>
  <si>
    <t xml:space="preserve">Плановые показатели объема капитальных расходов бюджета  поселений на 2012 год (ЭК 310) </t>
  </si>
  <si>
    <t>Плановые показатели объема расходов бюджета  поселений  на 2012 год</t>
  </si>
  <si>
    <t>Плановые показатели объема расходов бюджета  поселений на 2012 год</t>
  </si>
  <si>
    <t>Плановые показатели объема расходов бюджета  поселений за счет субвенций и субсидий
из бюджета муниципального района на 2012 год</t>
  </si>
  <si>
    <t>Плановые показатели объема расходов бюджета поселений на 2012 год</t>
  </si>
  <si>
    <t>Прогноз поступления доходов в бюджет  поселений  на 2012 год</t>
  </si>
  <si>
    <t>Прогноз поступления субвенций из бюджета муниципального района  в бюджет поселений на 2012 год</t>
  </si>
  <si>
    <t>Прогноз поступления субсидий из  бюджета муниципального района в бюджет поселений  на 2012 год</t>
  </si>
  <si>
    <t>Прогноз поступления субвенций из бюджета муниципального района  в бюджет поселений на 2012 год"</t>
  </si>
  <si>
    <t>Прогноз поступления доходов в бюджет поселений  на 2012 год</t>
  </si>
  <si>
    <t>Прогноз поступления доходов от предпринимательской и иной приносящей доход деятельности в бюджеты поселений  на 2012 год</t>
  </si>
  <si>
    <t>Прогноз поступления налоговых и неналоговых доходов в бюджеты поселений  на 2012 год</t>
  </si>
  <si>
    <t>Плановые показатели объема расходов бюджета поселений  за счет субвенций и субсидий
из бюджета муниципального района на 2012 год</t>
  </si>
  <si>
    <t xml:space="preserve">Плановые показатели объема капитальных расходов бюджета поселений  на 2012 год (ЭК 310) </t>
  </si>
  <si>
    <t>Плановые показатели объема капитальных расходов бюджета поселений  на 2012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</si>
  <si>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2012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</si>
  <si>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2012 год</t>
  </si>
  <si>
    <t>Прогноз поступления субсидий из бюджета муниципального района  в бюджет поселений на 2012 год</t>
  </si>
  <si>
    <t>Прогноз поступления доходов от предпринимательской и иной приносящей доход деятельности в бюджеты поселений на 2012 год</t>
  </si>
  <si>
    <t>Прогноз поступления налоговых и неналоговых доходов в бюджеты поселений на 2012 год</t>
  </si>
  <si>
    <t>Плановые показатели объема расходов бюджета поселений за счет субвенций и субсидий из бюджета муниципального района  на 2012 год</t>
  </si>
  <si>
    <t>Плановые показатели объема расходов бюджета поселений за счет субвенций  и субсидий из бюджета муниципального района на 2012 год</t>
  </si>
  <si>
    <t>Прогноз поступления субсидий из  бюджета муниципального района в бюджет поселений на 2012 год</t>
  </si>
  <si>
    <t>Прогноз поступления субвенций из бюджета муниципального района в бюджет поселений  на 2012 год</t>
  </si>
  <si>
    <t>Прогноз поступления доходов в бюджет поселений на 2012год</t>
  </si>
  <si>
    <t>Кредиторская задолженность на 01.03.2012</t>
  </si>
  <si>
    <t>Недоимка по местным налогам на 01.03.2012</t>
  </si>
  <si>
    <t xml:space="preserve"> Результаты оценки качества управления финансами и  платежеспособности поселений Цивильского района по состоянию на 01.04.2012 г. </t>
  </si>
  <si>
    <t>Кредиторская задолженность на 01.03.12</t>
  </si>
  <si>
    <t>Кредиторская задолженность на 01.04.2012</t>
  </si>
  <si>
    <t>Недоимка по местным налогам на 01.04.2012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</si>
</sst>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4" fillId="0" borderId="4" xfId="0" applyNumberFormat="1" applyFont="1" applyFill="1" applyBorder="1" applyAlignment="1">
      <alignment vertical="center" wrapText="1"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4" xfId="18" applyNumberFormat="1" applyFont="1" applyFill="1" applyBorder="1" applyAlignment="1">
      <alignment vertical="center" wrapText="1"/>
      <protection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4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4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7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8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8" xfId="18" applyNumberFormat="1" applyFont="1" applyFill="1" applyBorder="1" applyAlignment="1">
      <alignment horizontal="right" vertical="center" wrapText="1"/>
      <protection/>
    </xf>
    <xf numFmtId="3" fontId="4" fillId="0" borderId="8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/>
    </xf>
    <xf numFmtId="168" fontId="6" fillId="3" borderId="3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4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9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9" xfId="18" applyNumberFormat="1" applyFont="1" applyFill="1" applyBorder="1" applyAlignment="1">
      <alignment horizontal="right" vertical="center" wrapText="1"/>
      <protection/>
    </xf>
    <xf numFmtId="169" fontId="4" fillId="0" borderId="10" xfId="0" applyNumberFormat="1" applyFont="1" applyFill="1" applyBorder="1" applyAlignment="1">
      <alignment vertical="center" wrapText="1"/>
    </xf>
    <xf numFmtId="169" fontId="6" fillId="0" borderId="4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8" fillId="0" borderId="1" xfId="18" applyNumberFormat="1" applyFont="1" applyFill="1" applyBorder="1" applyAlignment="1">
      <alignment vertical="center" wrapText="1"/>
      <protection/>
    </xf>
    <xf numFmtId="169" fontId="8" fillId="0" borderId="1" xfId="18" applyNumberFormat="1" applyFont="1" applyFill="1" applyBorder="1" applyAlignment="1">
      <alignment horizontal="right" vertical="center" wrapText="1"/>
      <protection/>
    </xf>
    <xf numFmtId="169" fontId="8" fillId="0" borderId="1" xfId="0" applyNumberFormat="1" applyFont="1" applyBorder="1" applyAlignment="1">
      <alignment horizontal="right"/>
    </xf>
    <xf numFmtId="169" fontId="8" fillId="3" borderId="1" xfId="0" applyNumberFormat="1" applyFont="1" applyFill="1" applyBorder="1" applyAlignment="1">
      <alignment horizontal="right"/>
    </xf>
    <xf numFmtId="169" fontId="8" fillId="0" borderId="1" xfId="0" applyNumberFormat="1" applyFont="1" applyBorder="1" applyAlignment="1">
      <alignment/>
    </xf>
    <xf numFmtId="169" fontId="8" fillId="0" borderId="11" xfId="18" applyNumberFormat="1" applyFont="1" applyFill="1" applyBorder="1" applyAlignment="1">
      <alignment horizontal="right" vertical="center" wrapText="1"/>
      <protection/>
    </xf>
    <xf numFmtId="169" fontId="8" fillId="0" borderId="8" xfId="18" applyNumberFormat="1" applyFont="1" applyFill="1" applyBorder="1" applyAlignment="1">
      <alignment horizontal="right" vertical="center" wrapText="1"/>
      <protection/>
    </xf>
    <xf numFmtId="169" fontId="10" fillId="0" borderId="1" xfId="18" applyNumberFormat="1" applyFont="1" applyFill="1" applyBorder="1" applyAlignment="1">
      <alignment horizontal="center" vertical="center" wrapText="1"/>
      <protection/>
    </xf>
    <xf numFmtId="169" fontId="8" fillId="0" borderId="5" xfId="18" applyNumberFormat="1" applyFont="1" applyFill="1" applyBorder="1" applyAlignment="1">
      <alignment horizontal="right" vertical="center" wrapText="1"/>
      <protection/>
    </xf>
    <xf numFmtId="169" fontId="10" fillId="0" borderId="1" xfId="18" applyNumberFormat="1" applyFont="1" applyFill="1" applyBorder="1" applyAlignment="1">
      <alignment horizontal="right" vertical="center" wrapText="1"/>
      <protection/>
    </xf>
    <xf numFmtId="3" fontId="10" fillId="0" borderId="1" xfId="0" applyNumberFormat="1" applyFont="1" applyFill="1" applyBorder="1" applyAlignment="1">
      <alignment horizontal="right" vertical="center" wrapText="1"/>
    </xf>
    <xf numFmtId="176" fontId="10" fillId="0" borderId="1" xfId="0" applyNumberFormat="1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horizontal="right"/>
    </xf>
    <xf numFmtId="170" fontId="8" fillId="0" borderId="1" xfId="0" applyNumberFormat="1" applyFont="1" applyFill="1" applyBorder="1" applyAlignment="1">
      <alignment horizontal="right" vertical="center" wrapText="1"/>
    </xf>
    <xf numFmtId="170" fontId="10" fillId="0" borderId="1" xfId="0" applyNumberFormat="1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center" vertical="center" wrapText="1"/>
      <protection/>
    </xf>
    <xf numFmtId="0" fontId="6" fillId="3" borderId="0" xfId="0" applyFont="1" applyFill="1" applyAlignment="1">
      <alignment horizontal="center"/>
    </xf>
    <xf numFmtId="169" fontId="6" fillId="0" borderId="0" xfId="18" applyNumberFormat="1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3" fontId="15" fillId="0" borderId="0" xfId="18" applyNumberFormat="1" applyFont="1" applyFill="1" applyAlignment="1">
      <alignment vertical="center" wrapText="1"/>
      <protection/>
    </xf>
    <xf numFmtId="169" fontId="15" fillId="0" borderId="0" xfId="18" applyNumberFormat="1" applyFont="1" applyFill="1" applyAlignment="1">
      <alignment vertical="center" wrapText="1"/>
      <protection/>
    </xf>
    <xf numFmtId="0" fontId="15" fillId="3" borderId="0" xfId="0" applyFont="1" applyFill="1" applyAlignment="1">
      <alignment/>
    </xf>
    <xf numFmtId="0" fontId="15" fillId="0" borderId="0" xfId="0" applyFont="1" applyAlignment="1">
      <alignment horizontal="center"/>
    </xf>
    <xf numFmtId="3" fontId="15" fillId="0" borderId="0" xfId="0" applyNumberFormat="1" applyFont="1" applyFill="1" applyAlignment="1">
      <alignment vertical="center" wrapText="1"/>
    </xf>
    <xf numFmtId="169" fontId="15" fillId="0" borderId="0" xfId="0" applyNumberFormat="1" applyFont="1" applyFill="1" applyAlignment="1">
      <alignment vertical="center" wrapText="1"/>
    </xf>
    <xf numFmtId="3" fontId="16" fillId="0" borderId="1" xfId="18" applyNumberFormat="1" applyFont="1" applyFill="1" applyBorder="1" applyAlignment="1">
      <alignment horizontal="center" vertical="center" wrapText="1"/>
      <protection/>
    </xf>
    <xf numFmtId="169" fontId="16" fillId="0" borderId="6" xfId="18" applyNumberFormat="1" applyFont="1" applyFill="1" applyBorder="1" applyAlignment="1">
      <alignment horizontal="center" vertical="center" wrapText="1"/>
      <protection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1" xfId="18" applyNumberFormat="1" applyFont="1" applyFill="1" applyBorder="1" applyAlignment="1">
      <alignment horizontal="center" vertical="center" wrapText="1"/>
      <protection/>
    </xf>
    <xf numFmtId="0" fontId="16" fillId="3" borderId="1" xfId="0" applyFont="1" applyFill="1" applyBorder="1" applyAlignment="1">
      <alignment horizontal="center" vertical="center" wrapText="1"/>
    </xf>
    <xf numFmtId="169" fontId="16" fillId="0" borderId="1" xfId="18" applyNumberFormat="1" applyFont="1" applyFill="1" applyBorder="1" applyAlignment="1">
      <alignment horizontal="center" vertical="center" wrapText="1"/>
      <protection/>
    </xf>
    <xf numFmtId="169" fontId="16" fillId="0" borderId="1" xfId="0" applyNumberFormat="1" applyFont="1" applyFill="1" applyBorder="1" applyAlignment="1">
      <alignment horizontal="center" vertical="center" wrapText="1"/>
    </xf>
    <xf numFmtId="1" fontId="16" fillId="0" borderId="1" xfId="18" applyNumberFormat="1" applyFont="1" applyFill="1" applyBorder="1" applyAlignment="1">
      <alignment horizontal="center" vertical="center" wrapText="1"/>
      <protection/>
    </xf>
    <xf numFmtId="0" fontId="16" fillId="0" borderId="6" xfId="0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1" fontId="16" fillId="0" borderId="6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3" fontId="16" fillId="0" borderId="6" xfId="18" applyNumberFormat="1" applyFont="1" applyFill="1" applyBorder="1" applyAlignment="1">
      <alignment horizontal="right" vertical="center" wrapText="1"/>
      <protection/>
    </xf>
    <xf numFmtId="169" fontId="16" fillId="0" borderId="2" xfId="18" applyNumberFormat="1" applyFont="1" applyFill="1" applyBorder="1" applyAlignment="1">
      <alignment vertical="center" wrapText="1"/>
      <protection/>
    </xf>
    <xf numFmtId="169" fontId="16" fillId="3" borderId="6" xfId="0" applyNumberFormat="1" applyFont="1" applyFill="1" applyBorder="1" applyAlignment="1">
      <alignment horizontal="right" vertical="center" wrapText="1"/>
    </xf>
    <xf numFmtId="169" fontId="16" fillId="0" borderId="0" xfId="0" applyNumberFormat="1" applyFont="1" applyFill="1" applyAlignment="1">
      <alignment vertical="center" wrapText="1"/>
    </xf>
    <xf numFmtId="169" fontId="16" fillId="3" borderId="3" xfId="0" applyNumberFormat="1" applyFont="1" applyFill="1" applyBorder="1" applyAlignment="1">
      <alignment vertical="center" wrapText="1"/>
    </xf>
    <xf numFmtId="169" fontId="18" fillId="0" borderId="0" xfId="0" applyNumberFormat="1" applyFont="1" applyBorder="1" applyAlignment="1">
      <alignment/>
    </xf>
    <xf numFmtId="169" fontId="16" fillId="0" borderId="3" xfId="0" applyNumberFormat="1" applyFont="1" applyBorder="1" applyAlignment="1">
      <alignment vertical="center" wrapText="1"/>
    </xf>
    <xf numFmtId="169" fontId="18" fillId="0" borderId="4" xfId="0" applyNumberFormat="1" applyFont="1" applyFill="1" applyBorder="1" applyAlignment="1">
      <alignment vertical="center" wrapText="1"/>
    </xf>
    <xf numFmtId="169" fontId="16" fillId="0" borderId="0" xfId="0" applyNumberFormat="1" applyFont="1" applyBorder="1" applyAlignment="1">
      <alignment vertical="center" wrapText="1"/>
    </xf>
    <xf numFmtId="4" fontId="16" fillId="0" borderId="3" xfId="0" applyNumberFormat="1" applyFont="1" applyBorder="1" applyAlignment="1">
      <alignment vertical="center" wrapText="1"/>
    </xf>
    <xf numFmtId="176" fontId="16" fillId="0" borderId="0" xfId="0" applyNumberFormat="1" applyFont="1" applyFill="1" applyBorder="1" applyAlignment="1">
      <alignment vertical="center" wrapText="1"/>
    </xf>
    <xf numFmtId="170" fontId="16" fillId="0" borderId="3" xfId="0" applyNumberFormat="1" applyFont="1" applyFill="1" applyBorder="1" applyAlignment="1">
      <alignment vertical="center" wrapText="1"/>
    </xf>
    <xf numFmtId="3" fontId="16" fillId="0" borderId="3" xfId="18" applyNumberFormat="1" applyFont="1" applyFill="1" applyBorder="1" applyAlignment="1">
      <alignment horizontal="right" vertical="center" wrapText="1"/>
      <protection/>
    </xf>
    <xf numFmtId="169" fontId="16" fillId="3" borderId="3" xfId="0" applyNumberFormat="1" applyFont="1" applyFill="1" applyBorder="1" applyAlignment="1">
      <alignment horizontal="right" vertical="center" wrapText="1"/>
    </xf>
    <xf numFmtId="169" fontId="16" fillId="0" borderId="3" xfId="0" applyNumberFormat="1" applyFont="1" applyBorder="1" applyAlignment="1">
      <alignment horizontal="right" vertical="center" wrapText="1"/>
    </xf>
    <xf numFmtId="169" fontId="16" fillId="3" borderId="3" xfId="0" applyNumberFormat="1" applyFont="1" applyFill="1" applyBorder="1" applyAlignment="1">
      <alignment horizontal="right"/>
    </xf>
    <xf numFmtId="169" fontId="16" fillId="3" borderId="3" xfId="0" applyNumberFormat="1" applyFont="1" applyFill="1" applyBorder="1" applyAlignment="1">
      <alignment/>
    </xf>
    <xf numFmtId="169" fontId="16" fillId="3" borderId="0" xfId="0" applyNumberFormat="1" applyFont="1" applyFill="1" applyBorder="1" applyAlignment="1">
      <alignment vertical="center" wrapText="1"/>
    </xf>
    <xf numFmtId="169" fontId="16" fillId="3" borderId="0" xfId="0" applyNumberFormat="1" applyFont="1" applyFill="1" applyBorder="1" applyAlignment="1">
      <alignment/>
    </xf>
    <xf numFmtId="169" fontId="16" fillId="0" borderId="3" xfId="0" applyNumberFormat="1" applyFont="1" applyBorder="1" applyAlignment="1">
      <alignment/>
    </xf>
    <xf numFmtId="169" fontId="16" fillId="0" borderId="3" xfId="18" applyNumberFormat="1" applyFont="1" applyFill="1" applyBorder="1" applyAlignment="1">
      <alignment vertical="center" wrapText="1"/>
      <protection/>
    </xf>
    <xf numFmtId="169" fontId="17" fillId="0" borderId="1" xfId="18" applyNumberFormat="1" applyFont="1" applyFill="1" applyBorder="1" applyAlignment="1">
      <alignment vertical="center" wrapText="1"/>
      <protection/>
    </xf>
    <xf numFmtId="169" fontId="17" fillId="3" borderId="1" xfId="0" applyNumberFormat="1" applyFont="1" applyFill="1" applyBorder="1" applyAlignment="1">
      <alignment vertical="center" wrapText="1"/>
    </xf>
    <xf numFmtId="169" fontId="17" fillId="3" borderId="1" xfId="0" applyNumberFormat="1" applyFont="1" applyFill="1" applyBorder="1" applyAlignment="1">
      <alignment/>
    </xf>
    <xf numFmtId="169" fontId="17" fillId="0" borderId="1" xfId="0" applyNumberFormat="1" applyFont="1" applyBorder="1" applyAlignment="1">
      <alignment/>
    </xf>
    <xf numFmtId="4" fontId="16" fillId="0" borderId="1" xfId="0" applyNumberFormat="1" applyFont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horizontal="right" vertical="center" wrapText="1"/>
    </xf>
    <xf numFmtId="170" fontId="17" fillId="0" borderId="1" xfId="0" applyNumberFormat="1" applyFont="1" applyFill="1" applyBorder="1" applyAlignment="1">
      <alignment vertical="center" wrapText="1"/>
    </xf>
    <xf numFmtId="170" fontId="16" fillId="0" borderId="1" xfId="0" applyNumberFormat="1" applyFont="1" applyFill="1" applyBorder="1" applyAlignment="1">
      <alignment horizontal="right" vertical="center" wrapText="1"/>
    </xf>
    <xf numFmtId="3" fontId="16" fillId="0" borderId="0" xfId="18" applyNumberFormat="1" applyFont="1" applyFill="1" applyBorder="1" applyAlignment="1">
      <alignment vertical="center" wrapText="1"/>
      <protection/>
    </xf>
    <xf numFmtId="169" fontId="16" fillId="0" borderId="0" xfId="18" applyNumberFormat="1" applyFont="1" applyFill="1" applyBorder="1" applyAlignment="1">
      <alignment vertical="center" wrapText="1"/>
      <protection/>
    </xf>
    <xf numFmtId="0" fontId="16" fillId="3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3" fontId="16" fillId="0" borderId="0" xfId="0" applyNumberFormat="1" applyFont="1" applyFill="1" applyBorder="1" applyAlignment="1">
      <alignment vertical="center" wrapText="1"/>
    </xf>
    <xf numFmtId="169" fontId="16" fillId="0" borderId="0" xfId="0" applyNumberFormat="1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169" fontId="10" fillId="0" borderId="1" xfId="0" applyNumberFormat="1" applyFont="1" applyBorder="1" applyAlignment="1">
      <alignment vertical="center" wrapText="1"/>
    </xf>
    <xf numFmtId="169" fontId="16" fillId="3" borderId="1" xfId="0" applyNumberFormat="1" applyFont="1" applyFill="1" applyBorder="1" applyAlignment="1">
      <alignment horizontal="right" vertical="center" wrapText="1"/>
    </xf>
    <xf numFmtId="169" fontId="16" fillId="3" borderId="1" xfId="0" applyNumberFormat="1" applyFont="1" applyFill="1" applyBorder="1" applyAlignment="1">
      <alignment horizontal="right"/>
    </xf>
    <xf numFmtId="169" fontId="6" fillId="0" borderId="4" xfId="0" applyNumberFormat="1" applyFont="1" applyFill="1" applyBorder="1" applyAlignment="1">
      <alignment vertical="center" wrapText="1"/>
    </xf>
    <xf numFmtId="170" fontId="4" fillId="0" borderId="4" xfId="0" applyNumberFormat="1" applyFont="1" applyFill="1" applyBorder="1" applyAlignment="1">
      <alignment vertical="center" wrapText="1"/>
    </xf>
    <xf numFmtId="170" fontId="4" fillId="0" borderId="12" xfId="0" applyNumberFormat="1" applyFont="1" applyFill="1" applyBorder="1" applyAlignment="1">
      <alignment vertical="center" wrapText="1"/>
    </xf>
    <xf numFmtId="170" fontId="4" fillId="0" borderId="2" xfId="18" applyNumberFormat="1" applyFont="1" applyFill="1" applyBorder="1" applyAlignment="1">
      <alignment vertical="center" wrapText="1"/>
      <protection/>
    </xf>
    <xf numFmtId="169" fontId="8" fillId="0" borderId="1" xfId="18" applyNumberFormat="1" applyFont="1" applyFill="1" applyBorder="1" applyAlignment="1">
      <alignment vertical="center" wrapText="1"/>
      <protection/>
    </xf>
    <xf numFmtId="170" fontId="4" fillId="0" borderId="10" xfId="0" applyNumberFormat="1" applyFont="1" applyFill="1" applyBorder="1" applyAlignment="1">
      <alignment vertical="center" wrapText="1"/>
    </xf>
    <xf numFmtId="176" fontId="4" fillId="0" borderId="4" xfId="0" applyNumberFormat="1" applyFont="1" applyFill="1" applyBorder="1" applyAlignment="1">
      <alignment vertical="center" wrapText="1"/>
    </xf>
    <xf numFmtId="170" fontId="4" fillId="0" borderId="13" xfId="0" applyNumberFormat="1" applyFont="1" applyFill="1" applyBorder="1" applyAlignment="1">
      <alignment vertical="center" wrapText="1"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8" fillId="0" borderId="5" xfId="18" applyNumberFormat="1" applyFont="1" applyFill="1" applyBorder="1" applyAlignment="1">
      <alignment horizontal="center" vertical="center" wrapText="1"/>
      <protection/>
    </xf>
    <xf numFmtId="2" fontId="8" fillId="0" borderId="8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8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16" fillId="0" borderId="5" xfId="18" applyNumberFormat="1" applyFont="1" applyFill="1" applyBorder="1" applyAlignment="1">
      <alignment horizontal="center" vertical="center" wrapText="1"/>
      <protection/>
    </xf>
    <xf numFmtId="169" fontId="16" fillId="0" borderId="8" xfId="18" applyNumberFormat="1" applyFont="1" applyFill="1" applyBorder="1" applyAlignment="1">
      <alignment horizontal="center" vertical="center" wrapText="1"/>
      <protection/>
    </xf>
    <xf numFmtId="169" fontId="12" fillId="0" borderId="0" xfId="18" applyNumberFormat="1" applyFont="1" applyFill="1" applyAlignment="1">
      <alignment horizontal="center" vertical="center" wrapText="1"/>
      <protection/>
    </xf>
    <xf numFmtId="3" fontId="16" fillId="0" borderId="1" xfId="18" applyNumberFormat="1" applyFont="1" applyFill="1" applyBorder="1" applyAlignment="1">
      <alignment horizontal="center" vertical="center" wrapText="1"/>
      <protection/>
    </xf>
    <xf numFmtId="3" fontId="16" fillId="0" borderId="6" xfId="18" applyNumberFormat="1" applyFont="1" applyFill="1" applyBorder="1" applyAlignment="1">
      <alignment horizontal="center" vertical="center" wrapText="1"/>
      <protection/>
    </xf>
    <xf numFmtId="169" fontId="16" fillId="0" borderId="6" xfId="18" applyNumberFormat="1" applyFont="1" applyFill="1" applyBorder="1" applyAlignment="1">
      <alignment horizontal="center" vertical="center" wrapText="1"/>
      <protection/>
    </xf>
    <xf numFmtId="169" fontId="16" fillId="0" borderId="12" xfId="18" applyNumberFormat="1" applyFont="1" applyFill="1" applyBorder="1" applyAlignment="1">
      <alignment horizontal="center" vertical="center" wrapText="1"/>
      <protection/>
    </xf>
    <xf numFmtId="169" fontId="8" fillId="0" borderId="5" xfId="18" applyNumberFormat="1" applyFont="1" applyFill="1" applyBorder="1" applyAlignment="1">
      <alignment horizontal="center" vertical="center" wrapText="1"/>
      <protection/>
    </xf>
    <xf numFmtId="169" fontId="8" fillId="0" borderId="8" xfId="18" applyNumberFormat="1" applyFont="1" applyFill="1" applyBorder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view="pageBreakPreview" zoomScaleSheetLayoutView="100" workbookViewId="0" topLeftCell="A1">
      <pane xSplit="2" ySplit="5" topLeftCell="K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23" sqref="R23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</cols>
  <sheetData>
    <row r="3" spans="2:19" ht="36" customHeight="1">
      <c r="B3" s="253" t="s">
        <v>221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</row>
    <row r="5" spans="1:19" ht="35.25" customHeight="1">
      <c r="A5" s="154" t="s">
        <v>3</v>
      </c>
      <c r="B5" s="154" t="s">
        <v>102</v>
      </c>
      <c r="C5" s="155" t="s">
        <v>154</v>
      </c>
      <c r="D5" s="155" t="s">
        <v>155</v>
      </c>
      <c r="E5" s="155" t="s">
        <v>156</v>
      </c>
      <c r="F5" s="155" t="s">
        <v>157</v>
      </c>
      <c r="G5" s="155" t="s">
        <v>158</v>
      </c>
      <c r="H5" s="155" t="s">
        <v>159</v>
      </c>
      <c r="I5" s="155" t="s">
        <v>160</v>
      </c>
      <c r="J5" s="155" t="s">
        <v>161</v>
      </c>
      <c r="K5" s="155" t="s">
        <v>162</v>
      </c>
      <c r="L5" s="155" t="s">
        <v>163</v>
      </c>
      <c r="M5" s="155" t="s">
        <v>164</v>
      </c>
      <c r="N5" s="155" t="s">
        <v>165</v>
      </c>
      <c r="O5" s="155" t="s">
        <v>166</v>
      </c>
      <c r="P5" s="155" t="s">
        <v>167</v>
      </c>
      <c r="Q5" s="155" t="s">
        <v>168</v>
      </c>
      <c r="R5" s="155" t="s">
        <v>169</v>
      </c>
      <c r="S5" s="156" t="s">
        <v>170</v>
      </c>
    </row>
    <row r="6" spans="1:19" ht="22.5">
      <c r="A6" s="157">
        <v>1</v>
      </c>
      <c r="B6" s="30" t="s">
        <v>171</v>
      </c>
      <c r="C6" s="158">
        <v>0</v>
      </c>
      <c r="D6" s="159">
        <v>0</v>
      </c>
      <c r="E6" s="159">
        <v>0.015</v>
      </c>
      <c r="F6" s="159">
        <v>1.2</v>
      </c>
      <c r="G6" s="159">
        <v>1.2</v>
      </c>
      <c r="H6" s="159">
        <v>1.2</v>
      </c>
      <c r="I6" s="159">
        <v>1</v>
      </c>
      <c r="J6" s="159">
        <v>0.75</v>
      </c>
      <c r="K6" s="159">
        <v>0.75</v>
      </c>
      <c r="L6" s="159">
        <v>0.5</v>
      </c>
      <c r="M6" s="159">
        <v>0</v>
      </c>
      <c r="N6" s="159">
        <v>0.75</v>
      </c>
      <c r="O6" s="159">
        <v>0.75</v>
      </c>
      <c r="P6" s="159">
        <v>0.75</v>
      </c>
      <c r="Q6" s="159">
        <v>0.897</v>
      </c>
      <c r="R6" s="159">
        <v>1</v>
      </c>
      <c r="S6" s="159">
        <f aca="true" t="shared" si="0" ref="S6:S22">SUM(C6:R6)</f>
        <v>10.762</v>
      </c>
    </row>
    <row r="7" spans="1:19" ht="12.75">
      <c r="A7" s="157">
        <v>2</v>
      </c>
      <c r="B7" s="30" t="s">
        <v>172</v>
      </c>
      <c r="C7" s="158">
        <v>0</v>
      </c>
      <c r="D7" s="159">
        <v>0</v>
      </c>
      <c r="E7" s="159">
        <v>0.488</v>
      </c>
      <c r="F7" s="159">
        <v>1.2</v>
      </c>
      <c r="G7" s="159">
        <v>1.2</v>
      </c>
      <c r="H7" s="159">
        <v>1.2</v>
      </c>
      <c r="I7" s="159">
        <v>1</v>
      </c>
      <c r="J7" s="159">
        <v>0.75</v>
      </c>
      <c r="K7" s="159">
        <v>0.75</v>
      </c>
      <c r="L7" s="159">
        <v>0.5</v>
      </c>
      <c r="M7" s="159">
        <v>0</v>
      </c>
      <c r="N7" s="159">
        <v>0.75</v>
      </c>
      <c r="O7" s="159">
        <v>0.75</v>
      </c>
      <c r="P7" s="159">
        <v>0.75</v>
      </c>
      <c r="Q7" s="159">
        <v>0.915</v>
      </c>
      <c r="R7" s="159">
        <v>1</v>
      </c>
      <c r="S7" s="159">
        <f t="shared" si="0"/>
        <v>11.253</v>
      </c>
    </row>
    <row r="8" spans="1:19" ht="22.5">
      <c r="A8" s="157">
        <v>3</v>
      </c>
      <c r="B8" s="30" t="s">
        <v>173</v>
      </c>
      <c r="C8" s="158">
        <v>0</v>
      </c>
      <c r="D8" s="159">
        <v>0</v>
      </c>
      <c r="E8" s="159">
        <v>0.555</v>
      </c>
      <c r="F8" s="159">
        <v>1.2</v>
      </c>
      <c r="G8" s="159">
        <v>1.2</v>
      </c>
      <c r="H8" s="159">
        <v>1.2</v>
      </c>
      <c r="I8" s="159">
        <v>1</v>
      </c>
      <c r="J8" s="159">
        <v>0.75</v>
      </c>
      <c r="K8" s="159">
        <v>0.75</v>
      </c>
      <c r="L8" s="159">
        <v>0.5</v>
      </c>
      <c r="M8" s="159">
        <v>0.75</v>
      </c>
      <c r="N8" s="159">
        <v>0.75</v>
      </c>
      <c r="O8" s="159">
        <v>0.75</v>
      </c>
      <c r="P8" s="159">
        <v>0.75</v>
      </c>
      <c r="Q8" s="159">
        <v>0.75</v>
      </c>
      <c r="R8" s="159">
        <v>0</v>
      </c>
      <c r="S8" s="159">
        <f t="shared" si="0"/>
        <v>10.905000000000001</v>
      </c>
    </row>
    <row r="9" spans="1:19" ht="12.75">
      <c r="A9" s="157">
        <v>4</v>
      </c>
      <c r="B9" s="30" t="s">
        <v>174</v>
      </c>
      <c r="C9" s="158">
        <v>0</v>
      </c>
      <c r="D9" s="159">
        <v>0</v>
      </c>
      <c r="E9" s="159">
        <v>0.085</v>
      </c>
      <c r="F9" s="159">
        <v>1.2</v>
      </c>
      <c r="G9" s="159">
        <v>1.2</v>
      </c>
      <c r="H9" s="159">
        <v>1.2</v>
      </c>
      <c r="I9" s="159">
        <v>1</v>
      </c>
      <c r="J9" s="159">
        <v>0.75</v>
      </c>
      <c r="K9" s="159">
        <v>0.75</v>
      </c>
      <c r="L9" s="159">
        <v>0.5</v>
      </c>
      <c r="M9" s="159">
        <v>0.75</v>
      </c>
      <c r="N9" s="159">
        <v>0.75</v>
      </c>
      <c r="O9" s="159">
        <v>0.75</v>
      </c>
      <c r="P9" s="159">
        <v>0.75</v>
      </c>
      <c r="Q9" s="159">
        <v>0</v>
      </c>
      <c r="R9" s="159">
        <v>1</v>
      </c>
      <c r="S9" s="159">
        <f t="shared" si="0"/>
        <v>10.684999999999999</v>
      </c>
    </row>
    <row r="10" spans="1:19" ht="12.75">
      <c r="A10" s="157">
        <v>5</v>
      </c>
      <c r="B10" s="30" t="s">
        <v>175</v>
      </c>
      <c r="C10" s="158">
        <v>0.232</v>
      </c>
      <c r="D10" s="159">
        <v>0.235</v>
      </c>
      <c r="E10" s="159">
        <v>0.279</v>
      </c>
      <c r="F10" s="159">
        <v>1.2</v>
      </c>
      <c r="G10" s="159">
        <v>1.2</v>
      </c>
      <c r="H10" s="159">
        <v>1.2</v>
      </c>
      <c r="I10" s="159">
        <v>1</v>
      </c>
      <c r="J10" s="159">
        <v>0.75</v>
      </c>
      <c r="K10" s="159">
        <v>0.75</v>
      </c>
      <c r="L10" s="159">
        <v>0.5</v>
      </c>
      <c r="M10" s="159">
        <v>0.75</v>
      </c>
      <c r="N10" s="159">
        <v>0.75</v>
      </c>
      <c r="O10" s="159">
        <v>0.75</v>
      </c>
      <c r="P10" s="159">
        <v>0.75</v>
      </c>
      <c r="Q10" s="159">
        <v>1.2</v>
      </c>
      <c r="R10" s="159">
        <v>0</v>
      </c>
      <c r="S10" s="159">
        <f t="shared" si="0"/>
        <v>11.546</v>
      </c>
    </row>
    <row r="11" spans="1:19" ht="22.5">
      <c r="A11" s="157">
        <v>6</v>
      </c>
      <c r="B11" s="30" t="s">
        <v>176</v>
      </c>
      <c r="C11" s="158">
        <v>0</v>
      </c>
      <c r="D11" s="159">
        <v>0</v>
      </c>
      <c r="E11" s="159">
        <v>0.399</v>
      </c>
      <c r="F11" s="159">
        <v>1.2</v>
      </c>
      <c r="G11" s="159">
        <v>1.2</v>
      </c>
      <c r="H11" s="159">
        <v>1.2</v>
      </c>
      <c r="I11" s="159">
        <v>1</v>
      </c>
      <c r="J11" s="159">
        <v>0.75</v>
      </c>
      <c r="K11" s="159">
        <v>0.75</v>
      </c>
      <c r="L11" s="159">
        <v>0.5</v>
      </c>
      <c r="M11" s="159">
        <v>0</v>
      </c>
      <c r="N11" s="159">
        <v>0.75</v>
      </c>
      <c r="O11" s="159">
        <v>0.75</v>
      </c>
      <c r="P11" s="159">
        <v>0.75</v>
      </c>
      <c r="Q11" s="159">
        <v>0</v>
      </c>
      <c r="R11" s="159">
        <v>1</v>
      </c>
      <c r="S11" s="159">
        <f t="shared" si="0"/>
        <v>10.248999999999999</v>
      </c>
    </row>
    <row r="12" spans="1:19" ht="22.5">
      <c r="A12" s="157">
        <v>7</v>
      </c>
      <c r="B12" s="30" t="s">
        <v>177</v>
      </c>
      <c r="C12" s="158">
        <v>0</v>
      </c>
      <c r="D12" s="159">
        <v>0</v>
      </c>
      <c r="E12" s="159">
        <v>0</v>
      </c>
      <c r="F12" s="159">
        <v>1.2</v>
      </c>
      <c r="G12" s="159">
        <v>1.2</v>
      </c>
      <c r="H12" s="159">
        <v>1.2</v>
      </c>
      <c r="I12" s="159">
        <v>1</v>
      </c>
      <c r="J12" s="159">
        <v>0.75</v>
      </c>
      <c r="K12" s="159">
        <v>0.75</v>
      </c>
      <c r="L12" s="159">
        <v>0.5</v>
      </c>
      <c r="M12" s="159">
        <v>0.75</v>
      </c>
      <c r="N12" s="159">
        <v>0.75</v>
      </c>
      <c r="O12" s="159">
        <v>0.75</v>
      </c>
      <c r="P12" s="159">
        <v>0.75</v>
      </c>
      <c r="Q12" s="159">
        <v>1.2</v>
      </c>
      <c r="R12" s="159">
        <v>0.697</v>
      </c>
      <c r="S12" s="159">
        <f t="shared" si="0"/>
        <v>11.496999999999998</v>
      </c>
    </row>
    <row r="13" spans="1:19" ht="22.5">
      <c r="A13" s="157">
        <v>8</v>
      </c>
      <c r="B13" s="30" t="s">
        <v>187</v>
      </c>
      <c r="C13" s="158">
        <v>0</v>
      </c>
      <c r="D13" s="159">
        <v>0</v>
      </c>
      <c r="E13" s="159">
        <v>0.397</v>
      </c>
      <c r="F13" s="159">
        <v>1.2</v>
      </c>
      <c r="G13" s="159">
        <v>1.2</v>
      </c>
      <c r="H13" s="159">
        <v>1.2</v>
      </c>
      <c r="I13" s="159">
        <v>1</v>
      </c>
      <c r="J13" s="159">
        <v>0.75</v>
      </c>
      <c r="K13" s="159">
        <v>0.75</v>
      </c>
      <c r="L13" s="159">
        <v>0.5</v>
      </c>
      <c r="M13" s="159">
        <v>0.75</v>
      </c>
      <c r="N13" s="159">
        <v>0.75</v>
      </c>
      <c r="O13" s="159">
        <v>0.75</v>
      </c>
      <c r="P13" s="159">
        <v>0.75</v>
      </c>
      <c r="Q13" s="159">
        <v>1.2</v>
      </c>
      <c r="R13" s="159">
        <v>1</v>
      </c>
      <c r="S13" s="159">
        <f t="shared" si="0"/>
        <v>12.197</v>
      </c>
    </row>
    <row r="14" spans="1:19" ht="12.75">
      <c r="A14" s="157">
        <v>9</v>
      </c>
      <c r="B14" s="30" t="s">
        <v>178</v>
      </c>
      <c r="C14" s="158">
        <v>0</v>
      </c>
      <c r="D14" s="159">
        <v>0</v>
      </c>
      <c r="E14" s="159">
        <v>1.445</v>
      </c>
      <c r="F14" s="159">
        <v>1.2</v>
      </c>
      <c r="G14" s="159">
        <v>1.2</v>
      </c>
      <c r="H14" s="159">
        <v>1.2</v>
      </c>
      <c r="I14" s="159">
        <v>1</v>
      </c>
      <c r="J14" s="159">
        <v>0.75</v>
      </c>
      <c r="K14" s="159">
        <v>0.75</v>
      </c>
      <c r="L14" s="159">
        <v>0.5</v>
      </c>
      <c r="M14" s="159">
        <v>0.75</v>
      </c>
      <c r="N14" s="159">
        <v>0.75</v>
      </c>
      <c r="O14" s="159">
        <v>0.75</v>
      </c>
      <c r="P14" s="159">
        <v>0.75</v>
      </c>
      <c r="Q14" s="159">
        <v>1.2</v>
      </c>
      <c r="R14" s="159">
        <v>1</v>
      </c>
      <c r="S14" s="159">
        <f t="shared" si="0"/>
        <v>13.245</v>
      </c>
    </row>
    <row r="15" spans="1:19" ht="22.5">
      <c r="A15" s="157">
        <v>10</v>
      </c>
      <c r="B15" s="30" t="s">
        <v>179</v>
      </c>
      <c r="C15" s="158">
        <v>0</v>
      </c>
      <c r="D15" s="159">
        <v>0</v>
      </c>
      <c r="E15" s="159">
        <v>0.304</v>
      </c>
      <c r="F15" s="159">
        <v>1.2</v>
      </c>
      <c r="G15" s="159">
        <v>1.2</v>
      </c>
      <c r="H15" s="159">
        <v>1.2</v>
      </c>
      <c r="I15" s="159">
        <v>1</v>
      </c>
      <c r="J15" s="159">
        <v>0.75</v>
      </c>
      <c r="K15" s="159">
        <v>0.75</v>
      </c>
      <c r="L15" s="159">
        <v>0.5</v>
      </c>
      <c r="M15" s="159">
        <v>0.75</v>
      </c>
      <c r="N15" s="159">
        <v>0.75</v>
      </c>
      <c r="O15" s="159">
        <v>0.75</v>
      </c>
      <c r="P15" s="159">
        <v>0.75</v>
      </c>
      <c r="Q15" s="159">
        <v>1.2</v>
      </c>
      <c r="R15" s="159">
        <v>1</v>
      </c>
      <c r="S15" s="159">
        <f t="shared" si="0"/>
        <v>12.104</v>
      </c>
    </row>
    <row r="16" spans="1:19" ht="22.5">
      <c r="A16" s="157">
        <v>11</v>
      </c>
      <c r="B16" s="30" t="s">
        <v>180</v>
      </c>
      <c r="C16" s="158">
        <v>0</v>
      </c>
      <c r="D16" s="159">
        <v>0</v>
      </c>
      <c r="E16" s="159">
        <v>0</v>
      </c>
      <c r="F16" s="159">
        <v>1.2</v>
      </c>
      <c r="G16" s="159">
        <v>1.2</v>
      </c>
      <c r="H16" s="159">
        <v>1.2</v>
      </c>
      <c r="I16" s="159">
        <v>1</v>
      </c>
      <c r="J16" s="159">
        <v>0.75</v>
      </c>
      <c r="K16" s="159">
        <v>0.75</v>
      </c>
      <c r="L16" s="159">
        <v>0.5</v>
      </c>
      <c r="M16" s="159">
        <v>0.75</v>
      </c>
      <c r="N16" s="159">
        <v>0.75</v>
      </c>
      <c r="O16" s="159">
        <v>0.75</v>
      </c>
      <c r="P16" s="159">
        <v>0.75</v>
      </c>
      <c r="Q16" s="159">
        <v>1.2</v>
      </c>
      <c r="R16" s="159">
        <v>1</v>
      </c>
      <c r="S16" s="159">
        <f t="shared" si="0"/>
        <v>11.799999999999999</v>
      </c>
    </row>
    <row r="17" spans="1:19" ht="12.75">
      <c r="A17" s="157">
        <v>12</v>
      </c>
      <c r="B17" s="30" t="s">
        <v>181</v>
      </c>
      <c r="C17" s="158">
        <v>0</v>
      </c>
      <c r="D17" s="159">
        <v>0</v>
      </c>
      <c r="E17" s="159">
        <v>0.132</v>
      </c>
      <c r="F17" s="159">
        <v>1.2</v>
      </c>
      <c r="G17" s="159">
        <v>1.2</v>
      </c>
      <c r="H17" s="159">
        <v>1.2</v>
      </c>
      <c r="I17" s="159">
        <v>1</v>
      </c>
      <c r="J17" s="159">
        <v>0.75</v>
      </c>
      <c r="K17" s="159">
        <v>0.75</v>
      </c>
      <c r="L17" s="159">
        <v>0.5</v>
      </c>
      <c r="M17" s="159">
        <v>0.75</v>
      </c>
      <c r="N17" s="159">
        <v>0.75</v>
      </c>
      <c r="O17" s="159">
        <v>0.75</v>
      </c>
      <c r="P17" s="159">
        <v>0.75</v>
      </c>
      <c r="Q17" s="159">
        <v>1.2</v>
      </c>
      <c r="R17" s="159">
        <v>0.799</v>
      </c>
      <c r="S17" s="159">
        <f t="shared" si="0"/>
        <v>11.730999999999998</v>
      </c>
    </row>
    <row r="18" spans="1:19" ht="22.5">
      <c r="A18" s="157">
        <v>13</v>
      </c>
      <c r="B18" s="30" t="s">
        <v>182</v>
      </c>
      <c r="C18" s="158">
        <v>0</v>
      </c>
      <c r="D18" s="159">
        <v>0</v>
      </c>
      <c r="E18" s="159">
        <v>0.086</v>
      </c>
      <c r="F18" s="159">
        <v>1.2</v>
      </c>
      <c r="G18" s="159">
        <v>1.2</v>
      </c>
      <c r="H18" s="159">
        <v>1.2</v>
      </c>
      <c r="I18" s="159">
        <v>1</v>
      </c>
      <c r="J18" s="159">
        <v>0.75</v>
      </c>
      <c r="K18" s="159">
        <v>0.75</v>
      </c>
      <c r="L18" s="159">
        <v>0.5</v>
      </c>
      <c r="M18" s="159">
        <v>0</v>
      </c>
      <c r="N18" s="159">
        <v>0.75</v>
      </c>
      <c r="O18" s="159">
        <v>0.75</v>
      </c>
      <c r="P18" s="159">
        <v>0.75</v>
      </c>
      <c r="Q18" s="159">
        <v>0.813</v>
      </c>
      <c r="R18" s="159">
        <v>1</v>
      </c>
      <c r="S18" s="159">
        <f t="shared" si="0"/>
        <v>10.749</v>
      </c>
    </row>
    <row r="19" spans="1:19" ht="12.75">
      <c r="A19" s="157">
        <v>14</v>
      </c>
      <c r="B19" s="30" t="s">
        <v>183</v>
      </c>
      <c r="C19" s="158">
        <v>0</v>
      </c>
      <c r="D19" s="159">
        <v>0</v>
      </c>
      <c r="E19" s="159">
        <v>0.659</v>
      </c>
      <c r="F19" s="159">
        <v>1.2</v>
      </c>
      <c r="G19" s="159">
        <v>1.2</v>
      </c>
      <c r="H19" s="159">
        <v>1.2</v>
      </c>
      <c r="I19" s="159">
        <v>1</v>
      </c>
      <c r="J19" s="159">
        <v>0.75</v>
      </c>
      <c r="K19" s="159">
        <v>0.75</v>
      </c>
      <c r="L19" s="159">
        <v>0.5</v>
      </c>
      <c r="M19" s="159">
        <v>0.75</v>
      </c>
      <c r="N19" s="159">
        <v>0.75</v>
      </c>
      <c r="O19" s="159">
        <v>0.75</v>
      </c>
      <c r="P19" s="159">
        <v>0.75</v>
      </c>
      <c r="Q19" s="159">
        <v>0.854</v>
      </c>
      <c r="R19" s="159">
        <v>1</v>
      </c>
      <c r="S19" s="159">
        <f t="shared" si="0"/>
        <v>12.113</v>
      </c>
    </row>
    <row r="20" spans="1:19" ht="12.75">
      <c r="A20" s="157">
        <v>15</v>
      </c>
      <c r="B20" s="30" t="s">
        <v>184</v>
      </c>
      <c r="C20" s="158">
        <v>0.675</v>
      </c>
      <c r="D20" s="159">
        <v>0.5</v>
      </c>
      <c r="E20" s="159">
        <v>1.5</v>
      </c>
      <c r="F20" s="159">
        <v>1.2</v>
      </c>
      <c r="G20" s="159">
        <v>1.2</v>
      </c>
      <c r="H20" s="159">
        <v>1.2</v>
      </c>
      <c r="I20" s="159">
        <v>1</v>
      </c>
      <c r="J20" s="159">
        <v>0.75</v>
      </c>
      <c r="K20" s="159">
        <v>0.75</v>
      </c>
      <c r="L20" s="159">
        <v>0.5</v>
      </c>
      <c r="M20" s="159">
        <v>0.75</v>
      </c>
      <c r="N20" s="159">
        <v>0.75</v>
      </c>
      <c r="O20" s="159">
        <v>0.75</v>
      </c>
      <c r="P20" s="159">
        <v>0.75</v>
      </c>
      <c r="Q20" s="159">
        <v>1.098</v>
      </c>
      <c r="R20" s="159">
        <v>0</v>
      </c>
      <c r="S20" s="159">
        <f t="shared" si="0"/>
        <v>13.373000000000001</v>
      </c>
    </row>
    <row r="21" spans="1:19" ht="22.5">
      <c r="A21" s="157">
        <v>16</v>
      </c>
      <c r="B21" s="30" t="s">
        <v>185</v>
      </c>
      <c r="C21" s="158">
        <v>0</v>
      </c>
      <c r="D21" s="159">
        <v>0</v>
      </c>
      <c r="E21" s="159">
        <v>0.208</v>
      </c>
      <c r="F21" s="159">
        <v>1.2</v>
      </c>
      <c r="G21" s="159">
        <v>1.2</v>
      </c>
      <c r="H21" s="159">
        <v>1.2</v>
      </c>
      <c r="I21" s="159">
        <v>1</v>
      </c>
      <c r="J21" s="159">
        <v>0.75</v>
      </c>
      <c r="K21" s="159">
        <v>0.75</v>
      </c>
      <c r="L21" s="159">
        <v>0.5</v>
      </c>
      <c r="M21" s="159">
        <v>0.75</v>
      </c>
      <c r="N21" s="159">
        <v>0.75</v>
      </c>
      <c r="O21" s="159">
        <v>0.75</v>
      </c>
      <c r="P21" s="159">
        <v>0.75</v>
      </c>
      <c r="Q21" s="159">
        <v>1.2</v>
      </c>
      <c r="R21" s="159">
        <v>1</v>
      </c>
      <c r="S21" s="159">
        <f t="shared" si="0"/>
        <v>12.008</v>
      </c>
    </row>
    <row r="22" spans="1:19" ht="12.75">
      <c r="A22" s="157">
        <v>17</v>
      </c>
      <c r="B22" s="30" t="s">
        <v>186</v>
      </c>
      <c r="C22" s="158">
        <v>0</v>
      </c>
      <c r="D22" s="159">
        <v>0</v>
      </c>
      <c r="E22" s="159">
        <v>0.072</v>
      </c>
      <c r="F22" s="159">
        <v>1.2</v>
      </c>
      <c r="G22" s="159">
        <v>1.2</v>
      </c>
      <c r="H22" s="159">
        <v>1.2</v>
      </c>
      <c r="I22" s="159">
        <v>1</v>
      </c>
      <c r="J22" s="159">
        <v>0.75</v>
      </c>
      <c r="K22" s="159">
        <v>0.75</v>
      </c>
      <c r="L22" s="159">
        <v>0.5</v>
      </c>
      <c r="M22" s="159">
        <v>0</v>
      </c>
      <c r="N22" s="159">
        <v>0.75</v>
      </c>
      <c r="O22" s="159">
        <v>0.75</v>
      </c>
      <c r="P22" s="159">
        <v>0.75</v>
      </c>
      <c r="Q22" s="159">
        <v>0.781</v>
      </c>
      <c r="R22" s="159">
        <v>1</v>
      </c>
      <c r="S22" s="159">
        <f t="shared" si="0"/>
        <v>10.703000000000001</v>
      </c>
    </row>
    <row r="23" spans="1:19" ht="12.75">
      <c r="A23" s="157">
        <v>18</v>
      </c>
      <c r="B23" s="30"/>
      <c r="C23" s="158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</row>
    <row r="24" spans="1:19" ht="12.75">
      <c r="A24" s="157">
        <v>19</v>
      </c>
      <c r="B24" s="30"/>
      <c r="C24" s="158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</row>
    <row r="25" spans="1:19" ht="12.75">
      <c r="A25" s="157">
        <v>20</v>
      </c>
      <c r="B25" s="30"/>
      <c r="C25" s="158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</row>
    <row r="26" spans="1:19" ht="12.75">
      <c r="A26" s="157">
        <v>21</v>
      </c>
      <c r="B26" s="30"/>
      <c r="C26" s="158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</row>
    <row r="27" spans="1:19" ht="12.75">
      <c r="A27" s="157">
        <v>22</v>
      </c>
      <c r="B27" s="30"/>
      <c r="C27" s="158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</row>
    <row r="28" spans="1:19" ht="12.75">
      <c r="A28" s="157">
        <v>23</v>
      </c>
      <c r="B28" s="30"/>
      <c r="C28" s="158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</row>
    <row r="29" spans="1:19" ht="12.75">
      <c r="A29" s="157">
        <v>24</v>
      </c>
      <c r="B29" s="30"/>
      <c r="C29" s="158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workbookViewId="0" topLeftCell="A1">
      <selection activeCell="D6" sqref="D6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73" t="s">
        <v>144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8" ht="11.25">
      <c r="A2" s="3"/>
      <c r="B2" s="4"/>
      <c r="C2" s="36"/>
      <c r="D2" s="4"/>
      <c r="E2" s="4"/>
      <c r="F2" s="4"/>
      <c r="G2" s="4"/>
      <c r="H2" s="4"/>
    </row>
    <row r="3" spans="1:11" ht="140.25" customHeight="1">
      <c r="A3" s="262" t="s">
        <v>3</v>
      </c>
      <c r="B3" s="260" t="s">
        <v>102</v>
      </c>
      <c r="C3" s="28" t="s">
        <v>120</v>
      </c>
      <c r="D3" s="35" t="s">
        <v>203</v>
      </c>
      <c r="E3" s="35" t="s">
        <v>200</v>
      </c>
      <c r="F3" s="35" t="s">
        <v>201</v>
      </c>
      <c r="G3" s="85" t="s">
        <v>131</v>
      </c>
      <c r="H3" s="5" t="s">
        <v>24</v>
      </c>
      <c r="I3" s="254" t="s">
        <v>4</v>
      </c>
      <c r="J3" s="254" t="s">
        <v>5</v>
      </c>
      <c r="K3" s="5" t="s">
        <v>6</v>
      </c>
    </row>
    <row r="4" spans="1:11" s="10" customFormat="1" ht="37.5" customHeight="1">
      <c r="A4" s="262"/>
      <c r="B4" s="260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55"/>
      <c r="J4" s="255"/>
      <c r="K4" s="8" t="s">
        <v>25</v>
      </c>
    </row>
    <row r="5" spans="1:11" s="1" customFormat="1" ht="14.25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  <c r="K5" s="38">
        <v>11</v>
      </c>
    </row>
    <row r="6" spans="1:11" ht="22.5">
      <c r="A6" s="11">
        <v>1</v>
      </c>
      <c r="B6" s="16" t="s">
        <v>171</v>
      </c>
      <c r="C6" s="12">
        <v>0</v>
      </c>
      <c r="D6" s="45">
        <v>3530.9</v>
      </c>
      <c r="E6" s="13">
        <v>57.7</v>
      </c>
      <c r="F6" s="45">
        <v>832.2</v>
      </c>
      <c r="G6" s="13">
        <f>D6-E6-F6</f>
        <v>2641</v>
      </c>
      <c r="H6" s="34">
        <f aca="true" t="shared" si="0" ref="H6:H22">C6/G6*100</f>
        <v>0</v>
      </c>
      <c r="I6" s="1">
        <v>1</v>
      </c>
      <c r="J6" s="14">
        <v>0.75</v>
      </c>
      <c r="K6" s="14">
        <f aca="true" t="shared" si="1" ref="K6:K22">I6*J6</f>
        <v>0.75</v>
      </c>
    </row>
    <row r="7" spans="1:11" ht="22.5">
      <c r="A7" s="11">
        <v>2</v>
      </c>
      <c r="B7" s="16" t="s">
        <v>172</v>
      </c>
      <c r="C7" s="45">
        <v>0</v>
      </c>
      <c r="D7" s="45">
        <v>3090.9</v>
      </c>
      <c r="E7" s="13">
        <v>57.7</v>
      </c>
      <c r="F7" s="45">
        <v>537.2</v>
      </c>
      <c r="G7" s="13">
        <f aca="true" t="shared" si="2" ref="G7:G22">D7-E7-F7</f>
        <v>2496</v>
      </c>
      <c r="H7" s="34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22.5">
      <c r="A8" s="11"/>
      <c r="B8" s="16" t="s">
        <v>173</v>
      </c>
      <c r="C8" s="45">
        <v>0</v>
      </c>
      <c r="D8" s="45">
        <v>4530</v>
      </c>
      <c r="E8" s="13">
        <v>857.7</v>
      </c>
      <c r="F8" s="45">
        <v>576</v>
      </c>
      <c r="G8" s="13">
        <f t="shared" si="2"/>
        <v>3096.3</v>
      </c>
      <c r="H8" s="34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22.5">
      <c r="A9" s="11">
        <v>4</v>
      </c>
      <c r="B9" s="16" t="s">
        <v>174</v>
      </c>
      <c r="C9" s="45">
        <v>0</v>
      </c>
      <c r="D9" s="45">
        <v>5056</v>
      </c>
      <c r="E9" s="13">
        <v>2014.8</v>
      </c>
      <c r="F9" s="45">
        <v>885.4</v>
      </c>
      <c r="G9" s="13">
        <f t="shared" si="2"/>
        <v>2155.7999999999997</v>
      </c>
      <c r="H9" s="34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22.5">
      <c r="A10" s="11">
        <v>5</v>
      </c>
      <c r="B10" s="16" t="s">
        <v>175</v>
      </c>
      <c r="C10" s="45">
        <v>0</v>
      </c>
      <c r="D10" s="45">
        <v>4031.5</v>
      </c>
      <c r="E10" s="13">
        <v>115.2</v>
      </c>
      <c r="F10" s="45">
        <v>900</v>
      </c>
      <c r="G10" s="13">
        <f t="shared" si="2"/>
        <v>3016.3</v>
      </c>
      <c r="H10" s="34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22.5">
      <c r="A11" s="11">
        <v>6</v>
      </c>
      <c r="B11" s="16" t="s">
        <v>176</v>
      </c>
      <c r="C11" s="45">
        <v>0</v>
      </c>
      <c r="D11" s="45">
        <v>3958.3</v>
      </c>
      <c r="E11" s="13">
        <v>57.7</v>
      </c>
      <c r="F11" s="45">
        <v>1435.5</v>
      </c>
      <c r="G11" s="13">
        <f t="shared" si="2"/>
        <v>2465.1000000000004</v>
      </c>
      <c r="H11" s="34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22.5">
      <c r="A12" s="11">
        <v>7</v>
      </c>
      <c r="B12" s="16" t="s">
        <v>177</v>
      </c>
      <c r="C12" s="45">
        <v>0</v>
      </c>
      <c r="D12" s="45">
        <v>3047.2</v>
      </c>
      <c r="E12" s="13">
        <v>57.6</v>
      </c>
      <c r="F12" s="45">
        <v>1300.7</v>
      </c>
      <c r="G12" s="13">
        <f t="shared" si="2"/>
        <v>1688.8999999999999</v>
      </c>
      <c r="H12" s="34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22.5">
      <c r="A13" s="11">
        <v>8</v>
      </c>
      <c r="B13" s="16" t="s">
        <v>187</v>
      </c>
      <c r="C13" s="45">
        <v>0</v>
      </c>
      <c r="D13" s="45">
        <v>3913.6</v>
      </c>
      <c r="E13" s="13">
        <v>800.2</v>
      </c>
      <c r="F13" s="45">
        <v>838.2</v>
      </c>
      <c r="G13" s="13">
        <f t="shared" si="2"/>
        <v>2275.2</v>
      </c>
      <c r="H13" s="34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11.25">
      <c r="A14" s="11">
        <v>9</v>
      </c>
      <c r="B14" s="16" t="s">
        <v>178</v>
      </c>
      <c r="C14" s="45">
        <v>0</v>
      </c>
      <c r="D14" s="45">
        <v>5819.9</v>
      </c>
      <c r="E14" s="13">
        <v>115.3</v>
      </c>
      <c r="F14" s="45">
        <v>1047.9</v>
      </c>
      <c r="G14" s="13">
        <f t="shared" si="2"/>
        <v>4656.699999999999</v>
      </c>
      <c r="H14" s="34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22.5">
      <c r="A15" s="11">
        <v>10</v>
      </c>
      <c r="B15" s="16" t="s">
        <v>179</v>
      </c>
      <c r="C15" s="45">
        <v>0</v>
      </c>
      <c r="D15" s="45">
        <v>2495.2</v>
      </c>
      <c r="E15" s="13">
        <v>57.6</v>
      </c>
      <c r="F15" s="45">
        <v>509.5</v>
      </c>
      <c r="G15" s="13">
        <f t="shared" si="2"/>
        <v>1928.1</v>
      </c>
      <c r="H15" s="34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22.5">
      <c r="A16" s="11">
        <v>11</v>
      </c>
      <c r="B16" s="16" t="s">
        <v>180</v>
      </c>
      <c r="C16" s="45">
        <v>0</v>
      </c>
      <c r="D16" s="45">
        <v>3132.1</v>
      </c>
      <c r="E16" s="13">
        <v>57.6</v>
      </c>
      <c r="F16" s="45">
        <v>953.4</v>
      </c>
      <c r="G16" s="13">
        <f t="shared" si="2"/>
        <v>2121.1</v>
      </c>
      <c r="H16" s="34">
        <f t="shared" si="0"/>
        <v>0</v>
      </c>
      <c r="I16" s="1">
        <v>1</v>
      </c>
      <c r="J16" s="14">
        <v>0.75</v>
      </c>
      <c r="K16" s="14">
        <f t="shared" si="1"/>
        <v>0.75</v>
      </c>
    </row>
    <row r="17" spans="1:11" ht="22.5">
      <c r="A17" s="11">
        <v>12</v>
      </c>
      <c r="B17" s="16" t="s">
        <v>181</v>
      </c>
      <c r="C17" s="45">
        <v>0</v>
      </c>
      <c r="D17" s="45">
        <v>3678.9</v>
      </c>
      <c r="E17" s="13">
        <v>57.7</v>
      </c>
      <c r="F17" s="45">
        <v>812.9</v>
      </c>
      <c r="G17" s="13">
        <f t="shared" si="2"/>
        <v>2808.3</v>
      </c>
      <c r="H17" s="34">
        <f t="shared" si="0"/>
        <v>0</v>
      </c>
      <c r="I17" s="1">
        <v>1</v>
      </c>
      <c r="J17" s="14">
        <v>0.75</v>
      </c>
      <c r="K17" s="14">
        <f t="shared" si="1"/>
        <v>0.75</v>
      </c>
    </row>
    <row r="18" spans="1:11" ht="22.5">
      <c r="A18" s="11">
        <v>13</v>
      </c>
      <c r="B18" s="16" t="s">
        <v>182</v>
      </c>
      <c r="C18" s="45">
        <v>0</v>
      </c>
      <c r="D18" s="45">
        <v>3863.4</v>
      </c>
      <c r="E18" s="13">
        <v>115.2</v>
      </c>
      <c r="F18" s="45">
        <v>894.5</v>
      </c>
      <c r="G18" s="13">
        <f t="shared" si="2"/>
        <v>2853.7000000000003</v>
      </c>
      <c r="H18" s="34">
        <f t="shared" si="0"/>
        <v>0</v>
      </c>
      <c r="I18" s="1">
        <v>1</v>
      </c>
      <c r="J18" s="14">
        <v>0.75</v>
      </c>
      <c r="K18" s="14">
        <f t="shared" si="1"/>
        <v>0.75</v>
      </c>
    </row>
    <row r="19" spans="1:11" ht="22.5">
      <c r="A19" s="11">
        <v>14</v>
      </c>
      <c r="B19" s="16" t="s">
        <v>183</v>
      </c>
      <c r="C19" s="45">
        <v>0</v>
      </c>
      <c r="D19" s="45">
        <v>4510.1</v>
      </c>
      <c r="E19" s="13">
        <v>1542.6</v>
      </c>
      <c r="F19" s="45">
        <v>820</v>
      </c>
      <c r="G19" s="13">
        <f>D19-E19-F19</f>
        <v>2147.5000000000005</v>
      </c>
      <c r="H19" s="34">
        <f t="shared" si="0"/>
        <v>0</v>
      </c>
      <c r="I19" s="1">
        <v>1</v>
      </c>
      <c r="J19" s="14">
        <v>0.75</v>
      </c>
      <c r="K19" s="14">
        <f t="shared" si="1"/>
        <v>0.75</v>
      </c>
    </row>
    <row r="20" spans="1:11" ht="22.5">
      <c r="A20" s="11">
        <v>15</v>
      </c>
      <c r="B20" s="16" t="s">
        <v>184</v>
      </c>
      <c r="C20" s="45">
        <v>0</v>
      </c>
      <c r="D20" s="45">
        <v>32763.9</v>
      </c>
      <c r="E20" s="13">
        <v>2439.8</v>
      </c>
      <c r="F20" s="45">
        <v>6814.2</v>
      </c>
      <c r="G20" s="13">
        <f>D20-E20-F20</f>
        <v>23509.9</v>
      </c>
      <c r="H20" s="34">
        <f t="shared" si="0"/>
        <v>0</v>
      </c>
      <c r="I20" s="1">
        <v>1</v>
      </c>
      <c r="J20" s="14">
        <v>0.75</v>
      </c>
      <c r="K20" s="14">
        <f t="shared" si="1"/>
        <v>0.75</v>
      </c>
    </row>
    <row r="21" spans="1:11" ht="22.5">
      <c r="A21" s="11">
        <v>16</v>
      </c>
      <c r="B21" s="16" t="s">
        <v>185</v>
      </c>
      <c r="C21" s="45">
        <v>0</v>
      </c>
      <c r="D21" s="45">
        <v>4568.1</v>
      </c>
      <c r="E21" s="13">
        <v>1939.8</v>
      </c>
      <c r="F21" s="45">
        <v>436</v>
      </c>
      <c r="G21" s="13">
        <f t="shared" si="2"/>
        <v>2192.3</v>
      </c>
      <c r="H21" s="34">
        <f t="shared" si="0"/>
        <v>0</v>
      </c>
      <c r="I21" s="1">
        <v>1</v>
      </c>
      <c r="J21" s="14">
        <v>0.75</v>
      </c>
      <c r="K21" s="14">
        <f t="shared" si="1"/>
        <v>0.75</v>
      </c>
    </row>
    <row r="22" spans="1:11" ht="22.5">
      <c r="A22" s="11">
        <v>17</v>
      </c>
      <c r="B22" s="16" t="s">
        <v>186</v>
      </c>
      <c r="C22" s="45">
        <v>0</v>
      </c>
      <c r="D22" s="45">
        <v>5496.3</v>
      </c>
      <c r="E22" s="13">
        <v>115.3</v>
      </c>
      <c r="F22" s="45">
        <v>1170.8</v>
      </c>
      <c r="G22" s="13">
        <f t="shared" si="2"/>
        <v>4210.2</v>
      </c>
      <c r="H22" s="34">
        <f t="shared" si="0"/>
        <v>0</v>
      </c>
      <c r="I22" s="1">
        <v>1</v>
      </c>
      <c r="J22" s="14">
        <v>0.75</v>
      </c>
      <c r="K22" s="14">
        <f t="shared" si="1"/>
        <v>0.75</v>
      </c>
    </row>
    <row r="23" spans="1:11" ht="11.25">
      <c r="A23" s="11">
        <v>24</v>
      </c>
      <c r="B23" s="16"/>
      <c r="C23" s="12"/>
      <c r="D23" s="46"/>
      <c r="E23" s="18"/>
      <c r="F23" s="46"/>
      <c r="G23" s="13"/>
      <c r="H23" s="34"/>
      <c r="J23" s="14"/>
      <c r="K23" s="14"/>
    </row>
    <row r="24" spans="1:11" ht="11.25">
      <c r="A24" s="270" t="s">
        <v>39</v>
      </c>
      <c r="B24" s="271"/>
      <c r="C24" s="161">
        <f>SUM(C6:C23)</f>
        <v>0</v>
      </c>
      <c r="D24" s="161">
        <f>SUM(D6:D23)</f>
        <v>97486.3</v>
      </c>
      <c r="E24" s="165">
        <f>SUM(E6:E23)</f>
        <v>10459.5</v>
      </c>
      <c r="F24" s="161">
        <f>SUM(F6:F23)</f>
        <v>20764.399999999998</v>
      </c>
      <c r="G24" s="166">
        <f>SUM(G6:G23)</f>
        <v>66262.4</v>
      </c>
      <c r="H24" s="48" t="s">
        <v>8</v>
      </c>
      <c r="I24" s="49" t="s">
        <v>8</v>
      </c>
      <c r="J24" s="174">
        <v>0.75</v>
      </c>
      <c r="K24" s="50" t="s">
        <v>8</v>
      </c>
    </row>
    <row r="25" spans="1:9" s="25" customFormat="1" ht="11.25">
      <c r="A25" s="21"/>
      <c r="B25" s="22"/>
      <c r="C25" s="22"/>
      <c r="D25" s="23"/>
      <c r="E25" s="23"/>
      <c r="F25" s="176"/>
      <c r="G25" s="23"/>
      <c r="H25" s="22"/>
      <c r="I25" s="24"/>
    </row>
    <row r="26" spans="1:9" s="25" customFormat="1" ht="11.25">
      <c r="A26" s="21"/>
      <c r="B26" s="22"/>
      <c r="C26" s="22"/>
      <c r="D26" s="23"/>
      <c r="E26" s="23"/>
      <c r="F26" s="23"/>
      <c r="G26" s="23"/>
      <c r="H26" s="22"/>
      <c r="I26" s="24"/>
    </row>
    <row r="27" spans="1:9" s="25" customFormat="1" ht="11.25">
      <c r="A27" s="21"/>
      <c r="B27" s="22"/>
      <c r="C27" s="22"/>
      <c r="D27" s="23"/>
      <c r="E27" s="23"/>
      <c r="F27" s="23"/>
      <c r="G27" s="23"/>
      <c r="H27" s="22"/>
      <c r="I27" s="24"/>
    </row>
    <row r="28" spans="1:9" s="25" customFormat="1" ht="11.25">
      <c r="A28" s="21"/>
      <c r="B28" s="22"/>
      <c r="C28" s="22"/>
      <c r="D28" s="23"/>
      <c r="E28" s="23"/>
      <c r="F28" s="23"/>
      <c r="G28" s="23"/>
      <c r="H28" s="26"/>
      <c r="I28" s="24"/>
    </row>
    <row r="29" spans="1:9" s="25" customFormat="1" ht="11.25">
      <c r="A29" s="21"/>
      <c r="B29" s="22"/>
      <c r="C29" s="22"/>
      <c r="D29" s="23"/>
      <c r="E29" s="23"/>
      <c r="F29" s="23"/>
      <c r="G29" s="23"/>
      <c r="H29" s="22"/>
      <c r="I29" s="24"/>
    </row>
    <row r="30" spans="1:9" s="25" customFormat="1" ht="11.25">
      <c r="A30" s="21"/>
      <c r="B30" s="22"/>
      <c r="C30" s="22"/>
      <c r="D30" s="23"/>
      <c r="E30" s="23"/>
      <c r="F30" s="23"/>
      <c r="G30" s="23"/>
      <c r="H30" s="22"/>
      <c r="I30" s="24"/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4"/>
      <c r="D32" s="23"/>
      <c r="E32" s="23"/>
      <c r="F32" s="23"/>
      <c r="G32" s="23"/>
      <c r="I32" s="24"/>
    </row>
    <row r="33" spans="1:9" s="25" customFormat="1" ht="11.25">
      <c r="A33" s="24"/>
      <c r="D33" s="23"/>
      <c r="E33" s="23"/>
      <c r="F33" s="23"/>
      <c r="G33" s="23"/>
      <c r="I33" s="24"/>
    </row>
    <row r="34" spans="1:9" s="25" customFormat="1" ht="11.25">
      <c r="A34" s="24"/>
      <c r="D34" s="23"/>
      <c r="E34" s="23"/>
      <c r="F34" s="23"/>
      <c r="G34" s="23"/>
      <c r="I34" s="24"/>
    </row>
    <row r="35" spans="1:9" s="25" customFormat="1" ht="11.25">
      <c r="A35" s="24"/>
      <c r="I35" s="24"/>
    </row>
    <row r="36" spans="1:9" s="25" customFormat="1" ht="11.25">
      <c r="A36" s="24"/>
      <c r="I36" s="24"/>
    </row>
  </sheetData>
  <mergeCells count="6">
    <mergeCell ref="A24:B24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SheetLayoutView="100" workbookViewId="0" topLeftCell="C1">
      <selection activeCell="D23" sqref="D23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73" t="s">
        <v>145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62" t="s">
        <v>9</v>
      </c>
      <c r="B3" s="260" t="s">
        <v>102</v>
      </c>
      <c r="C3" s="28" t="s">
        <v>121</v>
      </c>
      <c r="D3" s="35" t="s">
        <v>205</v>
      </c>
      <c r="E3" s="35" t="s">
        <v>204</v>
      </c>
      <c r="F3" s="29" t="s">
        <v>122</v>
      </c>
      <c r="G3" s="5" t="s">
        <v>24</v>
      </c>
      <c r="H3" s="254" t="s">
        <v>4</v>
      </c>
      <c r="I3" s="254" t="s">
        <v>5</v>
      </c>
      <c r="J3" s="6" t="s">
        <v>6</v>
      </c>
    </row>
    <row r="4" spans="1:10" s="10" customFormat="1" ht="42.75" customHeight="1">
      <c r="A4" s="262"/>
      <c r="B4" s="260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55"/>
      <c r="I4" s="255"/>
      <c r="J4" s="9" t="s">
        <v>29</v>
      </c>
    </row>
    <row r="5" spans="1:10" s="42" customFormat="1" ht="15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38">
        <v>10</v>
      </c>
    </row>
    <row r="6" spans="1:10" ht="22.5">
      <c r="A6" s="11">
        <v>1</v>
      </c>
      <c r="B6" s="16" t="s">
        <v>171</v>
      </c>
      <c r="C6" s="12">
        <v>0</v>
      </c>
      <c r="D6" s="51">
        <v>362</v>
      </c>
      <c r="E6" s="152">
        <v>0</v>
      </c>
      <c r="F6" s="13">
        <f>D6+E6</f>
        <v>362</v>
      </c>
      <c r="G6" s="34">
        <f>C6/F6*100</f>
        <v>0</v>
      </c>
      <c r="H6" s="1">
        <v>1</v>
      </c>
      <c r="I6" s="14">
        <v>0.5</v>
      </c>
      <c r="J6" s="14">
        <f aca="true" t="shared" si="0" ref="J6:J22">H6*I6</f>
        <v>0.5</v>
      </c>
    </row>
    <row r="7" spans="1:10" ht="22.5">
      <c r="A7" s="11">
        <v>2</v>
      </c>
      <c r="B7" s="16" t="s">
        <v>172</v>
      </c>
      <c r="C7" s="12">
        <v>0</v>
      </c>
      <c r="D7" s="51">
        <v>320.2</v>
      </c>
      <c r="E7" s="32">
        <v>0</v>
      </c>
      <c r="F7" s="13">
        <f aca="true" t="shared" si="1" ref="F7:F22">D7+E7</f>
        <v>320.2</v>
      </c>
      <c r="G7" s="34">
        <f aca="true" t="shared" si="2" ref="G7:G22">C7/F7*100</f>
        <v>0</v>
      </c>
      <c r="H7" s="1">
        <v>1</v>
      </c>
      <c r="I7" s="14">
        <v>0.5</v>
      </c>
      <c r="J7" s="14">
        <f t="shared" si="0"/>
        <v>0.5</v>
      </c>
    </row>
    <row r="8" spans="1:10" ht="22.5">
      <c r="A8" s="11">
        <v>3</v>
      </c>
      <c r="B8" s="16" t="s">
        <v>173</v>
      </c>
      <c r="C8" s="12">
        <v>0</v>
      </c>
      <c r="D8" s="51">
        <v>702.1</v>
      </c>
      <c r="E8" s="32">
        <v>0</v>
      </c>
      <c r="F8" s="13">
        <f t="shared" si="1"/>
        <v>702.1</v>
      </c>
      <c r="G8" s="34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22.5">
      <c r="A9" s="11">
        <v>4</v>
      </c>
      <c r="B9" s="16" t="s">
        <v>174</v>
      </c>
      <c r="C9" s="12">
        <v>0</v>
      </c>
      <c r="D9" s="51">
        <v>497.6</v>
      </c>
      <c r="E9" s="32">
        <v>0</v>
      </c>
      <c r="F9" s="13">
        <f t="shared" si="1"/>
        <v>497.6</v>
      </c>
      <c r="G9" s="34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175</v>
      </c>
      <c r="C10" s="12">
        <v>0</v>
      </c>
      <c r="D10" s="51">
        <v>2013.6</v>
      </c>
      <c r="E10" s="32">
        <v>0</v>
      </c>
      <c r="F10" s="13">
        <f t="shared" si="1"/>
        <v>2013.6</v>
      </c>
      <c r="G10" s="34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22.5">
      <c r="A11" s="11">
        <v>6</v>
      </c>
      <c r="B11" s="16" t="s">
        <v>176</v>
      </c>
      <c r="C11" s="12">
        <v>0</v>
      </c>
      <c r="D11" s="51">
        <v>575.8</v>
      </c>
      <c r="E11" s="32">
        <v>0</v>
      </c>
      <c r="F11" s="13">
        <f t="shared" si="1"/>
        <v>575.8</v>
      </c>
      <c r="G11" s="34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22.5">
      <c r="A12" s="11">
        <v>7</v>
      </c>
      <c r="B12" s="16" t="s">
        <v>177</v>
      </c>
      <c r="C12" s="12">
        <v>0</v>
      </c>
      <c r="D12" s="51">
        <v>149.9</v>
      </c>
      <c r="E12" s="32">
        <v>0</v>
      </c>
      <c r="F12" s="13">
        <f t="shared" si="1"/>
        <v>149.9</v>
      </c>
      <c r="G12" s="34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22.5">
      <c r="A13" s="11">
        <v>8</v>
      </c>
      <c r="B13" s="16" t="s">
        <v>187</v>
      </c>
      <c r="C13" s="12">
        <v>0</v>
      </c>
      <c r="D13" s="51">
        <v>895.9</v>
      </c>
      <c r="E13" s="32">
        <v>0</v>
      </c>
      <c r="F13" s="13">
        <f t="shared" si="1"/>
        <v>895.9</v>
      </c>
      <c r="G13" s="34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178</v>
      </c>
      <c r="C14" s="12">
        <v>0</v>
      </c>
      <c r="D14" s="51">
        <v>1562.1</v>
      </c>
      <c r="E14" s="32">
        <v>0</v>
      </c>
      <c r="F14" s="13">
        <f t="shared" si="1"/>
        <v>1562.1</v>
      </c>
      <c r="G14" s="34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22.5">
      <c r="A15" s="11">
        <v>10</v>
      </c>
      <c r="B15" s="16" t="s">
        <v>179</v>
      </c>
      <c r="C15" s="12">
        <v>0</v>
      </c>
      <c r="D15" s="51">
        <v>224</v>
      </c>
      <c r="E15" s="32">
        <v>0</v>
      </c>
      <c r="F15" s="13">
        <f t="shared" si="1"/>
        <v>224</v>
      </c>
      <c r="G15" s="34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22.5">
      <c r="A16" s="11">
        <v>11</v>
      </c>
      <c r="B16" s="16" t="s">
        <v>180</v>
      </c>
      <c r="C16" s="12">
        <v>0</v>
      </c>
      <c r="D16" s="51">
        <v>155.8</v>
      </c>
      <c r="E16" s="32">
        <v>0</v>
      </c>
      <c r="F16" s="13">
        <f t="shared" si="1"/>
        <v>155.8</v>
      </c>
      <c r="G16" s="34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181</v>
      </c>
      <c r="C17" s="12">
        <v>0</v>
      </c>
      <c r="D17" s="51">
        <v>1066</v>
      </c>
      <c r="E17" s="32">
        <v>0</v>
      </c>
      <c r="F17" s="13">
        <f t="shared" si="1"/>
        <v>1066</v>
      </c>
      <c r="G17" s="34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22.5">
      <c r="A18" s="11">
        <v>13</v>
      </c>
      <c r="B18" s="16" t="s">
        <v>182</v>
      </c>
      <c r="C18" s="12">
        <v>0</v>
      </c>
      <c r="D18" s="51">
        <v>612</v>
      </c>
      <c r="E18" s="32">
        <v>0</v>
      </c>
      <c r="F18" s="13">
        <f t="shared" si="1"/>
        <v>612</v>
      </c>
      <c r="G18" s="34">
        <f t="shared" si="2"/>
        <v>0</v>
      </c>
      <c r="H18" s="1">
        <v>1</v>
      </c>
      <c r="I18" s="14">
        <v>0.5</v>
      </c>
      <c r="J18" s="14">
        <f t="shared" si="0"/>
        <v>0.5</v>
      </c>
    </row>
    <row r="19" spans="1:10" ht="11.25">
      <c r="A19" s="11">
        <v>14</v>
      </c>
      <c r="B19" s="16" t="s">
        <v>183</v>
      </c>
      <c r="C19" s="12">
        <v>0</v>
      </c>
      <c r="D19" s="51">
        <v>435.1</v>
      </c>
      <c r="E19" s="32">
        <v>0</v>
      </c>
      <c r="F19" s="13">
        <f t="shared" si="1"/>
        <v>435.1</v>
      </c>
      <c r="G19" s="34">
        <f t="shared" si="2"/>
        <v>0</v>
      </c>
      <c r="H19" s="1">
        <v>1</v>
      </c>
      <c r="I19" s="14">
        <v>0.5</v>
      </c>
      <c r="J19" s="14">
        <f t="shared" si="0"/>
        <v>0.5</v>
      </c>
    </row>
    <row r="20" spans="1:10" ht="22.5">
      <c r="A20" s="11">
        <v>15</v>
      </c>
      <c r="B20" s="16" t="s">
        <v>184</v>
      </c>
      <c r="C20" s="12">
        <v>0</v>
      </c>
      <c r="D20" s="51">
        <v>18737</v>
      </c>
      <c r="E20" s="32">
        <v>0</v>
      </c>
      <c r="F20" s="13">
        <f t="shared" si="1"/>
        <v>18737</v>
      </c>
      <c r="G20" s="34">
        <f t="shared" si="2"/>
        <v>0</v>
      </c>
      <c r="H20" s="1">
        <v>1</v>
      </c>
      <c r="I20" s="14">
        <v>0.5</v>
      </c>
      <c r="J20" s="14">
        <f t="shared" si="0"/>
        <v>0.5</v>
      </c>
    </row>
    <row r="21" spans="1:10" ht="22.5">
      <c r="A21" s="11">
        <v>16</v>
      </c>
      <c r="B21" s="16" t="s">
        <v>185</v>
      </c>
      <c r="C21" s="12">
        <v>0</v>
      </c>
      <c r="D21" s="51">
        <v>507.4</v>
      </c>
      <c r="E21" s="32">
        <v>0</v>
      </c>
      <c r="F21" s="13">
        <f t="shared" si="1"/>
        <v>507.4</v>
      </c>
      <c r="G21" s="34">
        <f t="shared" si="2"/>
        <v>0</v>
      </c>
      <c r="H21" s="1">
        <v>1</v>
      </c>
      <c r="I21" s="14">
        <v>0.5</v>
      </c>
      <c r="J21" s="14">
        <f t="shared" si="0"/>
        <v>0.5</v>
      </c>
    </row>
    <row r="22" spans="1:10" ht="22.5">
      <c r="A22" s="11">
        <v>17</v>
      </c>
      <c r="B22" s="16" t="s">
        <v>186</v>
      </c>
      <c r="C22" s="12">
        <v>0</v>
      </c>
      <c r="D22" s="51">
        <v>1558.5</v>
      </c>
      <c r="E22" s="32">
        <v>0</v>
      </c>
      <c r="F22" s="13">
        <f t="shared" si="1"/>
        <v>1558.5</v>
      </c>
      <c r="G22" s="34">
        <f t="shared" si="2"/>
        <v>0</v>
      </c>
      <c r="H22" s="1">
        <v>1</v>
      </c>
      <c r="I22" s="14">
        <v>0.5</v>
      </c>
      <c r="J22" s="14">
        <f t="shared" si="0"/>
        <v>0.5</v>
      </c>
    </row>
    <row r="23" spans="1:10" ht="11.25">
      <c r="A23" s="11">
        <v>24</v>
      </c>
      <c r="B23" s="16"/>
      <c r="C23" s="12"/>
      <c r="D23" s="18"/>
      <c r="E23" s="153"/>
      <c r="F23" s="13"/>
      <c r="G23" s="34"/>
      <c r="I23" s="14"/>
      <c r="J23" s="14"/>
    </row>
    <row r="24" spans="1:10" ht="11.25">
      <c r="A24" s="270" t="s">
        <v>39</v>
      </c>
      <c r="B24" s="271"/>
      <c r="C24" s="161">
        <f>SUM(C6:C23)</f>
        <v>0</v>
      </c>
      <c r="D24" s="161">
        <f>SUM(D6:D23)</f>
        <v>30375</v>
      </c>
      <c r="E24" s="161">
        <f>SUM(E6:E23)</f>
        <v>0</v>
      </c>
      <c r="F24" s="161">
        <f>SUM(F6:F23)</f>
        <v>30375</v>
      </c>
      <c r="G24" s="48" t="s">
        <v>8</v>
      </c>
      <c r="H24" s="49" t="s">
        <v>8</v>
      </c>
      <c r="I24" s="174">
        <v>0.5</v>
      </c>
      <c r="J24" s="50" t="s">
        <v>8</v>
      </c>
    </row>
    <row r="25" spans="1:8" s="25" customFormat="1" ht="11.25">
      <c r="A25" s="21"/>
      <c r="B25" s="22"/>
      <c r="C25" s="22"/>
      <c r="D25" s="23"/>
      <c r="E25" s="23"/>
      <c r="F25" s="23"/>
      <c r="G25" s="22"/>
      <c r="H25" s="24"/>
    </row>
    <row r="26" spans="1:8" s="25" customFormat="1" ht="11.25">
      <c r="A26" s="21"/>
      <c r="B26" s="22"/>
      <c r="C26" s="22"/>
      <c r="D26" s="23"/>
      <c r="E26" s="23"/>
      <c r="F26" s="23"/>
      <c r="G26" s="22"/>
      <c r="H26" s="24"/>
    </row>
    <row r="27" spans="1:8" s="25" customFormat="1" ht="11.25">
      <c r="A27" s="21"/>
      <c r="B27" s="22"/>
      <c r="C27" s="22"/>
      <c r="D27" s="23"/>
      <c r="E27" s="23"/>
      <c r="F27" s="23"/>
      <c r="G27" s="22"/>
      <c r="H27" s="24"/>
    </row>
    <row r="28" spans="1:8" s="25" customFormat="1" ht="11.25">
      <c r="A28" s="21"/>
      <c r="B28" s="22"/>
      <c r="C28" s="22"/>
      <c r="D28" s="23"/>
      <c r="E28" s="23"/>
      <c r="F28" s="23"/>
      <c r="G28" s="26"/>
      <c r="H28" s="24"/>
    </row>
    <row r="29" spans="1:8" s="25" customFormat="1" ht="11.25">
      <c r="A29" s="21"/>
      <c r="B29" s="22"/>
      <c r="C29" s="22"/>
      <c r="D29" s="23"/>
      <c r="E29" s="23"/>
      <c r="F29" s="23"/>
      <c r="G29" s="22"/>
      <c r="H29" s="24"/>
    </row>
    <row r="30" spans="1:8" s="25" customFormat="1" ht="11.25">
      <c r="A30" s="21"/>
      <c r="B30" s="22"/>
      <c r="C30" s="22"/>
      <c r="D30" s="23"/>
      <c r="E30" s="23"/>
      <c r="F30" s="23"/>
      <c r="G30" s="22"/>
      <c r="H30" s="24"/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4"/>
      <c r="D32" s="23"/>
      <c r="E32" s="23"/>
      <c r="F32" s="23"/>
      <c r="H32" s="24"/>
    </row>
    <row r="33" spans="1:8" s="25" customFormat="1" ht="11.25">
      <c r="A33" s="24"/>
      <c r="D33" s="23"/>
      <c r="E33" s="23"/>
      <c r="F33" s="23"/>
      <c r="H33" s="24"/>
    </row>
    <row r="34" spans="1:8" s="25" customFormat="1" ht="11.25">
      <c r="A34" s="24"/>
      <c r="D34" s="23"/>
      <c r="E34" s="23"/>
      <c r="F34" s="23"/>
      <c r="H34" s="24"/>
    </row>
    <row r="35" spans="1:8" s="25" customFormat="1" ht="11.25">
      <c r="A35" s="24"/>
      <c r="H35" s="24"/>
    </row>
    <row r="36" spans="1:8" s="25" customFormat="1" ht="11.25">
      <c r="A36" s="24"/>
      <c r="H36" s="24"/>
    </row>
  </sheetData>
  <mergeCells count="6">
    <mergeCell ref="A24:B24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37"/>
  <sheetViews>
    <sheetView zoomScaleSheetLayoutView="100" workbookViewId="0" topLeftCell="O4">
      <pane xSplit="14880" topLeftCell="P15" activePane="topLeft" state="split"/>
      <selection pane="topLeft" activeCell="M7" sqref="M7"/>
      <selection pane="topRight" activeCell="P10" sqref="P10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69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74" t="s">
        <v>146</v>
      </c>
      <c r="D2" s="274"/>
      <c r="E2" s="274"/>
      <c r="F2" s="274"/>
      <c r="G2" s="274"/>
      <c r="H2" s="274"/>
      <c r="I2" s="274"/>
      <c r="J2" s="274"/>
      <c r="K2" s="274"/>
      <c r="L2" s="4"/>
      <c r="M2" s="4"/>
      <c r="N2" s="4"/>
      <c r="O2" s="4"/>
      <c r="P2" s="4"/>
      <c r="Q2" s="4"/>
    </row>
    <row r="3" spans="1:17" ht="13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4"/>
      <c r="M3" s="4"/>
      <c r="N3" s="4"/>
      <c r="O3" s="4"/>
      <c r="P3" s="4"/>
      <c r="Q3" s="4"/>
    </row>
    <row r="4" spans="1:20" ht="195.75" customHeight="1">
      <c r="A4" s="262" t="s">
        <v>9</v>
      </c>
      <c r="B4" s="260" t="s">
        <v>102</v>
      </c>
      <c r="C4" s="5" t="s">
        <v>222</v>
      </c>
      <c r="D4" s="5" t="s">
        <v>223</v>
      </c>
      <c r="E4" s="35" t="s">
        <v>31</v>
      </c>
      <c r="F4" s="35" t="s">
        <v>198</v>
      </c>
      <c r="G4" s="35" t="s">
        <v>206</v>
      </c>
      <c r="H4" s="70" t="s">
        <v>132</v>
      </c>
      <c r="I4" s="35" t="s">
        <v>207</v>
      </c>
      <c r="J4" s="35" t="s">
        <v>208</v>
      </c>
      <c r="K4" s="5" t="s">
        <v>209</v>
      </c>
      <c r="L4" s="6" t="s">
        <v>133</v>
      </c>
      <c r="M4" s="35" t="s">
        <v>203</v>
      </c>
      <c r="N4" s="35" t="s">
        <v>210</v>
      </c>
      <c r="O4" s="35" t="s">
        <v>211</v>
      </c>
      <c r="P4" s="29" t="s">
        <v>147</v>
      </c>
      <c r="Q4" s="5" t="s">
        <v>60</v>
      </c>
      <c r="R4" s="254" t="s">
        <v>4</v>
      </c>
      <c r="S4" s="254" t="s">
        <v>10</v>
      </c>
      <c r="T4" s="6" t="s">
        <v>6</v>
      </c>
    </row>
    <row r="5" spans="1:20" s="10" customFormat="1" ht="45.75" customHeight="1">
      <c r="A5" s="262"/>
      <c r="B5" s="260"/>
      <c r="C5" s="5" t="s">
        <v>30</v>
      </c>
      <c r="D5" s="5" t="s">
        <v>30</v>
      </c>
      <c r="E5" s="8" t="s">
        <v>32</v>
      </c>
      <c r="F5" s="8" t="s">
        <v>26</v>
      </c>
      <c r="G5" s="8" t="s">
        <v>153</v>
      </c>
      <c r="H5" s="71" t="s">
        <v>55</v>
      </c>
      <c r="I5" s="8" t="s">
        <v>26</v>
      </c>
      <c r="J5" s="8" t="s">
        <v>152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55"/>
      <c r="S5" s="255"/>
      <c r="T5" s="9" t="s">
        <v>35</v>
      </c>
    </row>
    <row r="6" spans="1:20" s="10" customFormat="1" ht="13.5" customHeight="1">
      <c r="A6" s="41">
        <v>1</v>
      </c>
      <c r="B6" s="41">
        <v>2</v>
      </c>
      <c r="C6" s="41">
        <v>3</v>
      </c>
      <c r="D6" s="41">
        <v>4</v>
      </c>
      <c r="E6" s="8">
        <v>5</v>
      </c>
      <c r="F6" s="8">
        <v>6</v>
      </c>
      <c r="G6" s="8">
        <v>7</v>
      </c>
      <c r="H6" s="71" t="s">
        <v>56</v>
      </c>
      <c r="I6" s="8">
        <v>9</v>
      </c>
      <c r="J6" s="8">
        <v>10</v>
      </c>
      <c r="K6" s="8">
        <v>11</v>
      </c>
      <c r="L6" s="8">
        <v>12</v>
      </c>
      <c r="M6" s="41">
        <v>13</v>
      </c>
      <c r="N6" s="41">
        <v>14</v>
      </c>
      <c r="O6" s="41">
        <v>15</v>
      </c>
      <c r="P6" s="41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22.5">
      <c r="A7" s="11">
        <v>1</v>
      </c>
      <c r="B7" s="16" t="s">
        <v>171</v>
      </c>
      <c r="C7" s="51">
        <v>0</v>
      </c>
      <c r="D7" s="51">
        <v>0</v>
      </c>
      <c r="E7" s="32">
        <f>D7-C7</f>
        <v>0</v>
      </c>
      <c r="F7" s="32">
        <v>3562.3</v>
      </c>
      <c r="G7" s="45">
        <v>889.9</v>
      </c>
      <c r="H7" s="72">
        <f>F7-G7</f>
        <v>2672.4</v>
      </c>
      <c r="I7" s="40">
        <v>23.1</v>
      </c>
      <c r="J7" s="40">
        <v>0</v>
      </c>
      <c r="K7" s="32">
        <f>I7-J7</f>
        <v>23.1</v>
      </c>
      <c r="L7" s="12">
        <f>SUM(H7-K7)</f>
        <v>2649.3</v>
      </c>
      <c r="M7" s="45">
        <v>3530.9</v>
      </c>
      <c r="N7" s="13">
        <v>57.7</v>
      </c>
      <c r="O7" s="45">
        <v>832.2</v>
      </c>
      <c r="P7" s="13">
        <f>M7-N7-O7</f>
        <v>2641</v>
      </c>
      <c r="Q7" s="17">
        <f>L7/P7*100</f>
        <v>100.31427489587279</v>
      </c>
      <c r="R7" s="1">
        <v>0</v>
      </c>
      <c r="S7" s="14">
        <v>0.75</v>
      </c>
      <c r="T7" s="14">
        <v>0</v>
      </c>
    </row>
    <row r="8" spans="1:20" ht="22.5">
      <c r="A8" s="11">
        <v>2</v>
      </c>
      <c r="B8" s="16" t="s">
        <v>172</v>
      </c>
      <c r="C8" s="51">
        <v>0</v>
      </c>
      <c r="D8" s="51">
        <v>0</v>
      </c>
      <c r="E8" s="32">
        <f aca="true" t="shared" si="0" ref="E8:E23">D8-C8</f>
        <v>0</v>
      </c>
      <c r="F8" s="32">
        <v>3137.7</v>
      </c>
      <c r="G8" s="45">
        <v>594.9</v>
      </c>
      <c r="H8" s="72">
        <f aca="true" t="shared" si="1" ref="H8:H23">F8-G8</f>
        <v>2542.7999999999997</v>
      </c>
      <c r="I8" s="40">
        <v>60</v>
      </c>
      <c r="J8" s="40">
        <v>0</v>
      </c>
      <c r="K8" s="32">
        <f aca="true" t="shared" si="2" ref="K8:K22">I8-J8</f>
        <v>60</v>
      </c>
      <c r="L8" s="12">
        <f aca="true" t="shared" si="3" ref="L8:L25">SUM(H8-K8)</f>
        <v>2482.7999999999997</v>
      </c>
      <c r="M8" s="45">
        <v>3090.9</v>
      </c>
      <c r="N8" s="13">
        <v>57.7</v>
      </c>
      <c r="O8" s="45">
        <v>537.2</v>
      </c>
      <c r="P8" s="13">
        <f aca="true" t="shared" si="4" ref="P8:P23">M8-N8-O8</f>
        <v>2496</v>
      </c>
      <c r="Q8" s="17">
        <f aca="true" t="shared" si="5" ref="Q8:Q23">L8/P8*100</f>
        <v>99.47115384615384</v>
      </c>
      <c r="R8" s="1">
        <v>1</v>
      </c>
      <c r="S8" s="14">
        <v>0.75</v>
      </c>
      <c r="T8" s="14">
        <f>R8*S8</f>
        <v>0.75</v>
      </c>
    </row>
    <row r="9" spans="1:20" ht="22.5">
      <c r="A9" s="11">
        <v>3</v>
      </c>
      <c r="B9" s="16" t="s">
        <v>173</v>
      </c>
      <c r="C9" s="51">
        <v>0</v>
      </c>
      <c r="D9" s="51">
        <v>0</v>
      </c>
      <c r="E9" s="32">
        <f t="shared" si="0"/>
        <v>0</v>
      </c>
      <c r="F9" s="32">
        <v>4745.8</v>
      </c>
      <c r="G9" s="45">
        <v>1433.7</v>
      </c>
      <c r="H9" s="72">
        <f t="shared" si="1"/>
        <v>3312.1000000000004</v>
      </c>
      <c r="I9" s="40">
        <v>751.3</v>
      </c>
      <c r="J9" s="40">
        <v>742.5</v>
      </c>
      <c r="K9" s="32">
        <f t="shared" si="2"/>
        <v>8.799999999999955</v>
      </c>
      <c r="L9" s="12">
        <f t="shared" si="3"/>
        <v>3303.3</v>
      </c>
      <c r="M9" s="45">
        <v>4530</v>
      </c>
      <c r="N9" s="13">
        <v>857.7</v>
      </c>
      <c r="O9" s="45">
        <v>576</v>
      </c>
      <c r="P9" s="13">
        <f t="shared" si="4"/>
        <v>3096.3</v>
      </c>
      <c r="Q9" s="17">
        <f t="shared" si="5"/>
        <v>106.68539870167619</v>
      </c>
      <c r="R9" s="1">
        <v>1</v>
      </c>
      <c r="S9" s="14">
        <v>0.75</v>
      </c>
      <c r="T9" s="14">
        <v>0.75</v>
      </c>
    </row>
    <row r="10" spans="1:20" ht="22.5">
      <c r="A10" s="11">
        <v>4</v>
      </c>
      <c r="B10" s="16" t="s">
        <v>174</v>
      </c>
      <c r="C10" s="51">
        <v>0</v>
      </c>
      <c r="D10" s="51">
        <v>0</v>
      </c>
      <c r="E10" s="32">
        <f t="shared" si="0"/>
        <v>0</v>
      </c>
      <c r="F10" s="32">
        <v>5056.1</v>
      </c>
      <c r="G10" s="45">
        <v>2900.3</v>
      </c>
      <c r="H10" s="72">
        <f t="shared" si="1"/>
        <v>2155.8</v>
      </c>
      <c r="I10" s="40">
        <v>1958</v>
      </c>
      <c r="J10" s="40">
        <v>1957.4</v>
      </c>
      <c r="K10" s="32">
        <v>98</v>
      </c>
      <c r="L10" s="12">
        <f t="shared" si="3"/>
        <v>2057.8</v>
      </c>
      <c r="M10" s="45">
        <v>5056</v>
      </c>
      <c r="N10" s="13">
        <v>2014.8</v>
      </c>
      <c r="O10" s="45">
        <v>885.4</v>
      </c>
      <c r="P10" s="13">
        <f t="shared" si="4"/>
        <v>2155.7999999999997</v>
      </c>
      <c r="Q10" s="17">
        <f t="shared" si="5"/>
        <v>95.45412375916136</v>
      </c>
      <c r="R10" s="1">
        <v>1</v>
      </c>
      <c r="S10" s="14">
        <v>0.75</v>
      </c>
      <c r="T10" s="14">
        <v>0.75</v>
      </c>
    </row>
    <row r="11" spans="1:20" ht="22.5">
      <c r="A11" s="11">
        <v>5</v>
      </c>
      <c r="B11" s="16" t="s">
        <v>175</v>
      </c>
      <c r="C11" s="51">
        <v>0</v>
      </c>
      <c r="D11" s="51">
        <v>0</v>
      </c>
      <c r="E11" s="32">
        <f t="shared" si="0"/>
        <v>0</v>
      </c>
      <c r="F11" s="32">
        <v>4279.9</v>
      </c>
      <c r="G11" s="45">
        <v>1015.2</v>
      </c>
      <c r="H11" s="72">
        <f t="shared" si="1"/>
        <v>3264.7</v>
      </c>
      <c r="I11" s="40">
        <v>316.4</v>
      </c>
      <c r="J11" s="40">
        <v>0</v>
      </c>
      <c r="K11" s="32">
        <v>58.3</v>
      </c>
      <c r="L11" s="12">
        <f t="shared" si="3"/>
        <v>3206.3999999999996</v>
      </c>
      <c r="M11" s="45">
        <v>4031.5</v>
      </c>
      <c r="N11" s="13">
        <v>115.2</v>
      </c>
      <c r="O11" s="45">
        <v>900</v>
      </c>
      <c r="P11" s="13">
        <f t="shared" si="4"/>
        <v>3016.3</v>
      </c>
      <c r="Q11" s="17">
        <f t="shared" si="5"/>
        <v>106.30242349898882</v>
      </c>
      <c r="R11" s="1">
        <v>0</v>
      </c>
      <c r="S11" s="14">
        <v>0.75</v>
      </c>
      <c r="T11" s="14">
        <f>R11*S11</f>
        <v>0</v>
      </c>
    </row>
    <row r="12" spans="1:20" ht="22.5">
      <c r="A12" s="11">
        <v>6</v>
      </c>
      <c r="B12" s="16" t="s">
        <v>176</v>
      </c>
      <c r="C12" s="51">
        <v>0</v>
      </c>
      <c r="D12" s="51">
        <v>0</v>
      </c>
      <c r="E12" s="32">
        <f t="shared" si="0"/>
        <v>0</v>
      </c>
      <c r="F12" s="32">
        <v>3958.3</v>
      </c>
      <c r="G12" s="45">
        <v>1493.2</v>
      </c>
      <c r="H12" s="72">
        <f t="shared" si="1"/>
        <v>2465.1000000000004</v>
      </c>
      <c r="I12" s="40">
        <v>43.2</v>
      </c>
      <c r="J12" s="40">
        <v>0</v>
      </c>
      <c r="K12" s="32">
        <f t="shared" si="2"/>
        <v>43.2</v>
      </c>
      <c r="L12" s="12">
        <f t="shared" si="3"/>
        <v>2421.9000000000005</v>
      </c>
      <c r="M12" s="45">
        <v>3958.3</v>
      </c>
      <c r="N12" s="13">
        <v>57.7</v>
      </c>
      <c r="O12" s="45">
        <v>1435.5</v>
      </c>
      <c r="P12" s="13">
        <f t="shared" si="4"/>
        <v>2465.1000000000004</v>
      </c>
      <c r="Q12" s="17">
        <f t="shared" si="5"/>
        <v>98.2475355969332</v>
      </c>
      <c r="R12" s="1">
        <v>1</v>
      </c>
      <c r="S12" s="14">
        <v>0.75</v>
      </c>
      <c r="T12" s="14">
        <f>R12*S12</f>
        <v>0.75</v>
      </c>
    </row>
    <row r="13" spans="1:20" ht="22.5">
      <c r="A13" s="11">
        <v>7</v>
      </c>
      <c r="B13" s="16" t="s">
        <v>177</v>
      </c>
      <c r="C13" s="51">
        <v>0</v>
      </c>
      <c r="D13" s="51">
        <v>0</v>
      </c>
      <c r="E13" s="32">
        <f t="shared" si="0"/>
        <v>0</v>
      </c>
      <c r="F13" s="32">
        <v>3047.2</v>
      </c>
      <c r="G13" s="45">
        <v>1358.3</v>
      </c>
      <c r="H13" s="72">
        <f t="shared" si="1"/>
        <v>1688.8999999999999</v>
      </c>
      <c r="I13" s="40">
        <v>0</v>
      </c>
      <c r="J13" s="40">
        <v>0</v>
      </c>
      <c r="K13" s="32">
        <f t="shared" si="2"/>
        <v>0</v>
      </c>
      <c r="L13" s="12">
        <f t="shared" si="3"/>
        <v>1688.8999999999999</v>
      </c>
      <c r="M13" s="45">
        <v>3047.2</v>
      </c>
      <c r="N13" s="13">
        <v>57.6</v>
      </c>
      <c r="O13" s="45">
        <v>1300.7</v>
      </c>
      <c r="P13" s="13">
        <f t="shared" si="4"/>
        <v>1688.8999999999999</v>
      </c>
      <c r="Q13" s="17">
        <f t="shared" si="5"/>
        <v>100</v>
      </c>
      <c r="R13" s="1">
        <v>1</v>
      </c>
      <c r="S13" s="14">
        <v>0.75</v>
      </c>
      <c r="T13" s="14">
        <v>0.75</v>
      </c>
    </row>
    <row r="14" spans="1:20" ht="22.5">
      <c r="A14" s="11">
        <v>8</v>
      </c>
      <c r="B14" s="16" t="s">
        <v>187</v>
      </c>
      <c r="C14" s="51">
        <v>0</v>
      </c>
      <c r="D14" s="51">
        <v>0</v>
      </c>
      <c r="E14" s="32">
        <f t="shared" si="0"/>
        <v>0</v>
      </c>
      <c r="F14" s="32">
        <v>3913.6</v>
      </c>
      <c r="G14" s="45">
        <v>1638.3</v>
      </c>
      <c r="H14" s="72">
        <f t="shared" si="1"/>
        <v>2275.3</v>
      </c>
      <c r="I14" s="40">
        <v>1119.4</v>
      </c>
      <c r="J14" s="40">
        <v>1085.1</v>
      </c>
      <c r="K14" s="32">
        <f t="shared" si="2"/>
        <v>34.30000000000018</v>
      </c>
      <c r="L14" s="12">
        <f t="shared" si="3"/>
        <v>2241</v>
      </c>
      <c r="M14" s="45">
        <v>3913.6</v>
      </c>
      <c r="N14" s="13">
        <v>800.2</v>
      </c>
      <c r="O14" s="45">
        <v>838.2</v>
      </c>
      <c r="P14" s="13">
        <f t="shared" si="4"/>
        <v>2275.2</v>
      </c>
      <c r="Q14" s="17">
        <f t="shared" si="5"/>
        <v>98.49683544303798</v>
      </c>
      <c r="R14" s="1">
        <v>1</v>
      </c>
      <c r="S14" s="14">
        <v>0.75</v>
      </c>
      <c r="T14" s="14">
        <v>0.75</v>
      </c>
    </row>
    <row r="15" spans="1:20" ht="22.5">
      <c r="A15" s="11">
        <v>9</v>
      </c>
      <c r="B15" s="16" t="s">
        <v>178</v>
      </c>
      <c r="C15" s="51">
        <v>0</v>
      </c>
      <c r="D15" s="51">
        <v>0</v>
      </c>
      <c r="E15" s="32">
        <f t="shared" si="0"/>
        <v>0</v>
      </c>
      <c r="F15" s="32">
        <v>5819.9</v>
      </c>
      <c r="G15" s="45">
        <v>1163.2</v>
      </c>
      <c r="H15" s="72">
        <f t="shared" si="1"/>
        <v>4656.7</v>
      </c>
      <c r="I15" s="40">
        <v>180</v>
      </c>
      <c r="J15" s="40">
        <v>180</v>
      </c>
      <c r="K15" s="32">
        <f t="shared" si="2"/>
        <v>0</v>
      </c>
      <c r="L15" s="12">
        <f t="shared" si="3"/>
        <v>4656.7</v>
      </c>
      <c r="M15" s="45">
        <v>5819.9</v>
      </c>
      <c r="N15" s="13">
        <v>115.3</v>
      </c>
      <c r="O15" s="45">
        <v>1047.9</v>
      </c>
      <c r="P15" s="13">
        <f t="shared" si="4"/>
        <v>4656.699999999999</v>
      </c>
      <c r="Q15" s="17">
        <f t="shared" si="5"/>
        <v>100.00000000000003</v>
      </c>
      <c r="R15" s="1">
        <v>1</v>
      </c>
      <c r="S15" s="14">
        <v>0.75</v>
      </c>
      <c r="T15" s="14">
        <v>0.75</v>
      </c>
    </row>
    <row r="16" spans="1:20" ht="22.5">
      <c r="A16" s="11">
        <v>10</v>
      </c>
      <c r="B16" s="16" t="s">
        <v>179</v>
      </c>
      <c r="C16" s="51">
        <v>0</v>
      </c>
      <c r="D16" s="51">
        <v>0</v>
      </c>
      <c r="E16" s="32">
        <f t="shared" si="0"/>
        <v>0</v>
      </c>
      <c r="F16" s="32">
        <v>2495.2</v>
      </c>
      <c r="G16" s="45">
        <v>567.1</v>
      </c>
      <c r="H16" s="72">
        <f t="shared" si="1"/>
        <v>1928.1</v>
      </c>
      <c r="I16" s="40">
        <v>100</v>
      </c>
      <c r="J16" s="40">
        <v>100</v>
      </c>
      <c r="K16" s="32">
        <f t="shared" si="2"/>
        <v>0</v>
      </c>
      <c r="L16" s="12">
        <f t="shared" si="3"/>
        <v>1928.1</v>
      </c>
      <c r="M16" s="45">
        <v>2495.2</v>
      </c>
      <c r="N16" s="13">
        <v>57.6</v>
      </c>
      <c r="O16" s="45">
        <v>509.5</v>
      </c>
      <c r="P16" s="13">
        <f t="shared" si="4"/>
        <v>1928.1</v>
      </c>
      <c r="Q16" s="17">
        <f t="shared" si="5"/>
        <v>100</v>
      </c>
      <c r="R16" s="1">
        <v>1</v>
      </c>
      <c r="S16" s="14">
        <v>0.75</v>
      </c>
      <c r="T16" s="14">
        <v>0.75</v>
      </c>
    </row>
    <row r="17" spans="1:20" ht="22.5">
      <c r="A17" s="11">
        <v>11</v>
      </c>
      <c r="B17" s="16" t="s">
        <v>180</v>
      </c>
      <c r="C17" s="51">
        <v>0</v>
      </c>
      <c r="D17" s="51">
        <v>0</v>
      </c>
      <c r="E17" s="32">
        <f t="shared" si="0"/>
        <v>0</v>
      </c>
      <c r="F17" s="32">
        <v>3132.1</v>
      </c>
      <c r="G17" s="45">
        <v>1011.1</v>
      </c>
      <c r="H17" s="72">
        <f t="shared" si="1"/>
        <v>2121</v>
      </c>
      <c r="I17" s="40">
        <v>0.5</v>
      </c>
      <c r="J17" s="40">
        <v>0</v>
      </c>
      <c r="K17" s="32">
        <f t="shared" si="2"/>
        <v>0.5</v>
      </c>
      <c r="L17" s="12">
        <f t="shared" si="3"/>
        <v>2120.5</v>
      </c>
      <c r="M17" s="45">
        <v>3132.1</v>
      </c>
      <c r="N17" s="13">
        <v>57.6</v>
      </c>
      <c r="O17" s="45">
        <v>953.4</v>
      </c>
      <c r="P17" s="13">
        <f t="shared" si="4"/>
        <v>2121.1</v>
      </c>
      <c r="Q17" s="17">
        <f t="shared" si="5"/>
        <v>99.97171279053322</v>
      </c>
      <c r="R17" s="1">
        <v>1</v>
      </c>
      <c r="S17" s="14">
        <v>0.75</v>
      </c>
      <c r="T17" s="14">
        <v>0.75</v>
      </c>
    </row>
    <row r="18" spans="1:20" ht="22.5">
      <c r="A18" s="11">
        <v>12</v>
      </c>
      <c r="B18" s="16" t="s">
        <v>181</v>
      </c>
      <c r="C18" s="51">
        <v>0</v>
      </c>
      <c r="D18" s="51">
        <v>0</v>
      </c>
      <c r="E18" s="32">
        <f t="shared" si="0"/>
        <v>0</v>
      </c>
      <c r="F18" s="32">
        <v>3678.9</v>
      </c>
      <c r="G18" s="45">
        <v>870.6</v>
      </c>
      <c r="H18" s="72">
        <f t="shared" si="1"/>
        <v>2808.3</v>
      </c>
      <c r="I18" s="40">
        <v>8.7</v>
      </c>
      <c r="J18" s="40">
        <v>0</v>
      </c>
      <c r="K18" s="32">
        <f t="shared" si="2"/>
        <v>8.7</v>
      </c>
      <c r="L18" s="12">
        <f t="shared" si="3"/>
        <v>2799.6000000000004</v>
      </c>
      <c r="M18" s="45">
        <v>3678.9</v>
      </c>
      <c r="N18" s="13">
        <v>57.7</v>
      </c>
      <c r="O18" s="45">
        <v>812.9</v>
      </c>
      <c r="P18" s="13">
        <f t="shared" si="4"/>
        <v>2808.3</v>
      </c>
      <c r="Q18" s="17">
        <f t="shared" si="5"/>
        <v>99.69020403803013</v>
      </c>
      <c r="R18" s="1">
        <v>1</v>
      </c>
      <c r="S18" s="14">
        <v>0.75</v>
      </c>
      <c r="T18" s="14">
        <v>0.75</v>
      </c>
    </row>
    <row r="19" spans="1:20" ht="22.5">
      <c r="A19" s="11">
        <v>13</v>
      </c>
      <c r="B19" s="16" t="s">
        <v>182</v>
      </c>
      <c r="C19" s="51">
        <v>0</v>
      </c>
      <c r="D19" s="51">
        <v>0</v>
      </c>
      <c r="E19" s="32">
        <f t="shared" si="0"/>
        <v>0</v>
      </c>
      <c r="F19" s="32">
        <v>3909.4</v>
      </c>
      <c r="G19" s="45">
        <v>1009.7</v>
      </c>
      <c r="H19" s="72">
        <f t="shared" si="1"/>
        <v>2899.7</v>
      </c>
      <c r="I19" s="40">
        <v>0</v>
      </c>
      <c r="J19" s="40">
        <v>0</v>
      </c>
      <c r="K19" s="32">
        <f t="shared" si="2"/>
        <v>0</v>
      </c>
      <c r="L19" s="12">
        <f t="shared" si="3"/>
        <v>2899.7</v>
      </c>
      <c r="M19" s="45">
        <v>3863.4</v>
      </c>
      <c r="N19" s="13">
        <v>115.2</v>
      </c>
      <c r="O19" s="45">
        <v>894.5</v>
      </c>
      <c r="P19" s="13">
        <f t="shared" si="4"/>
        <v>2853.7000000000003</v>
      </c>
      <c r="Q19" s="17">
        <f t="shared" si="5"/>
        <v>101.61194239058062</v>
      </c>
      <c r="R19" s="1">
        <v>0</v>
      </c>
      <c r="S19" s="14">
        <v>0.75</v>
      </c>
      <c r="T19" s="14">
        <v>0</v>
      </c>
    </row>
    <row r="20" spans="1:20" ht="22.5">
      <c r="A20" s="11">
        <v>14</v>
      </c>
      <c r="B20" s="16" t="s">
        <v>183</v>
      </c>
      <c r="C20" s="51">
        <v>0</v>
      </c>
      <c r="D20" s="51">
        <v>0</v>
      </c>
      <c r="E20" s="32">
        <f t="shared" si="0"/>
        <v>0</v>
      </c>
      <c r="F20" s="32">
        <v>4532.2</v>
      </c>
      <c r="G20" s="45">
        <v>2362.7</v>
      </c>
      <c r="H20" s="72">
        <f t="shared" si="1"/>
        <v>2169.5</v>
      </c>
      <c r="I20" s="40">
        <v>1527.7</v>
      </c>
      <c r="J20" s="40">
        <v>1485</v>
      </c>
      <c r="K20" s="32">
        <f t="shared" si="2"/>
        <v>42.700000000000045</v>
      </c>
      <c r="L20" s="12">
        <f t="shared" si="3"/>
        <v>2126.8</v>
      </c>
      <c r="M20" s="45">
        <v>4510.1</v>
      </c>
      <c r="N20" s="13">
        <v>1542.6</v>
      </c>
      <c r="O20" s="45">
        <v>820</v>
      </c>
      <c r="P20" s="13">
        <f t="shared" si="4"/>
        <v>2147.5000000000005</v>
      </c>
      <c r="Q20" s="17">
        <f t="shared" si="5"/>
        <v>99.03608847497088</v>
      </c>
      <c r="R20" s="1">
        <v>1</v>
      </c>
      <c r="S20" s="14">
        <v>0.75</v>
      </c>
      <c r="T20" s="14">
        <v>0.75</v>
      </c>
    </row>
    <row r="21" spans="1:20" ht="22.5">
      <c r="A21" s="11">
        <v>15</v>
      </c>
      <c r="B21" s="16" t="s">
        <v>184</v>
      </c>
      <c r="C21" s="51">
        <v>0</v>
      </c>
      <c r="D21" s="51">
        <v>0</v>
      </c>
      <c r="E21" s="32">
        <f t="shared" si="0"/>
        <v>0</v>
      </c>
      <c r="F21" s="32">
        <v>32863.9</v>
      </c>
      <c r="G21" s="45">
        <v>9253.9</v>
      </c>
      <c r="H21" s="72">
        <f t="shared" si="1"/>
        <v>23610</v>
      </c>
      <c r="I21" s="40">
        <v>8958.5</v>
      </c>
      <c r="J21" s="40">
        <v>4438.7</v>
      </c>
      <c r="K21" s="32">
        <v>3036.2</v>
      </c>
      <c r="L21" s="12">
        <f t="shared" si="3"/>
        <v>20573.8</v>
      </c>
      <c r="M21" s="45">
        <v>32763.9</v>
      </c>
      <c r="N21" s="13">
        <v>2439.8</v>
      </c>
      <c r="O21" s="45">
        <v>6814.2</v>
      </c>
      <c r="P21" s="13">
        <f t="shared" si="4"/>
        <v>23509.9</v>
      </c>
      <c r="Q21" s="17">
        <f t="shared" si="5"/>
        <v>87.5112186780888</v>
      </c>
      <c r="R21" s="1">
        <v>1</v>
      </c>
      <c r="S21" s="14">
        <v>0.75</v>
      </c>
      <c r="T21" s="14">
        <v>0.75</v>
      </c>
    </row>
    <row r="22" spans="1:20" ht="22.5">
      <c r="A22" s="11">
        <v>16</v>
      </c>
      <c r="B22" s="16" t="s">
        <v>185</v>
      </c>
      <c r="C22" s="51">
        <v>0</v>
      </c>
      <c r="D22" s="51">
        <v>0</v>
      </c>
      <c r="E22" s="32">
        <f t="shared" si="0"/>
        <v>0</v>
      </c>
      <c r="F22" s="32">
        <v>4568.1</v>
      </c>
      <c r="G22" s="45">
        <v>2375.8</v>
      </c>
      <c r="H22" s="72">
        <f t="shared" si="1"/>
        <v>2192.3</v>
      </c>
      <c r="I22" s="40">
        <v>1882.7</v>
      </c>
      <c r="J22" s="40">
        <v>1882.1</v>
      </c>
      <c r="K22" s="32">
        <f t="shared" si="2"/>
        <v>0.6000000000001364</v>
      </c>
      <c r="L22" s="12">
        <f t="shared" si="3"/>
        <v>2191.7</v>
      </c>
      <c r="M22" s="45">
        <v>4568.1</v>
      </c>
      <c r="N22" s="13">
        <v>1939.8</v>
      </c>
      <c r="O22" s="45">
        <v>436</v>
      </c>
      <c r="P22" s="13">
        <f t="shared" si="4"/>
        <v>2192.3</v>
      </c>
      <c r="Q22" s="17">
        <f t="shared" si="5"/>
        <v>99.97263148291746</v>
      </c>
      <c r="R22" s="1">
        <v>1</v>
      </c>
      <c r="S22" s="14">
        <v>0.75</v>
      </c>
      <c r="T22" s="14">
        <v>0.75</v>
      </c>
    </row>
    <row r="23" spans="1:20" ht="22.5">
      <c r="A23" s="11">
        <v>17</v>
      </c>
      <c r="B23" s="16" t="s">
        <v>186</v>
      </c>
      <c r="C23" s="51">
        <v>0</v>
      </c>
      <c r="D23" s="51">
        <v>0</v>
      </c>
      <c r="E23" s="32">
        <f t="shared" si="0"/>
        <v>0</v>
      </c>
      <c r="F23" s="32">
        <v>5569.8</v>
      </c>
      <c r="G23" s="45">
        <v>1286.1</v>
      </c>
      <c r="H23" s="72">
        <f t="shared" si="1"/>
        <v>4283.700000000001</v>
      </c>
      <c r="I23" s="40">
        <v>72.4</v>
      </c>
      <c r="J23" s="40">
        <v>5.5</v>
      </c>
      <c r="K23" s="32">
        <v>14</v>
      </c>
      <c r="L23" s="12">
        <f t="shared" si="3"/>
        <v>4269.700000000001</v>
      </c>
      <c r="M23" s="45">
        <v>5496.3</v>
      </c>
      <c r="N23" s="13">
        <v>115.3</v>
      </c>
      <c r="O23" s="45">
        <v>1170.8</v>
      </c>
      <c r="P23" s="13">
        <f t="shared" si="4"/>
        <v>4210.2</v>
      </c>
      <c r="Q23" s="17">
        <f t="shared" si="5"/>
        <v>101.41323452567576</v>
      </c>
      <c r="R23" s="1">
        <v>0</v>
      </c>
      <c r="S23" s="14">
        <v>0.75</v>
      </c>
      <c r="T23" s="14">
        <v>0</v>
      </c>
    </row>
    <row r="24" spans="1:20" ht="11.25">
      <c r="A24" s="11">
        <v>24</v>
      </c>
      <c r="B24" s="40"/>
      <c r="C24" s="51"/>
      <c r="D24" s="51"/>
      <c r="E24" s="32"/>
      <c r="F24" s="32"/>
      <c r="G24" s="32"/>
      <c r="H24" s="72"/>
      <c r="I24" s="32"/>
      <c r="J24" s="32"/>
      <c r="K24" s="32"/>
      <c r="L24" s="12"/>
      <c r="M24" s="46"/>
      <c r="N24" s="18"/>
      <c r="O24" s="46"/>
      <c r="P24" s="13"/>
      <c r="Q24" s="17"/>
      <c r="S24" s="14"/>
      <c r="T24" s="14"/>
    </row>
    <row r="25" spans="1:20" ht="11.25">
      <c r="A25" s="270" t="s">
        <v>39</v>
      </c>
      <c r="B25" s="271"/>
      <c r="C25" s="160">
        <f aca="true" t="shared" si="6" ref="C25:K25">SUM(C7:C24)</f>
        <v>0</v>
      </c>
      <c r="D25" s="160">
        <f t="shared" si="6"/>
        <v>0</v>
      </c>
      <c r="E25" s="160">
        <f t="shared" si="6"/>
        <v>0</v>
      </c>
      <c r="F25" s="160">
        <f t="shared" si="6"/>
        <v>98270.40000000001</v>
      </c>
      <c r="G25" s="160">
        <f t="shared" si="6"/>
        <v>31223.999999999996</v>
      </c>
      <c r="H25" s="163">
        <f t="shared" si="6"/>
        <v>67046.40000000001</v>
      </c>
      <c r="I25" s="160">
        <f t="shared" si="6"/>
        <v>17001.9</v>
      </c>
      <c r="J25" s="160">
        <f t="shared" si="6"/>
        <v>11876.300000000001</v>
      </c>
      <c r="K25" s="160">
        <f t="shared" si="6"/>
        <v>3428.4000000000005</v>
      </c>
      <c r="L25" s="237">
        <f t="shared" si="3"/>
        <v>63618.00000000001</v>
      </c>
      <c r="M25" s="161">
        <f>SUM(M7:M24)</f>
        <v>97486.3</v>
      </c>
      <c r="N25" s="165">
        <f>SUM(N7:N24)</f>
        <v>10459.5</v>
      </c>
      <c r="O25" s="161">
        <f>SUM(O7:O24)</f>
        <v>20764.399999999998</v>
      </c>
      <c r="P25" s="166">
        <f>SUM(P7:P24)</f>
        <v>66262.4</v>
      </c>
      <c r="Q25" s="167" t="s">
        <v>8</v>
      </c>
      <c r="R25" s="38" t="s">
        <v>8</v>
      </c>
      <c r="S25" s="174">
        <v>0.75</v>
      </c>
      <c r="T25" s="39" t="s">
        <v>8</v>
      </c>
    </row>
    <row r="26" spans="1:18" s="25" customFormat="1" ht="11.25">
      <c r="A26" s="21"/>
      <c r="B26" s="22"/>
      <c r="C26" s="22"/>
      <c r="D26" s="22"/>
      <c r="E26" s="22"/>
      <c r="F26" s="22"/>
      <c r="G26" s="22"/>
      <c r="H26" s="69"/>
      <c r="I26" s="22"/>
      <c r="J26" s="22"/>
      <c r="K26" s="22"/>
      <c r="L26" s="22"/>
      <c r="M26" s="23"/>
      <c r="N26" s="23"/>
      <c r="O26" s="23"/>
      <c r="P26" s="23"/>
      <c r="Q26" s="22"/>
      <c r="R26" s="24"/>
    </row>
    <row r="27" spans="1:18" s="25" customFormat="1" ht="11.25">
      <c r="A27" s="21"/>
      <c r="B27" s="22"/>
      <c r="C27" s="22"/>
      <c r="D27" s="22"/>
      <c r="E27" s="22"/>
      <c r="F27" s="22"/>
      <c r="G27" s="22"/>
      <c r="H27" s="69"/>
      <c r="I27" s="22"/>
      <c r="J27" s="22"/>
      <c r="K27" s="22"/>
      <c r="L27" s="22"/>
      <c r="M27" s="23"/>
      <c r="N27" s="23"/>
      <c r="O27" s="23"/>
      <c r="P27" s="23"/>
      <c r="Q27" s="22"/>
      <c r="R27" s="24"/>
    </row>
    <row r="28" spans="1:18" s="25" customFormat="1" ht="11.25">
      <c r="A28" s="21"/>
      <c r="B28" s="22"/>
      <c r="C28" s="22"/>
      <c r="D28" s="22"/>
      <c r="E28" s="22"/>
      <c r="F28" s="22"/>
      <c r="G28" s="22"/>
      <c r="H28" s="69"/>
      <c r="I28" s="22"/>
      <c r="J28" s="22"/>
      <c r="K28" s="22"/>
      <c r="L28" s="22"/>
      <c r="M28" s="23"/>
      <c r="N28" s="23"/>
      <c r="O28" s="23"/>
      <c r="P28" s="23"/>
      <c r="Q28" s="22"/>
      <c r="R28" s="24"/>
    </row>
    <row r="29" spans="1:18" s="25" customFormat="1" ht="11.25">
      <c r="A29" s="21"/>
      <c r="B29" s="22"/>
      <c r="C29" s="22"/>
      <c r="D29" s="22"/>
      <c r="E29" s="22"/>
      <c r="F29" s="22"/>
      <c r="G29" s="22"/>
      <c r="H29" s="69"/>
      <c r="I29" s="22"/>
      <c r="J29" s="22"/>
      <c r="K29" s="22"/>
      <c r="L29" s="22"/>
      <c r="M29" s="23"/>
      <c r="N29" s="23"/>
      <c r="O29" s="23"/>
      <c r="P29" s="23"/>
      <c r="Q29" s="26"/>
      <c r="R29" s="24"/>
    </row>
    <row r="30" spans="1:18" s="25" customFormat="1" ht="11.25">
      <c r="A30" s="21"/>
      <c r="B30" s="22"/>
      <c r="C30" s="22"/>
      <c r="D30" s="22"/>
      <c r="E30" s="22"/>
      <c r="F30" s="22"/>
      <c r="G30" s="22"/>
      <c r="H30" s="69"/>
      <c r="I30" s="22"/>
      <c r="J30" s="22"/>
      <c r="K30" s="22"/>
      <c r="L30" s="22"/>
      <c r="M30" s="23"/>
      <c r="N30" s="23"/>
      <c r="O30" s="23"/>
      <c r="P30" s="23"/>
      <c r="Q30" s="22"/>
      <c r="R30" s="24"/>
    </row>
    <row r="31" spans="1:18" s="25" customFormat="1" ht="11.25">
      <c r="A31" s="21"/>
      <c r="B31" s="22"/>
      <c r="C31" s="22"/>
      <c r="D31" s="22"/>
      <c r="E31" s="22"/>
      <c r="F31" s="22"/>
      <c r="G31" s="22"/>
      <c r="H31" s="69"/>
      <c r="I31" s="22"/>
      <c r="J31" s="22"/>
      <c r="K31" s="22"/>
      <c r="L31" s="22"/>
      <c r="M31" s="23"/>
      <c r="N31" s="23"/>
      <c r="O31" s="23"/>
      <c r="P31" s="23"/>
      <c r="Q31" s="22"/>
      <c r="R31" s="24"/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69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4"/>
      <c r="H33" s="69"/>
      <c r="M33" s="23"/>
      <c r="N33" s="23"/>
      <c r="O33" s="23"/>
      <c r="P33" s="23"/>
      <c r="R33" s="24"/>
    </row>
    <row r="34" spans="1:18" s="25" customFormat="1" ht="11.25">
      <c r="A34" s="24"/>
      <c r="H34" s="69"/>
      <c r="M34" s="23"/>
      <c r="N34" s="23"/>
      <c r="O34" s="23"/>
      <c r="P34" s="23"/>
      <c r="R34" s="24"/>
    </row>
    <row r="35" spans="1:18" s="25" customFormat="1" ht="11.25">
      <c r="A35" s="24"/>
      <c r="H35" s="69"/>
      <c r="M35" s="23"/>
      <c r="N35" s="23"/>
      <c r="O35" s="23"/>
      <c r="P35" s="23"/>
      <c r="R35" s="24"/>
    </row>
    <row r="36" spans="1:18" s="25" customFormat="1" ht="11.25">
      <c r="A36" s="24"/>
      <c r="H36" s="69"/>
      <c r="R36" s="24"/>
    </row>
    <row r="37" spans="1:18" s="25" customFormat="1" ht="11.25">
      <c r="A37" s="24"/>
      <c r="H37" s="69"/>
      <c r="R37" s="24"/>
    </row>
  </sheetData>
  <mergeCells count="6">
    <mergeCell ref="R4:R5"/>
    <mergeCell ref="S4:S5"/>
    <mergeCell ref="C2:K2"/>
    <mergeCell ref="A25:B25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 topLeftCell="G5">
      <selection activeCell="J23" sqref="J23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73" t="s">
        <v>134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62" t="s">
        <v>13</v>
      </c>
      <c r="B3" s="260" t="s">
        <v>102</v>
      </c>
      <c r="C3" s="28" t="s">
        <v>135</v>
      </c>
      <c r="D3" s="27"/>
      <c r="E3" s="27"/>
      <c r="F3" s="35" t="s">
        <v>213</v>
      </c>
      <c r="G3" s="35" t="s">
        <v>212</v>
      </c>
      <c r="H3" s="29" t="s">
        <v>148</v>
      </c>
      <c r="I3" s="5" t="s">
        <v>24</v>
      </c>
      <c r="J3" s="254" t="s">
        <v>11</v>
      </c>
      <c r="K3" s="254" t="s">
        <v>12</v>
      </c>
      <c r="L3" s="6" t="s">
        <v>6</v>
      </c>
    </row>
    <row r="4" spans="1:12" s="10" customFormat="1" ht="42.75" customHeight="1">
      <c r="A4" s="262"/>
      <c r="B4" s="260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55"/>
      <c r="K4" s="255"/>
      <c r="L4" s="9" t="s">
        <v>29</v>
      </c>
    </row>
    <row r="5" spans="1:12" s="10" customFormat="1" ht="12" customHeight="1">
      <c r="A5" s="41">
        <v>1</v>
      </c>
      <c r="B5" s="41">
        <v>2</v>
      </c>
      <c r="C5" s="8">
        <v>3</v>
      </c>
      <c r="D5" s="43"/>
      <c r="E5" s="43"/>
      <c r="F5" s="41">
        <v>4</v>
      </c>
      <c r="G5" s="41">
        <v>5</v>
      </c>
      <c r="H5" s="41">
        <v>6</v>
      </c>
      <c r="I5" s="41">
        <v>7</v>
      </c>
      <c r="J5" s="41">
        <v>8</v>
      </c>
      <c r="K5" s="41">
        <v>9</v>
      </c>
      <c r="L5" s="41">
        <v>10</v>
      </c>
    </row>
    <row r="6" spans="1:12" ht="22.5">
      <c r="A6" s="11">
        <v>1</v>
      </c>
      <c r="B6" s="16" t="s">
        <v>171</v>
      </c>
      <c r="C6" s="12">
        <v>-31.4</v>
      </c>
      <c r="D6" s="13"/>
      <c r="E6" s="13"/>
      <c r="F6" s="51">
        <v>362</v>
      </c>
      <c r="G6" s="152">
        <v>0</v>
      </c>
      <c r="H6" s="13">
        <f>F6+G6</f>
        <v>362</v>
      </c>
      <c r="I6" s="52">
        <f>C6/H6*100</f>
        <v>-8.67403314917127</v>
      </c>
      <c r="J6" s="1">
        <f>SUM((I6-0)/(-10))</f>
        <v>0.8674033149171271</v>
      </c>
      <c r="K6" s="14">
        <v>0.75</v>
      </c>
      <c r="L6" s="37">
        <v>0.75</v>
      </c>
    </row>
    <row r="7" spans="1:12" ht="22.5">
      <c r="A7" s="11">
        <v>2</v>
      </c>
      <c r="B7" s="16" t="s">
        <v>172</v>
      </c>
      <c r="C7" s="12">
        <v>-46.8</v>
      </c>
      <c r="D7" s="13"/>
      <c r="E7" s="13"/>
      <c r="F7" s="51">
        <v>320.2</v>
      </c>
      <c r="G7" s="32">
        <v>0</v>
      </c>
      <c r="H7" s="13">
        <f aca="true" t="shared" si="0" ref="H7:H22">F7+G7</f>
        <v>320.2</v>
      </c>
      <c r="I7" s="17">
        <f aca="true" t="shared" si="1" ref="I7:I22">C7/H7*100</f>
        <v>-14.6158650843223</v>
      </c>
      <c r="J7" s="1">
        <v>0</v>
      </c>
      <c r="K7" s="14">
        <v>0.75</v>
      </c>
      <c r="L7" s="37">
        <v>0.75</v>
      </c>
    </row>
    <row r="8" spans="1:12" ht="22.5">
      <c r="A8" s="11">
        <v>3</v>
      </c>
      <c r="B8" s="16" t="s">
        <v>173</v>
      </c>
      <c r="C8" s="12">
        <v>-215.8</v>
      </c>
      <c r="D8" s="13"/>
      <c r="E8" s="13"/>
      <c r="F8" s="51">
        <v>702.1</v>
      </c>
      <c r="G8" s="32">
        <v>0</v>
      </c>
      <c r="H8" s="13">
        <f t="shared" si="0"/>
        <v>702.1</v>
      </c>
      <c r="I8" s="17">
        <f t="shared" si="1"/>
        <v>-30.73636234154679</v>
      </c>
      <c r="J8" s="1">
        <v>0</v>
      </c>
      <c r="K8" s="14">
        <v>0.75</v>
      </c>
      <c r="L8" s="37">
        <v>0.75</v>
      </c>
    </row>
    <row r="9" spans="1:12" ht="22.5">
      <c r="A9" s="11">
        <v>4</v>
      </c>
      <c r="B9" s="16" t="s">
        <v>174</v>
      </c>
      <c r="C9" s="12">
        <v>-0.1</v>
      </c>
      <c r="D9" s="13"/>
      <c r="E9" s="13"/>
      <c r="F9" s="51">
        <v>497.6</v>
      </c>
      <c r="G9" s="32">
        <v>0</v>
      </c>
      <c r="H9" s="13">
        <f t="shared" si="0"/>
        <v>497.6</v>
      </c>
      <c r="I9" s="17">
        <f t="shared" si="1"/>
        <v>-0.02009646302250804</v>
      </c>
      <c r="J9" s="1">
        <v>1</v>
      </c>
      <c r="K9" s="14">
        <v>0.75</v>
      </c>
      <c r="L9" s="37">
        <v>0.75</v>
      </c>
    </row>
    <row r="10" spans="1:12" ht="22.5">
      <c r="A10" s="11">
        <v>5</v>
      </c>
      <c r="B10" s="16" t="s">
        <v>175</v>
      </c>
      <c r="C10" s="12">
        <v>-248.4</v>
      </c>
      <c r="D10" s="13"/>
      <c r="E10" s="13"/>
      <c r="F10" s="51">
        <v>2013.6</v>
      </c>
      <c r="G10" s="32">
        <v>0</v>
      </c>
      <c r="H10" s="13">
        <f t="shared" si="0"/>
        <v>2013.6</v>
      </c>
      <c r="I10" s="17">
        <f t="shared" si="1"/>
        <v>-12.336114421930871</v>
      </c>
      <c r="J10" s="1">
        <v>0</v>
      </c>
      <c r="K10" s="14">
        <v>0.75</v>
      </c>
      <c r="L10" s="37">
        <f>J10*K10</f>
        <v>0</v>
      </c>
    </row>
    <row r="11" spans="1:12" ht="22.5">
      <c r="A11" s="11">
        <v>6</v>
      </c>
      <c r="B11" s="16" t="s">
        <v>176</v>
      </c>
      <c r="C11" s="12">
        <v>0</v>
      </c>
      <c r="D11" s="13"/>
      <c r="E11" s="13"/>
      <c r="F11" s="51">
        <v>575.8</v>
      </c>
      <c r="G11" s="32">
        <v>0</v>
      </c>
      <c r="H11" s="13">
        <f t="shared" si="0"/>
        <v>575.8</v>
      </c>
      <c r="I11" s="17">
        <f t="shared" si="1"/>
        <v>0</v>
      </c>
      <c r="J11" s="1">
        <v>1</v>
      </c>
      <c r="K11" s="14">
        <v>0.75</v>
      </c>
      <c r="L11" s="14">
        <f>J11*K11</f>
        <v>0.75</v>
      </c>
    </row>
    <row r="12" spans="1:12" ht="22.5">
      <c r="A12" s="11">
        <v>7</v>
      </c>
      <c r="B12" s="16" t="s">
        <v>177</v>
      </c>
      <c r="C12" s="12">
        <v>0</v>
      </c>
      <c r="D12" s="13"/>
      <c r="E12" s="13"/>
      <c r="F12" s="51">
        <v>149.9</v>
      </c>
      <c r="G12" s="32">
        <v>0</v>
      </c>
      <c r="H12" s="13">
        <f t="shared" si="0"/>
        <v>149.9</v>
      </c>
      <c r="I12" s="17">
        <f t="shared" si="1"/>
        <v>0</v>
      </c>
      <c r="J12" s="1">
        <v>1</v>
      </c>
      <c r="K12" s="14">
        <v>0.75</v>
      </c>
      <c r="L12" s="14">
        <f>J12*K12</f>
        <v>0.75</v>
      </c>
    </row>
    <row r="13" spans="1:12" ht="22.5">
      <c r="A13" s="11">
        <v>8</v>
      </c>
      <c r="B13" s="16" t="s">
        <v>187</v>
      </c>
      <c r="C13" s="12">
        <v>0</v>
      </c>
      <c r="D13" s="13"/>
      <c r="E13" s="13"/>
      <c r="F13" s="51">
        <v>895.9</v>
      </c>
      <c r="G13" s="32">
        <v>0</v>
      </c>
      <c r="H13" s="13">
        <f t="shared" si="0"/>
        <v>895.9</v>
      </c>
      <c r="I13" s="17">
        <f t="shared" si="1"/>
        <v>0</v>
      </c>
      <c r="J13" s="1">
        <v>1</v>
      </c>
      <c r="K13" s="14">
        <v>0.75</v>
      </c>
      <c r="L13" s="14">
        <v>0.75</v>
      </c>
    </row>
    <row r="14" spans="1:12" ht="11.25">
      <c r="A14" s="11">
        <v>9</v>
      </c>
      <c r="B14" s="16" t="s">
        <v>178</v>
      </c>
      <c r="C14" s="12">
        <v>0</v>
      </c>
      <c r="D14" s="13"/>
      <c r="E14" s="13"/>
      <c r="F14" s="51">
        <v>1562.1</v>
      </c>
      <c r="G14" s="32">
        <v>0</v>
      </c>
      <c r="H14" s="13">
        <f t="shared" si="0"/>
        <v>1562.1</v>
      </c>
      <c r="I14" s="17">
        <f t="shared" si="1"/>
        <v>0</v>
      </c>
      <c r="J14" s="1">
        <v>1</v>
      </c>
      <c r="K14" s="14">
        <v>0.75</v>
      </c>
      <c r="L14" s="14">
        <v>0.75</v>
      </c>
    </row>
    <row r="15" spans="1:12" ht="22.5">
      <c r="A15" s="11">
        <v>10</v>
      </c>
      <c r="B15" s="16" t="s">
        <v>179</v>
      </c>
      <c r="C15" s="45">
        <v>0</v>
      </c>
      <c r="D15" s="13"/>
      <c r="E15" s="13"/>
      <c r="F15" s="51">
        <v>224</v>
      </c>
      <c r="G15" s="32">
        <v>0</v>
      </c>
      <c r="H15" s="13">
        <f t="shared" si="0"/>
        <v>224</v>
      </c>
      <c r="I15" s="17">
        <f t="shared" si="1"/>
        <v>0</v>
      </c>
      <c r="J15" s="1">
        <v>1</v>
      </c>
      <c r="K15" s="14">
        <v>0.75</v>
      </c>
      <c r="L15" s="14">
        <v>0.75</v>
      </c>
    </row>
    <row r="16" spans="1:12" ht="22.5">
      <c r="A16" s="11">
        <v>11</v>
      </c>
      <c r="B16" s="16" t="s">
        <v>180</v>
      </c>
      <c r="C16" s="12">
        <v>0</v>
      </c>
      <c r="D16" s="13"/>
      <c r="E16" s="13"/>
      <c r="F16" s="51">
        <v>155.8</v>
      </c>
      <c r="G16" s="32">
        <v>0</v>
      </c>
      <c r="H16" s="13">
        <f t="shared" si="0"/>
        <v>155.8</v>
      </c>
      <c r="I16" s="17">
        <f t="shared" si="1"/>
        <v>0</v>
      </c>
      <c r="J16" s="1">
        <v>1</v>
      </c>
      <c r="K16" s="14">
        <v>0.75</v>
      </c>
      <c r="L16" s="14">
        <v>0.75</v>
      </c>
    </row>
    <row r="17" spans="1:12" ht="22.5">
      <c r="A17" s="11">
        <v>12</v>
      </c>
      <c r="B17" s="16" t="s">
        <v>181</v>
      </c>
      <c r="C17" s="12">
        <v>0</v>
      </c>
      <c r="D17" s="13"/>
      <c r="E17" s="13"/>
      <c r="F17" s="51">
        <v>1066</v>
      </c>
      <c r="G17" s="32">
        <v>0</v>
      </c>
      <c r="H17" s="13">
        <f t="shared" si="0"/>
        <v>1066</v>
      </c>
      <c r="I17" s="17">
        <f t="shared" si="1"/>
        <v>0</v>
      </c>
      <c r="J17" s="1">
        <v>1</v>
      </c>
      <c r="K17" s="14">
        <v>0.75</v>
      </c>
      <c r="L17" s="14">
        <v>0.75</v>
      </c>
    </row>
    <row r="18" spans="1:12" ht="22.5">
      <c r="A18" s="11">
        <v>13</v>
      </c>
      <c r="B18" s="16" t="s">
        <v>182</v>
      </c>
      <c r="C18" s="12">
        <v>-46</v>
      </c>
      <c r="D18" s="13"/>
      <c r="E18" s="13"/>
      <c r="F18" s="51">
        <v>612</v>
      </c>
      <c r="G18" s="32">
        <v>0</v>
      </c>
      <c r="H18" s="13">
        <f t="shared" si="0"/>
        <v>612</v>
      </c>
      <c r="I18" s="17">
        <f t="shared" si="1"/>
        <v>-7.516339869281046</v>
      </c>
      <c r="J18" s="1">
        <f>SUM((I18-0)/(-10))</f>
        <v>0.7516339869281046</v>
      </c>
      <c r="K18" s="14">
        <v>0.75</v>
      </c>
      <c r="L18" s="14">
        <v>0.75</v>
      </c>
    </row>
    <row r="19" spans="1:12" ht="22.5">
      <c r="A19" s="11">
        <v>14</v>
      </c>
      <c r="B19" s="16" t="s">
        <v>183</v>
      </c>
      <c r="C19" s="12">
        <v>-22.1</v>
      </c>
      <c r="D19" s="13"/>
      <c r="E19" s="13"/>
      <c r="F19" s="51">
        <v>435.1</v>
      </c>
      <c r="G19" s="32">
        <v>0</v>
      </c>
      <c r="H19" s="13">
        <f t="shared" si="0"/>
        <v>435.1</v>
      </c>
      <c r="I19" s="17">
        <f t="shared" si="1"/>
        <v>-5.079292116754769</v>
      </c>
      <c r="J19" s="1">
        <f>SUM((I19-0)/(-10))</f>
        <v>0.5079292116754769</v>
      </c>
      <c r="K19" s="14">
        <v>0.75</v>
      </c>
      <c r="L19" s="14">
        <v>0.75</v>
      </c>
    </row>
    <row r="20" spans="1:12" ht="22.5">
      <c r="A20" s="11">
        <v>15</v>
      </c>
      <c r="B20" s="16" t="s">
        <v>184</v>
      </c>
      <c r="C20" s="12">
        <v>-100</v>
      </c>
      <c r="D20" s="13"/>
      <c r="E20" s="13"/>
      <c r="F20" s="51">
        <v>18737</v>
      </c>
      <c r="G20" s="32">
        <v>0</v>
      </c>
      <c r="H20" s="13">
        <f t="shared" si="0"/>
        <v>18737</v>
      </c>
      <c r="I20" s="17">
        <f t="shared" si="1"/>
        <v>-0.53370336766825</v>
      </c>
      <c r="J20" s="1">
        <v>1</v>
      </c>
      <c r="K20" s="14">
        <v>0.75</v>
      </c>
      <c r="L20" s="14">
        <v>0.75</v>
      </c>
    </row>
    <row r="21" spans="1:12" ht="22.5">
      <c r="A21" s="11">
        <v>16</v>
      </c>
      <c r="B21" s="16" t="s">
        <v>185</v>
      </c>
      <c r="C21" s="12">
        <v>0</v>
      </c>
      <c r="D21" s="13"/>
      <c r="E21" s="13"/>
      <c r="F21" s="51">
        <v>507.4</v>
      </c>
      <c r="G21" s="32">
        <v>0</v>
      </c>
      <c r="H21" s="13">
        <f t="shared" si="0"/>
        <v>507.4</v>
      </c>
      <c r="I21" s="17">
        <f t="shared" si="1"/>
        <v>0</v>
      </c>
      <c r="J21" s="1">
        <v>1</v>
      </c>
      <c r="K21" s="14">
        <v>0.75</v>
      </c>
      <c r="L21" s="14">
        <v>0.75</v>
      </c>
    </row>
    <row r="22" spans="1:12" ht="22.5">
      <c r="A22" s="11">
        <v>17</v>
      </c>
      <c r="B22" s="16" t="s">
        <v>186</v>
      </c>
      <c r="C22" s="12">
        <v>-73.5</v>
      </c>
      <c r="D22" s="13"/>
      <c r="E22" s="13"/>
      <c r="F22" s="51">
        <v>1558.5</v>
      </c>
      <c r="G22" s="32">
        <v>0</v>
      </c>
      <c r="H22" s="13">
        <f t="shared" si="0"/>
        <v>1558.5</v>
      </c>
      <c r="I22" s="17">
        <f t="shared" si="1"/>
        <v>-4.716073147256978</v>
      </c>
      <c r="J22" s="1">
        <v>1</v>
      </c>
      <c r="K22" s="14">
        <v>0.75</v>
      </c>
      <c r="L22" s="14">
        <f>J22*K22</f>
        <v>0.75</v>
      </c>
    </row>
    <row r="23" spans="1:12" ht="11.25">
      <c r="A23" s="11">
        <v>18</v>
      </c>
      <c r="B23" s="16"/>
      <c r="C23" s="12"/>
      <c r="D23" s="13"/>
      <c r="E23" s="13"/>
      <c r="F23" s="13"/>
      <c r="G23" s="45"/>
      <c r="H23" s="13"/>
      <c r="I23" s="17"/>
      <c r="K23" s="14"/>
      <c r="L23" s="14"/>
    </row>
    <row r="24" spans="1:12" ht="11.25">
      <c r="A24" s="270" t="s">
        <v>39</v>
      </c>
      <c r="B24" s="271"/>
      <c r="C24" s="161">
        <f aca="true" t="shared" si="2" ref="C24:H24">SUM(C6:C23)</f>
        <v>-784.1</v>
      </c>
      <c r="D24" s="161">
        <f t="shared" si="2"/>
        <v>0</v>
      </c>
      <c r="E24" s="161">
        <f t="shared" si="2"/>
        <v>0</v>
      </c>
      <c r="F24" s="168">
        <f t="shared" si="2"/>
        <v>30375</v>
      </c>
      <c r="G24" s="161">
        <f t="shared" si="2"/>
        <v>0</v>
      </c>
      <c r="H24" s="166">
        <f t="shared" si="2"/>
        <v>30375</v>
      </c>
      <c r="I24" s="31" t="s">
        <v>8</v>
      </c>
      <c r="J24" s="38" t="s">
        <v>8</v>
      </c>
      <c r="K24" s="174">
        <v>0.75</v>
      </c>
      <c r="L24" s="39" t="s">
        <v>8</v>
      </c>
    </row>
    <row r="25" spans="1:10" s="25" customFormat="1" ht="11.25">
      <c r="A25" s="21"/>
      <c r="B25" s="22"/>
      <c r="C25" s="22"/>
      <c r="D25" s="23"/>
      <c r="E25" s="23"/>
      <c r="F25" s="23"/>
      <c r="G25" s="23"/>
      <c r="H25" s="23"/>
      <c r="I25" s="22"/>
      <c r="J25" s="24"/>
    </row>
    <row r="26" spans="1:10" s="25" customFormat="1" ht="11.25">
      <c r="A26" s="21"/>
      <c r="B26" s="22"/>
      <c r="C26" s="22"/>
      <c r="D26" s="23"/>
      <c r="E26" s="23"/>
      <c r="F26" s="23"/>
      <c r="G26" s="23"/>
      <c r="H26" s="23"/>
      <c r="I26" s="22"/>
      <c r="J26" s="24"/>
    </row>
    <row r="27" spans="1:10" s="25" customFormat="1" ht="11.25">
      <c r="A27" s="21"/>
      <c r="B27" s="22"/>
      <c r="C27" s="22"/>
      <c r="D27" s="23"/>
      <c r="E27" s="23"/>
      <c r="F27" s="23"/>
      <c r="G27" s="23"/>
      <c r="H27" s="23"/>
      <c r="I27" s="22"/>
      <c r="J27" s="24"/>
    </row>
    <row r="28" spans="1:10" s="25" customFormat="1" ht="11.25">
      <c r="A28" s="21"/>
      <c r="B28" s="22"/>
      <c r="C28" s="22"/>
      <c r="D28" s="23"/>
      <c r="E28" s="23"/>
      <c r="F28" s="23"/>
      <c r="G28" s="23"/>
      <c r="H28" s="23"/>
      <c r="I28" s="26"/>
      <c r="J28" s="24"/>
    </row>
    <row r="29" spans="1:10" s="25" customFormat="1" ht="11.25">
      <c r="A29" s="21"/>
      <c r="B29" s="22"/>
      <c r="C29" s="22"/>
      <c r="D29" s="23"/>
      <c r="E29" s="23"/>
      <c r="F29" s="23"/>
      <c r="G29" s="23"/>
      <c r="H29" s="23"/>
      <c r="I29" s="22"/>
      <c r="J29" s="24"/>
    </row>
    <row r="30" spans="1:10" s="25" customFormat="1" ht="11.25">
      <c r="A30" s="21"/>
      <c r="B30" s="22"/>
      <c r="C30" s="22"/>
      <c r="D30" s="23"/>
      <c r="E30" s="23"/>
      <c r="F30" s="23"/>
      <c r="G30" s="23"/>
      <c r="H30" s="23"/>
      <c r="I30" s="22"/>
      <c r="J30" s="24"/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4"/>
      <c r="D32" s="23"/>
      <c r="E32" s="23"/>
      <c r="F32" s="23"/>
      <c r="G32" s="23"/>
      <c r="H32" s="23"/>
      <c r="J32" s="24"/>
    </row>
    <row r="33" spans="1:10" s="25" customFormat="1" ht="11.25">
      <c r="A33" s="24"/>
      <c r="D33" s="23"/>
      <c r="E33" s="23"/>
      <c r="F33" s="23"/>
      <c r="G33" s="23"/>
      <c r="H33" s="23"/>
      <c r="J33" s="24"/>
    </row>
    <row r="34" spans="1:10" s="25" customFormat="1" ht="11.25">
      <c r="A34" s="24"/>
      <c r="D34" s="23"/>
      <c r="E34" s="23"/>
      <c r="F34" s="23"/>
      <c r="G34" s="23"/>
      <c r="H34" s="23"/>
      <c r="J34" s="24"/>
    </row>
    <row r="35" spans="1:10" s="25" customFormat="1" ht="11.25">
      <c r="A35" s="24"/>
      <c r="J35" s="24"/>
    </row>
    <row r="36" spans="1:10" s="25" customFormat="1" ht="11.25">
      <c r="A36" s="24"/>
      <c r="J36" s="24"/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pane xSplit="2" ySplit="4" topLeftCell="G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4" sqref="F24"/>
    </sheetView>
  </sheetViews>
  <sheetFormatPr defaultColWidth="9.00390625" defaultRowHeight="12.75"/>
  <cols>
    <col min="1" max="1" width="5.375" style="54" customWidth="1"/>
    <col min="2" max="2" width="24.625" style="54" customWidth="1"/>
    <col min="3" max="3" width="20.75390625" style="54" customWidth="1"/>
    <col min="4" max="5" width="9.25390625" style="54" hidden="1" customWidth="1"/>
    <col min="6" max="6" width="17.375" style="54" customWidth="1"/>
    <col min="7" max="7" width="18.125" style="54" customWidth="1"/>
    <col min="8" max="8" width="22.125" style="54" customWidth="1"/>
    <col min="9" max="9" width="14.25390625" style="54" customWidth="1"/>
    <col min="10" max="10" width="13.75390625" style="54" customWidth="1"/>
    <col min="11" max="11" width="12.25390625" style="54" customWidth="1"/>
    <col min="12" max="12" width="12.875" style="54" customWidth="1"/>
    <col min="13" max="16384" width="9.125" style="54" customWidth="1"/>
  </cols>
  <sheetData>
    <row r="1" spans="1:12" ht="54.75" customHeight="1">
      <c r="A1" s="249" t="s">
        <v>149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9" ht="11.25">
      <c r="A2" s="55"/>
      <c r="B2" s="55"/>
      <c r="C2" s="55"/>
      <c r="D2" s="55"/>
      <c r="E2" s="55"/>
      <c r="F2" s="55"/>
      <c r="G2" s="55"/>
      <c r="H2" s="55"/>
      <c r="I2" s="55"/>
    </row>
    <row r="3" spans="1:12" ht="111.75" customHeight="1">
      <c r="A3" s="252" t="s">
        <v>14</v>
      </c>
      <c r="B3" s="260" t="s">
        <v>102</v>
      </c>
      <c r="C3" s="56" t="s">
        <v>36</v>
      </c>
      <c r="D3" s="57"/>
      <c r="E3" s="57"/>
      <c r="F3" s="47" t="s">
        <v>205</v>
      </c>
      <c r="G3" s="47" t="s">
        <v>212</v>
      </c>
      <c r="H3" s="58" t="s">
        <v>136</v>
      </c>
      <c r="I3" s="47" t="s">
        <v>24</v>
      </c>
      <c r="J3" s="275" t="s">
        <v>11</v>
      </c>
      <c r="K3" s="275" t="s">
        <v>5</v>
      </c>
      <c r="L3" s="59" t="s">
        <v>6</v>
      </c>
    </row>
    <row r="4" spans="1:12" ht="42.75" customHeight="1">
      <c r="A4" s="252"/>
      <c r="B4" s="260"/>
      <c r="C4" s="47" t="s">
        <v>22</v>
      </c>
      <c r="D4" s="60" t="s">
        <v>7</v>
      </c>
      <c r="E4" s="60" t="s">
        <v>7</v>
      </c>
      <c r="F4" s="47" t="s">
        <v>26</v>
      </c>
      <c r="G4" s="47" t="s">
        <v>7</v>
      </c>
      <c r="H4" s="47" t="s">
        <v>27</v>
      </c>
      <c r="I4" s="47" t="s">
        <v>38</v>
      </c>
      <c r="J4" s="248"/>
      <c r="K4" s="248"/>
      <c r="L4" s="59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67"/>
      <c r="E5" s="6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22.5">
      <c r="A6" s="77">
        <v>1</v>
      </c>
      <c r="B6" s="16" t="s">
        <v>171</v>
      </c>
      <c r="C6" s="12">
        <v>0</v>
      </c>
      <c r="D6" s="13"/>
      <c r="E6" s="13"/>
      <c r="F6" s="51">
        <v>362</v>
      </c>
      <c r="G6" s="152">
        <v>0</v>
      </c>
      <c r="H6" s="152">
        <f>F6+G6</f>
        <v>362</v>
      </c>
      <c r="I6" s="62">
        <f>C6/H6*100</f>
        <v>0</v>
      </c>
      <c r="J6" s="10">
        <v>1</v>
      </c>
      <c r="K6" s="78">
        <v>0.75</v>
      </c>
      <c r="L6" s="79">
        <f aca="true" t="shared" si="0" ref="L6:L22">J6*K6</f>
        <v>0.75</v>
      </c>
    </row>
    <row r="7" spans="1:12" ht="22.5">
      <c r="A7" s="77">
        <v>2</v>
      </c>
      <c r="B7" s="16" t="s">
        <v>172</v>
      </c>
      <c r="C7" s="12">
        <v>0</v>
      </c>
      <c r="D7" s="13"/>
      <c r="E7" s="13"/>
      <c r="F7" s="51">
        <v>320.2</v>
      </c>
      <c r="G7" s="32">
        <v>0</v>
      </c>
      <c r="H7" s="32">
        <f aca="true" t="shared" si="1" ref="H7:H22">F7+G7</f>
        <v>320.2</v>
      </c>
      <c r="I7" s="62">
        <f aca="true" t="shared" si="2" ref="I7:I22">C7/H7*100</f>
        <v>0</v>
      </c>
      <c r="J7" s="10">
        <v>1</v>
      </c>
      <c r="K7" s="78">
        <v>0.75</v>
      </c>
      <c r="L7" s="78">
        <f t="shared" si="0"/>
        <v>0.75</v>
      </c>
    </row>
    <row r="8" spans="1:12" ht="22.5">
      <c r="A8" s="77">
        <v>3</v>
      </c>
      <c r="B8" s="16" t="s">
        <v>173</v>
      </c>
      <c r="C8" s="12">
        <v>0</v>
      </c>
      <c r="D8" s="13"/>
      <c r="E8" s="13"/>
      <c r="F8" s="51">
        <v>702.1</v>
      </c>
      <c r="G8" s="32">
        <v>0</v>
      </c>
      <c r="H8" s="32">
        <f t="shared" si="1"/>
        <v>702.1</v>
      </c>
      <c r="I8" s="62">
        <f t="shared" si="2"/>
        <v>0</v>
      </c>
      <c r="J8" s="10">
        <v>1</v>
      </c>
      <c r="K8" s="78">
        <v>0.75</v>
      </c>
      <c r="L8" s="78">
        <f t="shared" si="0"/>
        <v>0.75</v>
      </c>
    </row>
    <row r="9" spans="1:12" ht="22.5">
      <c r="A9" s="77">
        <v>4</v>
      </c>
      <c r="B9" s="16" t="s">
        <v>174</v>
      </c>
      <c r="C9" s="12">
        <v>0</v>
      </c>
      <c r="D9" s="13"/>
      <c r="E9" s="13"/>
      <c r="F9" s="51">
        <v>497.6</v>
      </c>
      <c r="G9" s="32">
        <v>0</v>
      </c>
      <c r="H9" s="32">
        <f t="shared" si="1"/>
        <v>497.6</v>
      </c>
      <c r="I9" s="62">
        <f t="shared" si="2"/>
        <v>0</v>
      </c>
      <c r="J9" s="10">
        <v>1</v>
      </c>
      <c r="K9" s="78">
        <v>0.75</v>
      </c>
      <c r="L9" s="78">
        <f t="shared" si="0"/>
        <v>0.75</v>
      </c>
    </row>
    <row r="10" spans="1:12" ht="11.25">
      <c r="A10" s="77">
        <v>5</v>
      </c>
      <c r="B10" s="16" t="s">
        <v>175</v>
      </c>
      <c r="C10" s="12">
        <v>0</v>
      </c>
      <c r="D10" s="13"/>
      <c r="E10" s="13"/>
      <c r="F10" s="51">
        <v>2013.6</v>
      </c>
      <c r="G10" s="32">
        <v>0</v>
      </c>
      <c r="H10" s="32">
        <f t="shared" si="1"/>
        <v>2013.6</v>
      </c>
      <c r="I10" s="62">
        <f t="shared" si="2"/>
        <v>0</v>
      </c>
      <c r="J10" s="10">
        <v>1</v>
      </c>
      <c r="K10" s="78">
        <v>0.75</v>
      </c>
      <c r="L10" s="78">
        <f t="shared" si="0"/>
        <v>0.75</v>
      </c>
    </row>
    <row r="11" spans="1:12" ht="22.5">
      <c r="A11" s="77">
        <v>6</v>
      </c>
      <c r="B11" s="16" t="s">
        <v>176</v>
      </c>
      <c r="C11" s="12">
        <v>0</v>
      </c>
      <c r="D11" s="13"/>
      <c r="E11" s="13"/>
      <c r="F11" s="51">
        <v>575.8</v>
      </c>
      <c r="G11" s="32">
        <v>0</v>
      </c>
      <c r="H11" s="32">
        <f t="shared" si="1"/>
        <v>575.8</v>
      </c>
      <c r="I11" s="62">
        <f t="shared" si="2"/>
        <v>0</v>
      </c>
      <c r="J11" s="10">
        <v>1</v>
      </c>
      <c r="K11" s="78">
        <v>0.75</v>
      </c>
      <c r="L11" s="78">
        <f t="shared" si="0"/>
        <v>0.75</v>
      </c>
    </row>
    <row r="12" spans="1:12" ht="22.5">
      <c r="A12" s="77">
        <v>7</v>
      </c>
      <c r="B12" s="16" t="s">
        <v>177</v>
      </c>
      <c r="C12" s="12">
        <v>0</v>
      </c>
      <c r="D12" s="13"/>
      <c r="E12" s="13"/>
      <c r="F12" s="51">
        <v>149.9</v>
      </c>
      <c r="G12" s="32">
        <v>0</v>
      </c>
      <c r="H12" s="32">
        <f t="shared" si="1"/>
        <v>149.9</v>
      </c>
      <c r="I12" s="62">
        <f t="shared" si="2"/>
        <v>0</v>
      </c>
      <c r="J12" s="10">
        <v>1</v>
      </c>
      <c r="K12" s="78">
        <v>0.75</v>
      </c>
      <c r="L12" s="78">
        <f t="shared" si="0"/>
        <v>0.75</v>
      </c>
    </row>
    <row r="13" spans="1:12" ht="22.5">
      <c r="A13" s="77">
        <v>8</v>
      </c>
      <c r="B13" s="16" t="s">
        <v>187</v>
      </c>
      <c r="C13" s="12">
        <v>0</v>
      </c>
      <c r="D13" s="13"/>
      <c r="E13" s="13"/>
      <c r="F13" s="51">
        <v>895.9</v>
      </c>
      <c r="G13" s="32">
        <v>0</v>
      </c>
      <c r="H13" s="32">
        <f t="shared" si="1"/>
        <v>895.9</v>
      </c>
      <c r="I13" s="62">
        <f t="shared" si="2"/>
        <v>0</v>
      </c>
      <c r="J13" s="10">
        <v>1</v>
      </c>
      <c r="K13" s="78">
        <v>0.75</v>
      </c>
      <c r="L13" s="78">
        <f t="shared" si="0"/>
        <v>0.75</v>
      </c>
    </row>
    <row r="14" spans="1:12" ht="11.25">
      <c r="A14" s="77">
        <v>9</v>
      </c>
      <c r="B14" s="16" t="s">
        <v>178</v>
      </c>
      <c r="C14" s="12">
        <v>0</v>
      </c>
      <c r="D14" s="13"/>
      <c r="E14" s="13"/>
      <c r="F14" s="51">
        <v>1562.1</v>
      </c>
      <c r="G14" s="32">
        <v>0</v>
      </c>
      <c r="H14" s="32">
        <f t="shared" si="1"/>
        <v>1562.1</v>
      </c>
      <c r="I14" s="62">
        <f t="shared" si="2"/>
        <v>0</v>
      </c>
      <c r="J14" s="10">
        <v>1</v>
      </c>
      <c r="K14" s="78">
        <v>0.75</v>
      </c>
      <c r="L14" s="78">
        <f t="shared" si="0"/>
        <v>0.75</v>
      </c>
    </row>
    <row r="15" spans="1:12" ht="22.5">
      <c r="A15" s="77">
        <v>10</v>
      </c>
      <c r="B15" s="16" t="s">
        <v>179</v>
      </c>
      <c r="C15" s="12">
        <v>0</v>
      </c>
      <c r="D15" s="13"/>
      <c r="E15" s="13"/>
      <c r="F15" s="51">
        <v>224</v>
      </c>
      <c r="G15" s="32">
        <v>0</v>
      </c>
      <c r="H15" s="32">
        <f t="shared" si="1"/>
        <v>224</v>
      </c>
      <c r="I15" s="62">
        <f t="shared" si="2"/>
        <v>0</v>
      </c>
      <c r="J15" s="10">
        <v>1</v>
      </c>
      <c r="K15" s="78">
        <v>0.75</v>
      </c>
      <c r="L15" s="78">
        <f t="shared" si="0"/>
        <v>0.75</v>
      </c>
    </row>
    <row r="16" spans="1:12" ht="22.5">
      <c r="A16" s="77">
        <v>11</v>
      </c>
      <c r="B16" s="16" t="s">
        <v>180</v>
      </c>
      <c r="C16" s="12">
        <v>0</v>
      </c>
      <c r="D16" s="13"/>
      <c r="E16" s="13"/>
      <c r="F16" s="51">
        <v>155.8</v>
      </c>
      <c r="G16" s="32">
        <v>0</v>
      </c>
      <c r="H16" s="32">
        <f t="shared" si="1"/>
        <v>155.8</v>
      </c>
      <c r="I16" s="62">
        <f t="shared" si="2"/>
        <v>0</v>
      </c>
      <c r="J16" s="10">
        <v>1</v>
      </c>
      <c r="K16" s="78">
        <v>0.75</v>
      </c>
      <c r="L16" s="78">
        <f t="shared" si="0"/>
        <v>0.75</v>
      </c>
    </row>
    <row r="17" spans="1:12" ht="22.5">
      <c r="A17" s="77">
        <v>12</v>
      </c>
      <c r="B17" s="16" t="s">
        <v>181</v>
      </c>
      <c r="C17" s="12">
        <v>0</v>
      </c>
      <c r="D17" s="13"/>
      <c r="E17" s="13"/>
      <c r="F17" s="51">
        <v>1066</v>
      </c>
      <c r="G17" s="32">
        <v>0</v>
      </c>
      <c r="H17" s="32">
        <f t="shared" si="1"/>
        <v>1066</v>
      </c>
      <c r="I17" s="62">
        <f t="shared" si="2"/>
        <v>0</v>
      </c>
      <c r="J17" s="10">
        <v>1</v>
      </c>
      <c r="K17" s="78">
        <v>0.75</v>
      </c>
      <c r="L17" s="78">
        <f t="shared" si="0"/>
        <v>0.75</v>
      </c>
    </row>
    <row r="18" spans="1:12" ht="22.5">
      <c r="A18" s="77">
        <v>13</v>
      </c>
      <c r="B18" s="16" t="s">
        <v>182</v>
      </c>
      <c r="C18" s="12">
        <v>0</v>
      </c>
      <c r="D18" s="13"/>
      <c r="E18" s="13"/>
      <c r="F18" s="51">
        <v>612</v>
      </c>
      <c r="G18" s="32">
        <v>0</v>
      </c>
      <c r="H18" s="32">
        <f t="shared" si="1"/>
        <v>612</v>
      </c>
      <c r="I18" s="62">
        <f t="shared" si="2"/>
        <v>0</v>
      </c>
      <c r="J18" s="10">
        <v>1</v>
      </c>
      <c r="K18" s="78">
        <v>0.75</v>
      </c>
      <c r="L18" s="78">
        <f t="shared" si="0"/>
        <v>0.75</v>
      </c>
    </row>
    <row r="19" spans="1:12" ht="22.5">
      <c r="A19" s="77">
        <v>14</v>
      </c>
      <c r="B19" s="16" t="s">
        <v>183</v>
      </c>
      <c r="C19" s="12">
        <v>0</v>
      </c>
      <c r="D19" s="13"/>
      <c r="E19" s="13"/>
      <c r="F19" s="51">
        <v>435.1</v>
      </c>
      <c r="G19" s="32">
        <v>0</v>
      </c>
      <c r="H19" s="32">
        <f t="shared" si="1"/>
        <v>435.1</v>
      </c>
      <c r="I19" s="62">
        <f t="shared" si="2"/>
        <v>0</v>
      </c>
      <c r="J19" s="10">
        <v>1</v>
      </c>
      <c r="K19" s="78">
        <v>0.75</v>
      </c>
      <c r="L19" s="78">
        <f t="shared" si="0"/>
        <v>0.75</v>
      </c>
    </row>
    <row r="20" spans="1:12" ht="22.5">
      <c r="A20" s="77">
        <v>15</v>
      </c>
      <c r="B20" s="16" t="s">
        <v>184</v>
      </c>
      <c r="C20" s="12">
        <v>0</v>
      </c>
      <c r="D20" s="13"/>
      <c r="E20" s="13"/>
      <c r="F20" s="51">
        <v>18737</v>
      </c>
      <c r="G20" s="32">
        <v>0</v>
      </c>
      <c r="H20" s="32">
        <f t="shared" si="1"/>
        <v>18737</v>
      </c>
      <c r="I20" s="62">
        <f t="shared" si="2"/>
        <v>0</v>
      </c>
      <c r="J20" s="10">
        <v>1</v>
      </c>
      <c r="K20" s="78">
        <v>0.75</v>
      </c>
      <c r="L20" s="78">
        <f t="shared" si="0"/>
        <v>0.75</v>
      </c>
    </row>
    <row r="21" spans="1:12" ht="22.5">
      <c r="A21" s="77">
        <v>16</v>
      </c>
      <c r="B21" s="16" t="s">
        <v>185</v>
      </c>
      <c r="C21" s="12">
        <v>0</v>
      </c>
      <c r="D21" s="13"/>
      <c r="E21" s="13"/>
      <c r="F21" s="51">
        <v>507.4</v>
      </c>
      <c r="G21" s="32">
        <v>0</v>
      </c>
      <c r="H21" s="32">
        <f t="shared" si="1"/>
        <v>507.4</v>
      </c>
      <c r="I21" s="62">
        <f t="shared" si="2"/>
        <v>0</v>
      </c>
      <c r="J21" s="10">
        <v>1</v>
      </c>
      <c r="K21" s="78">
        <v>0.75</v>
      </c>
      <c r="L21" s="78">
        <f t="shared" si="0"/>
        <v>0.75</v>
      </c>
    </row>
    <row r="22" spans="1:12" ht="22.5">
      <c r="A22" s="77">
        <v>17</v>
      </c>
      <c r="B22" s="16" t="s">
        <v>186</v>
      </c>
      <c r="C22" s="12">
        <v>0</v>
      </c>
      <c r="D22" s="13"/>
      <c r="E22" s="13"/>
      <c r="F22" s="51">
        <v>1558.5</v>
      </c>
      <c r="G22" s="32">
        <v>0</v>
      </c>
      <c r="H22" s="32">
        <f t="shared" si="1"/>
        <v>1558.5</v>
      </c>
      <c r="I22" s="62">
        <f t="shared" si="2"/>
        <v>0</v>
      </c>
      <c r="J22" s="10">
        <v>1</v>
      </c>
      <c r="K22" s="78">
        <v>0.75</v>
      </c>
      <c r="L22" s="78">
        <f t="shared" si="0"/>
        <v>0.75</v>
      </c>
    </row>
    <row r="23" spans="1:12" ht="11.25">
      <c r="A23" s="77">
        <v>18</v>
      </c>
      <c r="B23" s="61"/>
      <c r="C23" s="12"/>
      <c r="D23" s="13"/>
      <c r="E23" s="13"/>
      <c r="F23" s="13"/>
      <c r="G23" s="45"/>
      <c r="H23" s="32"/>
      <c r="I23" s="62"/>
      <c r="J23" s="10"/>
      <c r="K23" s="78"/>
      <c r="L23" s="78"/>
    </row>
    <row r="24" spans="1:12" ht="11.25">
      <c r="A24" s="250" t="s">
        <v>39</v>
      </c>
      <c r="B24" s="251"/>
      <c r="C24" s="161">
        <f aca="true" t="shared" si="3" ref="C24:H24">SUM(C6:C23)</f>
        <v>0</v>
      </c>
      <c r="D24" s="161">
        <f t="shared" si="3"/>
        <v>0</v>
      </c>
      <c r="E24" s="161">
        <f t="shared" si="3"/>
        <v>0</v>
      </c>
      <c r="F24" s="168">
        <f t="shared" si="3"/>
        <v>30375</v>
      </c>
      <c r="G24" s="161">
        <f t="shared" si="3"/>
        <v>0</v>
      </c>
      <c r="H24" s="161">
        <f t="shared" si="3"/>
        <v>30375</v>
      </c>
      <c r="I24" s="75" t="s">
        <v>8</v>
      </c>
      <c r="J24" s="76" t="s">
        <v>8</v>
      </c>
      <c r="K24" s="175">
        <v>0.75</v>
      </c>
      <c r="L24" s="80" t="s">
        <v>8</v>
      </c>
    </row>
    <row r="25" spans="1:9" s="65" customFormat="1" ht="11.25">
      <c r="A25" s="63"/>
      <c r="B25" s="63"/>
      <c r="C25" s="63"/>
      <c r="D25" s="64"/>
      <c r="E25" s="64"/>
      <c r="F25" s="64"/>
      <c r="G25" s="64"/>
      <c r="H25" s="64"/>
      <c r="I25" s="63"/>
    </row>
    <row r="26" spans="1:9" s="65" customFormat="1" ht="11.25">
      <c r="A26" s="63"/>
      <c r="B26" s="63"/>
      <c r="C26" s="63"/>
      <c r="D26" s="64"/>
      <c r="E26" s="64"/>
      <c r="F26" s="64"/>
      <c r="G26" s="64"/>
      <c r="H26" s="64"/>
      <c r="I26" s="63"/>
    </row>
    <row r="27" spans="1:9" s="65" customFormat="1" ht="11.25">
      <c r="A27" s="63"/>
      <c r="B27" s="63"/>
      <c r="C27" s="63"/>
      <c r="D27" s="64"/>
      <c r="E27" s="64"/>
      <c r="F27" s="64"/>
      <c r="G27" s="64"/>
      <c r="H27" s="64"/>
      <c r="I27" s="63"/>
    </row>
    <row r="28" spans="1:9" s="65" customFormat="1" ht="11.25">
      <c r="A28" s="63"/>
      <c r="B28" s="63"/>
      <c r="C28" s="63"/>
      <c r="D28" s="64"/>
      <c r="E28" s="64"/>
      <c r="F28" s="64"/>
      <c r="G28" s="64"/>
      <c r="H28" s="64"/>
      <c r="I28" s="66"/>
    </row>
    <row r="29" spans="1:9" s="65" customFormat="1" ht="11.25">
      <c r="A29" s="63"/>
      <c r="B29" s="63"/>
      <c r="C29" s="63"/>
      <c r="D29" s="64"/>
      <c r="E29" s="64"/>
      <c r="F29" s="64"/>
      <c r="G29" s="64"/>
      <c r="H29" s="64"/>
      <c r="I29" s="63"/>
    </row>
    <row r="30" spans="1:9" s="65" customFormat="1" ht="11.25">
      <c r="A30" s="63"/>
      <c r="B30" s="63"/>
      <c r="C30" s="63"/>
      <c r="D30" s="64"/>
      <c r="E30" s="64"/>
      <c r="F30" s="64"/>
      <c r="G30" s="64"/>
      <c r="H30" s="64"/>
      <c r="I30" s="63"/>
    </row>
    <row r="31" spans="1:9" s="65" customFormat="1" ht="11.25">
      <c r="A31" s="63"/>
      <c r="B31" s="63"/>
      <c r="C31" s="63"/>
      <c r="D31" s="64"/>
      <c r="E31" s="64"/>
      <c r="F31" s="64"/>
      <c r="G31" s="64"/>
      <c r="H31" s="64"/>
      <c r="I31" s="63"/>
    </row>
    <row r="32" spans="4:8" s="65" customFormat="1" ht="11.25">
      <c r="D32" s="64"/>
      <c r="E32" s="64"/>
      <c r="F32" s="64"/>
      <c r="G32" s="64"/>
      <c r="H32" s="64"/>
    </row>
    <row r="33" spans="4:8" s="65" customFormat="1" ht="11.25">
      <c r="D33" s="64"/>
      <c r="E33" s="64"/>
      <c r="F33" s="64"/>
      <c r="G33" s="64"/>
      <c r="H33" s="64"/>
    </row>
    <row r="34" spans="4:8" s="65" customFormat="1" ht="11.25">
      <c r="D34" s="64"/>
      <c r="E34" s="64"/>
      <c r="F34" s="64"/>
      <c r="G34" s="64"/>
      <c r="H34" s="64"/>
    </row>
    <row r="35" s="65" customFormat="1" ht="11.25"/>
    <row r="36" s="65" customFormat="1" ht="11.25"/>
  </sheetData>
  <mergeCells count="6">
    <mergeCell ref="J3:J4"/>
    <mergeCell ref="K3:K4"/>
    <mergeCell ref="A1:L1"/>
    <mergeCell ref="A24:B24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F1">
      <selection activeCell="H6" sqref="H6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73" t="s">
        <v>150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62" t="s">
        <v>14</v>
      </c>
      <c r="B3" s="260" t="s">
        <v>102</v>
      </c>
      <c r="C3" s="6" t="s">
        <v>137</v>
      </c>
      <c r="D3" s="27"/>
      <c r="E3" s="27"/>
      <c r="F3" s="35" t="s">
        <v>198</v>
      </c>
      <c r="G3" s="35" t="s">
        <v>214</v>
      </c>
      <c r="H3" s="29" t="s">
        <v>138</v>
      </c>
      <c r="I3" s="5" t="s">
        <v>41</v>
      </c>
      <c r="J3" s="254" t="s">
        <v>15</v>
      </c>
      <c r="K3" s="254" t="s">
        <v>16</v>
      </c>
      <c r="L3" s="6" t="s">
        <v>6</v>
      </c>
    </row>
    <row r="4" spans="1:12" s="10" customFormat="1" ht="42.75" customHeight="1">
      <c r="A4" s="262"/>
      <c r="B4" s="260"/>
      <c r="C4" s="8" t="s">
        <v>26</v>
      </c>
      <c r="D4" s="7" t="s">
        <v>7</v>
      </c>
      <c r="E4" s="7" t="s">
        <v>7</v>
      </c>
      <c r="F4" s="8" t="s">
        <v>26</v>
      </c>
      <c r="G4" s="8" t="s">
        <v>152</v>
      </c>
      <c r="H4" s="8" t="s">
        <v>40</v>
      </c>
      <c r="I4" s="8" t="s">
        <v>38</v>
      </c>
      <c r="J4" s="255"/>
      <c r="K4" s="255"/>
      <c r="L4" s="9" t="s">
        <v>29</v>
      </c>
    </row>
    <row r="5" spans="1:12" s="10" customFormat="1" ht="10.5" customHeight="1">
      <c r="A5" s="41">
        <v>1</v>
      </c>
      <c r="B5" s="41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22.5">
      <c r="A6" s="11">
        <v>1</v>
      </c>
      <c r="B6" s="16" t="s">
        <v>171</v>
      </c>
      <c r="C6" s="12">
        <v>0</v>
      </c>
      <c r="D6" s="13"/>
      <c r="E6" s="13"/>
      <c r="F6" s="32">
        <v>3562.3</v>
      </c>
      <c r="G6" s="45">
        <v>889.9</v>
      </c>
      <c r="H6" s="32">
        <f>F6-G6</f>
        <v>2672.4</v>
      </c>
      <c r="I6" s="53">
        <f>C6/H6*100</f>
        <v>0</v>
      </c>
      <c r="J6" s="1">
        <v>1</v>
      </c>
      <c r="K6" s="14">
        <v>0.75</v>
      </c>
      <c r="L6" s="14">
        <f aca="true" t="shared" si="0" ref="L6:L22">J6*K6</f>
        <v>0.75</v>
      </c>
    </row>
    <row r="7" spans="1:12" ht="22.5">
      <c r="A7" s="11">
        <v>2</v>
      </c>
      <c r="B7" s="16" t="s">
        <v>172</v>
      </c>
      <c r="C7" s="12">
        <v>0</v>
      </c>
      <c r="D7" s="13"/>
      <c r="E7" s="13"/>
      <c r="F7" s="32">
        <v>3137.7</v>
      </c>
      <c r="G7" s="45">
        <v>594.9</v>
      </c>
      <c r="H7" s="32">
        <f aca="true" t="shared" si="1" ref="H7:H22">F7-G7</f>
        <v>2542.7999999999997</v>
      </c>
      <c r="I7" s="53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22.5">
      <c r="A8" s="11">
        <v>3</v>
      </c>
      <c r="B8" s="16" t="s">
        <v>173</v>
      </c>
      <c r="C8" s="12">
        <v>0</v>
      </c>
      <c r="D8" s="13"/>
      <c r="E8" s="13"/>
      <c r="F8" s="32">
        <v>4745.8</v>
      </c>
      <c r="G8" s="45">
        <v>1433.7</v>
      </c>
      <c r="H8" s="32">
        <f t="shared" si="1"/>
        <v>3312.1000000000004</v>
      </c>
      <c r="I8" s="53">
        <f aca="true" t="shared" si="2" ref="I8:I22">C8/H8*100</f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174</v>
      </c>
      <c r="C9" s="12">
        <v>0</v>
      </c>
      <c r="D9" s="13"/>
      <c r="E9" s="13"/>
      <c r="F9" s="32">
        <v>5056.1</v>
      </c>
      <c r="G9" s="45">
        <v>2900.3</v>
      </c>
      <c r="H9" s="32">
        <f t="shared" si="1"/>
        <v>2155.8</v>
      </c>
      <c r="I9" s="53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22.5">
      <c r="A10" s="11">
        <v>5</v>
      </c>
      <c r="B10" s="16" t="s">
        <v>175</v>
      </c>
      <c r="C10" s="12">
        <v>0</v>
      </c>
      <c r="D10" s="13"/>
      <c r="E10" s="13"/>
      <c r="F10" s="32">
        <v>4279.9</v>
      </c>
      <c r="G10" s="45">
        <v>1015.2</v>
      </c>
      <c r="H10" s="32">
        <f t="shared" si="1"/>
        <v>3264.7</v>
      </c>
      <c r="I10" s="53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22.5">
      <c r="A11" s="11">
        <v>6</v>
      </c>
      <c r="B11" s="16" t="s">
        <v>176</v>
      </c>
      <c r="C11" s="12">
        <v>0</v>
      </c>
      <c r="D11" s="13"/>
      <c r="E11" s="13"/>
      <c r="F11" s="32">
        <v>3958.3</v>
      </c>
      <c r="G11" s="45">
        <v>1493.2</v>
      </c>
      <c r="H11" s="32">
        <f t="shared" si="1"/>
        <v>2465.1000000000004</v>
      </c>
      <c r="I11" s="53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177</v>
      </c>
      <c r="C12" s="12">
        <v>0</v>
      </c>
      <c r="D12" s="13"/>
      <c r="E12" s="13"/>
      <c r="F12" s="32">
        <v>3047.2</v>
      </c>
      <c r="G12" s="45">
        <v>1358.3</v>
      </c>
      <c r="H12" s="32">
        <f t="shared" si="1"/>
        <v>1688.8999999999999</v>
      </c>
      <c r="I12" s="53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187</v>
      </c>
      <c r="C13" s="12">
        <v>0</v>
      </c>
      <c r="D13" s="13"/>
      <c r="E13" s="13"/>
      <c r="F13" s="32">
        <v>3913.6</v>
      </c>
      <c r="G13" s="45">
        <v>1638.3</v>
      </c>
      <c r="H13" s="32">
        <f t="shared" si="1"/>
        <v>2275.3</v>
      </c>
      <c r="I13" s="53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178</v>
      </c>
      <c r="C14" s="12">
        <v>0</v>
      </c>
      <c r="D14" s="13"/>
      <c r="E14" s="13"/>
      <c r="F14" s="32">
        <v>5819.9</v>
      </c>
      <c r="G14" s="45">
        <v>1163.2</v>
      </c>
      <c r="H14" s="32">
        <f t="shared" si="1"/>
        <v>4656.7</v>
      </c>
      <c r="I14" s="53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179</v>
      </c>
      <c r="C15" s="12">
        <v>0</v>
      </c>
      <c r="D15" s="13"/>
      <c r="E15" s="13"/>
      <c r="F15" s="32">
        <v>2495.2</v>
      </c>
      <c r="G15" s="45">
        <v>567.1</v>
      </c>
      <c r="H15" s="32">
        <f t="shared" si="1"/>
        <v>1928.1</v>
      </c>
      <c r="I15" s="53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22.5">
      <c r="A16" s="11">
        <v>11</v>
      </c>
      <c r="B16" s="16" t="s">
        <v>180</v>
      </c>
      <c r="C16" s="12">
        <v>0</v>
      </c>
      <c r="D16" s="13"/>
      <c r="E16" s="13"/>
      <c r="F16" s="32">
        <v>3132.1</v>
      </c>
      <c r="G16" s="45">
        <v>1011.1</v>
      </c>
      <c r="H16" s="32">
        <f t="shared" si="1"/>
        <v>2121</v>
      </c>
      <c r="I16" s="53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22.5">
      <c r="A17" s="11">
        <v>12</v>
      </c>
      <c r="B17" s="16" t="s">
        <v>181</v>
      </c>
      <c r="C17" s="12">
        <v>0</v>
      </c>
      <c r="D17" s="13"/>
      <c r="E17" s="13"/>
      <c r="F17" s="32">
        <v>3678.9</v>
      </c>
      <c r="G17" s="45">
        <v>870.6</v>
      </c>
      <c r="H17" s="32">
        <f t="shared" si="1"/>
        <v>2808.3</v>
      </c>
      <c r="I17" s="53">
        <f t="shared" si="2"/>
        <v>0</v>
      </c>
      <c r="J17" s="1">
        <v>1</v>
      </c>
      <c r="K17" s="14">
        <v>0.75</v>
      </c>
      <c r="L17" s="14">
        <f t="shared" si="0"/>
        <v>0.75</v>
      </c>
    </row>
    <row r="18" spans="1:12" ht="22.5">
      <c r="A18" s="11">
        <v>13</v>
      </c>
      <c r="B18" s="16" t="s">
        <v>182</v>
      </c>
      <c r="C18" s="12">
        <v>0</v>
      </c>
      <c r="D18" s="13"/>
      <c r="E18" s="13"/>
      <c r="F18" s="32">
        <v>3909.4</v>
      </c>
      <c r="G18" s="45">
        <v>1009.7</v>
      </c>
      <c r="H18" s="32">
        <f t="shared" si="1"/>
        <v>2899.7</v>
      </c>
      <c r="I18" s="53">
        <f t="shared" si="2"/>
        <v>0</v>
      </c>
      <c r="J18" s="1">
        <v>1</v>
      </c>
      <c r="K18" s="14">
        <v>0.75</v>
      </c>
      <c r="L18" s="14">
        <f t="shared" si="0"/>
        <v>0.75</v>
      </c>
    </row>
    <row r="19" spans="1:12" ht="22.5">
      <c r="A19" s="11">
        <v>14</v>
      </c>
      <c r="B19" s="16" t="s">
        <v>183</v>
      </c>
      <c r="C19" s="12">
        <v>0</v>
      </c>
      <c r="D19" s="13"/>
      <c r="E19" s="13"/>
      <c r="F19" s="32">
        <v>4532.2</v>
      </c>
      <c r="G19" s="45">
        <v>2362.7</v>
      </c>
      <c r="H19" s="32">
        <f t="shared" si="1"/>
        <v>2169.5</v>
      </c>
      <c r="I19" s="53">
        <f t="shared" si="2"/>
        <v>0</v>
      </c>
      <c r="J19" s="1">
        <v>1</v>
      </c>
      <c r="K19" s="14">
        <v>0.75</v>
      </c>
      <c r="L19" s="14">
        <f t="shared" si="0"/>
        <v>0.75</v>
      </c>
    </row>
    <row r="20" spans="1:12" ht="22.5">
      <c r="A20" s="11">
        <v>15</v>
      </c>
      <c r="B20" s="16" t="s">
        <v>184</v>
      </c>
      <c r="C20" s="12">
        <v>0</v>
      </c>
      <c r="D20" s="13"/>
      <c r="E20" s="13"/>
      <c r="F20" s="32">
        <v>32863.9</v>
      </c>
      <c r="G20" s="45">
        <v>9253.9</v>
      </c>
      <c r="H20" s="32">
        <f t="shared" si="1"/>
        <v>23610</v>
      </c>
      <c r="I20" s="53">
        <f t="shared" si="2"/>
        <v>0</v>
      </c>
      <c r="J20" s="1">
        <v>1</v>
      </c>
      <c r="K20" s="14">
        <v>0.75</v>
      </c>
      <c r="L20" s="14">
        <f t="shared" si="0"/>
        <v>0.75</v>
      </c>
    </row>
    <row r="21" spans="1:12" ht="22.5">
      <c r="A21" s="11">
        <v>16</v>
      </c>
      <c r="B21" s="16" t="s">
        <v>185</v>
      </c>
      <c r="C21" s="12">
        <v>0</v>
      </c>
      <c r="D21" s="13"/>
      <c r="E21" s="13"/>
      <c r="F21" s="32">
        <v>4568.1</v>
      </c>
      <c r="G21" s="45">
        <v>2375.8</v>
      </c>
      <c r="H21" s="32">
        <f t="shared" si="1"/>
        <v>2192.3</v>
      </c>
      <c r="I21" s="53">
        <f t="shared" si="2"/>
        <v>0</v>
      </c>
      <c r="J21" s="1">
        <v>1</v>
      </c>
      <c r="K21" s="14">
        <v>0.75</v>
      </c>
      <c r="L21" s="14">
        <f t="shared" si="0"/>
        <v>0.75</v>
      </c>
    </row>
    <row r="22" spans="1:12" ht="22.5">
      <c r="A22" s="11">
        <v>17</v>
      </c>
      <c r="B22" s="16" t="s">
        <v>186</v>
      </c>
      <c r="C22" s="12">
        <v>0</v>
      </c>
      <c r="D22" s="13"/>
      <c r="E22" s="13"/>
      <c r="F22" s="32">
        <v>5569.8</v>
      </c>
      <c r="G22" s="45">
        <v>1286.1</v>
      </c>
      <c r="H22" s="32">
        <f t="shared" si="1"/>
        <v>4283.700000000001</v>
      </c>
      <c r="I22" s="53">
        <f t="shared" si="2"/>
        <v>0</v>
      </c>
      <c r="J22" s="1">
        <v>1</v>
      </c>
      <c r="K22" s="14">
        <v>0.75</v>
      </c>
      <c r="L22" s="14">
        <f t="shared" si="0"/>
        <v>0.75</v>
      </c>
    </row>
    <row r="23" spans="1:12" ht="11.25">
      <c r="A23" s="11">
        <v>24</v>
      </c>
      <c r="B23" s="16"/>
      <c r="C23" s="12"/>
      <c r="D23" s="18"/>
      <c r="E23" s="18"/>
      <c r="F23" s="32"/>
      <c r="G23" s="32"/>
      <c r="H23" s="32"/>
      <c r="I23" s="53"/>
      <c r="K23" s="14"/>
      <c r="L23" s="14"/>
    </row>
    <row r="24" spans="1:12" ht="11.25">
      <c r="A24" s="270" t="s">
        <v>39</v>
      </c>
      <c r="B24" s="271"/>
      <c r="C24" s="161">
        <f aca="true" t="shared" si="3" ref="C24:H24">SUM(C6:C23)</f>
        <v>0</v>
      </c>
      <c r="D24" s="161">
        <f t="shared" si="3"/>
        <v>0</v>
      </c>
      <c r="E24" s="168">
        <f t="shared" si="3"/>
        <v>0</v>
      </c>
      <c r="F24" s="160">
        <f t="shared" si="3"/>
        <v>98270.40000000001</v>
      </c>
      <c r="G24" s="160">
        <f t="shared" si="3"/>
        <v>31223.999999999996</v>
      </c>
      <c r="H24" s="161">
        <f t="shared" si="3"/>
        <v>67046.40000000001</v>
      </c>
      <c r="I24" s="81" t="s">
        <v>8</v>
      </c>
      <c r="J24" s="82" t="s">
        <v>8</v>
      </c>
      <c r="K24" s="174">
        <v>0.75</v>
      </c>
      <c r="L24" s="50" t="s">
        <v>8</v>
      </c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F6">
      <selection activeCell="P17" sqref="P17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11.875" style="2" customWidth="1"/>
    <col min="4" max="4" width="11.25390625" style="2" customWidth="1"/>
    <col min="5" max="5" width="10.125" style="2" customWidth="1"/>
    <col min="6" max="6" width="13.75390625" style="2" customWidth="1"/>
    <col min="7" max="8" width="9.25390625" style="2" hidden="1" customWidth="1"/>
    <col min="9" max="9" width="7.875" style="2" customWidth="1"/>
    <col min="10" max="10" width="7.25390625" style="2" customWidth="1"/>
    <col min="11" max="11" width="7.003906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73" t="s">
        <v>151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62" t="s">
        <v>3</v>
      </c>
      <c r="B3" s="260" t="s">
        <v>102</v>
      </c>
      <c r="C3" s="35" t="s">
        <v>218</v>
      </c>
      <c r="D3" s="35" t="s">
        <v>217</v>
      </c>
      <c r="E3" s="35" t="s">
        <v>216</v>
      </c>
      <c r="F3" s="29" t="s">
        <v>1</v>
      </c>
      <c r="G3" s="27"/>
      <c r="H3" s="27"/>
      <c r="I3" s="5" t="s">
        <v>219</v>
      </c>
      <c r="J3" s="5" t="s">
        <v>223</v>
      </c>
      <c r="K3" s="35" t="s">
        <v>31</v>
      </c>
      <c r="L3" s="35" t="s">
        <v>198</v>
      </c>
      <c r="M3" s="35" t="s">
        <v>215</v>
      </c>
      <c r="N3" s="29" t="s">
        <v>2</v>
      </c>
      <c r="O3" s="5" t="s">
        <v>45</v>
      </c>
      <c r="P3" s="254" t="s">
        <v>17</v>
      </c>
      <c r="Q3" s="254" t="s">
        <v>18</v>
      </c>
      <c r="R3" s="6" t="s">
        <v>6</v>
      </c>
    </row>
    <row r="4" spans="1:18" s="10" customFormat="1" ht="75.75" customHeight="1">
      <c r="A4" s="262"/>
      <c r="B4" s="260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55"/>
      <c r="Q4" s="255"/>
      <c r="R4" s="9" t="s">
        <v>47</v>
      </c>
    </row>
    <row r="5" spans="1:18" s="10" customFormat="1" ht="12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7"/>
      <c r="H5" s="7"/>
      <c r="I5" s="41">
        <v>7</v>
      </c>
      <c r="J5" s="41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22.5">
      <c r="A6" s="11">
        <v>1</v>
      </c>
      <c r="B6" s="16" t="s">
        <v>171</v>
      </c>
      <c r="C6" s="45">
        <v>3530.9</v>
      </c>
      <c r="D6" s="13">
        <v>57.7</v>
      </c>
      <c r="E6" s="45">
        <v>832.2</v>
      </c>
      <c r="F6" s="44">
        <f>C6-D6-E6</f>
        <v>2641</v>
      </c>
      <c r="G6" s="13"/>
      <c r="H6" s="13"/>
      <c r="I6" s="51">
        <v>0</v>
      </c>
      <c r="J6" s="51">
        <v>0</v>
      </c>
      <c r="K6" s="32">
        <f>J6-I6</f>
        <v>0</v>
      </c>
      <c r="L6" s="32">
        <v>3562.3</v>
      </c>
      <c r="M6" s="32">
        <v>889.9</v>
      </c>
      <c r="N6" s="32">
        <f>L6-M6</f>
        <v>2672.4</v>
      </c>
      <c r="O6" s="17">
        <f>(F6-N6)/F6*100</f>
        <v>-1.1889435819765275</v>
      </c>
      <c r="P6" s="68">
        <f>SUM((O6+5)/(0+5))</f>
        <v>0.7622112836046945</v>
      </c>
      <c r="Q6" s="14">
        <v>1.2</v>
      </c>
      <c r="R6" s="14">
        <f>P6*Q6</f>
        <v>0.9146535403256333</v>
      </c>
    </row>
    <row r="7" spans="1:18" ht="22.5">
      <c r="A7" s="11">
        <v>2</v>
      </c>
      <c r="B7" s="16" t="s">
        <v>172</v>
      </c>
      <c r="C7" s="45">
        <v>3090.9</v>
      </c>
      <c r="D7" s="13">
        <v>57.7</v>
      </c>
      <c r="E7" s="45">
        <v>537.2</v>
      </c>
      <c r="F7" s="45">
        <f aca="true" t="shared" si="0" ref="F7:F22">C7-D7-E7</f>
        <v>2496</v>
      </c>
      <c r="G7" s="13"/>
      <c r="H7" s="13"/>
      <c r="I7" s="51">
        <v>0</v>
      </c>
      <c r="J7" s="51">
        <v>0</v>
      </c>
      <c r="K7" s="32">
        <f aca="true" t="shared" si="1" ref="K7:K22">J7-I7</f>
        <v>0</v>
      </c>
      <c r="L7" s="32">
        <v>3137.7</v>
      </c>
      <c r="M7" s="32">
        <v>594.9</v>
      </c>
      <c r="N7" s="32">
        <f aca="true" t="shared" si="2" ref="N7:N22">L7-M7</f>
        <v>2542.7999999999997</v>
      </c>
      <c r="O7" s="17">
        <f aca="true" t="shared" si="3" ref="O7:O22">(F7-N7)/F7*100</f>
        <v>-1.8749999999999891</v>
      </c>
      <c r="P7" s="68">
        <f>SUM((O7+5)/(0+5))</f>
        <v>0.6250000000000021</v>
      </c>
      <c r="Q7" s="14">
        <v>1.2</v>
      </c>
      <c r="R7" s="14">
        <f aca="true" t="shared" si="4" ref="R7:R22">P7*Q7</f>
        <v>0.7500000000000026</v>
      </c>
    </row>
    <row r="8" spans="1:18" ht="22.5">
      <c r="A8" s="11">
        <v>3</v>
      </c>
      <c r="B8" s="16" t="s">
        <v>173</v>
      </c>
      <c r="C8" s="45">
        <v>4530</v>
      </c>
      <c r="D8" s="13">
        <v>857.7</v>
      </c>
      <c r="E8" s="45">
        <v>576</v>
      </c>
      <c r="F8" s="45">
        <f t="shared" si="0"/>
        <v>3096.3</v>
      </c>
      <c r="G8" s="13"/>
      <c r="H8" s="13"/>
      <c r="I8" s="51">
        <v>0</v>
      </c>
      <c r="J8" s="51">
        <v>0</v>
      </c>
      <c r="K8" s="32">
        <f t="shared" si="1"/>
        <v>0</v>
      </c>
      <c r="L8" s="32">
        <v>4745.8</v>
      </c>
      <c r="M8" s="32">
        <v>1433.7</v>
      </c>
      <c r="N8" s="32">
        <f t="shared" si="2"/>
        <v>3312.1000000000004</v>
      </c>
      <c r="O8" s="17">
        <f t="shared" si="3"/>
        <v>-6.9696088880276506</v>
      </c>
      <c r="P8" s="68">
        <v>0</v>
      </c>
      <c r="Q8" s="14">
        <v>1.2</v>
      </c>
      <c r="R8" s="14">
        <f t="shared" si="4"/>
        <v>0</v>
      </c>
    </row>
    <row r="9" spans="1:18" ht="22.5">
      <c r="A9" s="11">
        <v>4</v>
      </c>
      <c r="B9" s="16" t="s">
        <v>174</v>
      </c>
      <c r="C9" s="45">
        <v>5056</v>
      </c>
      <c r="D9" s="13">
        <v>2014.8</v>
      </c>
      <c r="E9" s="45">
        <v>885.4</v>
      </c>
      <c r="F9" s="45">
        <f t="shared" si="0"/>
        <v>2155.7999999999997</v>
      </c>
      <c r="G9" s="13"/>
      <c r="H9" s="13"/>
      <c r="I9" s="51">
        <v>0</v>
      </c>
      <c r="J9" s="51">
        <v>0</v>
      </c>
      <c r="K9" s="32">
        <f t="shared" si="1"/>
        <v>0</v>
      </c>
      <c r="L9" s="32">
        <v>5056.1</v>
      </c>
      <c r="M9" s="32">
        <v>2900.3</v>
      </c>
      <c r="N9" s="32">
        <f t="shared" si="2"/>
        <v>2155.8</v>
      </c>
      <c r="O9" s="17">
        <f t="shared" si="3"/>
        <v>-2.1094134469174514E-14</v>
      </c>
      <c r="P9" s="68">
        <f aca="true" t="shared" si="5" ref="P9:P22">SUM(O9+5)/(0+5)</f>
        <v>0.9999999999999958</v>
      </c>
      <c r="Q9" s="14">
        <v>1.2</v>
      </c>
      <c r="R9" s="14">
        <f t="shared" si="4"/>
        <v>1.1999999999999948</v>
      </c>
    </row>
    <row r="10" spans="1:18" ht="22.5">
      <c r="A10" s="11">
        <v>5</v>
      </c>
      <c r="B10" s="16" t="s">
        <v>175</v>
      </c>
      <c r="C10" s="45">
        <v>4031.5</v>
      </c>
      <c r="D10" s="13">
        <v>115.2</v>
      </c>
      <c r="E10" s="45">
        <v>900</v>
      </c>
      <c r="F10" s="45">
        <f t="shared" si="0"/>
        <v>3016.3</v>
      </c>
      <c r="G10" s="13"/>
      <c r="H10" s="13"/>
      <c r="I10" s="51">
        <v>0</v>
      </c>
      <c r="J10" s="51">
        <v>0</v>
      </c>
      <c r="K10" s="32">
        <f t="shared" si="1"/>
        <v>0</v>
      </c>
      <c r="L10" s="32">
        <v>4279.9</v>
      </c>
      <c r="M10" s="32">
        <v>1015.2</v>
      </c>
      <c r="N10" s="32">
        <f t="shared" si="2"/>
        <v>3264.7</v>
      </c>
      <c r="O10" s="17">
        <f t="shared" si="3"/>
        <v>-8.235255113881234</v>
      </c>
      <c r="P10" s="68">
        <v>0</v>
      </c>
      <c r="Q10" s="14">
        <v>1.2</v>
      </c>
      <c r="R10" s="14">
        <f t="shared" si="4"/>
        <v>0</v>
      </c>
    </row>
    <row r="11" spans="1:18" ht="22.5">
      <c r="A11" s="11">
        <v>6</v>
      </c>
      <c r="B11" s="16" t="s">
        <v>176</v>
      </c>
      <c r="C11" s="45">
        <v>3958.3</v>
      </c>
      <c r="D11" s="13">
        <v>57.7</v>
      </c>
      <c r="E11" s="45">
        <v>1435.5</v>
      </c>
      <c r="F11" s="45">
        <f t="shared" si="0"/>
        <v>2465.1000000000004</v>
      </c>
      <c r="G11" s="13"/>
      <c r="H11" s="13"/>
      <c r="I11" s="51">
        <v>0</v>
      </c>
      <c r="J11" s="51">
        <v>0</v>
      </c>
      <c r="K11" s="32">
        <f t="shared" si="1"/>
        <v>0</v>
      </c>
      <c r="L11" s="32">
        <v>3958.3</v>
      </c>
      <c r="M11" s="32">
        <v>1493.2</v>
      </c>
      <c r="N11" s="32">
        <f t="shared" si="2"/>
        <v>2465.1000000000004</v>
      </c>
      <c r="O11" s="17">
        <f t="shared" si="3"/>
        <v>0</v>
      </c>
      <c r="P11" s="68">
        <v>1</v>
      </c>
      <c r="Q11" s="14">
        <v>1.2</v>
      </c>
      <c r="R11" s="14">
        <f t="shared" si="4"/>
        <v>1.2</v>
      </c>
    </row>
    <row r="12" spans="1:18" ht="22.5">
      <c r="A12" s="11">
        <v>7</v>
      </c>
      <c r="B12" s="16" t="s">
        <v>177</v>
      </c>
      <c r="C12" s="45">
        <v>3047.2</v>
      </c>
      <c r="D12" s="13">
        <v>57.6</v>
      </c>
      <c r="E12" s="45">
        <v>1300.7</v>
      </c>
      <c r="F12" s="45">
        <f t="shared" si="0"/>
        <v>1688.8999999999999</v>
      </c>
      <c r="G12" s="13"/>
      <c r="H12" s="13"/>
      <c r="I12" s="51">
        <v>0</v>
      </c>
      <c r="J12" s="51">
        <v>0</v>
      </c>
      <c r="K12" s="32">
        <f t="shared" si="1"/>
        <v>0</v>
      </c>
      <c r="L12" s="32">
        <v>3047.2</v>
      </c>
      <c r="M12" s="32">
        <v>1358.3</v>
      </c>
      <c r="N12" s="32">
        <f t="shared" si="2"/>
        <v>1688.8999999999999</v>
      </c>
      <c r="O12" s="17">
        <f t="shared" si="3"/>
        <v>0</v>
      </c>
      <c r="P12" s="68">
        <f t="shared" si="5"/>
        <v>1</v>
      </c>
      <c r="Q12" s="14">
        <v>1.2</v>
      </c>
      <c r="R12" s="14">
        <f t="shared" si="4"/>
        <v>1.2</v>
      </c>
    </row>
    <row r="13" spans="1:18" ht="22.5">
      <c r="A13" s="11">
        <v>8</v>
      </c>
      <c r="B13" s="16" t="s">
        <v>187</v>
      </c>
      <c r="C13" s="45">
        <v>3913.6</v>
      </c>
      <c r="D13" s="13">
        <v>800.2</v>
      </c>
      <c r="E13" s="45">
        <v>838.2</v>
      </c>
      <c r="F13" s="45">
        <f t="shared" si="0"/>
        <v>2275.2</v>
      </c>
      <c r="G13" s="13"/>
      <c r="H13" s="13"/>
      <c r="I13" s="51">
        <v>0</v>
      </c>
      <c r="J13" s="51">
        <v>0</v>
      </c>
      <c r="K13" s="32">
        <f t="shared" si="1"/>
        <v>0</v>
      </c>
      <c r="L13" s="32">
        <v>3913.6</v>
      </c>
      <c r="M13" s="32">
        <v>1638.3</v>
      </c>
      <c r="N13" s="32">
        <f t="shared" si="2"/>
        <v>2275.3</v>
      </c>
      <c r="O13" s="17">
        <f t="shared" si="3"/>
        <v>-0.004395218002828929</v>
      </c>
      <c r="P13" s="68">
        <v>1</v>
      </c>
      <c r="Q13" s="14">
        <v>1.2</v>
      </c>
      <c r="R13" s="14">
        <f t="shared" si="4"/>
        <v>1.2</v>
      </c>
    </row>
    <row r="14" spans="1:18" ht="22.5">
      <c r="A14" s="11">
        <v>9</v>
      </c>
      <c r="B14" s="16" t="s">
        <v>178</v>
      </c>
      <c r="C14" s="45">
        <v>5819.9</v>
      </c>
      <c r="D14" s="13">
        <v>115.3</v>
      </c>
      <c r="E14" s="45">
        <v>1047.9</v>
      </c>
      <c r="F14" s="45">
        <f t="shared" si="0"/>
        <v>4656.699999999999</v>
      </c>
      <c r="G14" s="13"/>
      <c r="H14" s="13"/>
      <c r="I14" s="51">
        <v>0</v>
      </c>
      <c r="J14" s="51">
        <v>0</v>
      </c>
      <c r="K14" s="32">
        <f t="shared" si="1"/>
        <v>0</v>
      </c>
      <c r="L14" s="32">
        <v>5819.9</v>
      </c>
      <c r="M14" s="32">
        <v>1163.2</v>
      </c>
      <c r="N14" s="32">
        <f t="shared" si="2"/>
        <v>4656.7</v>
      </c>
      <c r="O14" s="17">
        <f t="shared" si="3"/>
        <v>-1.9530884570037332E-14</v>
      </c>
      <c r="P14" s="68">
        <v>1</v>
      </c>
      <c r="Q14" s="14">
        <v>1.2</v>
      </c>
      <c r="R14" s="14">
        <f t="shared" si="4"/>
        <v>1.2</v>
      </c>
    </row>
    <row r="15" spans="1:18" ht="22.5">
      <c r="A15" s="11">
        <v>10</v>
      </c>
      <c r="B15" s="16" t="s">
        <v>179</v>
      </c>
      <c r="C15" s="45">
        <v>2495.2</v>
      </c>
      <c r="D15" s="13">
        <v>57.6</v>
      </c>
      <c r="E15" s="45">
        <v>509.5</v>
      </c>
      <c r="F15" s="45">
        <f t="shared" si="0"/>
        <v>1928.1</v>
      </c>
      <c r="G15" s="13"/>
      <c r="H15" s="13"/>
      <c r="I15" s="51">
        <v>0</v>
      </c>
      <c r="J15" s="51">
        <v>0</v>
      </c>
      <c r="K15" s="32">
        <f t="shared" si="1"/>
        <v>0</v>
      </c>
      <c r="L15" s="32">
        <v>2495.2</v>
      </c>
      <c r="M15" s="32">
        <v>567.1</v>
      </c>
      <c r="N15" s="32">
        <f t="shared" si="2"/>
        <v>1928.1</v>
      </c>
      <c r="O15" s="17">
        <f t="shared" si="3"/>
        <v>0</v>
      </c>
      <c r="P15" s="68">
        <f t="shared" si="5"/>
        <v>1</v>
      </c>
      <c r="Q15" s="14">
        <v>1.2</v>
      </c>
      <c r="R15" s="14">
        <f t="shared" si="4"/>
        <v>1.2</v>
      </c>
    </row>
    <row r="16" spans="1:18" ht="22.5">
      <c r="A16" s="11">
        <v>11</v>
      </c>
      <c r="B16" s="16" t="s">
        <v>180</v>
      </c>
      <c r="C16" s="45">
        <v>3132.1</v>
      </c>
      <c r="D16" s="13">
        <v>57.6</v>
      </c>
      <c r="E16" s="45">
        <v>953.4</v>
      </c>
      <c r="F16" s="45">
        <f t="shared" si="0"/>
        <v>2121.1</v>
      </c>
      <c r="G16" s="13"/>
      <c r="H16" s="13"/>
      <c r="I16" s="51">
        <v>0</v>
      </c>
      <c r="J16" s="51">
        <v>0</v>
      </c>
      <c r="K16" s="32">
        <f t="shared" si="1"/>
        <v>0</v>
      </c>
      <c r="L16" s="32">
        <v>3132.1</v>
      </c>
      <c r="M16" s="32">
        <v>1011.1</v>
      </c>
      <c r="N16" s="32">
        <f t="shared" si="2"/>
        <v>2121</v>
      </c>
      <c r="O16" s="17">
        <f t="shared" si="3"/>
        <v>0.004714534911126729</v>
      </c>
      <c r="P16" s="68">
        <v>1</v>
      </c>
      <c r="Q16" s="14">
        <v>1.2</v>
      </c>
      <c r="R16" s="14">
        <f t="shared" si="4"/>
        <v>1.2</v>
      </c>
    </row>
    <row r="17" spans="1:18" ht="22.5">
      <c r="A17" s="11">
        <v>12</v>
      </c>
      <c r="B17" s="16" t="s">
        <v>181</v>
      </c>
      <c r="C17" s="45">
        <v>3678.9</v>
      </c>
      <c r="D17" s="13">
        <v>57.7</v>
      </c>
      <c r="E17" s="45">
        <v>812.9</v>
      </c>
      <c r="F17" s="45">
        <f t="shared" si="0"/>
        <v>2808.3</v>
      </c>
      <c r="G17" s="13"/>
      <c r="H17" s="13"/>
      <c r="I17" s="51">
        <v>0</v>
      </c>
      <c r="J17" s="51">
        <v>0</v>
      </c>
      <c r="K17" s="32">
        <f t="shared" si="1"/>
        <v>0</v>
      </c>
      <c r="L17" s="32">
        <v>3678.9</v>
      </c>
      <c r="M17" s="32">
        <v>870.6</v>
      </c>
      <c r="N17" s="32">
        <f t="shared" si="2"/>
        <v>2808.3</v>
      </c>
      <c r="O17" s="17">
        <f t="shared" si="3"/>
        <v>0</v>
      </c>
      <c r="P17" s="68">
        <v>1</v>
      </c>
      <c r="Q17" s="14">
        <v>1.2</v>
      </c>
      <c r="R17" s="14">
        <f t="shared" si="4"/>
        <v>1.2</v>
      </c>
    </row>
    <row r="18" spans="1:18" ht="22.5">
      <c r="A18" s="11">
        <v>13</v>
      </c>
      <c r="B18" s="16" t="s">
        <v>182</v>
      </c>
      <c r="C18" s="45">
        <v>3863.4</v>
      </c>
      <c r="D18" s="13">
        <v>115.2</v>
      </c>
      <c r="E18" s="45">
        <v>894.5</v>
      </c>
      <c r="F18" s="45">
        <f t="shared" si="0"/>
        <v>2853.7000000000003</v>
      </c>
      <c r="G18" s="13"/>
      <c r="H18" s="13"/>
      <c r="I18" s="51">
        <v>0</v>
      </c>
      <c r="J18" s="51">
        <v>0</v>
      </c>
      <c r="K18" s="32">
        <f t="shared" si="1"/>
        <v>0</v>
      </c>
      <c r="L18" s="32">
        <v>3909.4</v>
      </c>
      <c r="M18" s="32">
        <v>1009.7</v>
      </c>
      <c r="N18" s="32">
        <f t="shared" si="2"/>
        <v>2899.7</v>
      </c>
      <c r="O18" s="17">
        <f t="shared" si="3"/>
        <v>-1.6119423905806336</v>
      </c>
      <c r="P18" s="68">
        <f t="shared" si="5"/>
        <v>0.6776115218838733</v>
      </c>
      <c r="Q18" s="14">
        <v>1.2</v>
      </c>
      <c r="R18" s="14">
        <f t="shared" si="4"/>
        <v>0.8131338262606479</v>
      </c>
    </row>
    <row r="19" spans="1:18" ht="22.5">
      <c r="A19" s="11">
        <v>14</v>
      </c>
      <c r="B19" s="16" t="s">
        <v>183</v>
      </c>
      <c r="C19" s="45">
        <v>4510.1</v>
      </c>
      <c r="D19" s="13">
        <v>1542.6</v>
      </c>
      <c r="E19" s="45">
        <v>820</v>
      </c>
      <c r="F19" s="45">
        <f t="shared" si="0"/>
        <v>2147.5000000000005</v>
      </c>
      <c r="G19" s="13"/>
      <c r="H19" s="13"/>
      <c r="I19" s="51">
        <v>0</v>
      </c>
      <c r="J19" s="51">
        <v>0</v>
      </c>
      <c r="K19" s="32">
        <f t="shared" si="1"/>
        <v>0</v>
      </c>
      <c r="L19" s="32">
        <v>4532.2</v>
      </c>
      <c r="M19" s="32">
        <v>2362.7</v>
      </c>
      <c r="N19" s="32">
        <f t="shared" si="2"/>
        <v>2169.5</v>
      </c>
      <c r="O19" s="17">
        <f t="shared" si="3"/>
        <v>-1.0244470314318763</v>
      </c>
      <c r="P19" s="68">
        <f t="shared" si="5"/>
        <v>0.7951105937136248</v>
      </c>
      <c r="Q19" s="14">
        <v>1.2</v>
      </c>
      <c r="R19" s="14">
        <f t="shared" si="4"/>
        <v>0.9541327124563497</v>
      </c>
    </row>
    <row r="20" spans="1:18" ht="22.5">
      <c r="A20" s="11">
        <v>15</v>
      </c>
      <c r="B20" s="16" t="s">
        <v>184</v>
      </c>
      <c r="C20" s="45">
        <v>32763.9</v>
      </c>
      <c r="D20" s="13">
        <v>2439.8</v>
      </c>
      <c r="E20" s="45">
        <v>6814.2</v>
      </c>
      <c r="F20" s="45">
        <f t="shared" si="0"/>
        <v>23509.9</v>
      </c>
      <c r="G20" s="13"/>
      <c r="H20" s="13"/>
      <c r="I20" s="51">
        <v>0</v>
      </c>
      <c r="J20" s="51">
        <v>0</v>
      </c>
      <c r="K20" s="32">
        <f t="shared" si="1"/>
        <v>0</v>
      </c>
      <c r="L20" s="32">
        <v>32863.9</v>
      </c>
      <c r="M20" s="32">
        <v>9253.9</v>
      </c>
      <c r="N20" s="32">
        <f t="shared" si="2"/>
        <v>23610</v>
      </c>
      <c r="O20" s="17">
        <f t="shared" si="3"/>
        <v>-0.42577807646990645</v>
      </c>
      <c r="P20" s="68">
        <f t="shared" si="5"/>
        <v>0.9148443847060188</v>
      </c>
      <c r="Q20" s="14">
        <v>1.2</v>
      </c>
      <c r="R20" s="14">
        <f t="shared" si="4"/>
        <v>1.0978132616472225</v>
      </c>
    </row>
    <row r="21" spans="1:18" ht="22.5">
      <c r="A21" s="11">
        <v>16</v>
      </c>
      <c r="B21" s="16" t="s">
        <v>185</v>
      </c>
      <c r="C21" s="45">
        <v>4568.1</v>
      </c>
      <c r="D21" s="13">
        <v>1939.8</v>
      </c>
      <c r="E21" s="45">
        <v>436</v>
      </c>
      <c r="F21" s="45">
        <f t="shared" si="0"/>
        <v>2192.3</v>
      </c>
      <c r="G21" s="13"/>
      <c r="H21" s="13"/>
      <c r="I21" s="51">
        <v>0</v>
      </c>
      <c r="J21" s="51">
        <v>0</v>
      </c>
      <c r="K21" s="32">
        <f t="shared" si="1"/>
        <v>0</v>
      </c>
      <c r="L21" s="32">
        <v>4568.1</v>
      </c>
      <c r="M21" s="32">
        <v>2375.8</v>
      </c>
      <c r="N21" s="32">
        <f t="shared" si="2"/>
        <v>2192.3</v>
      </c>
      <c r="O21" s="17">
        <f t="shared" si="3"/>
        <v>0</v>
      </c>
      <c r="P21" s="68">
        <f t="shared" si="5"/>
        <v>1</v>
      </c>
      <c r="Q21" s="14">
        <v>1.2</v>
      </c>
      <c r="R21" s="14">
        <f t="shared" si="4"/>
        <v>1.2</v>
      </c>
    </row>
    <row r="22" spans="1:18" ht="22.5">
      <c r="A22" s="11">
        <v>17</v>
      </c>
      <c r="B22" s="16" t="s">
        <v>186</v>
      </c>
      <c r="C22" s="45">
        <v>5496.3</v>
      </c>
      <c r="D22" s="13">
        <v>115.3</v>
      </c>
      <c r="E22" s="45">
        <v>1170.8</v>
      </c>
      <c r="F22" s="45">
        <f t="shared" si="0"/>
        <v>4210.2</v>
      </c>
      <c r="G22" s="13"/>
      <c r="H22" s="13"/>
      <c r="I22" s="51">
        <v>0</v>
      </c>
      <c r="J22" s="51">
        <v>0</v>
      </c>
      <c r="K22" s="32">
        <f t="shared" si="1"/>
        <v>0</v>
      </c>
      <c r="L22" s="32">
        <v>5569.8</v>
      </c>
      <c r="M22" s="32">
        <v>1286.1</v>
      </c>
      <c r="N22" s="32">
        <f t="shared" si="2"/>
        <v>4283.700000000001</v>
      </c>
      <c r="O22" s="17">
        <f t="shared" si="3"/>
        <v>-1.7457602964229946</v>
      </c>
      <c r="P22" s="68">
        <f t="shared" si="5"/>
        <v>0.6508479407154011</v>
      </c>
      <c r="Q22" s="14">
        <v>1.2</v>
      </c>
      <c r="R22" s="14">
        <f t="shared" si="4"/>
        <v>0.7810175288584813</v>
      </c>
    </row>
    <row r="23" spans="1:18" ht="11.25">
      <c r="A23" s="11">
        <v>24</v>
      </c>
      <c r="B23" s="16"/>
      <c r="C23" s="46"/>
      <c r="D23" s="18"/>
      <c r="E23" s="46"/>
      <c r="F23" s="45"/>
      <c r="G23" s="18"/>
      <c r="H23" s="18"/>
      <c r="I23" s="51"/>
      <c r="J23" s="51"/>
      <c r="K23" s="32"/>
      <c r="L23" s="32"/>
      <c r="M23" s="32"/>
      <c r="N23" s="32"/>
      <c r="O23" s="17"/>
      <c r="P23" s="68"/>
      <c r="Q23" s="14"/>
      <c r="R23" s="14"/>
    </row>
    <row r="24" spans="1:18" ht="11.25">
      <c r="A24" s="270" t="s">
        <v>39</v>
      </c>
      <c r="B24" s="271"/>
      <c r="C24" s="161">
        <f aca="true" t="shared" si="6" ref="C24:N24">SUM(C6:C23)</f>
        <v>97486.3</v>
      </c>
      <c r="D24" s="165">
        <f t="shared" si="6"/>
        <v>10459.5</v>
      </c>
      <c r="E24" s="161">
        <f t="shared" si="6"/>
        <v>20764.399999999998</v>
      </c>
      <c r="F24" s="161">
        <f t="shared" si="6"/>
        <v>66262.4</v>
      </c>
      <c r="G24" s="166">
        <f t="shared" si="6"/>
        <v>0</v>
      </c>
      <c r="H24" s="161">
        <f t="shared" si="6"/>
        <v>0</v>
      </c>
      <c r="I24" s="160">
        <f t="shared" si="6"/>
        <v>0</v>
      </c>
      <c r="J24" s="160">
        <f t="shared" si="6"/>
        <v>0</v>
      </c>
      <c r="K24" s="160">
        <f t="shared" si="6"/>
        <v>0</v>
      </c>
      <c r="L24" s="160">
        <f t="shared" si="6"/>
        <v>98270.40000000001</v>
      </c>
      <c r="M24" s="160">
        <f t="shared" si="6"/>
        <v>31223.999999999996</v>
      </c>
      <c r="N24" s="161">
        <f t="shared" si="6"/>
        <v>67046.40000000001</v>
      </c>
      <c r="O24" s="169" t="s">
        <v>8</v>
      </c>
      <c r="P24" s="170" t="s">
        <v>8</v>
      </c>
      <c r="Q24" s="174">
        <v>1.2</v>
      </c>
      <c r="R24" s="50" t="s">
        <v>8</v>
      </c>
    </row>
    <row r="25" spans="1:16" s="25" customFormat="1" ht="11.25">
      <c r="A25" s="21"/>
      <c r="B25" s="22"/>
      <c r="C25" s="23"/>
      <c r="D25" s="23"/>
      <c r="E25" s="23"/>
      <c r="F25" s="23"/>
      <c r="G25" s="23"/>
      <c r="H25" s="23"/>
      <c r="I25" s="22"/>
      <c r="J25" s="22"/>
      <c r="K25" s="22"/>
      <c r="L25" s="22"/>
      <c r="M25" s="178"/>
      <c r="N25" s="23"/>
      <c r="O25" s="22"/>
      <c r="P25" s="24"/>
    </row>
    <row r="26" spans="1:16" s="25" customFormat="1" ht="11.25">
      <c r="A26" s="21"/>
      <c r="B26" s="22"/>
      <c r="C26" s="23"/>
      <c r="D26" s="23"/>
      <c r="E26" s="23"/>
      <c r="F26" s="23"/>
      <c r="G26" s="23"/>
      <c r="H26" s="23"/>
      <c r="I26" s="22"/>
      <c r="J26" s="22"/>
      <c r="K26" s="22"/>
      <c r="L26" s="22"/>
      <c r="M26" s="22"/>
      <c r="N26" s="23"/>
      <c r="O26" s="22"/>
      <c r="P26" s="24"/>
    </row>
    <row r="27" spans="1:16" s="25" customFormat="1" ht="11.25">
      <c r="A27" s="21"/>
      <c r="B27" s="22"/>
      <c r="C27" s="23"/>
      <c r="D27" s="23"/>
      <c r="E27" s="23"/>
      <c r="F27" s="23"/>
      <c r="G27" s="23"/>
      <c r="H27" s="23"/>
      <c r="I27" s="22"/>
      <c r="J27" s="22"/>
      <c r="K27" s="22"/>
      <c r="L27" s="22"/>
      <c r="M27" s="22"/>
      <c r="N27" s="23"/>
      <c r="O27" s="22"/>
      <c r="P27" s="24"/>
    </row>
    <row r="28" spans="1:16" s="25" customFormat="1" ht="11.25">
      <c r="A28" s="21"/>
      <c r="B28" s="22"/>
      <c r="C28" s="23"/>
      <c r="D28" s="23"/>
      <c r="E28" s="23"/>
      <c r="F28" s="23"/>
      <c r="G28" s="23"/>
      <c r="H28" s="23"/>
      <c r="I28" s="22"/>
      <c r="J28" s="22"/>
      <c r="K28" s="22"/>
      <c r="L28" s="22"/>
      <c r="M28" s="22"/>
      <c r="N28" s="23"/>
      <c r="O28" s="26"/>
      <c r="P28" s="24"/>
    </row>
    <row r="29" spans="1:16" s="25" customFormat="1" ht="11.25">
      <c r="A29" s="21"/>
      <c r="B29" s="22"/>
      <c r="C29" s="23"/>
      <c r="D29" s="23"/>
      <c r="E29" s="23"/>
      <c r="F29" s="23"/>
      <c r="G29" s="23"/>
      <c r="H29" s="23"/>
      <c r="I29" s="22"/>
      <c r="J29" s="22"/>
      <c r="K29" s="22"/>
      <c r="L29" s="22"/>
      <c r="M29" s="22"/>
      <c r="N29" s="23"/>
      <c r="O29" s="22"/>
      <c r="P29" s="24"/>
    </row>
    <row r="30" spans="1:16" s="25" customFormat="1" ht="11.25">
      <c r="A30" s="21"/>
      <c r="B30" s="22"/>
      <c r="C30" s="23"/>
      <c r="D30" s="23"/>
      <c r="E30" s="23"/>
      <c r="F30" s="23"/>
      <c r="G30" s="23"/>
      <c r="H30" s="23"/>
      <c r="I30" s="22"/>
      <c r="J30" s="22"/>
      <c r="K30" s="22"/>
      <c r="L30" s="22"/>
      <c r="M30" s="22"/>
      <c r="N30" s="23"/>
      <c r="O30" s="22"/>
      <c r="P30" s="24"/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4"/>
      <c r="C32" s="23"/>
      <c r="D32" s="23"/>
      <c r="E32" s="23"/>
      <c r="F32" s="23"/>
      <c r="G32" s="23"/>
      <c r="H32" s="23"/>
      <c r="N32" s="23"/>
      <c r="P32" s="24"/>
    </row>
    <row r="33" spans="1:16" s="25" customFormat="1" ht="11.25">
      <c r="A33" s="24"/>
      <c r="C33" s="23"/>
      <c r="D33" s="23"/>
      <c r="E33" s="23"/>
      <c r="F33" s="23"/>
      <c r="G33" s="23"/>
      <c r="H33" s="23"/>
      <c r="N33" s="23"/>
      <c r="P33" s="24"/>
    </row>
    <row r="34" spans="1:16" s="25" customFormat="1" ht="11.25">
      <c r="A34" s="24"/>
      <c r="C34" s="23"/>
      <c r="D34" s="23"/>
      <c r="E34" s="23"/>
      <c r="F34" s="23"/>
      <c r="G34" s="23"/>
      <c r="H34" s="23"/>
      <c r="N34" s="23"/>
      <c r="P34" s="24"/>
    </row>
    <row r="35" spans="1:16" s="25" customFormat="1" ht="11.25">
      <c r="A35" s="24"/>
      <c r="P35" s="24"/>
    </row>
    <row r="36" spans="1:16" s="25" customFormat="1" ht="11.25">
      <c r="A36" s="24"/>
      <c r="P36" s="24"/>
    </row>
  </sheetData>
  <mergeCells count="6">
    <mergeCell ref="A24:B24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6"/>
  <sheetViews>
    <sheetView zoomScaleSheetLayoutView="100" workbookViewId="0" topLeftCell="A1">
      <pane xSplit="2" ySplit="4" topLeftCell="F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0" sqref="J20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62" t="s">
        <v>20</v>
      </c>
      <c r="B3" s="260" t="s">
        <v>102</v>
      </c>
      <c r="C3" s="33" t="s">
        <v>51</v>
      </c>
      <c r="D3" s="33" t="s">
        <v>220</v>
      </c>
      <c r="E3" s="33" t="s">
        <v>224</v>
      </c>
      <c r="F3" s="33" t="s">
        <v>49</v>
      </c>
      <c r="G3" s="33" t="s">
        <v>49</v>
      </c>
      <c r="H3" s="33" t="s">
        <v>140</v>
      </c>
      <c r="I3" s="5" t="s">
        <v>48</v>
      </c>
      <c r="J3" s="254" t="s">
        <v>21</v>
      </c>
      <c r="K3" s="254" t="s">
        <v>19</v>
      </c>
      <c r="L3" s="6" t="s">
        <v>6</v>
      </c>
    </row>
    <row r="4" spans="1:12" s="10" customFormat="1" ht="42.75" customHeight="1">
      <c r="A4" s="262"/>
      <c r="B4" s="260"/>
      <c r="C4" s="5" t="s">
        <v>52</v>
      </c>
      <c r="D4" s="5" t="s">
        <v>139</v>
      </c>
      <c r="E4" s="5" t="s">
        <v>139</v>
      </c>
      <c r="F4" s="5" t="s">
        <v>32</v>
      </c>
      <c r="G4" s="8" t="s">
        <v>33</v>
      </c>
      <c r="H4" s="8" t="s">
        <v>26</v>
      </c>
      <c r="I4" s="8" t="s">
        <v>53</v>
      </c>
      <c r="J4" s="255"/>
      <c r="K4" s="255"/>
      <c r="L4" s="9" t="s">
        <v>50</v>
      </c>
    </row>
    <row r="5" spans="1:12" s="10" customFormat="1" ht="11.25" customHeight="1">
      <c r="A5" s="41">
        <v>1</v>
      </c>
      <c r="B5" s="41">
        <v>2</v>
      </c>
      <c r="C5" s="41" t="s">
        <v>54</v>
      </c>
      <c r="D5" s="41">
        <v>3</v>
      </c>
      <c r="E5" s="41">
        <v>4</v>
      </c>
      <c r="F5" s="41">
        <v>5</v>
      </c>
      <c r="G5" s="8">
        <v>3</v>
      </c>
      <c r="H5" s="8">
        <v>6</v>
      </c>
      <c r="I5" s="8">
        <v>7</v>
      </c>
      <c r="J5" s="121">
        <v>6</v>
      </c>
      <c r="K5" s="8">
        <v>7</v>
      </c>
      <c r="L5" s="9">
        <v>8</v>
      </c>
    </row>
    <row r="6" spans="1:12" ht="22.5">
      <c r="A6" s="11">
        <v>1</v>
      </c>
      <c r="B6" s="16" t="s">
        <v>171</v>
      </c>
      <c r="C6" s="16">
        <v>130</v>
      </c>
      <c r="D6" s="16">
        <v>207.5</v>
      </c>
      <c r="E6" s="16">
        <v>411</v>
      </c>
      <c r="F6" s="83">
        <f>E6-D6</f>
        <v>203.5</v>
      </c>
      <c r="G6" s="12">
        <v>0</v>
      </c>
      <c r="H6" s="13">
        <v>341.3</v>
      </c>
      <c r="I6" s="243">
        <f>F6/H6*100</f>
        <v>59.62496337532962</v>
      </c>
      <c r="J6" s="79">
        <v>0</v>
      </c>
      <c r="K6" s="245">
        <v>1</v>
      </c>
      <c r="L6" s="245">
        <v>1</v>
      </c>
    </row>
    <row r="7" spans="1:12" ht="22.5">
      <c r="A7" s="11">
        <v>2</v>
      </c>
      <c r="B7" s="16" t="s">
        <v>172</v>
      </c>
      <c r="C7" s="16">
        <v>468</v>
      </c>
      <c r="D7" s="16">
        <v>139.2</v>
      </c>
      <c r="E7" s="16">
        <v>39.7</v>
      </c>
      <c r="F7" s="83">
        <f aca="true" t="shared" si="0" ref="F7:F22">E7-D7</f>
        <v>-99.49999999999999</v>
      </c>
      <c r="G7" s="12">
        <v>75</v>
      </c>
      <c r="H7" s="13">
        <v>296.1</v>
      </c>
      <c r="I7" s="243">
        <f aca="true" t="shared" si="1" ref="I7:I22">F7/H7*100</f>
        <v>-33.60351232691657</v>
      </c>
      <c r="J7" s="79">
        <v>1</v>
      </c>
      <c r="K7" s="241">
        <v>1</v>
      </c>
      <c r="L7" s="245">
        <v>0</v>
      </c>
    </row>
    <row r="8" spans="1:12" ht="22.5">
      <c r="A8" s="11">
        <v>3</v>
      </c>
      <c r="B8" s="16" t="s">
        <v>173</v>
      </c>
      <c r="C8" s="16">
        <v>340</v>
      </c>
      <c r="D8" s="16">
        <v>102.2</v>
      </c>
      <c r="E8" s="16">
        <v>197.2</v>
      </c>
      <c r="F8" s="83">
        <f t="shared" si="0"/>
        <v>94.99999999999999</v>
      </c>
      <c r="G8" s="12">
        <v>1.3</v>
      </c>
      <c r="H8" s="13">
        <v>636.3</v>
      </c>
      <c r="I8" s="243">
        <f t="shared" si="1"/>
        <v>14.930064435014929</v>
      </c>
      <c r="J8" s="79">
        <v>0</v>
      </c>
      <c r="K8" s="241">
        <v>1</v>
      </c>
      <c r="L8" s="245">
        <v>1</v>
      </c>
    </row>
    <row r="9" spans="1:12" ht="22.5">
      <c r="A9" s="11">
        <v>4</v>
      </c>
      <c r="B9" s="16" t="s">
        <v>174</v>
      </c>
      <c r="C9" s="16">
        <v>809</v>
      </c>
      <c r="D9" s="16">
        <v>95.8</v>
      </c>
      <c r="E9" s="16">
        <v>58.5</v>
      </c>
      <c r="F9" s="83">
        <f t="shared" si="0"/>
        <v>-37.3</v>
      </c>
      <c r="G9" s="12">
        <v>-214</v>
      </c>
      <c r="H9" s="13">
        <v>430.2</v>
      </c>
      <c r="I9" s="243">
        <f t="shared" si="1"/>
        <v>-8.670385867038586</v>
      </c>
      <c r="J9" s="79">
        <v>1</v>
      </c>
      <c r="K9" s="246">
        <v>1</v>
      </c>
      <c r="L9" s="245">
        <v>0</v>
      </c>
    </row>
    <row r="10" spans="1:12" ht="22.5">
      <c r="A10" s="11">
        <v>5</v>
      </c>
      <c r="B10" s="16" t="s">
        <v>175</v>
      </c>
      <c r="C10" s="16">
        <v>903</v>
      </c>
      <c r="D10" s="16">
        <v>43.1</v>
      </c>
      <c r="E10" s="16">
        <v>72</v>
      </c>
      <c r="F10" s="83">
        <f t="shared" si="0"/>
        <v>28.9</v>
      </c>
      <c r="G10" s="12">
        <v>0</v>
      </c>
      <c r="H10" s="13">
        <v>1608.4</v>
      </c>
      <c r="I10" s="243">
        <f t="shared" si="1"/>
        <v>1.7968167122606313</v>
      </c>
      <c r="J10" s="79">
        <v>1</v>
      </c>
      <c r="K10" s="246">
        <v>1</v>
      </c>
      <c r="L10" s="245">
        <v>1</v>
      </c>
    </row>
    <row r="11" spans="1:12" ht="22.5">
      <c r="A11" s="11">
        <v>6</v>
      </c>
      <c r="B11" s="16" t="s">
        <v>176</v>
      </c>
      <c r="C11" s="16">
        <v>1688</v>
      </c>
      <c r="D11" s="16">
        <v>94</v>
      </c>
      <c r="E11" s="16">
        <v>68.3</v>
      </c>
      <c r="F11" s="83">
        <f t="shared" si="0"/>
        <v>-25.700000000000003</v>
      </c>
      <c r="G11" s="12">
        <v>-101</v>
      </c>
      <c r="H11" s="13">
        <v>567</v>
      </c>
      <c r="I11" s="243">
        <f t="shared" si="1"/>
        <v>-4.532627865961199</v>
      </c>
      <c r="J11" s="79">
        <v>1</v>
      </c>
      <c r="K11" s="246">
        <v>1</v>
      </c>
      <c r="L11" s="245">
        <v>0.697</v>
      </c>
    </row>
    <row r="12" spans="1:12" ht="22.5">
      <c r="A12" s="11">
        <v>7</v>
      </c>
      <c r="B12" s="16" t="s">
        <v>177</v>
      </c>
      <c r="C12" s="16">
        <v>1230</v>
      </c>
      <c r="D12" s="16">
        <v>15.9</v>
      </c>
      <c r="E12" s="16">
        <v>32</v>
      </c>
      <c r="F12" s="83">
        <f t="shared" si="0"/>
        <v>16.1</v>
      </c>
      <c r="G12" s="12">
        <v>-85</v>
      </c>
      <c r="H12" s="13">
        <v>133</v>
      </c>
      <c r="I12" s="243">
        <f t="shared" si="1"/>
        <v>12.105263157894738</v>
      </c>
      <c r="J12" s="79">
        <v>0</v>
      </c>
      <c r="K12" s="241">
        <v>1</v>
      </c>
      <c r="L12" s="245">
        <v>1</v>
      </c>
    </row>
    <row r="13" spans="1:12" ht="22.5">
      <c r="A13" s="11">
        <v>8</v>
      </c>
      <c r="B13" s="16" t="s">
        <v>187</v>
      </c>
      <c r="C13" s="16">
        <v>21</v>
      </c>
      <c r="D13" s="16">
        <v>740.8</v>
      </c>
      <c r="E13" s="16">
        <v>1345.2</v>
      </c>
      <c r="F13" s="83">
        <f t="shared" si="0"/>
        <v>604.4000000000001</v>
      </c>
      <c r="G13" s="12">
        <v>0</v>
      </c>
      <c r="H13" s="13">
        <v>891.2</v>
      </c>
      <c r="I13" s="243">
        <f t="shared" si="1"/>
        <v>67.81867145421904</v>
      </c>
      <c r="J13" s="79">
        <v>0</v>
      </c>
      <c r="K13" s="241">
        <v>0</v>
      </c>
      <c r="L13" s="245">
        <v>1</v>
      </c>
    </row>
    <row r="14" spans="1:13" ht="22.5">
      <c r="A14" s="11">
        <v>9</v>
      </c>
      <c r="B14" s="16" t="s">
        <v>178</v>
      </c>
      <c r="C14" s="16">
        <v>919</v>
      </c>
      <c r="D14" s="16">
        <v>16.5</v>
      </c>
      <c r="E14" s="16">
        <v>27.3</v>
      </c>
      <c r="F14" s="83">
        <f t="shared" si="0"/>
        <v>10.8</v>
      </c>
      <c r="G14" s="12">
        <v>-138</v>
      </c>
      <c r="H14" s="13">
        <v>1542</v>
      </c>
      <c r="I14" s="243">
        <f t="shared" si="1"/>
        <v>0.7003891050583658</v>
      </c>
      <c r="J14" s="79">
        <v>1</v>
      </c>
      <c r="K14" s="79">
        <v>1</v>
      </c>
      <c r="L14" s="245">
        <v>1</v>
      </c>
      <c r="M14" s="79"/>
    </row>
    <row r="15" spans="1:12" ht="22.5">
      <c r="A15" s="11">
        <v>10</v>
      </c>
      <c r="B15" s="16" t="s">
        <v>179</v>
      </c>
      <c r="C15" s="16">
        <v>319</v>
      </c>
      <c r="D15" s="16">
        <v>9.4</v>
      </c>
      <c r="E15" s="16">
        <v>17.5</v>
      </c>
      <c r="F15" s="83">
        <f t="shared" si="0"/>
        <v>8.1</v>
      </c>
      <c r="G15" s="12">
        <v>-62</v>
      </c>
      <c r="H15" s="13">
        <v>217.9</v>
      </c>
      <c r="I15" s="243">
        <f t="shared" si="1"/>
        <v>3.717301514456172</v>
      </c>
      <c r="J15" s="79">
        <v>1</v>
      </c>
      <c r="K15" s="241">
        <v>1</v>
      </c>
      <c r="L15" s="245">
        <v>1</v>
      </c>
    </row>
    <row r="16" spans="1:12" ht="22.5">
      <c r="A16" s="11">
        <v>11</v>
      </c>
      <c r="B16" s="16" t="s">
        <v>180</v>
      </c>
      <c r="C16" s="16">
        <v>1324</v>
      </c>
      <c r="D16" s="16">
        <v>21.7</v>
      </c>
      <c r="E16" s="16">
        <v>42.6</v>
      </c>
      <c r="F16" s="83">
        <f t="shared" si="0"/>
        <v>20.900000000000002</v>
      </c>
      <c r="G16" s="12">
        <v>-423</v>
      </c>
      <c r="H16" s="13">
        <v>149</v>
      </c>
      <c r="I16" s="243">
        <f t="shared" si="1"/>
        <v>14.026845637583893</v>
      </c>
      <c r="J16" s="79">
        <v>0</v>
      </c>
      <c r="K16" s="241">
        <v>1</v>
      </c>
      <c r="L16" s="245">
        <v>0.799</v>
      </c>
    </row>
    <row r="17" spans="1:12" ht="22.5">
      <c r="A17" s="11">
        <v>12</v>
      </c>
      <c r="B17" s="16" t="s">
        <v>181</v>
      </c>
      <c r="C17" s="16">
        <v>365</v>
      </c>
      <c r="D17" s="16">
        <v>34.2</v>
      </c>
      <c r="E17" s="16">
        <v>47</v>
      </c>
      <c r="F17" s="83">
        <f t="shared" si="0"/>
        <v>12.799999999999997</v>
      </c>
      <c r="G17" s="12">
        <v>-286</v>
      </c>
      <c r="H17" s="13">
        <v>341.5</v>
      </c>
      <c r="I17" s="243">
        <f t="shared" si="1"/>
        <v>3.7481698389458264</v>
      </c>
      <c r="J17" s="79">
        <v>1</v>
      </c>
      <c r="K17" s="241">
        <v>1</v>
      </c>
      <c r="L17" s="245">
        <v>1</v>
      </c>
    </row>
    <row r="18" spans="1:12" ht="22.5">
      <c r="A18" s="11">
        <v>13</v>
      </c>
      <c r="B18" s="16" t="s">
        <v>182</v>
      </c>
      <c r="C18" s="16">
        <v>376</v>
      </c>
      <c r="D18" s="16">
        <v>67.1</v>
      </c>
      <c r="E18" s="16">
        <v>112.7</v>
      </c>
      <c r="F18" s="83">
        <f t="shared" si="0"/>
        <v>45.60000000000001</v>
      </c>
      <c r="G18" s="12">
        <v>0</v>
      </c>
      <c r="H18" s="13">
        <v>549.8</v>
      </c>
      <c r="I18" s="243">
        <f t="shared" si="1"/>
        <v>8.293925063659515</v>
      </c>
      <c r="J18" s="79">
        <v>0</v>
      </c>
      <c r="K18" s="241">
        <v>1</v>
      </c>
      <c r="L18" s="245">
        <v>1</v>
      </c>
    </row>
    <row r="19" spans="1:12" ht="22.5">
      <c r="A19" s="11">
        <v>14</v>
      </c>
      <c r="B19" s="16" t="s">
        <v>183</v>
      </c>
      <c r="C19" s="16">
        <v>1279</v>
      </c>
      <c r="D19" s="16">
        <v>44.7</v>
      </c>
      <c r="E19" s="16">
        <v>15.6</v>
      </c>
      <c r="F19" s="83">
        <f t="shared" si="0"/>
        <v>-29.1</v>
      </c>
      <c r="G19" s="12">
        <v>18.6</v>
      </c>
      <c r="H19" s="13">
        <v>423.8</v>
      </c>
      <c r="I19" s="243">
        <f t="shared" si="1"/>
        <v>-6.866446436998584</v>
      </c>
      <c r="J19" s="79">
        <v>1</v>
      </c>
      <c r="K19" s="241">
        <v>1</v>
      </c>
      <c r="L19" s="245">
        <v>0</v>
      </c>
    </row>
    <row r="20" spans="1:12" ht="22.5">
      <c r="A20" s="11">
        <v>15</v>
      </c>
      <c r="B20" s="16" t="s">
        <v>184</v>
      </c>
      <c r="C20" s="16">
        <v>1591</v>
      </c>
      <c r="D20" s="16">
        <v>355.1</v>
      </c>
      <c r="E20" s="16">
        <v>372.2</v>
      </c>
      <c r="F20" s="83">
        <f t="shared" si="0"/>
        <v>17.099999999999966</v>
      </c>
      <c r="G20" s="12">
        <v>0</v>
      </c>
      <c r="H20" s="13">
        <v>16670.7</v>
      </c>
      <c r="I20" s="243">
        <f t="shared" si="1"/>
        <v>0.10257517680721244</v>
      </c>
      <c r="J20" s="79">
        <v>1</v>
      </c>
      <c r="K20" s="241">
        <v>1</v>
      </c>
      <c r="L20" s="245">
        <v>1</v>
      </c>
    </row>
    <row r="21" spans="1:12" ht="22.5">
      <c r="A21" s="11">
        <v>16</v>
      </c>
      <c r="B21" s="16" t="s">
        <v>185</v>
      </c>
      <c r="C21" s="16">
        <v>1431</v>
      </c>
      <c r="D21" s="16">
        <v>23.9</v>
      </c>
      <c r="E21" s="16">
        <v>24.1</v>
      </c>
      <c r="F21" s="83">
        <f t="shared" si="0"/>
        <v>0.20000000000000284</v>
      </c>
      <c r="G21" s="12">
        <v>0</v>
      </c>
      <c r="H21" s="13">
        <v>477.5</v>
      </c>
      <c r="I21" s="243">
        <f t="shared" si="1"/>
        <v>0.041884816753927294</v>
      </c>
      <c r="J21" s="79">
        <v>1</v>
      </c>
      <c r="K21" s="241">
        <v>1</v>
      </c>
      <c r="L21" s="245">
        <v>1</v>
      </c>
    </row>
    <row r="22" spans="1:12" ht="22.5">
      <c r="A22" s="11">
        <v>17</v>
      </c>
      <c r="B22" s="16" t="s">
        <v>186</v>
      </c>
      <c r="C22" s="16">
        <v>19</v>
      </c>
      <c r="D22" s="16">
        <v>37</v>
      </c>
      <c r="E22" s="16">
        <v>69.3</v>
      </c>
      <c r="F22" s="83">
        <f t="shared" si="0"/>
        <v>32.3</v>
      </c>
      <c r="G22" s="12">
        <v>-104</v>
      </c>
      <c r="H22" s="13">
        <v>1424.1</v>
      </c>
      <c r="I22" s="243">
        <f t="shared" si="1"/>
        <v>2.2680991503405656</v>
      </c>
      <c r="J22" s="79">
        <v>1</v>
      </c>
      <c r="K22" s="79">
        <v>1</v>
      </c>
      <c r="L22" s="245">
        <v>1</v>
      </c>
    </row>
    <row r="23" spans="1:12" ht="11.25">
      <c r="A23" s="11">
        <v>24</v>
      </c>
      <c r="B23" s="16"/>
      <c r="C23" s="16">
        <v>4659</v>
      </c>
      <c r="D23" s="16"/>
      <c r="E23" s="16"/>
      <c r="F23" s="83"/>
      <c r="G23" s="12">
        <v>0</v>
      </c>
      <c r="H23" s="18"/>
      <c r="I23" s="243"/>
      <c r="J23" s="78"/>
      <c r="K23" s="247"/>
      <c r="L23" s="242"/>
    </row>
    <row r="24" spans="1:12" ht="11.25">
      <c r="A24" s="270" t="s">
        <v>39</v>
      </c>
      <c r="B24" s="271"/>
      <c r="C24" s="19">
        <f aca="true" t="shared" si="2" ref="C24:H24">SUM(C6:C23)</f>
        <v>17871</v>
      </c>
      <c r="D24" s="161">
        <f t="shared" si="2"/>
        <v>2048.1000000000004</v>
      </c>
      <c r="E24" s="161">
        <f t="shared" si="2"/>
        <v>2952.2</v>
      </c>
      <c r="F24" s="244">
        <f>SUM(F6:F23)</f>
        <v>904.0999999999999</v>
      </c>
      <c r="G24" s="161">
        <f t="shared" si="2"/>
        <v>-1318.1000000000001</v>
      </c>
      <c r="H24" s="161">
        <f t="shared" si="2"/>
        <v>26699.8</v>
      </c>
      <c r="I24" s="169" t="s">
        <v>8</v>
      </c>
      <c r="J24" s="171" t="s">
        <v>8</v>
      </c>
      <c r="K24" s="174">
        <v>1</v>
      </c>
      <c r="L24" s="50" t="s">
        <v>8</v>
      </c>
    </row>
    <row r="25" spans="1:10" s="25" customFormat="1" ht="11.25">
      <c r="A25" s="21"/>
      <c r="B25" s="22"/>
      <c r="C25" s="22"/>
      <c r="D25" s="22"/>
      <c r="E25" s="22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2"/>
      <c r="E26" s="22"/>
      <c r="F26" s="22"/>
      <c r="G26" s="22"/>
      <c r="H26" s="23"/>
      <c r="I26" s="22"/>
      <c r="J26" s="24"/>
    </row>
    <row r="27" spans="1:10" s="25" customFormat="1" ht="11.25">
      <c r="A27" s="21"/>
      <c r="B27" s="22"/>
      <c r="C27" s="22"/>
      <c r="D27" s="22" t="s">
        <v>54</v>
      </c>
      <c r="E27" s="22"/>
      <c r="F27" s="22"/>
      <c r="G27" s="22"/>
      <c r="H27" s="23"/>
      <c r="I27" s="22"/>
      <c r="J27" s="24"/>
    </row>
    <row r="28" spans="1:10" s="25" customFormat="1" ht="11.25">
      <c r="A28" s="21"/>
      <c r="B28" s="22"/>
      <c r="C28" s="22"/>
      <c r="D28" s="22"/>
      <c r="E28" s="22" t="s">
        <v>54</v>
      </c>
      <c r="F28" s="22"/>
      <c r="G28" s="22"/>
      <c r="H28" s="23"/>
      <c r="I28" s="26"/>
      <c r="J28" s="24"/>
    </row>
    <row r="29" spans="1:10" s="25" customFormat="1" ht="11.25">
      <c r="A29" s="21"/>
      <c r="B29" s="22"/>
      <c r="C29" s="22"/>
      <c r="D29" s="22"/>
      <c r="E29" s="22"/>
      <c r="F29" s="22"/>
      <c r="G29" s="22"/>
      <c r="H29" s="23"/>
      <c r="I29" s="22"/>
      <c r="J29" s="24"/>
    </row>
    <row r="30" spans="1:10" s="25" customFormat="1" ht="11.25">
      <c r="A30" s="21"/>
      <c r="B30" s="22"/>
      <c r="C30" s="22"/>
      <c r="D30" s="22"/>
      <c r="E30" s="22"/>
      <c r="F30" s="22"/>
      <c r="G30" s="22"/>
      <c r="H30" s="23"/>
      <c r="I30" s="22"/>
      <c r="J30" s="24"/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4"/>
      <c r="H32" s="23"/>
      <c r="J32" s="24"/>
    </row>
    <row r="33" spans="1:10" s="25" customFormat="1" ht="11.25">
      <c r="A33" s="24"/>
      <c r="H33" s="23"/>
      <c r="J33" s="24"/>
    </row>
    <row r="34" spans="1:10" s="25" customFormat="1" ht="11.25">
      <c r="A34" s="24"/>
      <c r="H34" s="23"/>
      <c r="J34" s="24"/>
    </row>
    <row r="35" spans="1:10" s="25" customFormat="1" ht="11.25">
      <c r="A35" s="24"/>
      <c r="J35" s="24"/>
    </row>
    <row r="36" spans="1:10" s="25" customFormat="1" ht="11.25">
      <c r="A36" s="24"/>
      <c r="J36" s="24"/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 topLeftCell="A1">
      <pane xSplit="2" ySplit="6" topLeftCell="F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1" sqref="H21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84"/>
      <c r="B1" s="256" t="s">
        <v>101</v>
      </c>
      <c r="C1" s="256"/>
      <c r="D1" s="256"/>
      <c r="E1" s="256"/>
      <c r="F1" s="256"/>
      <c r="G1" s="256"/>
      <c r="H1" s="256"/>
      <c r="I1" s="256"/>
      <c r="J1" s="256"/>
    </row>
    <row r="2" spans="1:7" ht="11.25">
      <c r="A2" s="3"/>
      <c r="B2" s="4"/>
      <c r="C2" s="4"/>
      <c r="D2" s="4"/>
      <c r="E2" s="4"/>
      <c r="F2" s="4"/>
      <c r="G2" s="4"/>
    </row>
    <row r="3" spans="1:7" ht="10.5" customHeight="1" hidden="1">
      <c r="A3" s="3"/>
      <c r="B3" s="4"/>
      <c r="C3" s="4"/>
      <c r="D3" s="4"/>
      <c r="E3" s="4"/>
      <c r="F3" s="4"/>
      <c r="G3" s="4"/>
    </row>
    <row r="4" spans="1:10" ht="25.5" customHeight="1" hidden="1">
      <c r="A4" s="262" t="s">
        <v>3</v>
      </c>
      <c r="B4" s="254" t="s">
        <v>102</v>
      </c>
      <c r="C4" s="254" t="s">
        <v>103</v>
      </c>
      <c r="D4" s="254" t="s">
        <v>192</v>
      </c>
      <c r="E4" s="254" t="s">
        <v>193</v>
      </c>
      <c r="F4" s="254" t="s">
        <v>104</v>
      </c>
      <c r="G4" s="254" t="s">
        <v>99</v>
      </c>
      <c r="H4" s="254" t="s">
        <v>100</v>
      </c>
      <c r="I4" s="254" t="s">
        <v>5</v>
      </c>
      <c r="J4" s="257" t="s">
        <v>6</v>
      </c>
    </row>
    <row r="5" spans="1:10" ht="135" customHeight="1">
      <c r="A5" s="262"/>
      <c r="B5" s="259"/>
      <c r="C5" s="255"/>
      <c r="D5" s="255"/>
      <c r="E5" s="255"/>
      <c r="F5" s="255"/>
      <c r="G5" s="255"/>
      <c r="H5" s="259"/>
      <c r="I5" s="259"/>
      <c r="J5" s="258"/>
    </row>
    <row r="6" spans="1:10" s="10" customFormat="1" ht="51" customHeight="1">
      <c r="A6" s="262"/>
      <c r="B6" s="255"/>
      <c r="C6" s="8" t="s">
        <v>76</v>
      </c>
      <c r="D6" s="8" t="s">
        <v>76</v>
      </c>
      <c r="E6" s="8" t="s">
        <v>76</v>
      </c>
      <c r="F6" s="8" t="s">
        <v>27</v>
      </c>
      <c r="G6" s="8" t="s">
        <v>141</v>
      </c>
      <c r="H6" s="255"/>
      <c r="I6" s="255"/>
      <c r="J6" s="9" t="s">
        <v>29</v>
      </c>
    </row>
    <row r="7" spans="1:10" s="10" customFormat="1" ht="15.75" customHeight="1">
      <c r="A7" s="149">
        <v>1</v>
      </c>
      <c r="B7" s="35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50">
        <v>10</v>
      </c>
    </row>
    <row r="8" spans="1:10" ht="22.5">
      <c r="A8" s="151">
        <v>1</v>
      </c>
      <c r="B8" s="16" t="s">
        <v>171</v>
      </c>
      <c r="C8" s="40">
        <v>2279</v>
      </c>
      <c r="D8" s="51">
        <v>362</v>
      </c>
      <c r="E8" s="152">
        <v>0</v>
      </c>
      <c r="F8" s="13">
        <f>D8+E8</f>
        <v>362</v>
      </c>
      <c r="G8" s="17">
        <f aca="true" t="shared" si="0" ref="G8:G24">C8/(C8+F8)*100</f>
        <v>86.29307080651269</v>
      </c>
      <c r="H8" s="1">
        <v>0</v>
      </c>
      <c r="I8" s="14">
        <v>1.2</v>
      </c>
      <c r="J8" s="37">
        <f aca="true" t="shared" si="1" ref="J8:J24">H8*I8</f>
        <v>0</v>
      </c>
    </row>
    <row r="9" spans="1:10" ht="22.5">
      <c r="A9" s="11">
        <v>2</v>
      </c>
      <c r="B9" s="16" t="s">
        <v>172</v>
      </c>
      <c r="C9" s="40">
        <v>2175.8</v>
      </c>
      <c r="D9" s="51">
        <v>320.2</v>
      </c>
      <c r="E9" s="32">
        <v>0</v>
      </c>
      <c r="F9" s="13">
        <f aca="true" t="shared" si="2" ref="F9:F24">D9+E9</f>
        <v>320.2</v>
      </c>
      <c r="G9" s="17">
        <f t="shared" si="0"/>
        <v>87.17147435897436</v>
      </c>
      <c r="H9" s="1">
        <v>0</v>
      </c>
      <c r="I9" s="14">
        <v>1.2</v>
      </c>
      <c r="J9" s="14">
        <f t="shared" si="1"/>
        <v>0</v>
      </c>
    </row>
    <row r="10" spans="1:10" ht="22.5">
      <c r="A10" s="11">
        <v>3</v>
      </c>
      <c r="B10" s="16" t="s">
        <v>173</v>
      </c>
      <c r="C10" s="40">
        <v>2204.3</v>
      </c>
      <c r="D10" s="51">
        <v>702.1</v>
      </c>
      <c r="E10" s="32">
        <v>0</v>
      </c>
      <c r="F10" s="13">
        <f t="shared" si="2"/>
        <v>702.1</v>
      </c>
      <c r="G10" s="17">
        <f t="shared" si="0"/>
        <v>75.84296724470136</v>
      </c>
      <c r="H10" s="1">
        <v>0</v>
      </c>
      <c r="I10" s="14">
        <v>1.2</v>
      </c>
      <c r="J10" s="14">
        <f t="shared" si="1"/>
        <v>0</v>
      </c>
    </row>
    <row r="11" spans="1:10" ht="22.5">
      <c r="A11" s="11">
        <v>4</v>
      </c>
      <c r="B11" s="16" t="s">
        <v>174</v>
      </c>
      <c r="C11" s="40">
        <v>1617.4</v>
      </c>
      <c r="D11" s="51">
        <v>497.6</v>
      </c>
      <c r="E11" s="32">
        <v>0</v>
      </c>
      <c r="F11" s="13">
        <f t="shared" si="2"/>
        <v>497.6</v>
      </c>
      <c r="G11" s="17">
        <f t="shared" si="0"/>
        <v>76.47281323877068</v>
      </c>
      <c r="H11" s="1">
        <v>0</v>
      </c>
      <c r="I11" s="14">
        <v>1.2</v>
      </c>
      <c r="J11" s="14">
        <f t="shared" si="1"/>
        <v>0</v>
      </c>
    </row>
    <row r="12" spans="1:10" ht="22.5">
      <c r="A12" s="11">
        <v>5</v>
      </c>
      <c r="B12" s="16" t="s">
        <v>175</v>
      </c>
      <c r="C12" s="40">
        <v>1002.7</v>
      </c>
      <c r="D12" s="51">
        <v>2013.6</v>
      </c>
      <c r="E12" s="32">
        <v>0</v>
      </c>
      <c r="F12" s="13">
        <f t="shared" si="2"/>
        <v>2013.6</v>
      </c>
      <c r="G12" s="17">
        <f t="shared" si="0"/>
        <v>33.24271458409309</v>
      </c>
      <c r="H12" s="54">
        <f>SUM((G12-40)/(5-40))</f>
        <v>0.1930652975973402</v>
      </c>
      <c r="I12" s="14">
        <v>1.2</v>
      </c>
      <c r="J12" s="14">
        <f t="shared" si="1"/>
        <v>0.23167835711680823</v>
      </c>
    </row>
    <row r="13" spans="1:10" ht="22.5">
      <c r="A13" s="11">
        <v>6</v>
      </c>
      <c r="B13" s="16" t="s">
        <v>176</v>
      </c>
      <c r="C13" s="40">
        <v>1889.3</v>
      </c>
      <c r="D13" s="51">
        <v>575.8</v>
      </c>
      <c r="E13" s="32">
        <v>0</v>
      </c>
      <c r="F13" s="13">
        <f t="shared" si="2"/>
        <v>575.8</v>
      </c>
      <c r="G13" s="17">
        <f t="shared" si="0"/>
        <v>76.64192122023448</v>
      </c>
      <c r="H13" s="54">
        <v>0</v>
      </c>
      <c r="I13" s="14">
        <v>1.2</v>
      </c>
      <c r="J13" s="14">
        <f t="shared" si="1"/>
        <v>0</v>
      </c>
    </row>
    <row r="14" spans="1:10" ht="22.5">
      <c r="A14" s="11">
        <v>7</v>
      </c>
      <c r="B14" s="16" t="s">
        <v>177</v>
      </c>
      <c r="C14" s="40">
        <v>1099.2</v>
      </c>
      <c r="D14" s="51">
        <v>149.9</v>
      </c>
      <c r="E14" s="32">
        <v>0</v>
      </c>
      <c r="F14" s="13">
        <f t="shared" si="2"/>
        <v>149.9</v>
      </c>
      <c r="G14" s="17">
        <f t="shared" si="0"/>
        <v>87.99935953886798</v>
      </c>
      <c r="H14" s="54">
        <v>0</v>
      </c>
      <c r="I14" s="14">
        <v>1.2</v>
      </c>
      <c r="J14" s="14">
        <f t="shared" si="1"/>
        <v>0</v>
      </c>
    </row>
    <row r="15" spans="1:10" ht="22.5">
      <c r="A15" s="11">
        <v>8</v>
      </c>
      <c r="B15" s="16" t="s">
        <v>187</v>
      </c>
      <c r="C15" s="40">
        <v>1379.3</v>
      </c>
      <c r="D15" s="51">
        <v>895.9</v>
      </c>
      <c r="E15" s="32">
        <v>0</v>
      </c>
      <c r="F15" s="13">
        <f t="shared" si="2"/>
        <v>895.9</v>
      </c>
      <c r="G15" s="17">
        <f t="shared" si="0"/>
        <v>60.623241912798875</v>
      </c>
      <c r="H15" s="54">
        <v>0</v>
      </c>
      <c r="I15" s="14">
        <v>1.2</v>
      </c>
      <c r="J15" s="14">
        <f t="shared" si="1"/>
        <v>0</v>
      </c>
    </row>
    <row r="16" spans="1:10" ht="22.5">
      <c r="A16" s="11">
        <v>9</v>
      </c>
      <c r="B16" s="16" t="s">
        <v>178</v>
      </c>
      <c r="C16" s="40">
        <v>3094.6</v>
      </c>
      <c r="D16" s="51">
        <v>1562.1</v>
      </c>
      <c r="E16" s="32">
        <v>0</v>
      </c>
      <c r="F16" s="13">
        <f t="shared" si="2"/>
        <v>1562.1</v>
      </c>
      <c r="G16" s="17">
        <f t="shared" si="0"/>
        <v>66.45478557776967</v>
      </c>
      <c r="H16" s="54">
        <v>0</v>
      </c>
      <c r="I16" s="14">
        <v>1.2</v>
      </c>
      <c r="J16" s="14">
        <f t="shared" si="1"/>
        <v>0</v>
      </c>
    </row>
    <row r="17" spans="1:10" ht="22.5">
      <c r="A17" s="11">
        <v>10</v>
      </c>
      <c r="B17" s="16" t="s">
        <v>179</v>
      </c>
      <c r="C17" s="40">
        <v>1544.2</v>
      </c>
      <c r="D17" s="51">
        <v>224</v>
      </c>
      <c r="E17" s="32">
        <v>0</v>
      </c>
      <c r="F17" s="13">
        <f t="shared" si="2"/>
        <v>224</v>
      </c>
      <c r="G17" s="17">
        <f t="shared" si="0"/>
        <v>87.3317498020586</v>
      </c>
      <c r="H17" s="54">
        <v>0</v>
      </c>
      <c r="I17" s="14">
        <v>1.2</v>
      </c>
      <c r="J17" s="14">
        <f t="shared" si="1"/>
        <v>0</v>
      </c>
    </row>
    <row r="18" spans="1:10" ht="22.5">
      <c r="A18" s="11">
        <v>11</v>
      </c>
      <c r="B18" s="16" t="s">
        <v>180</v>
      </c>
      <c r="C18" s="40">
        <v>1553.3</v>
      </c>
      <c r="D18" s="51">
        <v>155.8</v>
      </c>
      <c r="E18" s="32">
        <v>0</v>
      </c>
      <c r="F18" s="13">
        <f t="shared" si="2"/>
        <v>155.8</v>
      </c>
      <c r="G18" s="17">
        <f t="shared" si="0"/>
        <v>90.88409104206893</v>
      </c>
      <c r="H18" s="54">
        <v>0</v>
      </c>
      <c r="I18" s="14">
        <v>1.2</v>
      </c>
      <c r="J18" s="14">
        <f t="shared" si="1"/>
        <v>0</v>
      </c>
    </row>
    <row r="19" spans="1:10" ht="22.5">
      <c r="A19" s="11">
        <v>12</v>
      </c>
      <c r="B19" s="16" t="s">
        <v>181</v>
      </c>
      <c r="C19" s="40">
        <v>1742.3</v>
      </c>
      <c r="D19" s="51">
        <v>1066</v>
      </c>
      <c r="E19" s="32">
        <v>0</v>
      </c>
      <c r="F19" s="13">
        <f t="shared" si="2"/>
        <v>1066</v>
      </c>
      <c r="G19" s="17">
        <f t="shared" si="0"/>
        <v>62.04109247587508</v>
      </c>
      <c r="H19" s="54">
        <v>0</v>
      </c>
      <c r="I19" s="14">
        <v>1.2</v>
      </c>
      <c r="J19" s="14">
        <f t="shared" si="1"/>
        <v>0</v>
      </c>
    </row>
    <row r="20" spans="1:10" ht="22.5">
      <c r="A20" s="11">
        <v>13</v>
      </c>
      <c r="B20" s="16" t="s">
        <v>182</v>
      </c>
      <c r="C20" s="40">
        <v>2241.7</v>
      </c>
      <c r="D20" s="51">
        <v>612</v>
      </c>
      <c r="E20" s="32">
        <v>0</v>
      </c>
      <c r="F20" s="13">
        <f t="shared" si="2"/>
        <v>612</v>
      </c>
      <c r="G20" s="17">
        <f t="shared" si="0"/>
        <v>78.55415776010092</v>
      </c>
      <c r="H20" s="54">
        <v>0</v>
      </c>
      <c r="I20" s="14">
        <v>1.2</v>
      </c>
      <c r="J20" s="14">
        <f t="shared" si="1"/>
        <v>0</v>
      </c>
    </row>
    <row r="21" spans="1:10" ht="22.5">
      <c r="A21" s="11">
        <v>14</v>
      </c>
      <c r="B21" s="16" t="s">
        <v>183</v>
      </c>
      <c r="C21" s="40">
        <v>1361</v>
      </c>
      <c r="D21" s="51">
        <v>435.1</v>
      </c>
      <c r="E21" s="32">
        <v>0</v>
      </c>
      <c r="F21" s="13">
        <f t="shared" si="2"/>
        <v>435.1</v>
      </c>
      <c r="G21" s="17">
        <f t="shared" si="0"/>
        <v>75.77529090807862</v>
      </c>
      <c r="H21" s="54">
        <v>0</v>
      </c>
      <c r="I21" s="14">
        <v>1.2</v>
      </c>
      <c r="J21" s="14">
        <f t="shared" si="1"/>
        <v>0</v>
      </c>
    </row>
    <row r="22" spans="1:10" ht="22.5">
      <c r="A22" s="11">
        <v>15</v>
      </c>
      <c r="B22" s="16" t="s">
        <v>184</v>
      </c>
      <c r="C22" s="40">
        <v>4773.1</v>
      </c>
      <c r="D22" s="51">
        <v>18737</v>
      </c>
      <c r="E22" s="32">
        <v>0</v>
      </c>
      <c r="F22" s="13">
        <f t="shared" si="2"/>
        <v>18737</v>
      </c>
      <c r="G22" s="17">
        <f t="shared" si="0"/>
        <v>20.30233814403172</v>
      </c>
      <c r="H22" s="54">
        <f>SUM((G22-40)/(5-40))</f>
        <v>0.562790338741951</v>
      </c>
      <c r="I22" s="14">
        <v>1.2</v>
      </c>
      <c r="J22" s="14">
        <f t="shared" si="1"/>
        <v>0.6753484064903411</v>
      </c>
    </row>
    <row r="23" spans="1:10" ht="22.5">
      <c r="A23" s="11">
        <v>16</v>
      </c>
      <c r="B23" s="16" t="s">
        <v>185</v>
      </c>
      <c r="C23" s="40">
        <v>1569.1</v>
      </c>
      <c r="D23" s="51">
        <v>507.4</v>
      </c>
      <c r="E23" s="32">
        <v>0</v>
      </c>
      <c r="F23" s="13">
        <f t="shared" si="2"/>
        <v>507.4</v>
      </c>
      <c r="G23" s="17">
        <f t="shared" si="0"/>
        <v>75.5646520587527</v>
      </c>
      <c r="H23" s="1">
        <v>0</v>
      </c>
      <c r="I23" s="14">
        <v>1.2</v>
      </c>
      <c r="J23" s="14">
        <f t="shared" si="1"/>
        <v>0</v>
      </c>
    </row>
    <row r="24" spans="1:10" ht="22.5">
      <c r="A24" s="11">
        <v>17</v>
      </c>
      <c r="B24" s="16" t="s">
        <v>186</v>
      </c>
      <c r="C24" s="40">
        <v>2361.9</v>
      </c>
      <c r="D24" s="51">
        <v>1558.5</v>
      </c>
      <c r="E24" s="32">
        <v>0</v>
      </c>
      <c r="F24" s="13">
        <f t="shared" si="2"/>
        <v>1558.5</v>
      </c>
      <c r="G24" s="17">
        <f t="shared" si="0"/>
        <v>60.246403428221605</v>
      </c>
      <c r="H24" s="1">
        <v>0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0"/>
      <c r="D25" s="51"/>
      <c r="E25" s="32"/>
      <c r="F25" s="13"/>
      <c r="G25" s="17"/>
      <c r="I25" s="14"/>
      <c r="J25" s="14"/>
    </row>
    <row r="26" spans="1:10" ht="11.25">
      <c r="A26" s="11">
        <v>24</v>
      </c>
      <c r="B26" s="16"/>
      <c r="C26" s="40"/>
      <c r="D26" s="51"/>
      <c r="E26" s="153"/>
      <c r="F26" s="13"/>
      <c r="G26" s="17"/>
      <c r="H26" s="15"/>
      <c r="I26" s="14"/>
      <c r="J26" s="14"/>
    </row>
    <row r="27" spans="1:10" ht="11.25">
      <c r="A27" s="260" t="s">
        <v>78</v>
      </c>
      <c r="B27" s="261"/>
      <c r="C27" s="160">
        <f>SUM(C8:C26)</f>
        <v>33888.2</v>
      </c>
      <c r="D27" s="160">
        <f>SUM(D8:D26)</f>
        <v>30375</v>
      </c>
      <c r="E27" s="161">
        <f>SUM(E8:E26)</f>
        <v>0</v>
      </c>
      <c r="F27" s="161">
        <f>SUM(F8:F26)</f>
        <v>30375</v>
      </c>
      <c r="G27" s="48" t="s">
        <v>8</v>
      </c>
      <c r="H27" s="49" t="s">
        <v>8</v>
      </c>
      <c r="I27" s="20">
        <v>1.2</v>
      </c>
      <c r="J27" s="50" t="s">
        <v>8</v>
      </c>
    </row>
    <row r="28" spans="1:8" s="25" customFormat="1" ht="11.25">
      <c r="A28" s="21"/>
      <c r="B28" s="22"/>
      <c r="C28" s="22"/>
      <c r="D28" s="22"/>
      <c r="E28" s="23"/>
      <c r="F28" s="23"/>
      <c r="G28" s="22"/>
      <c r="H28" s="24"/>
    </row>
    <row r="29" spans="1:8" s="25" customFormat="1" ht="11.25">
      <c r="A29" s="21"/>
      <c r="B29" s="22"/>
      <c r="C29" s="22"/>
      <c r="D29" s="22"/>
      <c r="E29" s="23"/>
      <c r="F29" s="23"/>
      <c r="G29" s="22"/>
      <c r="H29" s="24"/>
    </row>
    <row r="30" spans="1:8" s="25" customFormat="1" ht="11.25">
      <c r="A30" s="21"/>
      <c r="B30" s="22"/>
      <c r="C30" s="22"/>
      <c r="D30" s="22"/>
      <c r="E30" s="23"/>
      <c r="F30" s="23"/>
      <c r="G30" s="22"/>
      <c r="H30" s="24"/>
    </row>
    <row r="31" spans="1:8" s="25" customFormat="1" ht="11.25">
      <c r="A31" s="21"/>
      <c r="B31" s="22"/>
      <c r="C31" s="22"/>
      <c r="D31" s="22"/>
      <c r="E31" s="23"/>
      <c r="F31" s="23"/>
      <c r="G31" s="26"/>
      <c r="H31" s="24"/>
    </row>
    <row r="32" spans="1:8" s="25" customFormat="1" ht="11.25">
      <c r="A32" s="21"/>
      <c r="B32" s="22"/>
      <c r="C32" s="22"/>
      <c r="D32" s="22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4"/>
      <c r="E35" s="23"/>
      <c r="F35" s="23"/>
      <c r="H35" s="24"/>
    </row>
    <row r="36" spans="1:8" s="25" customFormat="1" ht="11.25">
      <c r="A36" s="24"/>
      <c r="E36" s="23"/>
      <c r="F36" s="23"/>
      <c r="H36" s="24"/>
    </row>
    <row r="37" spans="1:8" s="25" customFormat="1" ht="11.25">
      <c r="A37" s="24"/>
      <c r="E37" s="23"/>
      <c r="F37" s="23"/>
      <c r="H37" s="24"/>
    </row>
    <row r="38" spans="1:8" s="25" customFormat="1" ht="11.25">
      <c r="A38" s="24"/>
      <c r="H38" s="24"/>
    </row>
    <row r="39" spans="1:8" s="25" customFormat="1" ht="11.25">
      <c r="A39" s="24"/>
      <c r="H39" s="24"/>
    </row>
  </sheetData>
  <mergeCells count="12">
    <mergeCell ref="A27:B27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E7">
      <selection activeCell="J21" sqref="J21"/>
    </sheetView>
  </sheetViews>
  <sheetFormatPr defaultColWidth="9.00390625" defaultRowHeight="12.75"/>
  <cols>
    <col min="1" max="1" width="3.375" style="103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69" customWidth="1"/>
    <col min="8" max="8" width="19.375" style="69" customWidth="1"/>
    <col min="9" max="9" width="14.00390625" style="143" customWidth="1"/>
    <col min="10" max="10" width="11.00390625" style="103" customWidth="1"/>
    <col min="11" max="12" width="10.25390625" style="18" customWidth="1"/>
    <col min="13" max="16384" width="9.125" style="99" customWidth="1"/>
  </cols>
  <sheetData>
    <row r="1" spans="1:15" ht="18.75">
      <c r="A1" s="256" t="s">
        <v>105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98"/>
      <c r="N1" s="98"/>
      <c r="O1" s="98"/>
    </row>
    <row r="2" spans="1:6" ht="1.5" customHeight="1">
      <c r="A2" s="100"/>
      <c r="B2" s="101"/>
      <c r="C2" s="101"/>
      <c r="D2" s="101"/>
      <c r="E2" s="101"/>
      <c r="F2" s="101"/>
    </row>
    <row r="3" spans="1:12" ht="180.75" customHeight="1">
      <c r="A3" s="262" t="s">
        <v>3</v>
      </c>
      <c r="B3" s="260" t="s">
        <v>102</v>
      </c>
      <c r="C3" s="35" t="s">
        <v>194</v>
      </c>
      <c r="D3" s="33" t="s">
        <v>123</v>
      </c>
      <c r="E3" s="85" t="s">
        <v>106</v>
      </c>
      <c r="F3" s="35" t="s">
        <v>195</v>
      </c>
      <c r="G3" s="142" t="s">
        <v>124</v>
      </c>
      <c r="H3" s="85" t="s">
        <v>125</v>
      </c>
      <c r="I3" s="28" t="s">
        <v>24</v>
      </c>
      <c r="J3" s="254" t="s">
        <v>80</v>
      </c>
      <c r="K3" s="254" t="s">
        <v>5</v>
      </c>
      <c r="L3" s="29" t="s">
        <v>6</v>
      </c>
    </row>
    <row r="4" spans="1:12" ht="45.75" customHeight="1">
      <c r="A4" s="262"/>
      <c r="B4" s="260"/>
      <c r="C4" s="8" t="s">
        <v>90</v>
      </c>
      <c r="D4" s="8" t="s">
        <v>152</v>
      </c>
      <c r="E4" s="8" t="s">
        <v>68</v>
      </c>
      <c r="F4" s="35" t="s">
        <v>7</v>
      </c>
      <c r="G4" s="8" t="s">
        <v>152</v>
      </c>
      <c r="H4" s="71" t="s">
        <v>55</v>
      </c>
      <c r="I4" s="130" t="s">
        <v>91</v>
      </c>
      <c r="J4" s="255"/>
      <c r="K4" s="255"/>
      <c r="L4" s="144" t="s">
        <v>92</v>
      </c>
    </row>
    <row r="5" spans="1:12" ht="15.75" customHeight="1">
      <c r="A5" s="41">
        <v>1</v>
      </c>
      <c r="B5" s="35">
        <v>2</v>
      </c>
      <c r="C5" s="8">
        <v>3</v>
      </c>
      <c r="D5" s="8">
        <v>4</v>
      </c>
      <c r="E5" s="28" t="s">
        <v>93</v>
      </c>
      <c r="F5" s="35" t="s">
        <v>94</v>
      </c>
      <c r="G5" s="28" t="s">
        <v>95</v>
      </c>
      <c r="H5" s="71" t="s">
        <v>56</v>
      </c>
      <c r="I5" s="28" t="s">
        <v>89</v>
      </c>
      <c r="J5" s="35" t="s">
        <v>96</v>
      </c>
      <c r="K5" s="35" t="s">
        <v>97</v>
      </c>
      <c r="L5" s="144" t="s">
        <v>98</v>
      </c>
    </row>
    <row r="6" spans="1:12" ht="22.5">
      <c r="A6" s="87">
        <v>1</v>
      </c>
      <c r="B6" s="16" t="s">
        <v>171</v>
      </c>
      <c r="C6" s="40">
        <v>23.1</v>
      </c>
      <c r="D6" s="40">
        <v>0</v>
      </c>
      <c r="E6" s="72">
        <f aca="true" t="shared" si="0" ref="E6:E22">C6-D6</f>
        <v>23.1</v>
      </c>
      <c r="F6" s="32">
        <v>3562.3</v>
      </c>
      <c r="G6" s="32">
        <v>889.9</v>
      </c>
      <c r="H6" s="72">
        <f aca="true" t="shared" si="1" ref="H6:H22">F6-G6</f>
        <v>2672.4</v>
      </c>
      <c r="I6" s="145">
        <f aca="true" t="shared" si="2" ref="I6:I22">E6/H6*100</f>
        <v>0.8643915581499776</v>
      </c>
      <c r="J6" s="146">
        <v>0</v>
      </c>
      <c r="K6" s="147">
        <v>0.5</v>
      </c>
      <c r="L6" s="147">
        <f aca="true" t="shared" si="3" ref="L6:L22">J6*K6</f>
        <v>0</v>
      </c>
    </row>
    <row r="7" spans="1:12" ht="22.5">
      <c r="A7" s="87">
        <v>2</v>
      </c>
      <c r="B7" s="16" t="s">
        <v>172</v>
      </c>
      <c r="C7" s="40">
        <v>60</v>
      </c>
      <c r="D7" s="40">
        <v>0</v>
      </c>
      <c r="E7" s="72">
        <f t="shared" si="0"/>
        <v>60</v>
      </c>
      <c r="F7" s="32">
        <v>3137.7</v>
      </c>
      <c r="G7" s="32">
        <v>594.9</v>
      </c>
      <c r="H7" s="72">
        <f t="shared" si="1"/>
        <v>2542.7999999999997</v>
      </c>
      <c r="I7" s="145">
        <f t="shared" si="2"/>
        <v>2.359603586597452</v>
      </c>
      <c r="J7" s="146">
        <v>0</v>
      </c>
      <c r="K7" s="147">
        <v>0.5</v>
      </c>
      <c r="L7" s="147">
        <f t="shared" si="3"/>
        <v>0</v>
      </c>
    </row>
    <row r="8" spans="1:12" ht="22.5">
      <c r="A8" s="87">
        <v>3</v>
      </c>
      <c r="B8" s="16" t="s">
        <v>173</v>
      </c>
      <c r="C8" s="40">
        <v>751.3</v>
      </c>
      <c r="D8" s="40">
        <v>742.5</v>
      </c>
      <c r="E8" s="72">
        <f t="shared" si="0"/>
        <v>8.799999999999955</v>
      </c>
      <c r="F8" s="32">
        <v>4745.8</v>
      </c>
      <c r="G8" s="32">
        <v>1433.7</v>
      </c>
      <c r="H8" s="72">
        <f t="shared" si="1"/>
        <v>3312.1000000000004</v>
      </c>
      <c r="I8" s="145">
        <f t="shared" si="2"/>
        <v>0.26569246097641835</v>
      </c>
      <c r="J8" s="146">
        <v>0</v>
      </c>
      <c r="K8" s="147">
        <v>0.5</v>
      </c>
      <c r="L8" s="147">
        <f t="shared" si="3"/>
        <v>0</v>
      </c>
    </row>
    <row r="9" spans="1:12" ht="22.5">
      <c r="A9" s="87">
        <v>4</v>
      </c>
      <c r="B9" s="16" t="s">
        <v>174</v>
      </c>
      <c r="C9" s="40">
        <v>1958</v>
      </c>
      <c r="D9" s="40">
        <v>1957.4</v>
      </c>
      <c r="E9" s="72">
        <f t="shared" si="0"/>
        <v>0.599999999999909</v>
      </c>
      <c r="F9" s="32">
        <v>5056.1</v>
      </c>
      <c r="G9" s="32">
        <v>2900.3</v>
      </c>
      <c r="H9" s="72">
        <f t="shared" si="1"/>
        <v>2155.8</v>
      </c>
      <c r="I9" s="145">
        <f t="shared" si="2"/>
        <v>0.02783189535206925</v>
      </c>
      <c r="J9" s="146">
        <v>0</v>
      </c>
      <c r="K9" s="147">
        <v>0.5</v>
      </c>
      <c r="L9" s="147">
        <f t="shared" si="3"/>
        <v>0</v>
      </c>
    </row>
    <row r="10" spans="1:12" ht="22.5">
      <c r="A10" s="87">
        <v>5</v>
      </c>
      <c r="B10" s="16" t="s">
        <v>175</v>
      </c>
      <c r="C10" s="40">
        <v>316.4</v>
      </c>
      <c r="D10" s="40">
        <v>0</v>
      </c>
      <c r="E10" s="72">
        <f t="shared" si="0"/>
        <v>316.4</v>
      </c>
      <c r="F10" s="32">
        <v>4279.9</v>
      </c>
      <c r="G10" s="32">
        <v>1015.2</v>
      </c>
      <c r="H10" s="72">
        <f t="shared" si="1"/>
        <v>3264.7</v>
      </c>
      <c r="I10" s="145">
        <f t="shared" si="2"/>
        <v>9.69154899378197</v>
      </c>
      <c r="J10" s="146">
        <f>SUM((I10-5)/(15-5))</f>
        <v>0.469154899378197</v>
      </c>
      <c r="K10" s="147">
        <v>0.5</v>
      </c>
      <c r="L10" s="147">
        <f t="shared" si="3"/>
        <v>0.2345774496890985</v>
      </c>
    </row>
    <row r="11" spans="1:12" ht="22.5">
      <c r="A11" s="87">
        <v>6</v>
      </c>
      <c r="B11" s="16" t="s">
        <v>176</v>
      </c>
      <c r="C11" s="40">
        <v>43.2</v>
      </c>
      <c r="D11" s="40">
        <v>0</v>
      </c>
      <c r="E11" s="72">
        <f t="shared" si="0"/>
        <v>43.2</v>
      </c>
      <c r="F11" s="32">
        <v>3958.3</v>
      </c>
      <c r="G11" s="32">
        <v>1493.2</v>
      </c>
      <c r="H11" s="72">
        <f t="shared" si="1"/>
        <v>2465.1000000000004</v>
      </c>
      <c r="I11" s="145">
        <f t="shared" si="2"/>
        <v>1.7524644030668126</v>
      </c>
      <c r="J11" s="146">
        <v>0</v>
      </c>
      <c r="K11" s="147">
        <v>0.5</v>
      </c>
      <c r="L11" s="147">
        <f t="shared" si="3"/>
        <v>0</v>
      </c>
    </row>
    <row r="12" spans="1:12" ht="22.5">
      <c r="A12" s="87">
        <v>7</v>
      </c>
      <c r="B12" s="16" t="s">
        <v>177</v>
      </c>
      <c r="C12" s="40">
        <v>0</v>
      </c>
      <c r="D12" s="40">
        <v>0</v>
      </c>
      <c r="E12" s="72">
        <f t="shared" si="0"/>
        <v>0</v>
      </c>
      <c r="F12" s="32">
        <v>3047.2</v>
      </c>
      <c r="G12" s="32">
        <v>1358.3</v>
      </c>
      <c r="H12" s="72">
        <f t="shared" si="1"/>
        <v>1688.8999999999999</v>
      </c>
      <c r="I12" s="145">
        <f t="shared" si="2"/>
        <v>0</v>
      </c>
      <c r="J12" s="146">
        <v>0</v>
      </c>
      <c r="K12" s="147">
        <v>0.5</v>
      </c>
      <c r="L12" s="147">
        <f t="shared" si="3"/>
        <v>0</v>
      </c>
    </row>
    <row r="13" spans="1:12" ht="22.5">
      <c r="A13" s="87">
        <v>8</v>
      </c>
      <c r="B13" s="16" t="s">
        <v>187</v>
      </c>
      <c r="C13" s="40">
        <v>1119.4</v>
      </c>
      <c r="D13" s="40">
        <v>1085.1</v>
      </c>
      <c r="E13" s="72">
        <f t="shared" si="0"/>
        <v>34.30000000000018</v>
      </c>
      <c r="F13" s="32">
        <v>3913.6</v>
      </c>
      <c r="G13" s="32">
        <v>1638.3</v>
      </c>
      <c r="H13" s="72">
        <f t="shared" si="1"/>
        <v>2275.3</v>
      </c>
      <c r="I13" s="145">
        <f t="shared" si="2"/>
        <v>1.5074935173383808</v>
      </c>
      <c r="J13" s="146">
        <v>0</v>
      </c>
      <c r="K13" s="147">
        <v>0.5</v>
      </c>
      <c r="L13" s="147">
        <f t="shared" si="3"/>
        <v>0</v>
      </c>
    </row>
    <row r="14" spans="1:12" ht="22.5">
      <c r="A14" s="87">
        <v>9</v>
      </c>
      <c r="B14" s="16" t="s">
        <v>178</v>
      </c>
      <c r="C14" s="40">
        <v>180</v>
      </c>
      <c r="D14" s="40">
        <v>180</v>
      </c>
      <c r="E14" s="72">
        <f t="shared" si="0"/>
        <v>0</v>
      </c>
      <c r="F14" s="32">
        <v>5819.9</v>
      </c>
      <c r="G14" s="32">
        <v>1163.2</v>
      </c>
      <c r="H14" s="72">
        <f t="shared" si="1"/>
        <v>4656.7</v>
      </c>
      <c r="I14" s="145">
        <f t="shared" si="2"/>
        <v>0</v>
      </c>
      <c r="J14" s="146">
        <v>0</v>
      </c>
      <c r="K14" s="147">
        <v>0.5</v>
      </c>
      <c r="L14" s="147">
        <f t="shared" si="3"/>
        <v>0</v>
      </c>
    </row>
    <row r="15" spans="1:12" ht="22.5">
      <c r="A15" s="87">
        <v>10</v>
      </c>
      <c r="B15" s="16" t="s">
        <v>179</v>
      </c>
      <c r="C15" s="40">
        <v>100</v>
      </c>
      <c r="D15" s="40">
        <v>100</v>
      </c>
      <c r="E15" s="72">
        <f t="shared" si="0"/>
        <v>0</v>
      </c>
      <c r="F15" s="32">
        <v>2495.2</v>
      </c>
      <c r="G15" s="32">
        <v>567.1</v>
      </c>
      <c r="H15" s="72">
        <f t="shared" si="1"/>
        <v>1928.1</v>
      </c>
      <c r="I15" s="145">
        <f t="shared" si="2"/>
        <v>0</v>
      </c>
      <c r="J15" s="146">
        <v>0</v>
      </c>
      <c r="K15" s="147">
        <v>0.5</v>
      </c>
      <c r="L15" s="147">
        <f t="shared" si="3"/>
        <v>0</v>
      </c>
    </row>
    <row r="16" spans="1:12" ht="22.5">
      <c r="A16" s="87">
        <v>11</v>
      </c>
      <c r="B16" s="16" t="s">
        <v>180</v>
      </c>
      <c r="C16" s="40">
        <v>0.5</v>
      </c>
      <c r="D16" s="40">
        <v>0</v>
      </c>
      <c r="E16" s="72">
        <f t="shared" si="0"/>
        <v>0.5</v>
      </c>
      <c r="F16" s="32">
        <v>3132.1</v>
      </c>
      <c r="G16" s="32">
        <v>1011.1</v>
      </c>
      <c r="H16" s="72">
        <f t="shared" si="1"/>
        <v>2121</v>
      </c>
      <c r="I16" s="145">
        <f t="shared" si="2"/>
        <v>0.023573785950023574</v>
      </c>
      <c r="J16" s="146">
        <v>0</v>
      </c>
      <c r="K16" s="147">
        <v>0.5</v>
      </c>
      <c r="L16" s="147">
        <f t="shared" si="3"/>
        <v>0</v>
      </c>
    </row>
    <row r="17" spans="1:12" ht="22.5">
      <c r="A17" s="87">
        <v>12</v>
      </c>
      <c r="B17" s="16" t="s">
        <v>181</v>
      </c>
      <c r="C17" s="40">
        <v>8.7</v>
      </c>
      <c r="D17" s="40">
        <v>0</v>
      </c>
      <c r="E17" s="72">
        <f t="shared" si="0"/>
        <v>8.7</v>
      </c>
      <c r="F17" s="32">
        <v>3678.9</v>
      </c>
      <c r="G17" s="32">
        <v>870.6</v>
      </c>
      <c r="H17" s="72">
        <f t="shared" si="1"/>
        <v>2808.3</v>
      </c>
      <c r="I17" s="145">
        <f t="shared" si="2"/>
        <v>0.30979596196987497</v>
      </c>
      <c r="J17" s="146">
        <v>0</v>
      </c>
      <c r="K17" s="147">
        <v>0.5</v>
      </c>
      <c r="L17" s="147">
        <f t="shared" si="3"/>
        <v>0</v>
      </c>
    </row>
    <row r="18" spans="1:12" ht="22.5">
      <c r="A18" s="87">
        <v>13</v>
      </c>
      <c r="B18" s="16" t="s">
        <v>182</v>
      </c>
      <c r="C18" s="40">
        <v>0</v>
      </c>
      <c r="D18" s="40">
        <v>0</v>
      </c>
      <c r="E18" s="72">
        <f t="shared" si="0"/>
        <v>0</v>
      </c>
      <c r="F18" s="32">
        <v>3909.4</v>
      </c>
      <c r="G18" s="32">
        <v>1009.7</v>
      </c>
      <c r="H18" s="72">
        <f t="shared" si="1"/>
        <v>2899.7</v>
      </c>
      <c r="I18" s="145">
        <f t="shared" si="2"/>
        <v>0</v>
      </c>
      <c r="J18" s="146">
        <v>0</v>
      </c>
      <c r="K18" s="147">
        <v>0.5</v>
      </c>
      <c r="L18" s="147">
        <f t="shared" si="3"/>
        <v>0</v>
      </c>
    </row>
    <row r="19" spans="1:12" ht="22.5">
      <c r="A19" s="87">
        <v>14</v>
      </c>
      <c r="B19" s="16" t="s">
        <v>183</v>
      </c>
      <c r="C19" s="40">
        <v>1527.7</v>
      </c>
      <c r="D19" s="40">
        <v>1485</v>
      </c>
      <c r="E19" s="72">
        <f t="shared" si="0"/>
        <v>42.700000000000045</v>
      </c>
      <c r="F19" s="32">
        <v>4532.2</v>
      </c>
      <c r="G19" s="32">
        <v>2362.7</v>
      </c>
      <c r="H19" s="72">
        <f t="shared" si="1"/>
        <v>2169.5</v>
      </c>
      <c r="I19" s="145">
        <f t="shared" si="2"/>
        <v>1.9681954367365775</v>
      </c>
      <c r="J19" s="146">
        <v>0</v>
      </c>
      <c r="K19" s="147">
        <v>0.5</v>
      </c>
      <c r="L19" s="147">
        <v>0</v>
      </c>
    </row>
    <row r="20" spans="1:12" ht="22.5">
      <c r="A20" s="87">
        <v>15</v>
      </c>
      <c r="B20" s="16" t="s">
        <v>184</v>
      </c>
      <c r="C20" s="40">
        <v>8958.5</v>
      </c>
      <c r="D20" s="40">
        <v>4438.7</v>
      </c>
      <c r="E20" s="72">
        <f t="shared" si="0"/>
        <v>4519.8</v>
      </c>
      <c r="F20" s="32">
        <v>32863.9</v>
      </c>
      <c r="G20" s="32">
        <v>9253.9</v>
      </c>
      <c r="H20" s="72">
        <f t="shared" si="1"/>
        <v>23610</v>
      </c>
      <c r="I20" s="145">
        <f t="shared" si="2"/>
        <v>19.143583227445998</v>
      </c>
      <c r="J20" s="146">
        <v>1</v>
      </c>
      <c r="K20" s="147">
        <v>0.5</v>
      </c>
      <c r="L20" s="147">
        <f t="shared" si="3"/>
        <v>0.5</v>
      </c>
    </row>
    <row r="21" spans="1:12" ht="22.5">
      <c r="A21" s="87">
        <v>16</v>
      </c>
      <c r="B21" s="16" t="s">
        <v>185</v>
      </c>
      <c r="C21" s="40">
        <v>1882.7</v>
      </c>
      <c r="D21" s="40">
        <v>1882.1</v>
      </c>
      <c r="E21" s="72">
        <f t="shared" si="0"/>
        <v>0.6000000000001364</v>
      </c>
      <c r="F21" s="32">
        <v>4568.1</v>
      </c>
      <c r="G21" s="32">
        <v>2375.8</v>
      </c>
      <c r="H21" s="72">
        <f t="shared" si="1"/>
        <v>2192.3</v>
      </c>
      <c r="I21" s="145">
        <f t="shared" si="2"/>
        <v>0.027368517082522303</v>
      </c>
      <c r="J21" s="146">
        <v>0</v>
      </c>
      <c r="K21" s="147">
        <v>0.5</v>
      </c>
      <c r="L21" s="147">
        <f t="shared" si="3"/>
        <v>0</v>
      </c>
    </row>
    <row r="22" spans="1:12" ht="22.5">
      <c r="A22" s="87">
        <v>17</v>
      </c>
      <c r="B22" s="16" t="s">
        <v>186</v>
      </c>
      <c r="C22" s="40">
        <v>72.4</v>
      </c>
      <c r="D22" s="40">
        <v>5.5</v>
      </c>
      <c r="E22" s="72">
        <f t="shared" si="0"/>
        <v>66.9</v>
      </c>
      <c r="F22" s="32">
        <v>5569.8</v>
      </c>
      <c r="G22" s="32">
        <v>1286.1</v>
      </c>
      <c r="H22" s="72">
        <f t="shared" si="1"/>
        <v>4283.700000000001</v>
      </c>
      <c r="I22" s="145">
        <f t="shared" si="2"/>
        <v>1.5617340149870438</v>
      </c>
      <c r="J22" s="146">
        <v>0</v>
      </c>
      <c r="K22" s="147">
        <v>0.5</v>
      </c>
      <c r="L22" s="147">
        <f t="shared" si="3"/>
        <v>0</v>
      </c>
    </row>
    <row r="23" spans="1:12" ht="11.25">
      <c r="A23" s="87"/>
      <c r="B23" s="40"/>
      <c r="C23" s="40"/>
      <c r="D23" s="40"/>
      <c r="E23" s="72"/>
      <c r="F23" s="32"/>
      <c r="G23" s="32"/>
      <c r="H23" s="72"/>
      <c r="I23" s="145"/>
      <c r="J23" s="146"/>
      <c r="K23" s="147"/>
      <c r="L23" s="147"/>
    </row>
    <row r="24" spans="1:12" ht="11.25">
      <c r="A24" s="260" t="s">
        <v>65</v>
      </c>
      <c r="B24" s="261"/>
      <c r="C24" s="160">
        <f aca="true" t="shared" si="4" ref="C24:H24">SUM(C6:C23)</f>
        <v>17001.9</v>
      </c>
      <c r="D24" s="160">
        <f t="shared" si="4"/>
        <v>11876.300000000001</v>
      </c>
      <c r="E24" s="162">
        <f t="shared" si="4"/>
        <v>5125.6</v>
      </c>
      <c r="F24" s="162">
        <f t="shared" si="4"/>
        <v>98270.40000000001</v>
      </c>
      <c r="G24" s="162">
        <f>SUM(G6:G23)</f>
        <v>31223.999999999996</v>
      </c>
      <c r="H24" s="163">
        <f t="shared" si="4"/>
        <v>67046.40000000001</v>
      </c>
      <c r="I24" s="148" t="s">
        <v>8</v>
      </c>
      <c r="J24" s="49" t="s">
        <v>8</v>
      </c>
      <c r="K24" s="116"/>
      <c r="L24" s="116" t="s">
        <v>8</v>
      </c>
    </row>
    <row r="25" spans="1:12" ht="11.25">
      <c r="A25" s="117"/>
      <c r="B25" s="23"/>
      <c r="C25" s="23"/>
      <c r="D25" s="23"/>
      <c r="E25" s="23"/>
      <c r="F25" s="176"/>
      <c r="G25" s="177"/>
      <c r="J25" s="125"/>
      <c r="K25" s="119"/>
      <c r="L25" s="119"/>
    </row>
    <row r="26" spans="1:12" ht="11.25">
      <c r="A26" s="117"/>
      <c r="B26" s="23"/>
      <c r="C26" s="23"/>
      <c r="D26" s="23"/>
      <c r="E26" s="23"/>
      <c r="F26" s="23"/>
      <c r="J26" s="111"/>
      <c r="K26" s="119"/>
      <c r="L26" s="119"/>
    </row>
  </sheetData>
  <mergeCells count="6">
    <mergeCell ref="A3:A4"/>
    <mergeCell ref="B3:B4"/>
    <mergeCell ref="A24:B24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6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22" sqref="K22"/>
    </sheetView>
  </sheetViews>
  <sheetFormatPr defaultColWidth="9.00390625" defaultRowHeight="12.75"/>
  <cols>
    <col min="1" max="1" width="3.375" style="103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69" customWidth="1"/>
    <col min="6" max="6" width="14.00390625" style="99" customWidth="1"/>
    <col min="7" max="7" width="15.875" style="102" customWidth="1"/>
    <col min="8" max="8" width="17.375" style="102" customWidth="1"/>
    <col min="9" max="9" width="20.875" style="102" customWidth="1"/>
    <col min="10" max="10" width="19.875" style="102" customWidth="1"/>
    <col min="11" max="11" width="14.00390625" style="102" customWidth="1"/>
    <col min="12" max="12" width="13.625" style="103" customWidth="1"/>
    <col min="13" max="13" width="13.875" style="18" customWidth="1"/>
    <col min="14" max="14" width="13.25390625" style="18" customWidth="1"/>
    <col min="15" max="16384" width="9.125" style="99" customWidth="1"/>
  </cols>
  <sheetData>
    <row r="1" spans="1:15" ht="10.5" customHeight="1">
      <c r="A1" s="265" t="s">
        <v>108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179"/>
    </row>
    <row r="2" spans="1:15" ht="7.5" customHeight="1">
      <c r="A2" s="180"/>
      <c r="B2" s="181"/>
      <c r="C2" s="181"/>
      <c r="D2" s="181"/>
      <c r="E2" s="182"/>
      <c r="F2" s="179"/>
      <c r="G2" s="183"/>
      <c r="H2" s="183"/>
      <c r="I2" s="183"/>
      <c r="J2" s="183"/>
      <c r="K2" s="183"/>
      <c r="L2" s="184"/>
      <c r="M2" s="185"/>
      <c r="N2" s="185"/>
      <c r="O2" s="179"/>
    </row>
    <row r="3" spans="1:15" ht="173.25" customHeight="1">
      <c r="A3" s="266" t="s">
        <v>3</v>
      </c>
      <c r="B3" s="268" t="s">
        <v>102</v>
      </c>
      <c r="C3" s="188" t="s">
        <v>109</v>
      </c>
      <c r="D3" s="188" t="s">
        <v>126</v>
      </c>
      <c r="E3" s="189" t="s">
        <v>189</v>
      </c>
      <c r="F3" s="188" t="s">
        <v>190</v>
      </c>
      <c r="G3" s="188" t="s">
        <v>191</v>
      </c>
      <c r="H3" s="190" t="s">
        <v>196</v>
      </c>
      <c r="I3" s="191" t="s">
        <v>127</v>
      </c>
      <c r="J3" s="188" t="s">
        <v>128</v>
      </c>
      <c r="K3" s="192" t="s">
        <v>83</v>
      </c>
      <c r="L3" s="268" t="s">
        <v>4</v>
      </c>
      <c r="M3" s="268" t="s">
        <v>5</v>
      </c>
      <c r="N3" s="193" t="s">
        <v>6</v>
      </c>
      <c r="O3" s="179"/>
    </row>
    <row r="4" spans="1:15" ht="62.25" customHeight="1">
      <c r="A4" s="267"/>
      <c r="B4" s="269"/>
      <c r="C4" s="194" t="s">
        <v>26</v>
      </c>
      <c r="D4" s="187" t="s">
        <v>110</v>
      </c>
      <c r="E4" s="194" t="s">
        <v>152</v>
      </c>
      <c r="F4" s="194" t="s">
        <v>26</v>
      </c>
      <c r="G4" s="194" t="s">
        <v>26</v>
      </c>
      <c r="H4" s="190" t="s">
        <v>7</v>
      </c>
      <c r="I4" s="194" t="s">
        <v>152</v>
      </c>
      <c r="J4" s="195" t="s">
        <v>84</v>
      </c>
      <c r="K4" s="196" t="s">
        <v>85</v>
      </c>
      <c r="L4" s="269"/>
      <c r="M4" s="269"/>
      <c r="N4" s="197" t="s">
        <v>86</v>
      </c>
      <c r="O4" s="179"/>
    </row>
    <row r="5" spans="1:15" ht="14.25" customHeight="1">
      <c r="A5" s="186">
        <v>1</v>
      </c>
      <c r="B5" s="190">
        <v>2</v>
      </c>
      <c r="C5" s="190" t="s">
        <v>87</v>
      </c>
      <c r="D5" s="190" t="s">
        <v>88</v>
      </c>
      <c r="E5" s="198">
        <v>5</v>
      </c>
      <c r="F5" s="194">
        <v>6</v>
      </c>
      <c r="G5" s="198">
        <v>7</v>
      </c>
      <c r="H5" s="190" t="s">
        <v>56</v>
      </c>
      <c r="I5" s="189" t="s">
        <v>89</v>
      </c>
      <c r="J5" s="198">
        <v>10</v>
      </c>
      <c r="K5" s="198">
        <v>11</v>
      </c>
      <c r="L5" s="194">
        <v>12</v>
      </c>
      <c r="M5" s="194">
        <v>13</v>
      </c>
      <c r="N5" s="199">
        <v>14</v>
      </c>
      <c r="O5" s="179"/>
    </row>
    <row r="6" spans="1:15" ht="24">
      <c r="A6" s="200">
        <v>1</v>
      </c>
      <c r="B6" s="201" t="s">
        <v>171</v>
      </c>
      <c r="C6" s="238">
        <v>1561.5</v>
      </c>
      <c r="D6" s="203">
        <v>49.6</v>
      </c>
      <c r="E6" s="204">
        <v>1385.1</v>
      </c>
      <c r="F6" s="205">
        <v>0</v>
      </c>
      <c r="G6" s="206">
        <v>472.4</v>
      </c>
      <c r="H6" s="240">
        <v>3562.3</v>
      </c>
      <c r="I6" s="240">
        <v>889.9</v>
      </c>
      <c r="J6" s="208">
        <f aca="true" t="shared" si="0" ref="J6:J22">H6-I6</f>
        <v>2672.4</v>
      </c>
      <c r="K6" s="209">
        <f aca="true" t="shared" si="1" ref="K6:K22">(E6+F6+G6)/J6*100</f>
        <v>69.50681035773087</v>
      </c>
      <c r="L6" s="210">
        <f aca="true" t="shared" si="2" ref="L6:L11">SUM((K6-70)/(20-70))</f>
        <v>0.00986379284538259</v>
      </c>
      <c r="M6" s="211">
        <v>1.5</v>
      </c>
      <c r="N6" s="211">
        <f aca="true" t="shared" si="3" ref="N6:N22">L6*M6</f>
        <v>0.014795689268073885</v>
      </c>
      <c r="O6" s="179"/>
    </row>
    <row r="7" spans="1:15" ht="24">
      <c r="A7" s="212">
        <v>2</v>
      </c>
      <c r="B7" s="201" t="s">
        <v>172</v>
      </c>
      <c r="C7" s="238">
        <v>1531.8</v>
      </c>
      <c r="D7" s="203">
        <v>49.6</v>
      </c>
      <c r="E7" s="204">
        <v>1366.3</v>
      </c>
      <c r="F7" s="205">
        <v>0</v>
      </c>
      <c r="G7" s="214">
        <v>0</v>
      </c>
      <c r="H7" s="240">
        <v>3137.7</v>
      </c>
      <c r="I7" s="240">
        <v>594.9</v>
      </c>
      <c r="J7" s="208">
        <f t="shared" si="0"/>
        <v>2542.7999999999997</v>
      </c>
      <c r="K7" s="209">
        <f t="shared" si="1"/>
        <v>53.73210633946831</v>
      </c>
      <c r="L7" s="210">
        <f t="shared" si="2"/>
        <v>0.3253578732106338</v>
      </c>
      <c r="M7" s="211">
        <v>1.5</v>
      </c>
      <c r="N7" s="211">
        <f t="shared" si="3"/>
        <v>0.4880368098159507</v>
      </c>
      <c r="O7" s="179"/>
    </row>
    <row r="8" spans="1:15" ht="24">
      <c r="A8" s="212">
        <v>3</v>
      </c>
      <c r="B8" s="201" t="s">
        <v>173</v>
      </c>
      <c r="C8" s="239">
        <v>1747.6</v>
      </c>
      <c r="D8" s="203">
        <v>99.2</v>
      </c>
      <c r="E8" s="204">
        <v>1528.7</v>
      </c>
      <c r="F8" s="205">
        <v>0</v>
      </c>
      <c r="G8" s="216">
        <v>177.1</v>
      </c>
      <c r="H8" s="240">
        <v>4745.8</v>
      </c>
      <c r="I8" s="240">
        <v>1433.7</v>
      </c>
      <c r="J8" s="208">
        <f t="shared" si="0"/>
        <v>3312.1000000000004</v>
      </c>
      <c r="K8" s="209">
        <f t="shared" si="1"/>
        <v>51.502068174270086</v>
      </c>
      <c r="L8" s="210">
        <f t="shared" si="2"/>
        <v>0.36995863651459826</v>
      </c>
      <c r="M8" s="211">
        <v>1.5</v>
      </c>
      <c r="N8" s="211">
        <f t="shared" si="3"/>
        <v>0.5549379547718973</v>
      </c>
      <c r="O8" s="179"/>
    </row>
    <row r="9" spans="1:15" ht="24">
      <c r="A9" s="212">
        <v>4</v>
      </c>
      <c r="B9" s="201" t="s">
        <v>174</v>
      </c>
      <c r="C9" s="238">
        <v>1405.4</v>
      </c>
      <c r="D9" s="203">
        <v>49.6</v>
      </c>
      <c r="E9" s="204">
        <v>1293</v>
      </c>
      <c r="F9" s="217">
        <v>0</v>
      </c>
      <c r="G9" s="206">
        <v>155.2</v>
      </c>
      <c r="H9" s="240">
        <v>5056.1</v>
      </c>
      <c r="I9" s="240">
        <v>2900.3</v>
      </c>
      <c r="J9" s="208">
        <f t="shared" si="0"/>
        <v>2155.8</v>
      </c>
      <c r="K9" s="209">
        <f t="shared" si="1"/>
        <v>67.17691808145467</v>
      </c>
      <c r="L9" s="210">
        <f t="shared" si="2"/>
        <v>0.05646163837090654</v>
      </c>
      <c r="M9" s="211">
        <v>1.5</v>
      </c>
      <c r="N9" s="211">
        <f t="shared" si="3"/>
        <v>0.08469245755635982</v>
      </c>
      <c r="O9" s="179"/>
    </row>
    <row r="10" spans="1:15" ht="24">
      <c r="A10" s="212">
        <v>5</v>
      </c>
      <c r="B10" s="201" t="s">
        <v>175</v>
      </c>
      <c r="C10" s="238">
        <v>1670</v>
      </c>
      <c r="D10" s="203">
        <v>99.2</v>
      </c>
      <c r="E10" s="204">
        <v>1587.6</v>
      </c>
      <c r="F10" s="205">
        <v>0</v>
      </c>
      <c r="G10" s="206">
        <v>393.7</v>
      </c>
      <c r="H10" s="240">
        <v>4279.9</v>
      </c>
      <c r="I10" s="240">
        <v>1015.2</v>
      </c>
      <c r="J10" s="208">
        <f t="shared" si="0"/>
        <v>3264.7</v>
      </c>
      <c r="K10" s="209">
        <f t="shared" si="1"/>
        <v>60.688577817257325</v>
      </c>
      <c r="L10" s="210">
        <f t="shared" si="2"/>
        <v>0.1862284436548535</v>
      </c>
      <c r="M10" s="211">
        <v>1.5</v>
      </c>
      <c r="N10" s="211">
        <f t="shared" si="3"/>
        <v>0.27934266548228026</v>
      </c>
      <c r="O10" s="179"/>
    </row>
    <row r="11" spans="1:15" ht="24">
      <c r="A11" s="212">
        <v>6</v>
      </c>
      <c r="B11" s="201" t="s">
        <v>176</v>
      </c>
      <c r="C11" s="238">
        <v>1379.7</v>
      </c>
      <c r="D11" s="203">
        <v>49.6</v>
      </c>
      <c r="E11" s="204">
        <v>1215.2</v>
      </c>
      <c r="F11" s="205">
        <v>0</v>
      </c>
      <c r="G11" s="206">
        <v>182.4</v>
      </c>
      <c r="H11" s="240">
        <v>3958.3</v>
      </c>
      <c r="I11" s="240">
        <v>1493.2</v>
      </c>
      <c r="J11" s="208">
        <f t="shared" si="0"/>
        <v>2465.1000000000004</v>
      </c>
      <c r="K11" s="209">
        <f t="shared" si="1"/>
        <v>56.695468743661515</v>
      </c>
      <c r="L11" s="210">
        <f t="shared" si="2"/>
        <v>0.26609062512676973</v>
      </c>
      <c r="M11" s="211">
        <v>1.5</v>
      </c>
      <c r="N11" s="211">
        <f t="shared" si="3"/>
        <v>0.3991359376901546</v>
      </c>
      <c r="O11" s="179"/>
    </row>
    <row r="12" spans="1:15" ht="24">
      <c r="A12" s="212">
        <v>7</v>
      </c>
      <c r="B12" s="201" t="s">
        <v>177</v>
      </c>
      <c r="C12" s="238">
        <v>1068.8</v>
      </c>
      <c r="D12" s="203">
        <v>49.6</v>
      </c>
      <c r="E12" s="204">
        <v>1098.7</v>
      </c>
      <c r="F12" s="205">
        <v>0</v>
      </c>
      <c r="G12" s="206">
        <v>590.5</v>
      </c>
      <c r="H12" s="240">
        <v>3047.2</v>
      </c>
      <c r="I12" s="240">
        <v>1358.3</v>
      </c>
      <c r="J12" s="208">
        <f t="shared" si="0"/>
        <v>1688.8999999999999</v>
      </c>
      <c r="K12" s="209">
        <f t="shared" si="1"/>
        <v>100.01776304103262</v>
      </c>
      <c r="L12" s="210">
        <v>0</v>
      </c>
      <c r="M12" s="211">
        <v>1.5</v>
      </c>
      <c r="N12" s="211">
        <f t="shared" si="3"/>
        <v>0</v>
      </c>
      <c r="O12" s="179"/>
    </row>
    <row r="13" spans="1:15" ht="24">
      <c r="A13" s="212">
        <v>8</v>
      </c>
      <c r="B13" s="201" t="s">
        <v>187</v>
      </c>
      <c r="C13" s="238">
        <v>1413.6</v>
      </c>
      <c r="D13" s="203">
        <v>49.6</v>
      </c>
      <c r="E13" s="204">
        <v>1291.8</v>
      </c>
      <c r="F13" s="205">
        <v>0</v>
      </c>
      <c r="G13" s="206">
        <v>0</v>
      </c>
      <c r="H13" s="240">
        <v>3913.6</v>
      </c>
      <c r="I13" s="240">
        <v>1638.3</v>
      </c>
      <c r="J13" s="208">
        <f t="shared" si="0"/>
        <v>2275.3</v>
      </c>
      <c r="K13" s="209">
        <f t="shared" si="1"/>
        <v>56.77493077835889</v>
      </c>
      <c r="L13" s="210">
        <f aca="true" t="shared" si="4" ref="L13:L22">SUM((K13-70)/(20-70))</f>
        <v>0.2645013844328221</v>
      </c>
      <c r="M13" s="211">
        <v>1.5</v>
      </c>
      <c r="N13" s="211">
        <f t="shared" si="3"/>
        <v>0.3967520766492332</v>
      </c>
      <c r="O13" s="179"/>
    </row>
    <row r="14" spans="1:15" ht="24">
      <c r="A14" s="212">
        <v>9</v>
      </c>
      <c r="B14" s="201" t="s">
        <v>178</v>
      </c>
      <c r="C14" s="238">
        <v>2683.9</v>
      </c>
      <c r="D14" s="203">
        <v>99.2</v>
      </c>
      <c r="E14" s="204">
        <v>798.6</v>
      </c>
      <c r="F14" s="205">
        <v>0</v>
      </c>
      <c r="G14" s="206">
        <v>218.5</v>
      </c>
      <c r="H14" s="240">
        <v>5819.9</v>
      </c>
      <c r="I14" s="240">
        <v>1163.2</v>
      </c>
      <c r="J14" s="208">
        <f t="shared" si="0"/>
        <v>4656.7</v>
      </c>
      <c r="K14" s="209">
        <f t="shared" si="1"/>
        <v>21.841647518629074</v>
      </c>
      <c r="L14" s="210">
        <f t="shared" si="4"/>
        <v>0.9631670496274185</v>
      </c>
      <c r="M14" s="211">
        <v>1.5</v>
      </c>
      <c r="N14" s="211">
        <f t="shared" si="3"/>
        <v>1.4447505744411278</v>
      </c>
      <c r="O14" s="179"/>
    </row>
    <row r="15" spans="1:15" ht="24">
      <c r="A15" s="212">
        <v>10</v>
      </c>
      <c r="B15" s="201" t="s">
        <v>179</v>
      </c>
      <c r="C15" s="238">
        <v>1277.2</v>
      </c>
      <c r="D15" s="203">
        <v>49.6</v>
      </c>
      <c r="E15" s="204">
        <v>1154.1</v>
      </c>
      <c r="F15" s="217">
        <v>0</v>
      </c>
      <c r="G15" s="206">
        <v>0</v>
      </c>
      <c r="H15" s="240">
        <v>2495.2</v>
      </c>
      <c r="I15" s="240">
        <v>567.1</v>
      </c>
      <c r="J15" s="208">
        <f t="shared" si="0"/>
        <v>1928.1</v>
      </c>
      <c r="K15" s="209">
        <f t="shared" si="1"/>
        <v>59.85685389761941</v>
      </c>
      <c r="L15" s="210">
        <f t="shared" si="4"/>
        <v>0.2028629220476118</v>
      </c>
      <c r="M15" s="211">
        <v>1.5</v>
      </c>
      <c r="N15" s="211">
        <f t="shared" si="3"/>
        <v>0.3042943830714177</v>
      </c>
      <c r="O15" s="179"/>
    </row>
    <row r="16" spans="1:15" ht="24">
      <c r="A16" s="212">
        <v>11</v>
      </c>
      <c r="B16" s="201" t="s">
        <v>180</v>
      </c>
      <c r="C16" s="238">
        <v>1243.7</v>
      </c>
      <c r="D16" s="203">
        <v>49.6</v>
      </c>
      <c r="E16" s="204">
        <v>1049.9</v>
      </c>
      <c r="F16" s="217">
        <v>0</v>
      </c>
      <c r="G16" s="206">
        <v>801.5</v>
      </c>
      <c r="H16" s="240">
        <v>3132.1</v>
      </c>
      <c r="I16" s="240">
        <v>1011.1</v>
      </c>
      <c r="J16" s="208">
        <f t="shared" si="0"/>
        <v>2121</v>
      </c>
      <c r="K16" s="209">
        <f t="shared" si="1"/>
        <v>87.28901461574729</v>
      </c>
      <c r="L16" s="210">
        <v>0</v>
      </c>
      <c r="M16" s="211">
        <v>1.5</v>
      </c>
      <c r="N16" s="211">
        <f t="shared" si="3"/>
        <v>0</v>
      </c>
      <c r="O16" s="179"/>
    </row>
    <row r="17" spans="1:15" ht="24">
      <c r="A17" s="212">
        <v>12</v>
      </c>
      <c r="B17" s="201" t="s">
        <v>181</v>
      </c>
      <c r="C17" s="239">
        <v>1631.9</v>
      </c>
      <c r="D17" s="203">
        <v>49.6</v>
      </c>
      <c r="E17" s="204">
        <v>1410.5</v>
      </c>
      <c r="F17" s="205">
        <v>0</v>
      </c>
      <c r="G17" s="206">
        <v>431.7</v>
      </c>
      <c r="H17" s="240">
        <v>3678.9</v>
      </c>
      <c r="I17" s="240">
        <v>870.6</v>
      </c>
      <c r="J17" s="208">
        <f t="shared" si="0"/>
        <v>2808.3</v>
      </c>
      <c r="K17" s="209">
        <f t="shared" si="1"/>
        <v>65.59840472883951</v>
      </c>
      <c r="L17" s="210">
        <f t="shared" si="4"/>
        <v>0.08803190542320977</v>
      </c>
      <c r="M17" s="211">
        <v>1.5</v>
      </c>
      <c r="N17" s="211">
        <f t="shared" si="3"/>
        <v>0.13204785813481465</v>
      </c>
      <c r="O17" s="179"/>
    </row>
    <row r="18" spans="1:15" ht="24">
      <c r="A18" s="212">
        <v>13</v>
      </c>
      <c r="B18" s="201" t="s">
        <v>182</v>
      </c>
      <c r="C18" s="238">
        <v>1828.9</v>
      </c>
      <c r="D18" s="203">
        <v>99.2</v>
      </c>
      <c r="E18" s="204">
        <v>1716.8</v>
      </c>
      <c r="F18" s="205">
        <v>0</v>
      </c>
      <c r="G18" s="206">
        <v>229.6</v>
      </c>
      <c r="H18" s="240">
        <v>3909.4</v>
      </c>
      <c r="I18" s="240">
        <v>1009.7</v>
      </c>
      <c r="J18" s="208">
        <f t="shared" si="0"/>
        <v>2899.7</v>
      </c>
      <c r="K18" s="209">
        <f t="shared" si="1"/>
        <v>67.1241852605442</v>
      </c>
      <c r="L18" s="210">
        <f t="shared" si="4"/>
        <v>0.0575162947891161</v>
      </c>
      <c r="M18" s="211">
        <v>1.5</v>
      </c>
      <c r="N18" s="211">
        <f t="shared" si="3"/>
        <v>0.08627444218367415</v>
      </c>
      <c r="O18" s="179"/>
    </row>
    <row r="19" spans="1:15" ht="24">
      <c r="A19" s="212">
        <v>14</v>
      </c>
      <c r="B19" s="201" t="s">
        <v>183</v>
      </c>
      <c r="C19" s="238">
        <v>1160</v>
      </c>
      <c r="D19" s="203">
        <v>49.6</v>
      </c>
      <c r="E19" s="204">
        <v>996.3</v>
      </c>
      <c r="F19" s="217">
        <v>0</v>
      </c>
      <c r="G19" s="204">
        <v>45.9</v>
      </c>
      <c r="H19" s="240">
        <v>4532.2</v>
      </c>
      <c r="I19" s="240">
        <v>2362.7</v>
      </c>
      <c r="J19" s="208">
        <f t="shared" si="0"/>
        <v>2169.5</v>
      </c>
      <c r="K19" s="209">
        <f t="shared" si="1"/>
        <v>48.03871859875547</v>
      </c>
      <c r="L19" s="210">
        <f t="shared" si="4"/>
        <v>0.4392256280248905</v>
      </c>
      <c r="M19" s="211">
        <v>1.5</v>
      </c>
      <c r="N19" s="211">
        <f t="shared" si="3"/>
        <v>0.6588384420373358</v>
      </c>
      <c r="O19" s="179"/>
    </row>
    <row r="20" spans="1:15" ht="24">
      <c r="A20" s="212">
        <v>15</v>
      </c>
      <c r="B20" s="201" t="s">
        <v>184</v>
      </c>
      <c r="C20" s="239">
        <v>3259.1</v>
      </c>
      <c r="D20" s="203">
        <v>0</v>
      </c>
      <c r="E20" s="204">
        <f>C20-D20</f>
        <v>3259.1</v>
      </c>
      <c r="F20" s="218">
        <v>0</v>
      </c>
      <c r="G20" s="219">
        <v>1869.8</v>
      </c>
      <c r="H20" s="240">
        <v>32863.9</v>
      </c>
      <c r="I20" s="240">
        <v>9253.9</v>
      </c>
      <c r="J20" s="208">
        <f t="shared" si="0"/>
        <v>23610</v>
      </c>
      <c r="K20" s="209">
        <f t="shared" si="1"/>
        <v>21.723422278695466</v>
      </c>
      <c r="L20" s="210">
        <v>1</v>
      </c>
      <c r="M20" s="211">
        <v>1.5</v>
      </c>
      <c r="N20" s="211">
        <f t="shared" si="3"/>
        <v>1.5</v>
      </c>
      <c r="O20" s="179"/>
    </row>
    <row r="21" spans="1:15" ht="24">
      <c r="A21" s="212">
        <v>16</v>
      </c>
      <c r="B21" s="201" t="s">
        <v>185</v>
      </c>
      <c r="C21" s="238">
        <v>1370</v>
      </c>
      <c r="D21" s="203">
        <v>49.7</v>
      </c>
      <c r="E21" s="204">
        <v>1266</v>
      </c>
      <c r="F21" s="217">
        <v>0</v>
      </c>
      <c r="G21" s="219">
        <v>116.7</v>
      </c>
      <c r="H21" s="240">
        <v>4568.1</v>
      </c>
      <c r="I21" s="240">
        <v>2375.8</v>
      </c>
      <c r="J21" s="208">
        <f t="shared" si="0"/>
        <v>2192.3</v>
      </c>
      <c r="K21" s="209">
        <f t="shared" si="1"/>
        <v>63.070747616658295</v>
      </c>
      <c r="L21" s="210">
        <f t="shared" si="4"/>
        <v>0.1385850476668341</v>
      </c>
      <c r="M21" s="211">
        <v>1.5</v>
      </c>
      <c r="N21" s="211">
        <f t="shared" si="3"/>
        <v>0.20787757150025116</v>
      </c>
      <c r="O21" s="179"/>
    </row>
    <row r="22" spans="1:15" ht="24">
      <c r="A22" s="212">
        <v>17</v>
      </c>
      <c r="B22" s="201" t="s">
        <v>186</v>
      </c>
      <c r="C22" s="238">
        <v>2127.7</v>
      </c>
      <c r="D22" s="203">
        <v>99.3</v>
      </c>
      <c r="E22" s="204">
        <v>1703.6</v>
      </c>
      <c r="F22" s="217">
        <v>0</v>
      </c>
      <c r="G22" s="214">
        <v>1192.3</v>
      </c>
      <c r="H22" s="240">
        <v>5569.8</v>
      </c>
      <c r="I22" s="240">
        <v>1286.1</v>
      </c>
      <c r="J22" s="208">
        <f t="shared" si="0"/>
        <v>4283.700000000001</v>
      </c>
      <c r="K22" s="209">
        <f t="shared" si="1"/>
        <v>67.60277330345261</v>
      </c>
      <c r="L22" s="210">
        <f t="shared" si="4"/>
        <v>0.047944533930947844</v>
      </c>
      <c r="M22" s="211">
        <v>1.5</v>
      </c>
      <c r="N22" s="211">
        <f t="shared" si="3"/>
        <v>0.07191680089642177</v>
      </c>
      <c r="O22" s="179"/>
    </row>
    <row r="23" spans="1:15" ht="15">
      <c r="A23" s="212">
        <v>18</v>
      </c>
      <c r="B23" s="220"/>
      <c r="C23" s="213"/>
      <c r="D23" s="203"/>
      <c r="E23" s="204"/>
      <c r="F23" s="205"/>
      <c r="G23" s="206"/>
      <c r="H23" s="207"/>
      <c r="I23" s="207"/>
      <c r="J23" s="208"/>
      <c r="K23" s="209"/>
      <c r="L23" s="210"/>
      <c r="M23" s="211"/>
      <c r="N23" s="211"/>
      <c r="O23" s="179"/>
    </row>
    <row r="24" spans="1:15" ht="11.25" customHeight="1">
      <c r="A24" s="263" t="s">
        <v>78</v>
      </c>
      <c r="B24" s="264"/>
      <c r="C24" s="221">
        <f>SUM(C6:C23)</f>
        <v>28360.800000000003</v>
      </c>
      <c r="D24" s="221">
        <f>SUM(D6:D23)</f>
        <v>1041.8000000000002</v>
      </c>
      <c r="E24" s="222">
        <f>C24-D24</f>
        <v>27319.000000000004</v>
      </c>
      <c r="F24" s="223">
        <f>SUM(F6:F23)</f>
        <v>0</v>
      </c>
      <c r="G24" s="224">
        <f>SUM(G6:G23)</f>
        <v>6877.3</v>
      </c>
      <c r="H24" s="224">
        <f>SUM(H6:H23)</f>
        <v>98270.40000000001</v>
      </c>
      <c r="I24" s="224">
        <f>SUM(I6:I23)</f>
        <v>31223.999999999996</v>
      </c>
      <c r="J24" s="224">
        <f>SUM(J6:J23)</f>
        <v>67046.40000000001</v>
      </c>
      <c r="K24" s="225" t="s">
        <v>8</v>
      </c>
      <c r="L24" s="226" t="s">
        <v>8</v>
      </c>
      <c r="M24" s="227">
        <v>1.5</v>
      </c>
      <c r="N24" s="228" t="s">
        <v>8</v>
      </c>
      <c r="O24" s="179"/>
    </row>
    <row r="25" spans="1:15" ht="15">
      <c r="A25" s="229"/>
      <c r="B25" s="230"/>
      <c r="C25" s="230"/>
      <c r="D25" s="230"/>
      <c r="E25" s="231"/>
      <c r="F25" s="232"/>
      <c r="G25" s="233"/>
      <c r="H25" s="233"/>
      <c r="I25" s="233"/>
      <c r="J25" s="233"/>
      <c r="K25" s="233"/>
      <c r="L25" s="234"/>
      <c r="M25" s="235"/>
      <c r="N25" s="235"/>
      <c r="O25" s="179"/>
    </row>
    <row r="26" spans="1:14" ht="11.25">
      <c r="A26" s="117"/>
      <c r="B26" s="23"/>
      <c r="C26" s="23"/>
      <c r="D26" s="23"/>
      <c r="L26" s="111"/>
      <c r="M26" s="119"/>
      <c r="N26" s="119"/>
    </row>
    <row r="27" spans="1:14" ht="11.25">
      <c r="A27" s="117"/>
      <c r="B27" s="23"/>
      <c r="C27" s="23"/>
      <c r="D27" s="23"/>
      <c r="L27" s="111"/>
      <c r="M27" s="119"/>
      <c r="N27" s="119"/>
    </row>
    <row r="28" spans="1:14" ht="11.25">
      <c r="A28" s="117"/>
      <c r="B28" s="23"/>
      <c r="C28" s="23"/>
      <c r="D28" s="23"/>
      <c r="L28" s="111"/>
      <c r="M28" s="119"/>
      <c r="N28" s="119"/>
    </row>
    <row r="29" spans="1:14" ht="11.25">
      <c r="A29" s="117"/>
      <c r="B29" s="23"/>
      <c r="C29" s="23"/>
      <c r="D29" s="23"/>
      <c r="L29" s="111"/>
      <c r="M29" s="119"/>
      <c r="N29" s="119"/>
    </row>
    <row r="30" spans="1:14" ht="11.25">
      <c r="A30" s="117"/>
      <c r="B30" s="23"/>
      <c r="C30" s="23"/>
      <c r="D30" s="23"/>
      <c r="L30" s="111"/>
      <c r="M30" s="119"/>
      <c r="N30" s="119"/>
    </row>
    <row r="31" spans="1:14" ht="11.25">
      <c r="A31" s="111"/>
      <c r="B31" s="119"/>
      <c r="C31" s="119"/>
      <c r="D31" s="119"/>
      <c r="L31" s="111"/>
      <c r="M31" s="119"/>
      <c r="N31" s="119"/>
    </row>
    <row r="32" spans="1:14" ht="11.25">
      <c r="A32" s="111"/>
      <c r="B32" s="119"/>
      <c r="C32" s="119"/>
      <c r="D32" s="119"/>
      <c r="L32" s="111"/>
      <c r="M32" s="119"/>
      <c r="N32" s="119"/>
    </row>
    <row r="33" spans="1:14" ht="11.25">
      <c r="A33" s="111"/>
      <c r="B33" s="119"/>
      <c r="C33" s="119"/>
      <c r="D33" s="119"/>
      <c r="L33" s="111"/>
      <c r="M33" s="119"/>
      <c r="N33" s="119"/>
    </row>
    <row r="34" spans="1:14" ht="11.25">
      <c r="A34" s="111"/>
      <c r="B34" s="119"/>
      <c r="C34" s="119"/>
      <c r="D34" s="119"/>
      <c r="L34" s="111"/>
      <c r="M34" s="119"/>
      <c r="N34" s="119"/>
    </row>
    <row r="35" spans="1:14" ht="11.25">
      <c r="A35" s="111"/>
      <c r="B35" s="119"/>
      <c r="C35" s="119"/>
      <c r="D35" s="119"/>
      <c r="L35" s="111"/>
      <c r="M35" s="119"/>
      <c r="N35" s="119"/>
    </row>
    <row r="36" spans="12:14" ht="11.25">
      <c r="L36" s="111"/>
      <c r="M36" s="119"/>
      <c r="N36" s="119"/>
    </row>
  </sheetData>
  <mergeCells count="6">
    <mergeCell ref="A24:B24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24" sqref="E24"/>
    </sheetView>
  </sheetViews>
  <sheetFormatPr defaultColWidth="9.00390625" defaultRowHeight="12.75"/>
  <cols>
    <col min="1" max="1" width="3.375" style="103" customWidth="1"/>
    <col min="2" max="2" width="22.125" style="18" customWidth="1"/>
    <col min="3" max="3" width="22.625" style="69" customWidth="1"/>
    <col min="4" max="4" width="20.375" style="69" customWidth="1"/>
    <col min="5" max="5" width="23.625" style="69" customWidth="1"/>
    <col min="6" max="6" width="26.875" style="99" customWidth="1"/>
    <col min="7" max="7" width="13.375" style="102" customWidth="1"/>
    <col min="8" max="8" width="13.875" style="103" customWidth="1"/>
    <col min="9" max="9" width="14.00390625" style="18" customWidth="1"/>
    <col min="10" max="10" width="13.00390625" style="18" customWidth="1"/>
    <col min="11" max="16384" width="9.125" style="99" customWidth="1"/>
  </cols>
  <sheetData>
    <row r="1" spans="1:10" ht="15.75" customHeight="1">
      <c r="A1" s="256" t="s">
        <v>82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2" ht="11.25">
      <c r="A2" s="100"/>
      <c r="B2" s="101"/>
    </row>
    <row r="3" spans="1:10" ht="143.25" customHeight="1">
      <c r="A3" s="262" t="s">
        <v>3</v>
      </c>
      <c r="B3" s="260" t="s">
        <v>102</v>
      </c>
      <c r="C3" s="85" t="s">
        <v>111</v>
      </c>
      <c r="D3" s="35" t="s">
        <v>198</v>
      </c>
      <c r="E3" s="35" t="s">
        <v>197</v>
      </c>
      <c r="F3" s="28" t="s">
        <v>129</v>
      </c>
      <c r="G3" s="28" t="s">
        <v>24</v>
      </c>
      <c r="H3" s="254" t="s">
        <v>80</v>
      </c>
      <c r="I3" s="254" t="s">
        <v>19</v>
      </c>
      <c r="J3" s="29" t="s">
        <v>6</v>
      </c>
    </row>
    <row r="4" spans="1:10" ht="49.5" customHeight="1">
      <c r="A4" s="262"/>
      <c r="B4" s="260"/>
      <c r="C4" s="8" t="s">
        <v>75</v>
      </c>
      <c r="D4" s="8" t="s">
        <v>26</v>
      </c>
      <c r="E4" s="8" t="s">
        <v>34</v>
      </c>
      <c r="F4" s="137" t="s">
        <v>40</v>
      </c>
      <c r="G4" s="130" t="s">
        <v>38</v>
      </c>
      <c r="H4" s="255"/>
      <c r="I4" s="255"/>
      <c r="J4" s="105" t="s">
        <v>29</v>
      </c>
    </row>
    <row r="5" spans="1:10" ht="15" customHeight="1">
      <c r="A5" s="41">
        <v>1</v>
      </c>
      <c r="B5" s="35">
        <v>2</v>
      </c>
      <c r="C5" s="8">
        <v>3</v>
      </c>
      <c r="D5" s="8">
        <v>4</v>
      </c>
      <c r="E5" s="8">
        <v>5</v>
      </c>
      <c r="F5" s="106">
        <v>6</v>
      </c>
      <c r="G5" s="70">
        <v>7</v>
      </c>
      <c r="H5" s="8">
        <v>8</v>
      </c>
      <c r="I5" s="8">
        <v>9</v>
      </c>
      <c r="J5" s="105">
        <v>10</v>
      </c>
    </row>
    <row r="6" spans="1:10" ht="22.5">
      <c r="A6" s="87">
        <v>1</v>
      </c>
      <c r="B6" s="16" t="s">
        <v>171</v>
      </c>
      <c r="C6" s="138">
        <v>0</v>
      </c>
      <c r="D6" s="32">
        <v>3562.3</v>
      </c>
      <c r="E6" s="32">
        <v>889.9</v>
      </c>
      <c r="F6" s="72">
        <f aca="true" t="shared" si="0" ref="F6:F22">D6-E6</f>
        <v>2672.4</v>
      </c>
      <c r="G6" s="139">
        <f aca="true" t="shared" si="1" ref="G6:G22">C6/F6</f>
        <v>0</v>
      </c>
      <c r="H6" s="140">
        <v>1</v>
      </c>
      <c r="I6" s="141">
        <v>1.2</v>
      </c>
      <c r="J6" s="126">
        <f aca="true" t="shared" si="2" ref="J6:J22">H6*I6</f>
        <v>1.2</v>
      </c>
    </row>
    <row r="7" spans="1:10" ht="22.5">
      <c r="A7" s="87">
        <v>2</v>
      </c>
      <c r="B7" s="16" t="s">
        <v>172</v>
      </c>
      <c r="C7" s="72">
        <v>0</v>
      </c>
      <c r="D7" s="32">
        <v>3137.7</v>
      </c>
      <c r="E7" s="32">
        <v>594.9</v>
      </c>
      <c r="F7" s="72">
        <f t="shared" si="0"/>
        <v>2542.7999999999997</v>
      </c>
      <c r="G7" s="139">
        <f t="shared" si="1"/>
        <v>0</v>
      </c>
      <c r="H7" s="140">
        <v>1</v>
      </c>
      <c r="I7" s="141">
        <v>1.2</v>
      </c>
      <c r="J7" s="126">
        <f t="shared" si="2"/>
        <v>1.2</v>
      </c>
    </row>
    <row r="8" spans="1:10" ht="22.5">
      <c r="A8" s="87">
        <v>3</v>
      </c>
      <c r="B8" s="16" t="s">
        <v>173</v>
      </c>
      <c r="C8" s="127">
        <v>0</v>
      </c>
      <c r="D8" s="32">
        <v>4745.8</v>
      </c>
      <c r="E8" s="32">
        <v>1433.7</v>
      </c>
      <c r="F8" s="72">
        <f t="shared" si="0"/>
        <v>3312.1000000000004</v>
      </c>
      <c r="G8" s="139">
        <f t="shared" si="1"/>
        <v>0</v>
      </c>
      <c r="H8" s="140">
        <v>1</v>
      </c>
      <c r="I8" s="141">
        <v>1.2</v>
      </c>
      <c r="J8" s="126">
        <f t="shared" si="2"/>
        <v>1.2</v>
      </c>
    </row>
    <row r="9" spans="1:10" ht="22.5">
      <c r="A9" s="87">
        <v>4</v>
      </c>
      <c r="B9" s="16" t="s">
        <v>174</v>
      </c>
      <c r="C9" s="72">
        <v>0</v>
      </c>
      <c r="D9" s="32">
        <v>5056.1</v>
      </c>
      <c r="E9" s="32">
        <v>2900.3</v>
      </c>
      <c r="F9" s="72">
        <f t="shared" si="0"/>
        <v>2155.8</v>
      </c>
      <c r="G9" s="139">
        <f t="shared" si="1"/>
        <v>0</v>
      </c>
      <c r="H9" s="140">
        <v>1</v>
      </c>
      <c r="I9" s="141">
        <v>1.2</v>
      </c>
      <c r="J9" s="126">
        <f t="shared" si="2"/>
        <v>1.2</v>
      </c>
    </row>
    <row r="10" spans="1:10" ht="22.5">
      <c r="A10" s="87">
        <v>5</v>
      </c>
      <c r="B10" s="16" t="s">
        <v>175</v>
      </c>
      <c r="C10" s="72">
        <v>0</v>
      </c>
      <c r="D10" s="32">
        <v>4279.9</v>
      </c>
      <c r="E10" s="32">
        <v>1015.2</v>
      </c>
      <c r="F10" s="72">
        <f t="shared" si="0"/>
        <v>3264.7</v>
      </c>
      <c r="G10" s="139">
        <f t="shared" si="1"/>
        <v>0</v>
      </c>
      <c r="H10" s="140">
        <v>1</v>
      </c>
      <c r="I10" s="141">
        <v>1.2</v>
      </c>
      <c r="J10" s="126">
        <f t="shared" si="2"/>
        <v>1.2</v>
      </c>
    </row>
    <row r="11" spans="1:10" ht="22.5">
      <c r="A11" s="87">
        <v>6</v>
      </c>
      <c r="B11" s="16" t="s">
        <v>176</v>
      </c>
      <c r="C11" s="72">
        <v>0</v>
      </c>
      <c r="D11" s="32">
        <v>3958.3</v>
      </c>
      <c r="E11" s="32">
        <v>1493.2</v>
      </c>
      <c r="F11" s="72">
        <f t="shared" si="0"/>
        <v>2465.1000000000004</v>
      </c>
      <c r="G11" s="139">
        <f t="shared" si="1"/>
        <v>0</v>
      </c>
      <c r="H11" s="140">
        <v>1</v>
      </c>
      <c r="I11" s="141">
        <v>1.2</v>
      </c>
      <c r="J11" s="126">
        <f t="shared" si="2"/>
        <v>1.2</v>
      </c>
    </row>
    <row r="12" spans="1:10" ht="22.5">
      <c r="A12" s="87">
        <v>7</v>
      </c>
      <c r="B12" s="16" t="s">
        <v>177</v>
      </c>
      <c r="C12" s="72">
        <v>0</v>
      </c>
      <c r="D12" s="32">
        <v>3047.2</v>
      </c>
      <c r="E12" s="32">
        <v>1358.3</v>
      </c>
      <c r="F12" s="72">
        <f t="shared" si="0"/>
        <v>1688.8999999999999</v>
      </c>
      <c r="G12" s="139">
        <f t="shared" si="1"/>
        <v>0</v>
      </c>
      <c r="H12" s="140">
        <v>1</v>
      </c>
      <c r="I12" s="141">
        <v>1.2</v>
      </c>
      <c r="J12" s="126">
        <f t="shared" si="2"/>
        <v>1.2</v>
      </c>
    </row>
    <row r="13" spans="1:10" ht="22.5">
      <c r="A13" s="87">
        <v>8</v>
      </c>
      <c r="B13" s="16" t="s">
        <v>187</v>
      </c>
      <c r="C13" s="72">
        <v>0</v>
      </c>
      <c r="D13" s="32">
        <v>3913.6</v>
      </c>
      <c r="E13" s="32">
        <v>1638.3</v>
      </c>
      <c r="F13" s="72">
        <f t="shared" si="0"/>
        <v>2275.3</v>
      </c>
      <c r="G13" s="139">
        <f t="shared" si="1"/>
        <v>0</v>
      </c>
      <c r="H13" s="140">
        <v>1</v>
      </c>
      <c r="I13" s="141">
        <v>1.2</v>
      </c>
      <c r="J13" s="126">
        <f t="shared" si="2"/>
        <v>1.2</v>
      </c>
    </row>
    <row r="14" spans="1:10" ht="22.5">
      <c r="A14" s="87">
        <v>9</v>
      </c>
      <c r="B14" s="16" t="s">
        <v>178</v>
      </c>
      <c r="C14" s="72">
        <v>0</v>
      </c>
      <c r="D14" s="32">
        <v>5819.9</v>
      </c>
      <c r="E14" s="32">
        <v>1163.2</v>
      </c>
      <c r="F14" s="72">
        <f t="shared" si="0"/>
        <v>4656.7</v>
      </c>
      <c r="G14" s="139">
        <f t="shared" si="1"/>
        <v>0</v>
      </c>
      <c r="H14" s="140">
        <v>1</v>
      </c>
      <c r="I14" s="141">
        <v>1.2</v>
      </c>
      <c r="J14" s="126">
        <f>H14*I14</f>
        <v>1.2</v>
      </c>
    </row>
    <row r="15" spans="1:10" ht="22.5">
      <c r="A15" s="87">
        <v>10</v>
      </c>
      <c r="B15" s="16" t="s">
        <v>179</v>
      </c>
      <c r="C15" s="72">
        <v>0</v>
      </c>
      <c r="D15" s="32">
        <v>2495.2</v>
      </c>
      <c r="E15" s="32">
        <v>567.1</v>
      </c>
      <c r="F15" s="72">
        <f t="shared" si="0"/>
        <v>1928.1</v>
      </c>
      <c r="G15" s="139">
        <f t="shared" si="1"/>
        <v>0</v>
      </c>
      <c r="H15" s="140">
        <v>1</v>
      </c>
      <c r="I15" s="141">
        <v>1.2</v>
      </c>
      <c r="J15" s="126">
        <f t="shared" si="2"/>
        <v>1.2</v>
      </c>
    </row>
    <row r="16" spans="1:10" ht="22.5">
      <c r="A16" s="87">
        <v>11</v>
      </c>
      <c r="B16" s="16" t="s">
        <v>180</v>
      </c>
      <c r="C16" s="72">
        <v>0</v>
      </c>
      <c r="D16" s="32">
        <v>3132.1</v>
      </c>
      <c r="E16" s="32">
        <v>1011.1</v>
      </c>
      <c r="F16" s="72">
        <f t="shared" si="0"/>
        <v>2121</v>
      </c>
      <c r="G16" s="139">
        <f t="shared" si="1"/>
        <v>0</v>
      </c>
      <c r="H16" s="140">
        <v>1</v>
      </c>
      <c r="I16" s="141">
        <v>1.2</v>
      </c>
      <c r="J16" s="126">
        <f t="shared" si="2"/>
        <v>1.2</v>
      </c>
    </row>
    <row r="17" spans="1:10" ht="22.5">
      <c r="A17" s="87">
        <v>12</v>
      </c>
      <c r="B17" s="16" t="s">
        <v>181</v>
      </c>
      <c r="C17" s="127">
        <v>0</v>
      </c>
      <c r="D17" s="32">
        <v>3678.9</v>
      </c>
      <c r="E17" s="32">
        <v>870.6</v>
      </c>
      <c r="F17" s="72">
        <f t="shared" si="0"/>
        <v>2808.3</v>
      </c>
      <c r="G17" s="139">
        <f t="shared" si="1"/>
        <v>0</v>
      </c>
      <c r="H17" s="140">
        <v>1</v>
      </c>
      <c r="I17" s="141">
        <v>1.2</v>
      </c>
      <c r="J17" s="126">
        <f t="shared" si="2"/>
        <v>1.2</v>
      </c>
    </row>
    <row r="18" spans="1:10" ht="22.5">
      <c r="A18" s="87">
        <v>13</v>
      </c>
      <c r="B18" s="16" t="s">
        <v>182</v>
      </c>
      <c r="C18" s="72">
        <v>0</v>
      </c>
      <c r="D18" s="32">
        <v>3909.4</v>
      </c>
      <c r="E18" s="32">
        <v>1009.7</v>
      </c>
      <c r="F18" s="72">
        <f t="shared" si="0"/>
        <v>2899.7</v>
      </c>
      <c r="G18" s="139">
        <f t="shared" si="1"/>
        <v>0</v>
      </c>
      <c r="H18" s="140">
        <v>1</v>
      </c>
      <c r="I18" s="141">
        <v>1.2</v>
      </c>
      <c r="J18" s="126">
        <f t="shared" si="2"/>
        <v>1.2</v>
      </c>
    </row>
    <row r="19" spans="1:10" ht="22.5">
      <c r="A19" s="87">
        <v>14</v>
      </c>
      <c r="B19" s="16" t="s">
        <v>183</v>
      </c>
      <c r="C19" s="72">
        <v>0</v>
      </c>
      <c r="D19" s="32">
        <v>4532.2</v>
      </c>
      <c r="E19" s="32">
        <v>2362.7</v>
      </c>
      <c r="F19" s="72">
        <f t="shared" si="0"/>
        <v>2169.5</v>
      </c>
      <c r="G19" s="139">
        <f t="shared" si="1"/>
        <v>0</v>
      </c>
      <c r="H19" s="140">
        <v>1</v>
      </c>
      <c r="I19" s="141">
        <v>1.2</v>
      </c>
      <c r="J19" s="126">
        <f t="shared" si="2"/>
        <v>1.2</v>
      </c>
    </row>
    <row r="20" spans="1:10" ht="22.5">
      <c r="A20" s="87">
        <v>15</v>
      </c>
      <c r="B20" s="16" t="s">
        <v>184</v>
      </c>
      <c r="C20" s="127">
        <v>0</v>
      </c>
      <c r="D20" s="32">
        <v>32863.9</v>
      </c>
      <c r="E20" s="32">
        <v>9253.9</v>
      </c>
      <c r="F20" s="72">
        <f t="shared" si="0"/>
        <v>23610</v>
      </c>
      <c r="G20" s="139">
        <f t="shared" si="1"/>
        <v>0</v>
      </c>
      <c r="H20" s="140">
        <v>1</v>
      </c>
      <c r="I20" s="141">
        <v>1.2</v>
      </c>
      <c r="J20" s="126">
        <f t="shared" si="2"/>
        <v>1.2</v>
      </c>
    </row>
    <row r="21" spans="1:10" ht="22.5">
      <c r="A21" s="87">
        <v>16</v>
      </c>
      <c r="B21" s="16" t="s">
        <v>185</v>
      </c>
      <c r="C21" s="72">
        <v>0</v>
      </c>
      <c r="D21" s="32">
        <v>4568.1</v>
      </c>
      <c r="E21" s="32">
        <v>2375.8</v>
      </c>
      <c r="F21" s="72">
        <f t="shared" si="0"/>
        <v>2192.3</v>
      </c>
      <c r="G21" s="139">
        <f t="shared" si="1"/>
        <v>0</v>
      </c>
      <c r="H21" s="140">
        <v>1</v>
      </c>
      <c r="I21" s="141">
        <v>1.2</v>
      </c>
      <c r="J21" s="126">
        <f t="shared" si="2"/>
        <v>1.2</v>
      </c>
    </row>
    <row r="22" spans="1:10" ht="22.5">
      <c r="A22" s="87">
        <v>17</v>
      </c>
      <c r="B22" s="16" t="s">
        <v>186</v>
      </c>
      <c r="C22" s="72">
        <v>0</v>
      </c>
      <c r="D22" s="32">
        <v>5569.8</v>
      </c>
      <c r="E22" s="32">
        <v>1286.1</v>
      </c>
      <c r="F22" s="72">
        <f t="shared" si="0"/>
        <v>4283.700000000001</v>
      </c>
      <c r="G22" s="139">
        <f t="shared" si="1"/>
        <v>0</v>
      </c>
      <c r="H22" s="140">
        <v>1</v>
      </c>
      <c r="I22" s="141">
        <v>1.2</v>
      </c>
      <c r="J22" s="126">
        <f t="shared" si="2"/>
        <v>1.2</v>
      </c>
    </row>
    <row r="23" spans="1:10" ht="11.25">
      <c r="A23" s="87">
        <v>18</v>
      </c>
      <c r="B23" s="40"/>
      <c r="C23" s="72"/>
      <c r="D23" s="32"/>
      <c r="E23" s="32"/>
      <c r="F23" s="72"/>
      <c r="G23" s="139"/>
      <c r="H23" s="140"/>
      <c r="I23" s="141"/>
      <c r="J23" s="126"/>
    </row>
    <row r="24" spans="1:10" ht="11.25">
      <c r="A24" s="260" t="s">
        <v>78</v>
      </c>
      <c r="B24" s="261"/>
      <c r="C24" s="163">
        <f>SUM(C6:C23)</f>
        <v>0</v>
      </c>
      <c r="D24" s="164">
        <f>SUM(D6:D23)</f>
        <v>98270.40000000001</v>
      </c>
      <c r="E24" s="164">
        <f>SUM(E6:E23)</f>
        <v>31223.999999999996</v>
      </c>
      <c r="F24" s="162">
        <f>SUM(F6:F23)</f>
        <v>67046.40000000001</v>
      </c>
      <c r="G24" s="128" t="s">
        <v>8</v>
      </c>
      <c r="H24" s="114" t="s">
        <v>8</v>
      </c>
      <c r="I24" s="116"/>
      <c r="J24" s="116" t="s">
        <v>8</v>
      </c>
    </row>
    <row r="25" spans="1:10" ht="11.25">
      <c r="A25" s="117"/>
      <c r="B25" s="23"/>
      <c r="E25" s="177"/>
      <c r="H25" s="111"/>
      <c r="I25" s="119"/>
      <c r="J25" s="119"/>
    </row>
    <row r="26" spans="1:10" ht="11.25">
      <c r="A26" s="117"/>
      <c r="B26" s="23"/>
      <c r="H26" s="111"/>
      <c r="I26" s="119"/>
      <c r="J26" s="119"/>
    </row>
    <row r="27" spans="1:10" ht="11.25">
      <c r="A27" s="117"/>
      <c r="B27" s="23"/>
      <c r="H27" s="111"/>
      <c r="I27" s="119"/>
      <c r="J27" s="119"/>
    </row>
    <row r="28" spans="1:10" ht="11.25">
      <c r="A28" s="117"/>
      <c r="B28" s="23"/>
      <c r="H28" s="111"/>
      <c r="I28" s="119"/>
      <c r="J28" s="119"/>
    </row>
    <row r="29" spans="1:10" ht="11.25">
      <c r="A29" s="117"/>
      <c r="B29" s="23"/>
      <c r="H29" s="111"/>
      <c r="I29" s="119"/>
      <c r="J29" s="119"/>
    </row>
    <row r="30" spans="1:10" ht="11.25">
      <c r="A30" s="117"/>
      <c r="B30" s="23"/>
      <c r="H30" s="111"/>
      <c r="I30" s="119"/>
      <c r="J30" s="119"/>
    </row>
    <row r="31" spans="1:10" ht="11.25">
      <c r="A31" s="111"/>
      <c r="B31" s="119"/>
      <c r="H31" s="111"/>
      <c r="I31" s="119"/>
      <c r="J31" s="119"/>
    </row>
    <row r="32" spans="1:10" ht="11.25">
      <c r="A32" s="111"/>
      <c r="B32" s="119"/>
      <c r="H32" s="111"/>
      <c r="I32" s="119"/>
      <c r="J32" s="119"/>
    </row>
    <row r="33" spans="1:10" ht="11.25">
      <c r="A33" s="111"/>
      <c r="B33" s="119"/>
      <c r="H33" s="111"/>
      <c r="I33" s="119"/>
      <c r="J33" s="119"/>
    </row>
    <row r="34" spans="1:10" ht="11.25">
      <c r="A34" s="111"/>
      <c r="B34" s="119"/>
      <c r="H34" s="111"/>
      <c r="I34" s="119"/>
      <c r="J34" s="119"/>
    </row>
    <row r="35" spans="1:10" ht="11.25">
      <c r="A35" s="111"/>
      <c r="B35" s="119"/>
      <c r="H35" s="111"/>
      <c r="I35" s="119"/>
      <c r="J35" s="119"/>
    </row>
    <row r="36" spans="8:10" ht="11.25">
      <c r="H36" s="111"/>
      <c r="I36" s="119"/>
      <c r="J36" s="119"/>
    </row>
  </sheetData>
  <mergeCells count="6">
    <mergeCell ref="A1:J1"/>
    <mergeCell ref="A3:A4"/>
    <mergeCell ref="B3:B4"/>
    <mergeCell ref="A24:B24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7" sqref="D17"/>
    </sheetView>
  </sheetViews>
  <sheetFormatPr defaultColWidth="9.00390625" defaultRowHeight="12.75"/>
  <cols>
    <col min="1" max="1" width="3.375" style="103" customWidth="1"/>
    <col min="2" max="2" width="24.00390625" style="18" customWidth="1"/>
    <col min="3" max="3" width="33.375" style="69" customWidth="1"/>
    <col min="4" max="4" width="28.75390625" style="99" customWidth="1"/>
    <col min="5" max="5" width="11.875" style="102" customWidth="1"/>
    <col min="6" max="6" width="13.625" style="103" customWidth="1"/>
    <col min="7" max="7" width="11.125" style="18" customWidth="1"/>
    <col min="8" max="8" width="10.625" style="18" customWidth="1"/>
    <col min="9" max="16384" width="9.125" style="99" customWidth="1"/>
  </cols>
  <sheetData>
    <row r="1" spans="1:11" ht="43.5" customHeight="1">
      <c r="A1" s="256" t="s">
        <v>79</v>
      </c>
      <c r="B1" s="256"/>
      <c r="C1" s="256"/>
      <c r="D1" s="256"/>
      <c r="E1" s="256"/>
      <c r="F1" s="256"/>
      <c r="G1" s="256"/>
      <c r="H1" s="256"/>
      <c r="I1" s="129"/>
      <c r="J1" s="129"/>
      <c r="K1" s="129"/>
    </row>
    <row r="2" spans="1:2" ht="11.25">
      <c r="A2" s="100"/>
      <c r="B2" s="101"/>
    </row>
    <row r="3" spans="1:8" ht="72" customHeight="1">
      <c r="A3" s="262" t="s">
        <v>3</v>
      </c>
      <c r="B3" s="260" t="s">
        <v>102</v>
      </c>
      <c r="C3" s="85" t="s">
        <v>112</v>
      </c>
      <c r="D3" s="70" t="s">
        <v>142</v>
      </c>
      <c r="E3" s="85" t="s">
        <v>24</v>
      </c>
      <c r="F3" s="254" t="s">
        <v>80</v>
      </c>
      <c r="G3" s="254" t="s">
        <v>5</v>
      </c>
      <c r="H3" s="29" t="s">
        <v>6</v>
      </c>
    </row>
    <row r="4" spans="1:8" ht="38.25" customHeight="1">
      <c r="A4" s="272"/>
      <c r="B4" s="260"/>
      <c r="C4" s="121" t="s">
        <v>81</v>
      </c>
      <c r="D4" s="121" t="s">
        <v>76</v>
      </c>
      <c r="E4" s="130" t="s">
        <v>77</v>
      </c>
      <c r="F4" s="255"/>
      <c r="G4" s="255"/>
      <c r="H4" s="131" t="s">
        <v>50</v>
      </c>
    </row>
    <row r="5" spans="1:8" ht="16.5" customHeight="1">
      <c r="A5" s="41">
        <v>1</v>
      </c>
      <c r="B5" s="35">
        <v>2</v>
      </c>
      <c r="C5" s="8">
        <v>3</v>
      </c>
      <c r="D5" s="8">
        <v>4</v>
      </c>
      <c r="E5" s="106">
        <v>5</v>
      </c>
      <c r="F5" s="8">
        <v>6</v>
      </c>
      <c r="G5" s="8">
        <v>7</v>
      </c>
      <c r="H5" s="105">
        <v>8</v>
      </c>
    </row>
    <row r="6" spans="1:8" ht="22.5">
      <c r="A6" s="87">
        <v>1</v>
      </c>
      <c r="B6" s="16" t="s">
        <v>171</v>
      </c>
      <c r="C6" s="236">
        <v>0</v>
      </c>
      <c r="D6" s="202">
        <v>1561.5</v>
      </c>
      <c r="E6" s="124">
        <f aca="true" t="shared" si="0" ref="E6:E22">C6/D6</f>
        <v>0</v>
      </c>
      <c r="F6" s="111">
        <v>1</v>
      </c>
      <c r="G6" s="112">
        <v>1.2</v>
      </c>
      <c r="H6" s="112">
        <f aca="true" t="shared" si="1" ref="H6:H22">F6*G6</f>
        <v>1.2</v>
      </c>
    </row>
    <row r="7" spans="1:8" ht="22.5">
      <c r="A7" s="87">
        <v>2</v>
      </c>
      <c r="B7" s="16" t="s">
        <v>172</v>
      </c>
      <c r="C7" s="136" t="s">
        <v>188</v>
      </c>
      <c r="D7" s="213">
        <v>1531.8</v>
      </c>
      <c r="E7" s="124">
        <f t="shared" si="0"/>
        <v>0</v>
      </c>
      <c r="F7" s="111">
        <v>1</v>
      </c>
      <c r="G7" s="112">
        <v>1.2</v>
      </c>
      <c r="H7" s="112">
        <f t="shared" si="1"/>
        <v>1.2</v>
      </c>
    </row>
    <row r="8" spans="1:8" ht="22.5">
      <c r="A8" s="87">
        <v>3</v>
      </c>
      <c r="B8" s="16" t="s">
        <v>173</v>
      </c>
      <c r="C8" s="135">
        <v>0</v>
      </c>
      <c r="D8" s="215">
        <v>1747.6</v>
      </c>
      <c r="E8" s="124">
        <f t="shared" si="0"/>
        <v>0</v>
      </c>
      <c r="F8" s="111">
        <v>1</v>
      </c>
      <c r="G8" s="112">
        <v>1.2</v>
      </c>
      <c r="H8" s="112">
        <f t="shared" si="1"/>
        <v>1.2</v>
      </c>
    </row>
    <row r="9" spans="1:8" ht="22.5">
      <c r="A9" s="87">
        <v>4</v>
      </c>
      <c r="B9" s="16" t="s">
        <v>174</v>
      </c>
      <c r="C9" s="134">
        <v>0</v>
      </c>
      <c r="D9" s="213">
        <v>1405.4</v>
      </c>
      <c r="E9" s="124">
        <f t="shared" si="0"/>
        <v>0</v>
      </c>
      <c r="F9" s="111">
        <v>1</v>
      </c>
      <c r="G9" s="112">
        <v>1.2</v>
      </c>
      <c r="H9" s="112">
        <f t="shared" si="1"/>
        <v>1.2</v>
      </c>
    </row>
    <row r="10" spans="1:8" ht="22.5">
      <c r="A10" s="87">
        <v>5</v>
      </c>
      <c r="B10" s="16" t="s">
        <v>175</v>
      </c>
      <c r="C10" s="133">
        <v>0</v>
      </c>
      <c r="D10" s="213">
        <v>1670</v>
      </c>
      <c r="E10" s="124">
        <f t="shared" si="0"/>
        <v>0</v>
      </c>
      <c r="F10" s="125">
        <v>1</v>
      </c>
      <c r="G10" s="126">
        <v>1.2</v>
      </c>
      <c r="H10" s="126">
        <f t="shared" si="1"/>
        <v>1.2</v>
      </c>
    </row>
    <row r="11" spans="1:8" ht="22.5">
      <c r="A11" s="87">
        <v>6</v>
      </c>
      <c r="B11" s="16" t="s">
        <v>176</v>
      </c>
      <c r="C11" s="134">
        <v>0</v>
      </c>
      <c r="D11" s="213">
        <v>1379.7</v>
      </c>
      <c r="E11" s="124">
        <f t="shared" si="0"/>
        <v>0</v>
      </c>
      <c r="F11" s="125">
        <v>1</v>
      </c>
      <c r="G11" s="126">
        <v>1.2</v>
      </c>
      <c r="H11" s="126">
        <f t="shared" si="1"/>
        <v>1.2</v>
      </c>
    </row>
    <row r="12" spans="1:8" ht="22.5">
      <c r="A12" s="87">
        <v>7</v>
      </c>
      <c r="B12" s="16" t="s">
        <v>177</v>
      </c>
      <c r="C12" s="134">
        <v>0</v>
      </c>
      <c r="D12" s="213">
        <v>1068.8</v>
      </c>
      <c r="E12" s="124">
        <f t="shared" si="0"/>
        <v>0</v>
      </c>
      <c r="F12" s="125">
        <v>1</v>
      </c>
      <c r="G12" s="126">
        <v>1.2</v>
      </c>
      <c r="H12" s="126">
        <f t="shared" si="1"/>
        <v>1.2</v>
      </c>
    </row>
    <row r="13" spans="1:8" ht="22.5">
      <c r="A13" s="87">
        <v>8</v>
      </c>
      <c r="B13" s="16" t="s">
        <v>187</v>
      </c>
      <c r="C13" s="134">
        <v>0</v>
      </c>
      <c r="D13" s="213">
        <v>1413.6</v>
      </c>
      <c r="E13" s="124">
        <f t="shared" si="0"/>
        <v>0</v>
      </c>
      <c r="F13" s="125">
        <v>1</v>
      </c>
      <c r="G13" s="126">
        <v>1.2</v>
      </c>
      <c r="H13" s="126">
        <f t="shared" si="1"/>
        <v>1.2</v>
      </c>
    </row>
    <row r="14" spans="1:8" ht="12">
      <c r="A14" s="87">
        <v>9</v>
      </c>
      <c r="B14" s="16" t="s">
        <v>178</v>
      </c>
      <c r="C14" s="134">
        <v>0</v>
      </c>
      <c r="D14" s="213">
        <v>2683.9</v>
      </c>
      <c r="E14" s="124">
        <f t="shared" si="0"/>
        <v>0</v>
      </c>
      <c r="F14" s="125">
        <v>1</v>
      </c>
      <c r="G14" s="126">
        <v>1.2</v>
      </c>
      <c r="H14" s="126">
        <f t="shared" si="1"/>
        <v>1.2</v>
      </c>
    </row>
    <row r="15" spans="1:8" ht="22.5">
      <c r="A15" s="87">
        <v>10</v>
      </c>
      <c r="B15" s="16" t="s">
        <v>179</v>
      </c>
      <c r="C15" s="134">
        <v>0</v>
      </c>
      <c r="D15" s="213">
        <v>1277.2</v>
      </c>
      <c r="E15" s="124">
        <f t="shared" si="0"/>
        <v>0</v>
      </c>
      <c r="F15" s="125">
        <v>1</v>
      </c>
      <c r="G15" s="126">
        <v>1.2</v>
      </c>
      <c r="H15" s="126">
        <f t="shared" si="1"/>
        <v>1.2</v>
      </c>
    </row>
    <row r="16" spans="1:8" ht="22.5">
      <c r="A16" s="87">
        <v>0</v>
      </c>
      <c r="B16" s="16" t="s">
        <v>180</v>
      </c>
      <c r="C16" s="134">
        <v>0</v>
      </c>
      <c r="D16" s="213">
        <v>1243.8</v>
      </c>
      <c r="E16" s="124">
        <f t="shared" si="0"/>
        <v>0</v>
      </c>
      <c r="F16" s="125">
        <v>1</v>
      </c>
      <c r="G16" s="126">
        <v>1.2</v>
      </c>
      <c r="H16" s="126">
        <f t="shared" si="1"/>
        <v>1.2</v>
      </c>
    </row>
    <row r="17" spans="1:8" ht="22.5">
      <c r="A17" s="87">
        <v>12</v>
      </c>
      <c r="B17" s="16" t="s">
        <v>181</v>
      </c>
      <c r="C17" s="135">
        <v>0</v>
      </c>
      <c r="D17" s="215">
        <v>1631.9</v>
      </c>
      <c r="E17" s="124">
        <f t="shared" si="0"/>
        <v>0</v>
      </c>
      <c r="F17" s="125">
        <v>1</v>
      </c>
      <c r="G17" s="126">
        <v>1.2</v>
      </c>
      <c r="H17" s="126">
        <f t="shared" si="1"/>
        <v>1.2</v>
      </c>
    </row>
    <row r="18" spans="1:8" ht="22.5">
      <c r="A18" s="87">
        <v>13</v>
      </c>
      <c r="B18" s="16" t="s">
        <v>182</v>
      </c>
      <c r="C18" s="134">
        <v>0</v>
      </c>
      <c r="D18" s="213">
        <v>1828.9</v>
      </c>
      <c r="E18" s="124">
        <f t="shared" si="0"/>
        <v>0</v>
      </c>
      <c r="F18" s="125">
        <v>1</v>
      </c>
      <c r="G18" s="126">
        <v>1.2</v>
      </c>
      <c r="H18" s="126">
        <f t="shared" si="1"/>
        <v>1.2</v>
      </c>
    </row>
    <row r="19" spans="1:8" ht="22.5">
      <c r="A19" s="87">
        <v>14</v>
      </c>
      <c r="B19" s="16" t="s">
        <v>183</v>
      </c>
      <c r="C19" s="134">
        <v>0</v>
      </c>
      <c r="D19" s="213">
        <v>1159.9</v>
      </c>
      <c r="E19" s="124">
        <f t="shared" si="0"/>
        <v>0</v>
      </c>
      <c r="F19" s="125">
        <v>1</v>
      </c>
      <c r="G19" s="126">
        <v>1.2</v>
      </c>
      <c r="H19" s="126">
        <f t="shared" si="1"/>
        <v>1.2</v>
      </c>
    </row>
    <row r="20" spans="1:8" ht="22.5">
      <c r="A20" s="87">
        <v>15</v>
      </c>
      <c r="B20" s="16" t="s">
        <v>184</v>
      </c>
      <c r="C20" s="135">
        <v>0</v>
      </c>
      <c r="D20" s="215">
        <v>3259.1</v>
      </c>
      <c r="E20" s="124">
        <f t="shared" si="0"/>
        <v>0</v>
      </c>
      <c r="F20" s="125">
        <v>1</v>
      </c>
      <c r="G20" s="126">
        <v>1.2</v>
      </c>
      <c r="H20" s="126">
        <f t="shared" si="1"/>
        <v>1.2</v>
      </c>
    </row>
    <row r="21" spans="1:8" ht="22.5">
      <c r="A21" s="87">
        <v>16</v>
      </c>
      <c r="B21" s="16" t="s">
        <v>185</v>
      </c>
      <c r="C21" s="134">
        <v>0</v>
      </c>
      <c r="D21" s="213">
        <v>1370</v>
      </c>
      <c r="E21" s="124">
        <f t="shared" si="0"/>
        <v>0</v>
      </c>
      <c r="F21" s="125">
        <v>1</v>
      </c>
      <c r="G21" s="126">
        <v>1.2</v>
      </c>
      <c r="H21" s="126">
        <f t="shared" si="1"/>
        <v>1.2</v>
      </c>
    </row>
    <row r="22" spans="1:8" ht="22.5">
      <c r="A22" s="87">
        <v>17</v>
      </c>
      <c r="B22" s="16" t="s">
        <v>186</v>
      </c>
      <c r="C22" s="136" t="s">
        <v>188</v>
      </c>
      <c r="D22" s="213">
        <v>2127.7</v>
      </c>
      <c r="E22" s="124">
        <f t="shared" si="0"/>
        <v>0</v>
      </c>
      <c r="F22" s="125">
        <v>1</v>
      </c>
      <c r="G22" s="126">
        <v>1.2</v>
      </c>
      <c r="H22" s="126">
        <f t="shared" si="1"/>
        <v>1.2</v>
      </c>
    </row>
    <row r="23" spans="1:8" ht="11.25">
      <c r="A23" s="87">
        <v>24</v>
      </c>
      <c r="B23" s="23"/>
      <c r="C23" s="135"/>
      <c r="D23" s="132"/>
      <c r="E23" s="124"/>
      <c r="F23" s="125"/>
      <c r="G23" s="126"/>
      <c r="H23" s="126"/>
    </row>
    <row r="24" spans="1:8" ht="11.25">
      <c r="A24" s="270" t="s">
        <v>78</v>
      </c>
      <c r="B24" s="271"/>
      <c r="C24" s="172">
        <f>SUM(C6:C23)</f>
        <v>0</v>
      </c>
      <c r="D24" s="162">
        <f>SUM(D6:D23)</f>
        <v>28360.800000000003</v>
      </c>
      <c r="E24" s="128" t="s">
        <v>8</v>
      </c>
      <c r="F24" s="114" t="s">
        <v>8</v>
      </c>
      <c r="G24" s="173">
        <v>1.2</v>
      </c>
      <c r="H24" s="116" t="s">
        <v>8</v>
      </c>
    </row>
    <row r="25" spans="1:8" ht="11.25">
      <c r="A25" s="117"/>
      <c r="B25" s="23"/>
      <c r="F25" s="111"/>
      <c r="G25" s="119"/>
      <c r="H25" s="119"/>
    </row>
    <row r="26" spans="1:8" ht="11.25">
      <c r="A26" s="117"/>
      <c r="B26" s="23"/>
      <c r="F26" s="111"/>
      <c r="G26" s="119"/>
      <c r="H26" s="119"/>
    </row>
    <row r="27" spans="1:8" ht="11.25">
      <c r="A27" s="117"/>
      <c r="B27" s="23"/>
      <c r="F27" s="111"/>
      <c r="G27" s="119"/>
      <c r="H27" s="119"/>
    </row>
    <row r="28" spans="1:8" ht="11.25">
      <c r="A28" s="117"/>
      <c r="B28" s="23"/>
      <c r="F28" s="111"/>
      <c r="G28" s="119"/>
      <c r="H28" s="119"/>
    </row>
    <row r="29" spans="1:8" ht="11.25">
      <c r="A29" s="117"/>
      <c r="B29" s="23"/>
      <c r="F29" s="111"/>
      <c r="G29" s="119"/>
      <c r="H29" s="119"/>
    </row>
    <row r="30" spans="1:8" ht="11.25">
      <c r="A30" s="117"/>
      <c r="B30" s="23"/>
      <c r="F30" s="111"/>
      <c r="G30" s="119"/>
      <c r="H30" s="119"/>
    </row>
    <row r="31" spans="1:8" ht="11.25">
      <c r="A31" s="111"/>
      <c r="B31" s="119"/>
      <c r="F31" s="111"/>
      <c r="G31" s="119"/>
      <c r="H31" s="119"/>
    </row>
    <row r="32" spans="1:8" ht="11.25">
      <c r="A32" s="111"/>
      <c r="B32" s="119"/>
      <c r="F32" s="111"/>
      <c r="G32" s="119"/>
      <c r="H32" s="119"/>
    </row>
    <row r="33" spans="1:8" ht="11.25">
      <c r="A33" s="111"/>
      <c r="B33" s="119"/>
      <c r="F33" s="111"/>
      <c r="G33" s="119"/>
      <c r="H33" s="119"/>
    </row>
    <row r="34" spans="1:8" ht="11.25">
      <c r="A34" s="111"/>
      <c r="B34" s="119"/>
      <c r="F34" s="111"/>
      <c r="G34" s="119"/>
      <c r="H34" s="119"/>
    </row>
    <row r="35" spans="1:8" ht="11.25">
      <c r="A35" s="111"/>
      <c r="B35" s="119"/>
      <c r="F35" s="111"/>
      <c r="G35" s="119"/>
      <c r="H35" s="119"/>
    </row>
    <row r="36" spans="6:8" ht="11.25">
      <c r="F36" s="111"/>
      <c r="G36" s="119"/>
      <c r="H36" s="119"/>
    </row>
  </sheetData>
  <mergeCells count="6">
    <mergeCell ref="A1:H1"/>
    <mergeCell ref="A24:B24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4" sqref="D24"/>
    </sheetView>
  </sheetViews>
  <sheetFormatPr defaultColWidth="9.00390625" defaultRowHeight="12.75"/>
  <cols>
    <col min="1" max="1" width="5.125" style="103" customWidth="1"/>
    <col min="2" max="2" width="22.25390625" style="18" customWidth="1"/>
    <col min="3" max="3" width="29.00390625" style="69" customWidth="1"/>
    <col min="4" max="4" width="26.625" style="99" customWidth="1"/>
    <col min="5" max="5" width="12.375" style="102" customWidth="1"/>
    <col min="6" max="6" width="12.625" style="103" customWidth="1"/>
    <col min="7" max="7" width="12.375" style="18" customWidth="1"/>
    <col min="8" max="8" width="11.00390625" style="18" customWidth="1"/>
    <col min="9" max="16384" width="9.125" style="99" customWidth="1"/>
  </cols>
  <sheetData>
    <row r="1" spans="1:11" ht="42" customHeight="1">
      <c r="A1" s="256" t="s">
        <v>72</v>
      </c>
      <c r="B1" s="256"/>
      <c r="C1" s="256"/>
      <c r="D1" s="256"/>
      <c r="E1" s="256"/>
      <c r="F1" s="256"/>
      <c r="G1" s="256"/>
      <c r="H1" s="256"/>
      <c r="I1" s="120"/>
      <c r="J1" s="120"/>
      <c r="K1" s="120"/>
    </row>
    <row r="2" spans="1:2" ht="11.25">
      <c r="A2" s="100"/>
      <c r="B2" s="101"/>
    </row>
    <row r="3" spans="1:8" ht="78.75" customHeight="1">
      <c r="A3" s="262" t="s">
        <v>73</v>
      </c>
      <c r="B3" s="260" t="s">
        <v>102</v>
      </c>
      <c r="C3" s="85" t="s">
        <v>113</v>
      </c>
      <c r="D3" s="85" t="s">
        <v>114</v>
      </c>
      <c r="E3" s="85" t="s">
        <v>24</v>
      </c>
      <c r="F3" s="254" t="s">
        <v>74</v>
      </c>
      <c r="G3" s="254" t="s">
        <v>5</v>
      </c>
      <c r="H3" s="29" t="s">
        <v>6</v>
      </c>
    </row>
    <row r="4" spans="1:8" ht="45" customHeight="1">
      <c r="A4" s="272"/>
      <c r="B4" s="260"/>
      <c r="C4" s="121" t="s">
        <v>75</v>
      </c>
      <c r="D4" s="121" t="s">
        <v>76</v>
      </c>
      <c r="E4" s="122" t="s">
        <v>77</v>
      </c>
      <c r="F4" s="255"/>
      <c r="G4" s="255"/>
      <c r="H4" s="122" t="s">
        <v>50</v>
      </c>
    </row>
    <row r="5" spans="1:8" ht="17.25" customHeight="1">
      <c r="A5" s="41">
        <v>1</v>
      </c>
      <c r="B5" s="35">
        <v>2</v>
      </c>
      <c r="C5" s="8">
        <v>3</v>
      </c>
      <c r="D5" s="86">
        <v>4</v>
      </c>
      <c r="E5" s="70">
        <v>5</v>
      </c>
      <c r="F5" s="8">
        <v>6</v>
      </c>
      <c r="G5" s="8">
        <v>7</v>
      </c>
      <c r="H5" s="105">
        <v>8</v>
      </c>
    </row>
    <row r="6" spans="1:8" ht="22.5">
      <c r="A6" s="87">
        <v>1</v>
      </c>
      <c r="B6" s="16" t="s">
        <v>171</v>
      </c>
      <c r="C6" s="72">
        <v>0</v>
      </c>
      <c r="D6" s="123">
        <v>407.5</v>
      </c>
      <c r="E6" s="124">
        <f aca="true" t="shared" si="0" ref="E6:E22">C6/D6</f>
        <v>0</v>
      </c>
      <c r="F6" s="125">
        <v>1</v>
      </c>
      <c r="G6" s="126">
        <v>1.2</v>
      </c>
      <c r="H6" s="126">
        <f aca="true" t="shared" si="1" ref="H6:H22">F6*G6</f>
        <v>1.2</v>
      </c>
    </row>
    <row r="7" spans="1:8" ht="22.5">
      <c r="A7" s="87">
        <v>2</v>
      </c>
      <c r="B7" s="16" t="s">
        <v>172</v>
      </c>
      <c r="C7" s="72">
        <v>0</v>
      </c>
      <c r="D7" s="123">
        <v>354.6</v>
      </c>
      <c r="E7" s="124">
        <f t="shared" si="0"/>
        <v>0</v>
      </c>
      <c r="F7" s="125">
        <v>1</v>
      </c>
      <c r="G7" s="126">
        <v>1.2</v>
      </c>
      <c r="H7" s="126">
        <f t="shared" si="1"/>
        <v>1.2</v>
      </c>
    </row>
    <row r="8" spans="1:8" ht="22.5">
      <c r="A8" s="87">
        <v>3</v>
      </c>
      <c r="B8" s="16" t="s">
        <v>173</v>
      </c>
      <c r="C8" s="127">
        <v>0</v>
      </c>
      <c r="D8" s="123">
        <v>482</v>
      </c>
      <c r="E8" s="124">
        <f t="shared" si="0"/>
        <v>0</v>
      </c>
      <c r="F8" s="125">
        <v>1</v>
      </c>
      <c r="G8" s="126">
        <v>1.2</v>
      </c>
      <c r="H8" s="126">
        <f t="shared" si="1"/>
        <v>1.2</v>
      </c>
    </row>
    <row r="9" spans="1:8" ht="22.5">
      <c r="A9" s="87">
        <v>4</v>
      </c>
      <c r="B9" s="16" t="s">
        <v>174</v>
      </c>
      <c r="C9" s="72">
        <v>0</v>
      </c>
      <c r="D9" s="123">
        <v>374.9</v>
      </c>
      <c r="E9" s="124">
        <f t="shared" si="0"/>
        <v>0</v>
      </c>
      <c r="F9" s="125">
        <v>1</v>
      </c>
      <c r="G9" s="126">
        <v>1.2</v>
      </c>
      <c r="H9" s="126">
        <f t="shared" si="1"/>
        <v>1.2</v>
      </c>
    </row>
    <row r="10" spans="1:8" ht="22.5">
      <c r="A10" s="87">
        <v>5</v>
      </c>
      <c r="B10" s="16" t="s">
        <v>175</v>
      </c>
      <c r="C10" s="72">
        <v>0</v>
      </c>
      <c r="D10" s="123">
        <v>518.4</v>
      </c>
      <c r="E10" s="124">
        <f t="shared" si="0"/>
        <v>0</v>
      </c>
      <c r="F10" s="125">
        <v>1</v>
      </c>
      <c r="G10" s="126">
        <v>1.2</v>
      </c>
      <c r="H10" s="126">
        <f t="shared" si="1"/>
        <v>1.2</v>
      </c>
    </row>
    <row r="11" spans="1:8" ht="22.5">
      <c r="A11" s="87">
        <v>6</v>
      </c>
      <c r="B11" s="16" t="s">
        <v>176</v>
      </c>
      <c r="C11" s="72">
        <v>0</v>
      </c>
      <c r="D11" s="123">
        <v>442.8</v>
      </c>
      <c r="E11" s="124">
        <f t="shared" si="0"/>
        <v>0</v>
      </c>
      <c r="F11" s="125">
        <v>1</v>
      </c>
      <c r="G11" s="126">
        <v>1.2</v>
      </c>
      <c r="H11" s="126">
        <f t="shared" si="1"/>
        <v>1.2</v>
      </c>
    </row>
    <row r="12" spans="1:8" ht="22.5">
      <c r="A12" s="87">
        <v>7</v>
      </c>
      <c r="B12" s="16" t="s">
        <v>177</v>
      </c>
      <c r="C12" s="72">
        <v>0</v>
      </c>
      <c r="D12" s="123">
        <v>273.3</v>
      </c>
      <c r="E12" s="124">
        <f t="shared" si="0"/>
        <v>0</v>
      </c>
      <c r="F12" s="125">
        <v>1</v>
      </c>
      <c r="G12" s="126">
        <v>1.2</v>
      </c>
      <c r="H12" s="126">
        <f t="shared" si="1"/>
        <v>1.2</v>
      </c>
    </row>
    <row r="13" spans="1:8" ht="22.5">
      <c r="A13" s="87">
        <v>8</v>
      </c>
      <c r="B13" s="16" t="s">
        <v>187</v>
      </c>
      <c r="C13" s="72">
        <v>0</v>
      </c>
      <c r="D13" s="123">
        <v>298.1</v>
      </c>
      <c r="E13" s="124">
        <f t="shared" si="0"/>
        <v>0</v>
      </c>
      <c r="F13" s="125">
        <v>1</v>
      </c>
      <c r="G13" s="126">
        <v>1.2</v>
      </c>
      <c r="H13" s="126">
        <f t="shared" si="1"/>
        <v>1.2</v>
      </c>
    </row>
    <row r="14" spans="1:8" ht="22.5">
      <c r="A14" s="87">
        <v>9</v>
      </c>
      <c r="B14" s="16" t="s">
        <v>178</v>
      </c>
      <c r="C14" s="72">
        <v>0</v>
      </c>
      <c r="D14" s="123">
        <v>0</v>
      </c>
      <c r="E14" s="124">
        <v>0</v>
      </c>
      <c r="F14" s="125">
        <v>1</v>
      </c>
      <c r="G14" s="126">
        <v>1.2</v>
      </c>
      <c r="H14" s="126">
        <f t="shared" si="1"/>
        <v>1.2</v>
      </c>
    </row>
    <row r="15" spans="1:8" ht="22.5">
      <c r="A15" s="87">
        <v>10</v>
      </c>
      <c r="B15" s="16" t="s">
        <v>179</v>
      </c>
      <c r="C15" s="72">
        <v>0</v>
      </c>
      <c r="D15" s="123">
        <v>286.2</v>
      </c>
      <c r="E15" s="124">
        <f t="shared" si="0"/>
        <v>0</v>
      </c>
      <c r="F15" s="125">
        <v>1</v>
      </c>
      <c r="G15" s="126">
        <v>1.2</v>
      </c>
      <c r="H15" s="126">
        <f t="shared" si="1"/>
        <v>1.2</v>
      </c>
    </row>
    <row r="16" spans="1:8" ht="22.5">
      <c r="A16" s="87">
        <v>11</v>
      </c>
      <c r="B16" s="16" t="s">
        <v>180</v>
      </c>
      <c r="C16" s="72">
        <v>0</v>
      </c>
      <c r="D16" s="123">
        <v>289.8</v>
      </c>
      <c r="E16" s="124">
        <f t="shared" si="0"/>
        <v>0</v>
      </c>
      <c r="F16" s="125">
        <v>1</v>
      </c>
      <c r="G16" s="126">
        <v>1.2</v>
      </c>
      <c r="H16" s="126">
        <f t="shared" si="1"/>
        <v>1.2</v>
      </c>
    </row>
    <row r="17" spans="1:8" ht="22.5">
      <c r="A17" s="87">
        <v>12</v>
      </c>
      <c r="B17" s="16" t="s">
        <v>181</v>
      </c>
      <c r="C17" s="127">
        <v>0</v>
      </c>
      <c r="D17" s="123">
        <v>480</v>
      </c>
      <c r="E17" s="124">
        <f t="shared" si="0"/>
        <v>0</v>
      </c>
      <c r="F17" s="125">
        <v>1</v>
      </c>
      <c r="G17" s="126">
        <v>1.2</v>
      </c>
      <c r="H17" s="126">
        <f t="shared" si="1"/>
        <v>1.2</v>
      </c>
    </row>
    <row r="18" spans="1:8" ht="22.5">
      <c r="A18" s="87">
        <v>13</v>
      </c>
      <c r="B18" s="16" t="s">
        <v>182</v>
      </c>
      <c r="C18" s="72">
        <v>0</v>
      </c>
      <c r="D18" s="123">
        <v>470.9</v>
      </c>
      <c r="E18" s="124">
        <f t="shared" si="0"/>
        <v>0</v>
      </c>
      <c r="F18" s="125">
        <v>1</v>
      </c>
      <c r="G18" s="126">
        <v>1.2</v>
      </c>
      <c r="H18" s="126">
        <f t="shared" si="1"/>
        <v>1.2</v>
      </c>
    </row>
    <row r="19" spans="1:8" ht="22.5">
      <c r="A19" s="87">
        <v>14</v>
      </c>
      <c r="B19" s="16" t="s">
        <v>183</v>
      </c>
      <c r="C19" s="72">
        <v>0</v>
      </c>
      <c r="D19" s="123">
        <v>209.7</v>
      </c>
      <c r="E19" s="124">
        <f t="shared" si="0"/>
        <v>0</v>
      </c>
      <c r="F19" s="125">
        <v>1</v>
      </c>
      <c r="G19" s="126">
        <v>1.2</v>
      </c>
      <c r="H19" s="126">
        <f t="shared" si="1"/>
        <v>1.2</v>
      </c>
    </row>
    <row r="20" spans="1:8" ht="22.5">
      <c r="A20" s="87">
        <v>15</v>
      </c>
      <c r="B20" s="16" t="s">
        <v>184</v>
      </c>
      <c r="C20" s="127">
        <v>0</v>
      </c>
      <c r="D20" s="123">
        <v>1100</v>
      </c>
      <c r="E20" s="124">
        <f t="shared" si="0"/>
        <v>0</v>
      </c>
      <c r="F20" s="125">
        <v>1</v>
      </c>
      <c r="G20" s="126">
        <v>1.2</v>
      </c>
      <c r="H20" s="126">
        <f t="shared" si="1"/>
        <v>1.2</v>
      </c>
    </row>
    <row r="21" spans="1:8" ht="22.5">
      <c r="A21" s="87">
        <v>16</v>
      </c>
      <c r="B21" s="16" t="s">
        <v>185</v>
      </c>
      <c r="C21" s="72">
        <v>0</v>
      </c>
      <c r="D21" s="123">
        <v>406</v>
      </c>
      <c r="E21" s="124">
        <f t="shared" si="0"/>
        <v>0</v>
      </c>
      <c r="F21" s="125">
        <v>1</v>
      </c>
      <c r="G21" s="126">
        <v>1.2</v>
      </c>
      <c r="H21" s="126">
        <f t="shared" si="1"/>
        <v>1.2</v>
      </c>
    </row>
    <row r="22" spans="1:8" ht="22.5">
      <c r="A22" s="87">
        <v>17</v>
      </c>
      <c r="B22" s="16" t="s">
        <v>186</v>
      </c>
      <c r="C22" s="72">
        <v>0</v>
      </c>
      <c r="D22" s="123">
        <v>600</v>
      </c>
      <c r="E22" s="124">
        <f t="shared" si="0"/>
        <v>0</v>
      </c>
      <c r="F22" s="125">
        <v>1</v>
      </c>
      <c r="G22" s="126">
        <v>1.2</v>
      </c>
      <c r="H22" s="126">
        <f t="shared" si="1"/>
        <v>1.2</v>
      </c>
    </row>
    <row r="23" spans="1:8" ht="11.25">
      <c r="A23" s="87">
        <v>24</v>
      </c>
      <c r="B23" s="23"/>
      <c r="C23" s="127"/>
      <c r="D23" s="123"/>
      <c r="E23" s="124"/>
      <c r="F23" s="125"/>
      <c r="G23" s="126"/>
      <c r="H23" s="126"/>
    </row>
    <row r="24" spans="1:8" ht="11.25">
      <c r="A24" s="270" t="s">
        <v>78</v>
      </c>
      <c r="B24" s="271"/>
      <c r="C24" s="163">
        <f>SUM(C6:C23)</f>
        <v>0</v>
      </c>
      <c r="D24" s="162">
        <f>SUM(D6:D23)</f>
        <v>6994.2</v>
      </c>
      <c r="E24" s="128" t="s">
        <v>8</v>
      </c>
      <c r="F24" s="114" t="s">
        <v>8</v>
      </c>
      <c r="G24" s="173">
        <v>1.2</v>
      </c>
      <c r="H24" s="116" t="s">
        <v>8</v>
      </c>
    </row>
    <row r="25" spans="1:8" ht="11.25">
      <c r="A25" s="117"/>
      <c r="B25" s="23"/>
      <c r="F25" s="111"/>
      <c r="G25" s="119"/>
      <c r="H25" s="119"/>
    </row>
    <row r="26" spans="1:8" ht="11.25">
      <c r="A26" s="117"/>
      <c r="B26" s="23"/>
      <c r="F26" s="111"/>
      <c r="G26" s="119"/>
      <c r="H26" s="119"/>
    </row>
    <row r="27" spans="1:8" ht="11.25">
      <c r="A27" s="117"/>
      <c r="B27" s="23"/>
      <c r="F27" s="111"/>
      <c r="G27" s="119"/>
      <c r="H27" s="119"/>
    </row>
    <row r="28" spans="1:8" ht="11.25">
      <c r="A28" s="117"/>
      <c r="B28" s="23"/>
      <c r="F28" s="111"/>
      <c r="G28" s="119"/>
      <c r="H28" s="119"/>
    </row>
    <row r="29" spans="1:8" ht="11.25">
      <c r="A29" s="117"/>
      <c r="B29" s="23"/>
      <c r="F29" s="111"/>
      <c r="G29" s="119"/>
      <c r="H29" s="119"/>
    </row>
    <row r="30" spans="1:8" ht="11.25">
      <c r="A30" s="117"/>
      <c r="B30" s="23"/>
      <c r="F30" s="111"/>
      <c r="G30" s="119"/>
      <c r="H30" s="119"/>
    </row>
    <row r="31" spans="1:8" ht="11.25">
      <c r="A31" s="111"/>
      <c r="B31" s="119"/>
      <c r="F31" s="111"/>
      <c r="G31" s="119"/>
      <c r="H31" s="119"/>
    </row>
    <row r="32" spans="1:8" ht="11.25">
      <c r="A32" s="111"/>
      <c r="B32" s="119"/>
      <c r="F32" s="111"/>
      <c r="G32" s="119"/>
      <c r="H32" s="119"/>
    </row>
    <row r="33" spans="1:8" ht="11.25">
      <c r="A33" s="111"/>
      <c r="B33" s="119"/>
      <c r="F33" s="111"/>
      <c r="G33" s="119"/>
      <c r="H33" s="119"/>
    </row>
    <row r="34" spans="1:8" ht="11.25">
      <c r="A34" s="111"/>
      <c r="B34" s="119"/>
      <c r="F34" s="111"/>
      <c r="G34" s="119"/>
      <c r="H34" s="119"/>
    </row>
    <row r="35" spans="1:8" ht="11.25">
      <c r="A35" s="111"/>
      <c r="B35" s="119"/>
      <c r="F35" s="111"/>
      <c r="G35" s="119"/>
      <c r="H35" s="119"/>
    </row>
    <row r="36" spans="6:8" ht="11.25">
      <c r="F36" s="111"/>
      <c r="G36" s="119"/>
      <c r="H36" s="119"/>
    </row>
  </sheetData>
  <mergeCells count="6">
    <mergeCell ref="A1:H1"/>
    <mergeCell ref="A24:B24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2" sqref="H22"/>
    </sheetView>
  </sheetViews>
  <sheetFormatPr defaultColWidth="9.00390625" defaultRowHeight="12.75"/>
  <cols>
    <col min="1" max="1" width="3.375" style="103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69" customWidth="1"/>
    <col min="6" max="6" width="15.875" style="69" customWidth="1"/>
    <col min="7" max="7" width="19.00390625" style="69" customWidth="1"/>
    <col min="8" max="8" width="17.125" style="69" customWidth="1"/>
    <col min="9" max="9" width="18.375" style="99" customWidth="1"/>
    <col min="10" max="10" width="11.875" style="102" customWidth="1"/>
    <col min="11" max="11" width="12.125" style="103" customWidth="1"/>
    <col min="12" max="12" width="10.00390625" style="18" customWidth="1"/>
    <col min="13" max="13" width="9.125" style="18" customWidth="1"/>
    <col min="14" max="16384" width="9.125" style="99" customWidth="1"/>
  </cols>
  <sheetData>
    <row r="1" spans="1:16" ht="15.75" customHeight="1">
      <c r="A1" s="256" t="s">
        <v>115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98"/>
      <c r="O1" s="98"/>
      <c r="P1" s="98"/>
    </row>
    <row r="2" spans="1:4" ht="11.25">
      <c r="A2" s="100"/>
      <c r="B2" s="101"/>
      <c r="C2" s="101"/>
      <c r="D2" s="101"/>
    </row>
    <row r="3" spans="1:13" ht="169.5" customHeight="1">
      <c r="A3" s="262" t="s">
        <v>3</v>
      </c>
      <c r="B3" s="260" t="s">
        <v>102</v>
      </c>
      <c r="C3" s="56" t="s">
        <v>66</v>
      </c>
      <c r="D3" s="28" t="s">
        <v>143</v>
      </c>
      <c r="E3" s="28" t="s">
        <v>116</v>
      </c>
      <c r="F3" s="35" t="s">
        <v>199</v>
      </c>
      <c r="G3" s="35" t="s">
        <v>200</v>
      </c>
      <c r="H3" s="35" t="s">
        <v>201</v>
      </c>
      <c r="I3" s="85" t="s">
        <v>130</v>
      </c>
      <c r="J3" s="85" t="s">
        <v>24</v>
      </c>
      <c r="K3" s="254" t="s">
        <v>67</v>
      </c>
      <c r="L3" s="254" t="s">
        <v>5</v>
      </c>
      <c r="M3" s="29" t="s">
        <v>6</v>
      </c>
    </row>
    <row r="4" spans="1:13" ht="43.5" customHeight="1">
      <c r="A4" s="262"/>
      <c r="B4" s="260"/>
      <c r="C4" s="47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04" t="s">
        <v>69</v>
      </c>
      <c r="J4" s="85" t="s">
        <v>70</v>
      </c>
      <c r="K4" s="255"/>
      <c r="L4" s="255"/>
      <c r="M4" s="105" t="s">
        <v>71</v>
      </c>
    </row>
    <row r="5" spans="1:13" ht="14.25" customHeight="1">
      <c r="A5" s="41">
        <v>1</v>
      </c>
      <c r="B5" s="35">
        <v>2</v>
      </c>
      <c r="C5" s="35">
        <v>3</v>
      </c>
      <c r="D5" s="35">
        <v>4</v>
      </c>
      <c r="E5" s="8">
        <v>5</v>
      </c>
      <c r="F5" s="41">
        <v>6</v>
      </c>
      <c r="G5" s="41">
        <v>7</v>
      </c>
      <c r="H5" s="41">
        <v>8</v>
      </c>
      <c r="I5" s="106">
        <v>9</v>
      </c>
      <c r="J5" s="70">
        <v>10</v>
      </c>
      <c r="K5" s="8">
        <v>11</v>
      </c>
      <c r="L5" s="8">
        <v>12</v>
      </c>
      <c r="M5" s="105">
        <v>13</v>
      </c>
    </row>
    <row r="6" spans="1:13" ht="22.5">
      <c r="A6" s="87">
        <v>1</v>
      </c>
      <c r="B6" s="16" t="s">
        <v>171</v>
      </c>
      <c r="C6" s="107">
        <v>0</v>
      </c>
      <c r="D6" s="12">
        <v>0</v>
      </c>
      <c r="E6" s="108">
        <f aca="true" t="shared" si="0" ref="E6:E22">C6-D6</f>
        <v>0</v>
      </c>
      <c r="F6" s="45">
        <v>3530.9</v>
      </c>
      <c r="G6" s="13">
        <v>57.7</v>
      </c>
      <c r="H6" s="45">
        <v>832.2</v>
      </c>
      <c r="I6" s="109">
        <f aca="true" t="shared" si="1" ref="I6:I22">F6-G6-H6</f>
        <v>2641</v>
      </c>
      <c r="J6" s="110">
        <f aca="true" t="shared" si="2" ref="J6:J22">E6/I6*100</f>
        <v>0</v>
      </c>
      <c r="K6" s="111">
        <v>1</v>
      </c>
      <c r="L6" s="112">
        <v>1</v>
      </c>
      <c r="M6" s="112">
        <f aca="true" t="shared" si="3" ref="M6:M22">K6*L6</f>
        <v>1</v>
      </c>
    </row>
    <row r="7" spans="1:13" ht="22.5">
      <c r="A7" s="87">
        <v>2</v>
      </c>
      <c r="B7" s="16" t="s">
        <v>172</v>
      </c>
      <c r="C7" s="107">
        <v>0</v>
      </c>
      <c r="D7" s="45">
        <v>0</v>
      </c>
      <c r="E7" s="108">
        <f t="shared" si="0"/>
        <v>0</v>
      </c>
      <c r="F7" s="45">
        <v>3090.9</v>
      </c>
      <c r="G7" s="13">
        <v>57.7</v>
      </c>
      <c r="H7" s="45">
        <v>537.2</v>
      </c>
      <c r="I7" s="109">
        <f t="shared" si="1"/>
        <v>2496</v>
      </c>
      <c r="J7" s="110">
        <f t="shared" si="2"/>
        <v>0</v>
      </c>
      <c r="K7" s="111">
        <v>1</v>
      </c>
      <c r="L7" s="112">
        <v>1</v>
      </c>
      <c r="M7" s="112">
        <f t="shared" si="3"/>
        <v>1</v>
      </c>
    </row>
    <row r="8" spans="1:13" ht="22.5">
      <c r="A8" s="87">
        <v>3</v>
      </c>
      <c r="B8" s="16" t="s">
        <v>173</v>
      </c>
      <c r="C8" s="107">
        <v>0</v>
      </c>
      <c r="D8" s="45">
        <v>0</v>
      </c>
      <c r="E8" s="108">
        <f t="shared" si="0"/>
        <v>0</v>
      </c>
      <c r="F8" s="45">
        <v>4530</v>
      </c>
      <c r="G8" s="13">
        <v>857.7</v>
      </c>
      <c r="H8" s="45">
        <v>576</v>
      </c>
      <c r="I8" s="109">
        <f t="shared" si="1"/>
        <v>3096.3</v>
      </c>
      <c r="J8" s="110">
        <f t="shared" si="2"/>
        <v>0</v>
      </c>
      <c r="K8" s="111">
        <v>1</v>
      </c>
      <c r="L8" s="112">
        <v>1</v>
      </c>
      <c r="M8" s="112">
        <f t="shared" si="3"/>
        <v>1</v>
      </c>
    </row>
    <row r="9" spans="1:13" ht="22.5">
      <c r="A9" s="87">
        <v>4</v>
      </c>
      <c r="B9" s="16" t="s">
        <v>174</v>
      </c>
      <c r="C9" s="107">
        <v>0</v>
      </c>
      <c r="D9" s="45">
        <v>0</v>
      </c>
      <c r="E9" s="108">
        <f t="shared" si="0"/>
        <v>0</v>
      </c>
      <c r="F9" s="45">
        <v>5056</v>
      </c>
      <c r="G9" s="13">
        <v>2014.8</v>
      </c>
      <c r="H9" s="45">
        <v>885.4</v>
      </c>
      <c r="I9" s="109">
        <f t="shared" si="1"/>
        <v>2155.7999999999997</v>
      </c>
      <c r="J9" s="110">
        <f t="shared" si="2"/>
        <v>0</v>
      </c>
      <c r="K9" s="111">
        <v>1</v>
      </c>
      <c r="L9" s="112">
        <v>1</v>
      </c>
      <c r="M9" s="112">
        <f t="shared" si="3"/>
        <v>1</v>
      </c>
    </row>
    <row r="10" spans="1:13" ht="22.5">
      <c r="A10" s="87">
        <v>5</v>
      </c>
      <c r="B10" s="16" t="s">
        <v>175</v>
      </c>
      <c r="C10" s="107">
        <v>0</v>
      </c>
      <c r="D10" s="45">
        <v>0</v>
      </c>
      <c r="E10" s="108">
        <f t="shared" si="0"/>
        <v>0</v>
      </c>
      <c r="F10" s="45">
        <v>4031.5</v>
      </c>
      <c r="G10" s="13">
        <v>115.2</v>
      </c>
      <c r="H10" s="45">
        <v>900</v>
      </c>
      <c r="I10" s="109">
        <f t="shared" si="1"/>
        <v>3016.3</v>
      </c>
      <c r="J10" s="110">
        <f t="shared" si="2"/>
        <v>0</v>
      </c>
      <c r="K10" s="111">
        <v>1</v>
      </c>
      <c r="L10" s="112">
        <v>1</v>
      </c>
      <c r="M10" s="112">
        <f t="shared" si="3"/>
        <v>1</v>
      </c>
    </row>
    <row r="11" spans="1:13" ht="22.5">
      <c r="A11" s="87">
        <v>6</v>
      </c>
      <c r="B11" s="16" t="s">
        <v>176</v>
      </c>
      <c r="C11" s="107">
        <v>0</v>
      </c>
      <c r="D11" s="45">
        <v>0</v>
      </c>
      <c r="E11" s="108">
        <f t="shared" si="0"/>
        <v>0</v>
      </c>
      <c r="F11" s="45">
        <v>3958.3</v>
      </c>
      <c r="G11" s="13">
        <v>57.7</v>
      </c>
      <c r="H11" s="45">
        <v>1435.5</v>
      </c>
      <c r="I11" s="109">
        <f t="shared" si="1"/>
        <v>2465.1000000000004</v>
      </c>
      <c r="J11" s="110">
        <f t="shared" si="2"/>
        <v>0</v>
      </c>
      <c r="K11" s="111">
        <v>1</v>
      </c>
      <c r="L11" s="112">
        <v>1</v>
      </c>
      <c r="M11" s="112">
        <f t="shared" si="3"/>
        <v>1</v>
      </c>
    </row>
    <row r="12" spans="1:13" ht="22.5">
      <c r="A12" s="87">
        <v>7</v>
      </c>
      <c r="B12" s="16" t="s">
        <v>177</v>
      </c>
      <c r="C12" s="107">
        <v>0</v>
      </c>
      <c r="D12" s="45">
        <v>0</v>
      </c>
      <c r="E12" s="108">
        <f t="shared" si="0"/>
        <v>0</v>
      </c>
      <c r="F12" s="45">
        <v>3047.2</v>
      </c>
      <c r="G12" s="13">
        <v>57.6</v>
      </c>
      <c r="H12" s="45">
        <v>1300.7</v>
      </c>
      <c r="I12" s="109">
        <f t="shared" si="1"/>
        <v>1688.8999999999999</v>
      </c>
      <c r="J12" s="110">
        <f t="shared" si="2"/>
        <v>0</v>
      </c>
      <c r="K12" s="111">
        <v>1</v>
      </c>
      <c r="L12" s="112">
        <v>1</v>
      </c>
      <c r="M12" s="112">
        <f t="shared" si="3"/>
        <v>1</v>
      </c>
    </row>
    <row r="13" spans="1:13" ht="22.5">
      <c r="A13" s="87">
        <v>8</v>
      </c>
      <c r="B13" s="16" t="s">
        <v>187</v>
      </c>
      <c r="C13" s="107">
        <v>0</v>
      </c>
      <c r="D13" s="45">
        <v>0</v>
      </c>
      <c r="E13" s="108">
        <f t="shared" si="0"/>
        <v>0</v>
      </c>
      <c r="F13" s="45">
        <v>3913.6</v>
      </c>
      <c r="G13" s="13">
        <v>800.2</v>
      </c>
      <c r="H13" s="45">
        <v>838.2</v>
      </c>
      <c r="I13" s="109">
        <f t="shared" si="1"/>
        <v>2275.2</v>
      </c>
      <c r="J13" s="110">
        <f t="shared" si="2"/>
        <v>0</v>
      </c>
      <c r="K13" s="111">
        <v>1</v>
      </c>
      <c r="L13" s="112">
        <v>1</v>
      </c>
      <c r="M13" s="112">
        <f t="shared" si="3"/>
        <v>1</v>
      </c>
    </row>
    <row r="14" spans="1:13" ht="22.5">
      <c r="A14" s="87">
        <v>9</v>
      </c>
      <c r="B14" s="16" t="s">
        <v>178</v>
      </c>
      <c r="C14" s="107">
        <v>0</v>
      </c>
      <c r="D14" s="45">
        <v>0</v>
      </c>
      <c r="E14" s="108">
        <f t="shared" si="0"/>
        <v>0</v>
      </c>
      <c r="F14" s="45">
        <v>5819.9</v>
      </c>
      <c r="G14" s="13">
        <v>115.3</v>
      </c>
      <c r="H14" s="45">
        <v>1047.9</v>
      </c>
      <c r="I14" s="109">
        <f t="shared" si="1"/>
        <v>4656.699999999999</v>
      </c>
      <c r="J14" s="110">
        <f t="shared" si="2"/>
        <v>0</v>
      </c>
      <c r="K14" s="111">
        <v>1</v>
      </c>
      <c r="L14" s="112">
        <v>1</v>
      </c>
      <c r="M14" s="112">
        <f t="shared" si="3"/>
        <v>1</v>
      </c>
    </row>
    <row r="15" spans="1:13" ht="22.5">
      <c r="A15" s="87">
        <v>10</v>
      </c>
      <c r="B15" s="16" t="s">
        <v>179</v>
      </c>
      <c r="C15" s="107">
        <v>0</v>
      </c>
      <c r="D15" s="45">
        <v>0</v>
      </c>
      <c r="E15" s="108">
        <f t="shared" si="0"/>
        <v>0</v>
      </c>
      <c r="F15" s="45">
        <v>2495.2</v>
      </c>
      <c r="G15" s="13">
        <v>57.6</v>
      </c>
      <c r="H15" s="45">
        <v>509.5</v>
      </c>
      <c r="I15" s="109">
        <f t="shared" si="1"/>
        <v>1928.1</v>
      </c>
      <c r="J15" s="110">
        <f t="shared" si="2"/>
        <v>0</v>
      </c>
      <c r="K15" s="111">
        <v>1</v>
      </c>
      <c r="L15" s="112">
        <v>1</v>
      </c>
      <c r="M15" s="112">
        <f t="shared" si="3"/>
        <v>1</v>
      </c>
    </row>
    <row r="16" spans="1:13" ht="22.5">
      <c r="A16" s="87">
        <v>11</v>
      </c>
      <c r="B16" s="16" t="s">
        <v>180</v>
      </c>
      <c r="C16" s="107">
        <v>0</v>
      </c>
      <c r="D16" s="45"/>
      <c r="E16" s="108">
        <f t="shared" si="0"/>
        <v>0</v>
      </c>
      <c r="F16" s="45">
        <v>3132.1</v>
      </c>
      <c r="G16" s="13">
        <v>57.6</v>
      </c>
      <c r="H16" s="45">
        <v>953.4</v>
      </c>
      <c r="I16" s="109">
        <f t="shared" si="1"/>
        <v>2121.1</v>
      </c>
      <c r="J16" s="110">
        <f t="shared" si="2"/>
        <v>0</v>
      </c>
      <c r="K16" s="111">
        <v>1</v>
      </c>
      <c r="L16" s="112">
        <v>1</v>
      </c>
      <c r="M16" s="112">
        <f t="shared" si="3"/>
        <v>1</v>
      </c>
    </row>
    <row r="17" spans="1:13" ht="22.5">
      <c r="A17" s="87">
        <v>12</v>
      </c>
      <c r="B17" s="16" t="s">
        <v>181</v>
      </c>
      <c r="C17" s="107">
        <v>0</v>
      </c>
      <c r="D17" s="12">
        <v>0</v>
      </c>
      <c r="E17" s="108">
        <f t="shared" si="0"/>
        <v>0</v>
      </c>
      <c r="F17" s="45">
        <v>3678.9</v>
      </c>
      <c r="G17" s="13">
        <v>57.7</v>
      </c>
      <c r="H17" s="45">
        <v>812.9</v>
      </c>
      <c r="I17" s="109">
        <f t="shared" si="1"/>
        <v>2808.3</v>
      </c>
      <c r="J17" s="110">
        <f t="shared" si="2"/>
        <v>0</v>
      </c>
      <c r="K17" s="111">
        <v>1</v>
      </c>
      <c r="L17" s="112">
        <v>1</v>
      </c>
      <c r="M17" s="112">
        <f t="shared" si="3"/>
        <v>1</v>
      </c>
    </row>
    <row r="18" spans="1:13" ht="22.5">
      <c r="A18" s="87">
        <v>13</v>
      </c>
      <c r="B18" s="16" t="s">
        <v>182</v>
      </c>
      <c r="C18" s="107">
        <v>0</v>
      </c>
      <c r="D18" s="12">
        <v>0</v>
      </c>
      <c r="E18" s="108">
        <f t="shared" si="0"/>
        <v>0</v>
      </c>
      <c r="F18" s="45">
        <v>3863.4</v>
      </c>
      <c r="G18" s="13">
        <v>115.2</v>
      </c>
      <c r="H18" s="45">
        <v>894.5</v>
      </c>
      <c r="I18" s="109">
        <f t="shared" si="1"/>
        <v>2853.7000000000003</v>
      </c>
      <c r="J18" s="110">
        <f t="shared" si="2"/>
        <v>0</v>
      </c>
      <c r="K18" s="111">
        <v>1</v>
      </c>
      <c r="L18" s="112">
        <v>1</v>
      </c>
      <c r="M18" s="112">
        <f t="shared" si="3"/>
        <v>1</v>
      </c>
    </row>
    <row r="19" spans="1:13" ht="22.5">
      <c r="A19" s="87">
        <v>14</v>
      </c>
      <c r="B19" s="16" t="s">
        <v>183</v>
      </c>
      <c r="C19" s="107">
        <v>0</v>
      </c>
      <c r="D19" s="12">
        <v>0</v>
      </c>
      <c r="E19" s="108">
        <f t="shared" si="0"/>
        <v>0</v>
      </c>
      <c r="F19" s="45">
        <v>4510.1</v>
      </c>
      <c r="G19" s="13">
        <v>1542.6</v>
      </c>
      <c r="H19" s="45">
        <v>820</v>
      </c>
      <c r="I19" s="109">
        <f t="shared" si="1"/>
        <v>2147.5000000000005</v>
      </c>
      <c r="J19" s="110">
        <f t="shared" si="2"/>
        <v>0</v>
      </c>
      <c r="K19" s="111">
        <v>1</v>
      </c>
      <c r="L19" s="112">
        <v>1</v>
      </c>
      <c r="M19" s="112">
        <f t="shared" si="3"/>
        <v>1</v>
      </c>
    </row>
    <row r="20" spans="1:13" ht="22.5">
      <c r="A20" s="87">
        <v>15</v>
      </c>
      <c r="B20" s="16" t="s">
        <v>184</v>
      </c>
      <c r="C20" s="107">
        <v>0</v>
      </c>
      <c r="D20" s="12">
        <v>0</v>
      </c>
      <c r="E20" s="108">
        <f t="shared" si="0"/>
        <v>0</v>
      </c>
      <c r="F20" s="45">
        <v>32763.9</v>
      </c>
      <c r="G20" s="13">
        <v>2439.8</v>
      </c>
      <c r="H20" s="45">
        <v>6814.2</v>
      </c>
      <c r="I20" s="109">
        <f t="shared" si="1"/>
        <v>23509.9</v>
      </c>
      <c r="J20" s="110">
        <f t="shared" si="2"/>
        <v>0</v>
      </c>
      <c r="K20" s="111">
        <v>1</v>
      </c>
      <c r="L20" s="112">
        <v>1</v>
      </c>
      <c r="M20" s="112">
        <f t="shared" si="3"/>
        <v>1</v>
      </c>
    </row>
    <row r="21" spans="1:13" ht="22.5">
      <c r="A21" s="87">
        <v>16</v>
      </c>
      <c r="B21" s="16" t="s">
        <v>185</v>
      </c>
      <c r="C21" s="107">
        <v>0</v>
      </c>
      <c r="D21" s="12">
        <v>0</v>
      </c>
      <c r="E21" s="108">
        <f t="shared" si="0"/>
        <v>0</v>
      </c>
      <c r="F21" s="45">
        <v>4568.1</v>
      </c>
      <c r="G21" s="13">
        <v>1939.8</v>
      </c>
      <c r="H21" s="45">
        <v>436</v>
      </c>
      <c r="I21" s="109">
        <f t="shared" si="1"/>
        <v>2192.3</v>
      </c>
      <c r="J21" s="110">
        <f t="shared" si="2"/>
        <v>0</v>
      </c>
      <c r="K21" s="111">
        <v>1</v>
      </c>
      <c r="L21" s="112">
        <v>1</v>
      </c>
      <c r="M21" s="112">
        <f t="shared" si="3"/>
        <v>1</v>
      </c>
    </row>
    <row r="22" spans="1:13" ht="22.5">
      <c r="A22" s="87">
        <v>17</v>
      </c>
      <c r="B22" s="16" t="s">
        <v>186</v>
      </c>
      <c r="C22" s="107">
        <v>0</v>
      </c>
      <c r="D22" s="45">
        <v>0</v>
      </c>
      <c r="E22" s="108">
        <f t="shared" si="0"/>
        <v>0</v>
      </c>
      <c r="F22" s="45">
        <v>5496.3</v>
      </c>
      <c r="G22" s="13">
        <v>115.3</v>
      </c>
      <c r="H22" s="45">
        <v>1170.8</v>
      </c>
      <c r="I22" s="109">
        <f t="shared" si="1"/>
        <v>4210.2</v>
      </c>
      <c r="J22" s="110">
        <f t="shared" si="2"/>
        <v>0</v>
      </c>
      <c r="K22" s="111">
        <v>1</v>
      </c>
      <c r="L22" s="112">
        <v>1</v>
      </c>
      <c r="M22" s="112">
        <f t="shared" si="3"/>
        <v>1</v>
      </c>
    </row>
    <row r="23" spans="1:13" ht="11.25">
      <c r="A23" s="87">
        <v>24</v>
      </c>
      <c r="B23" s="23"/>
      <c r="C23" s="107"/>
      <c r="D23" s="12"/>
      <c r="E23" s="108"/>
      <c r="F23" s="46"/>
      <c r="G23" s="18"/>
      <c r="H23" s="46"/>
      <c r="I23" s="109"/>
      <c r="J23" s="110"/>
      <c r="K23" s="111"/>
      <c r="L23" s="112"/>
      <c r="M23" s="112"/>
    </row>
    <row r="24" spans="1:13" ht="11.25">
      <c r="A24" s="260" t="s">
        <v>65</v>
      </c>
      <c r="B24" s="261"/>
      <c r="C24" s="30">
        <f aca="true" t="shared" si="4" ref="C24:I24">SUM(C6:C23)</f>
        <v>0</v>
      </c>
      <c r="D24" s="30">
        <f t="shared" si="4"/>
        <v>0</v>
      </c>
      <c r="E24" s="73">
        <f t="shared" si="4"/>
        <v>0</v>
      </c>
      <c r="F24" s="163">
        <f>SUM(F6:F23)</f>
        <v>97486.3</v>
      </c>
      <c r="G24" s="163">
        <f t="shared" si="4"/>
        <v>10459.5</v>
      </c>
      <c r="H24" s="163">
        <f t="shared" si="4"/>
        <v>20764.399999999998</v>
      </c>
      <c r="I24" s="163">
        <f t="shared" si="4"/>
        <v>66262.4</v>
      </c>
      <c r="J24" s="113" t="s">
        <v>8</v>
      </c>
      <c r="K24" s="114" t="s">
        <v>8</v>
      </c>
      <c r="L24" s="115">
        <v>1</v>
      </c>
      <c r="M24" s="116" t="s">
        <v>8</v>
      </c>
    </row>
    <row r="25" spans="1:13" ht="11.25">
      <c r="A25" s="117"/>
      <c r="B25" s="23"/>
      <c r="C25" s="23"/>
      <c r="D25" s="23"/>
      <c r="G25" s="177"/>
      <c r="H25" s="177"/>
      <c r="I25" s="118"/>
      <c r="K25" s="111"/>
      <c r="L25" s="119"/>
      <c r="M25" s="119"/>
    </row>
    <row r="26" spans="1:13" ht="11.25">
      <c r="A26" s="117"/>
      <c r="B26" s="23"/>
      <c r="C26" s="23"/>
      <c r="D26" s="23"/>
      <c r="G26" s="177"/>
      <c r="H26" s="177"/>
      <c r="K26" s="111"/>
      <c r="L26" s="119"/>
      <c r="M26" s="119"/>
    </row>
    <row r="27" spans="1:13" ht="11.25">
      <c r="A27" s="117"/>
      <c r="B27" s="23"/>
      <c r="C27" s="23"/>
      <c r="D27" s="23"/>
      <c r="K27" s="111"/>
      <c r="L27" s="119"/>
      <c r="M27" s="119"/>
    </row>
    <row r="28" spans="1:13" ht="11.25">
      <c r="A28" s="117"/>
      <c r="B28" s="23"/>
      <c r="C28" s="23"/>
      <c r="D28" s="23"/>
      <c r="K28" s="111"/>
      <c r="L28" s="119"/>
      <c r="M28" s="119"/>
    </row>
    <row r="29" spans="1:13" ht="11.25">
      <c r="A29" s="117"/>
      <c r="B29" s="23"/>
      <c r="C29" s="23"/>
      <c r="D29" s="23"/>
      <c r="K29" s="111"/>
      <c r="L29" s="119"/>
      <c r="M29" s="119"/>
    </row>
    <row r="30" spans="1:13" ht="11.25">
      <c r="A30" s="117"/>
      <c r="B30" s="23"/>
      <c r="C30" s="23"/>
      <c r="D30" s="23"/>
      <c r="K30" s="111"/>
      <c r="L30" s="119"/>
      <c r="M30" s="119"/>
    </row>
    <row r="31" spans="1:13" ht="11.25">
      <c r="A31" s="111"/>
      <c r="B31" s="119"/>
      <c r="C31" s="119"/>
      <c r="D31" s="119"/>
      <c r="K31" s="111"/>
      <c r="L31" s="119"/>
      <c r="M31" s="119"/>
    </row>
    <row r="32" spans="1:13" ht="11.25">
      <c r="A32" s="111"/>
      <c r="B32" s="119"/>
      <c r="C32" s="119"/>
      <c r="D32" s="119"/>
      <c r="K32" s="111"/>
      <c r="L32" s="119"/>
      <c r="M32" s="119"/>
    </row>
    <row r="33" spans="1:13" ht="11.25">
      <c r="A33" s="111"/>
      <c r="B33" s="119"/>
      <c r="C33" s="119"/>
      <c r="D33" s="119"/>
      <c r="K33" s="111"/>
      <c r="L33" s="119"/>
      <c r="M33" s="119"/>
    </row>
    <row r="34" spans="1:13" ht="11.25">
      <c r="A34" s="111"/>
      <c r="B34" s="119"/>
      <c r="C34" s="119"/>
      <c r="D34" s="119"/>
      <c r="K34" s="111"/>
      <c r="L34" s="119"/>
      <c r="M34" s="119"/>
    </row>
    <row r="35" spans="1:13" ht="11.25">
      <c r="A35" s="111"/>
      <c r="B35" s="119"/>
      <c r="C35" s="119"/>
      <c r="D35" s="119"/>
      <c r="K35" s="111"/>
      <c r="L35" s="119"/>
      <c r="M35" s="119"/>
    </row>
    <row r="36" spans="11:13" ht="11.25">
      <c r="K36" s="111"/>
      <c r="L36" s="119"/>
      <c r="M36" s="119"/>
    </row>
  </sheetData>
  <mergeCells count="6">
    <mergeCell ref="A1:M1"/>
    <mergeCell ref="A3:A4"/>
    <mergeCell ref="B3:B4"/>
    <mergeCell ref="A24:B24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  <rowBreaks count="1" manualBreakCount="1">
    <brk id="24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7"/>
  <sheetViews>
    <sheetView workbookViewId="0" topLeftCell="A1">
      <pane xSplit="2" ySplit="4" topLeftCell="G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4" sqref="H24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56" t="s">
        <v>117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62" t="s">
        <v>3</v>
      </c>
      <c r="B3" s="260" t="s">
        <v>102</v>
      </c>
      <c r="C3" s="28" t="s">
        <v>118</v>
      </c>
      <c r="D3" s="27"/>
      <c r="E3" s="27"/>
      <c r="F3" s="35" t="s">
        <v>203</v>
      </c>
      <c r="G3" s="35" t="s">
        <v>202</v>
      </c>
      <c r="H3" s="35" t="s">
        <v>201</v>
      </c>
      <c r="I3" s="85" t="s">
        <v>131</v>
      </c>
      <c r="J3" s="85" t="s">
        <v>24</v>
      </c>
      <c r="K3" s="254" t="s">
        <v>15</v>
      </c>
      <c r="L3" s="254" t="s">
        <v>63</v>
      </c>
      <c r="M3" s="6" t="s">
        <v>6</v>
      </c>
    </row>
    <row r="4" spans="1:13" s="10" customFormat="1" ht="56.25" customHeight="1">
      <c r="A4" s="262"/>
      <c r="B4" s="260"/>
      <c r="C4" s="8" t="s">
        <v>119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86" t="s">
        <v>64</v>
      </c>
      <c r="J4" s="28" t="s">
        <v>62</v>
      </c>
      <c r="K4" s="255"/>
      <c r="L4" s="255"/>
      <c r="M4" s="9"/>
    </row>
    <row r="5" spans="1:13" s="10" customFormat="1" ht="13.5" customHeight="1">
      <c r="A5" s="41">
        <v>1</v>
      </c>
      <c r="B5" s="35">
        <v>2</v>
      </c>
      <c r="C5" s="8">
        <v>3</v>
      </c>
      <c r="D5" s="7"/>
      <c r="E5" s="7"/>
      <c r="F5" s="41">
        <v>4</v>
      </c>
      <c r="G5" s="41">
        <v>5</v>
      </c>
      <c r="H5" s="41">
        <v>6</v>
      </c>
      <c r="I5" s="86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22.5">
      <c r="A6" s="87">
        <v>1</v>
      </c>
      <c r="B6" s="16" t="s">
        <v>171</v>
      </c>
      <c r="C6" s="88">
        <v>0</v>
      </c>
      <c r="D6" s="89"/>
      <c r="E6" s="89"/>
      <c r="F6" s="45">
        <v>3530.9</v>
      </c>
      <c r="G6" s="13">
        <v>57.7</v>
      </c>
      <c r="H6" s="45">
        <v>832.2</v>
      </c>
      <c r="I6" s="90">
        <f aca="true" t="shared" si="0" ref="I6:I22">F6-G6-H6</f>
        <v>2641</v>
      </c>
      <c r="J6" s="91">
        <f aca="true" t="shared" si="1" ref="J6:J22">C6/I6*100</f>
        <v>0</v>
      </c>
      <c r="K6" s="92">
        <v>1</v>
      </c>
      <c r="L6" s="14">
        <v>0.75</v>
      </c>
      <c r="M6" s="14">
        <f aca="true" t="shared" si="2" ref="M6:M22">K6*L6</f>
        <v>0.75</v>
      </c>
    </row>
    <row r="7" spans="1:13" ht="22.5">
      <c r="A7" s="87">
        <v>2</v>
      </c>
      <c r="B7" s="16" t="s">
        <v>172</v>
      </c>
      <c r="C7" s="88">
        <v>0</v>
      </c>
      <c r="D7" s="89"/>
      <c r="E7" s="89"/>
      <c r="F7" s="45">
        <v>3090.9</v>
      </c>
      <c r="G7" s="13">
        <v>57.7</v>
      </c>
      <c r="H7" s="45">
        <v>537.2</v>
      </c>
      <c r="I7" s="90">
        <f t="shared" si="0"/>
        <v>2496</v>
      </c>
      <c r="J7" s="91">
        <f t="shared" si="1"/>
        <v>0</v>
      </c>
      <c r="K7" s="92">
        <v>1</v>
      </c>
      <c r="L7" s="14">
        <v>0.75</v>
      </c>
      <c r="M7" s="14">
        <f t="shared" si="2"/>
        <v>0.75</v>
      </c>
    </row>
    <row r="8" spans="1:13" ht="22.5">
      <c r="A8" s="87">
        <v>3</v>
      </c>
      <c r="B8" s="16" t="s">
        <v>173</v>
      </c>
      <c r="C8" s="88">
        <v>0</v>
      </c>
      <c r="D8" s="89"/>
      <c r="E8" s="89"/>
      <c r="F8" s="45">
        <v>4530</v>
      </c>
      <c r="G8" s="13">
        <v>857.7</v>
      </c>
      <c r="H8" s="45">
        <v>576</v>
      </c>
      <c r="I8" s="90">
        <f t="shared" si="0"/>
        <v>3096.3</v>
      </c>
      <c r="J8" s="91">
        <f t="shared" si="1"/>
        <v>0</v>
      </c>
      <c r="K8" s="92">
        <v>1</v>
      </c>
      <c r="L8" s="14">
        <v>0.75</v>
      </c>
      <c r="M8" s="14">
        <f t="shared" si="2"/>
        <v>0.75</v>
      </c>
    </row>
    <row r="9" spans="1:13" ht="22.5">
      <c r="A9" s="87">
        <v>4</v>
      </c>
      <c r="B9" s="16" t="s">
        <v>174</v>
      </c>
      <c r="C9" s="88">
        <v>0</v>
      </c>
      <c r="D9" s="89"/>
      <c r="E9" s="89"/>
      <c r="F9" s="45">
        <v>5056</v>
      </c>
      <c r="G9" s="13">
        <v>2014.8</v>
      </c>
      <c r="H9" s="45">
        <v>885.4</v>
      </c>
      <c r="I9" s="90">
        <f t="shared" si="0"/>
        <v>2155.7999999999997</v>
      </c>
      <c r="J9" s="91">
        <f t="shared" si="1"/>
        <v>0</v>
      </c>
      <c r="K9" s="92">
        <v>1</v>
      </c>
      <c r="L9" s="14">
        <v>0.75</v>
      </c>
      <c r="M9" s="14">
        <f t="shared" si="2"/>
        <v>0.75</v>
      </c>
    </row>
    <row r="10" spans="1:13" ht="22.5">
      <c r="A10" s="87">
        <v>5</v>
      </c>
      <c r="B10" s="16" t="s">
        <v>175</v>
      </c>
      <c r="C10" s="88">
        <v>0</v>
      </c>
      <c r="D10" s="89"/>
      <c r="E10" s="89"/>
      <c r="F10" s="45">
        <v>4031.5</v>
      </c>
      <c r="G10" s="13">
        <v>115.2</v>
      </c>
      <c r="H10" s="45">
        <v>900</v>
      </c>
      <c r="I10" s="90">
        <f t="shared" si="0"/>
        <v>3016.3</v>
      </c>
      <c r="J10" s="91">
        <f t="shared" si="1"/>
        <v>0</v>
      </c>
      <c r="K10" s="92">
        <v>1</v>
      </c>
      <c r="L10" s="14">
        <v>0.75</v>
      </c>
      <c r="M10" s="14">
        <f t="shared" si="2"/>
        <v>0.75</v>
      </c>
    </row>
    <row r="11" spans="1:13" ht="22.5">
      <c r="A11" s="87">
        <v>6</v>
      </c>
      <c r="B11" s="16" t="s">
        <v>176</v>
      </c>
      <c r="C11" s="88">
        <v>0</v>
      </c>
      <c r="D11" s="89"/>
      <c r="E11" s="89"/>
      <c r="F11" s="45">
        <v>3958.3</v>
      </c>
      <c r="G11" s="13">
        <v>57.7</v>
      </c>
      <c r="H11" s="45">
        <v>1435.5</v>
      </c>
      <c r="I11" s="90">
        <f t="shared" si="0"/>
        <v>2465.1000000000004</v>
      </c>
      <c r="J11" s="91">
        <f t="shared" si="1"/>
        <v>0</v>
      </c>
      <c r="K11" s="92">
        <v>1</v>
      </c>
      <c r="L11" s="14">
        <v>0.75</v>
      </c>
      <c r="M11" s="14">
        <f t="shared" si="2"/>
        <v>0.75</v>
      </c>
    </row>
    <row r="12" spans="1:13" ht="22.5">
      <c r="A12" s="87">
        <v>7</v>
      </c>
      <c r="B12" s="16" t="s">
        <v>177</v>
      </c>
      <c r="C12" s="88">
        <v>0</v>
      </c>
      <c r="D12" s="89"/>
      <c r="E12" s="89"/>
      <c r="F12" s="45">
        <v>3047.2</v>
      </c>
      <c r="G12" s="13">
        <v>57.6</v>
      </c>
      <c r="H12" s="45">
        <v>1300.7</v>
      </c>
      <c r="I12" s="90">
        <f t="shared" si="0"/>
        <v>1688.8999999999999</v>
      </c>
      <c r="J12" s="91">
        <f t="shared" si="1"/>
        <v>0</v>
      </c>
      <c r="K12" s="92">
        <v>1</v>
      </c>
      <c r="L12" s="14">
        <v>0.75</v>
      </c>
      <c r="M12" s="14">
        <f t="shared" si="2"/>
        <v>0.75</v>
      </c>
    </row>
    <row r="13" spans="1:13" ht="22.5">
      <c r="A13" s="87">
        <v>8</v>
      </c>
      <c r="B13" s="16" t="s">
        <v>187</v>
      </c>
      <c r="C13" s="88">
        <v>0</v>
      </c>
      <c r="D13" s="89"/>
      <c r="E13" s="89"/>
      <c r="F13" s="45">
        <v>3913.6</v>
      </c>
      <c r="G13" s="13">
        <v>800.2</v>
      </c>
      <c r="H13" s="45">
        <v>838.2</v>
      </c>
      <c r="I13" s="90">
        <f t="shared" si="0"/>
        <v>2275.2</v>
      </c>
      <c r="J13" s="91">
        <f t="shared" si="1"/>
        <v>0</v>
      </c>
      <c r="K13" s="92">
        <v>1</v>
      </c>
      <c r="L13" s="14">
        <v>0.75</v>
      </c>
      <c r="M13" s="14">
        <f t="shared" si="2"/>
        <v>0.75</v>
      </c>
    </row>
    <row r="14" spans="1:13" ht="22.5">
      <c r="A14" s="87">
        <v>9</v>
      </c>
      <c r="B14" s="16" t="s">
        <v>178</v>
      </c>
      <c r="C14" s="88">
        <v>0</v>
      </c>
      <c r="D14" s="89"/>
      <c r="E14" s="89"/>
      <c r="F14" s="45">
        <v>5819.9</v>
      </c>
      <c r="G14" s="13">
        <v>115.3</v>
      </c>
      <c r="H14" s="45">
        <v>1047.9</v>
      </c>
      <c r="I14" s="90">
        <f t="shared" si="0"/>
        <v>4656.699999999999</v>
      </c>
      <c r="J14" s="91">
        <f t="shared" si="1"/>
        <v>0</v>
      </c>
      <c r="K14" s="92">
        <v>1</v>
      </c>
      <c r="L14" s="14">
        <v>0.75</v>
      </c>
      <c r="M14" s="14">
        <f t="shared" si="2"/>
        <v>0.75</v>
      </c>
    </row>
    <row r="15" spans="1:13" ht="22.5">
      <c r="A15" s="87">
        <v>10</v>
      </c>
      <c r="B15" s="16" t="s">
        <v>179</v>
      </c>
      <c r="C15" s="88">
        <v>0</v>
      </c>
      <c r="D15" s="89"/>
      <c r="E15" s="89"/>
      <c r="F15" s="45">
        <v>2495.2</v>
      </c>
      <c r="G15" s="13">
        <v>57.6</v>
      </c>
      <c r="H15" s="45">
        <v>509.5</v>
      </c>
      <c r="I15" s="90">
        <f t="shared" si="0"/>
        <v>1928.1</v>
      </c>
      <c r="J15" s="91">
        <f t="shared" si="1"/>
        <v>0</v>
      </c>
      <c r="K15" s="92">
        <v>1</v>
      </c>
      <c r="L15" s="14">
        <v>0.75</v>
      </c>
      <c r="M15" s="14">
        <f t="shared" si="2"/>
        <v>0.75</v>
      </c>
    </row>
    <row r="16" spans="1:13" ht="22.5">
      <c r="A16" s="87">
        <v>11</v>
      </c>
      <c r="B16" s="16" t="s">
        <v>180</v>
      </c>
      <c r="C16" s="88">
        <v>0</v>
      </c>
      <c r="D16" s="89"/>
      <c r="E16" s="89"/>
      <c r="F16" s="45">
        <v>3132.1</v>
      </c>
      <c r="G16" s="13">
        <v>57.6</v>
      </c>
      <c r="H16" s="45">
        <v>953.4</v>
      </c>
      <c r="I16" s="90">
        <f t="shared" si="0"/>
        <v>2121.1</v>
      </c>
      <c r="J16" s="91">
        <f t="shared" si="1"/>
        <v>0</v>
      </c>
      <c r="K16" s="92">
        <v>1</v>
      </c>
      <c r="L16" s="14">
        <v>0.75</v>
      </c>
      <c r="M16" s="14">
        <f t="shared" si="2"/>
        <v>0.75</v>
      </c>
    </row>
    <row r="17" spans="1:13" ht="22.5">
      <c r="A17" s="87">
        <v>12</v>
      </c>
      <c r="B17" s="16" t="s">
        <v>181</v>
      </c>
      <c r="C17" s="88">
        <v>0</v>
      </c>
      <c r="D17" s="89"/>
      <c r="E17" s="89"/>
      <c r="F17" s="45">
        <v>3678.9</v>
      </c>
      <c r="G17" s="13">
        <v>57.7</v>
      </c>
      <c r="H17" s="45">
        <v>812.9</v>
      </c>
      <c r="I17" s="90">
        <f t="shared" si="0"/>
        <v>2808.3</v>
      </c>
      <c r="J17" s="91">
        <f t="shared" si="1"/>
        <v>0</v>
      </c>
      <c r="K17" s="92">
        <v>1</v>
      </c>
      <c r="L17" s="14">
        <v>0.75</v>
      </c>
      <c r="M17" s="14">
        <f t="shared" si="2"/>
        <v>0.75</v>
      </c>
    </row>
    <row r="18" spans="1:13" ht="22.5">
      <c r="A18" s="87">
        <v>13</v>
      </c>
      <c r="B18" s="16" t="s">
        <v>182</v>
      </c>
      <c r="C18" s="88">
        <v>0</v>
      </c>
      <c r="D18" s="89"/>
      <c r="E18" s="89"/>
      <c r="F18" s="45">
        <v>3863.4</v>
      </c>
      <c r="G18" s="13">
        <v>115.2</v>
      </c>
      <c r="H18" s="45">
        <v>894.5</v>
      </c>
      <c r="I18" s="90">
        <f t="shared" si="0"/>
        <v>2853.7000000000003</v>
      </c>
      <c r="J18" s="91">
        <f t="shared" si="1"/>
        <v>0</v>
      </c>
      <c r="K18" s="92">
        <v>1</v>
      </c>
      <c r="L18" s="14">
        <v>0.75</v>
      </c>
      <c r="M18" s="14">
        <f t="shared" si="2"/>
        <v>0.75</v>
      </c>
    </row>
    <row r="19" spans="1:13" ht="22.5">
      <c r="A19" s="87">
        <v>14</v>
      </c>
      <c r="B19" s="16" t="s">
        <v>183</v>
      </c>
      <c r="C19" s="88">
        <v>0</v>
      </c>
      <c r="D19" s="89"/>
      <c r="E19" s="89"/>
      <c r="F19" s="45">
        <v>4510.1</v>
      </c>
      <c r="G19" s="13">
        <v>1542.6</v>
      </c>
      <c r="H19" s="45">
        <v>820</v>
      </c>
      <c r="I19" s="90">
        <f t="shared" si="0"/>
        <v>2147.5000000000005</v>
      </c>
      <c r="J19" s="91">
        <f t="shared" si="1"/>
        <v>0</v>
      </c>
      <c r="K19" s="92">
        <v>1</v>
      </c>
      <c r="L19" s="14">
        <v>0.75</v>
      </c>
      <c r="M19" s="14">
        <f t="shared" si="2"/>
        <v>0.75</v>
      </c>
    </row>
    <row r="20" spans="1:13" ht="22.5">
      <c r="A20" s="87">
        <v>15</v>
      </c>
      <c r="B20" s="16" t="s">
        <v>184</v>
      </c>
      <c r="C20" s="88">
        <v>0</v>
      </c>
      <c r="D20" s="89"/>
      <c r="E20" s="89"/>
      <c r="F20" s="45">
        <v>32763.9</v>
      </c>
      <c r="G20" s="13">
        <v>2439.8</v>
      </c>
      <c r="H20" s="45">
        <v>6814.2</v>
      </c>
      <c r="I20" s="90">
        <f t="shared" si="0"/>
        <v>23509.9</v>
      </c>
      <c r="J20" s="91">
        <f t="shared" si="1"/>
        <v>0</v>
      </c>
      <c r="K20" s="92">
        <v>1</v>
      </c>
      <c r="L20" s="14">
        <v>0.75</v>
      </c>
      <c r="M20" s="14">
        <f t="shared" si="2"/>
        <v>0.75</v>
      </c>
    </row>
    <row r="21" spans="1:13" ht="22.5">
      <c r="A21" s="87">
        <v>16</v>
      </c>
      <c r="B21" s="16" t="s">
        <v>185</v>
      </c>
      <c r="C21" s="88">
        <v>0</v>
      </c>
      <c r="D21" s="89"/>
      <c r="E21" s="89"/>
      <c r="F21" s="45">
        <v>4568.1</v>
      </c>
      <c r="G21" s="13">
        <v>1939.8</v>
      </c>
      <c r="H21" s="45">
        <v>436</v>
      </c>
      <c r="I21" s="90">
        <f t="shared" si="0"/>
        <v>2192.3</v>
      </c>
      <c r="J21" s="91">
        <f t="shared" si="1"/>
        <v>0</v>
      </c>
      <c r="K21" s="92">
        <v>1</v>
      </c>
      <c r="L21" s="14">
        <v>0.75</v>
      </c>
      <c r="M21" s="14">
        <f t="shared" si="2"/>
        <v>0.75</v>
      </c>
    </row>
    <row r="22" spans="1:13" ht="22.5">
      <c r="A22" s="87">
        <v>17</v>
      </c>
      <c r="B22" s="16" t="s">
        <v>186</v>
      </c>
      <c r="C22" s="88">
        <v>0</v>
      </c>
      <c r="D22" s="89"/>
      <c r="E22" s="89"/>
      <c r="F22" s="45">
        <v>5496.3</v>
      </c>
      <c r="G22" s="13">
        <v>115.3</v>
      </c>
      <c r="H22" s="45">
        <v>1170.8</v>
      </c>
      <c r="I22" s="90">
        <f t="shared" si="0"/>
        <v>4210.2</v>
      </c>
      <c r="J22" s="91">
        <f t="shared" si="1"/>
        <v>0</v>
      </c>
      <c r="K22" s="92">
        <v>1</v>
      </c>
      <c r="L22" s="14">
        <v>0.75</v>
      </c>
      <c r="M22" s="14">
        <f t="shared" si="2"/>
        <v>0.75</v>
      </c>
    </row>
    <row r="23" spans="1:13" ht="11.25">
      <c r="A23" s="87">
        <v>24</v>
      </c>
      <c r="B23" s="40"/>
      <c r="C23" s="88"/>
      <c r="D23" s="93"/>
      <c r="E23" s="93"/>
      <c r="F23" s="46"/>
      <c r="G23" s="18"/>
      <c r="H23" s="46"/>
      <c r="I23" s="90"/>
      <c r="J23" s="91"/>
      <c r="K23" s="92"/>
      <c r="L23" s="14"/>
      <c r="M23" s="14"/>
    </row>
    <row r="24" spans="1:13" ht="11.25">
      <c r="A24" s="270" t="s">
        <v>65</v>
      </c>
      <c r="B24" s="271"/>
      <c r="C24" s="161">
        <f aca="true" t="shared" si="3" ref="C24:I24">SUM(C6:C23)</f>
        <v>0</v>
      </c>
      <c r="D24" s="161">
        <f t="shared" si="3"/>
        <v>0</v>
      </c>
      <c r="E24" s="161">
        <f t="shared" si="3"/>
        <v>0</v>
      </c>
      <c r="F24" s="161">
        <f t="shared" si="3"/>
        <v>97486.3</v>
      </c>
      <c r="G24" s="163">
        <f t="shared" si="3"/>
        <v>10459.5</v>
      </c>
      <c r="H24" s="163">
        <f t="shared" si="3"/>
        <v>20764.399999999998</v>
      </c>
      <c r="I24" s="161">
        <f t="shared" si="3"/>
        <v>66262.4</v>
      </c>
      <c r="J24" s="94" t="s">
        <v>8</v>
      </c>
      <c r="K24" s="95" t="s">
        <v>8</v>
      </c>
      <c r="L24" s="174">
        <v>0.75</v>
      </c>
      <c r="M24" s="50" t="s">
        <v>8</v>
      </c>
    </row>
    <row r="25" spans="1:11" s="25" customFormat="1" ht="11.25">
      <c r="A25" s="21"/>
      <c r="B25" s="22"/>
      <c r="C25" s="22"/>
      <c r="D25" s="23"/>
      <c r="E25" s="23"/>
      <c r="F25" s="23"/>
      <c r="G25" s="23"/>
      <c r="H25" s="23"/>
      <c r="I25" s="26"/>
      <c r="J25" s="22"/>
      <c r="K25" s="24"/>
    </row>
    <row r="26" spans="1:11" s="25" customFormat="1" ht="11.25">
      <c r="A26" s="21"/>
      <c r="B26" s="22"/>
      <c r="C26" s="22"/>
      <c r="D26" s="23"/>
      <c r="E26" s="23"/>
      <c r="F26" s="23"/>
      <c r="G26" s="23"/>
      <c r="H26" s="23"/>
      <c r="I26" s="26"/>
      <c r="J26" s="22"/>
      <c r="K26" s="24"/>
    </row>
    <row r="27" spans="1:11" s="25" customFormat="1" ht="11.25">
      <c r="A27" s="21"/>
      <c r="B27" s="22"/>
      <c r="C27" s="22"/>
      <c r="D27" s="23"/>
      <c r="E27" s="23"/>
      <c r="F27" s="23"/>
      <c r="G27" s="23"/>
      <c r="H27" s="23"/>
      <c r="I27" s="26"/>
      <c r="J27" s="22"/>
      <c r="K27" s="24"/>
    </row>
    <row r="28" spans="1:11" s="25" customFormat="1" ht="11.25">
      <c r="A28" s="21"/>
      <c r="B28" s="22"/>
      <c r="C28" s="22"/>
      <c r="D28" s="23"/>
      <c r="E28" s="23"/>
      <c r="F28" s="23"/>
      <c r="G28" s="23"/>
      <c r="H28" s="23"/>
      <c r="I28" s="26"/>
      <c r="J28" s="26"/>
      <c r="K28" s="24"/>
    </row>
    <row r="29" spans="1:11" s="25" customFormat="1" ht="11.25">
      <c r="A29" s="21"/>
      <c r="B29" s="22"/>
      <c r="C29" s="22"/>
      <c r="D29" s="23"/>
      <c r="E29" s="23"/>
      <c r="F29" s="23"/>
      <c r="G29" s="23"/>
      <c r="H29" s="23"/>
      <c r="I29" s="26"/>
      <c r="J29" s="22"/>
      <c r="K29" s="24"/>
    </row>
    <row r="30" spans="1:11" s="25" customFormat="1" ht="11.25">
      <c r="A30" s="21"/>
      <c r="B30" s="22"/>
      <c r="C30" s="22"/>
      <c r="D30" s="23"/>
      <c r="E30" s="23"/>
      <c r="F30" s="23"/>
      <c r="G30" s="23"/>
      <c r="H30" s="23"/>
      <c r="I30" s="26"/>
      <c r="J30" s="22"/>
      <c r="K30" s="24"/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4"/>
      <c r="D32" s="23"/>
      <c r="E32" s="23"/>
      <c r="F32" s="23"/>
      <c r="G32" s="23"/>
      <c r="H32" s="23"/>
      <c r="I32" s="26"/>
      <c r="K32" s="24"/>
    </row>
    <row r="33" spans="1:11" s="25" customFormat="1" ht="11.25">
      <c r="A33" s="24"/>
      <c r="D33" s="23"/>
      <c r="E33" s="23"/>
      <c r="F33" s="23"/>
      <c r="G33" s="23"/>
      <c r="H33" s="23"/>
      <c r="I33" s="26"/>
      <c r="K33" s="24"/>
    </row>
    <row r="34" spans="1:11" s="25" customFormat="1" ht="11.25">
      <c r="A34" s="24"/>
      <c r="D34" s="23"/>
      <c r="E34" s="23"/>
      <c r="F34" s="23"/>
      <c r="G34" s="23"/>
      <c r="H34" s="23"/>
      <c r="I34" s="26"/>
      <c r="K34" s="24"/>
    </row>
    <row r="35" spans="1:11" s="25" customFormat="1" ht="11.25">
      <c r="A35" s="24"/>
      <c r="I35" s="96"/>
      <c r="K35" s="24"/>
    </row>
    <row r="36" spans="1:11" s="25" customFormat="1" ht="11.25">
      <c r="A36" s="24"/>
      <c r="I36" s="96"/>
      <c r="K36" s="24"/>
    </row>
    <row r="37" ht="11.25">
      <c r="I37" s="97"/>
    </row>
    <row r="38" ht="11.25">
      <c r="I38" s="97"/>
    </row>
    <row r="39" ht="11.25">
      <c r="I39" s="97"/>
    </row>
    <row r="40" ht="11.25">
      <c r="I40" s="97"/>
    </row>
    <row r="41" ht="11.25">
      <c r="I41" s="97"/>
    </row>
    <row r="42" ht="11.25">
      <c r="I42" s="97"/>
    </row>
    <row r="43" ht="11.25">
      <c r="I43" s="97"/>
    </row>
    <row r="44" ht="11.25">
      <c r="I44" s="97"/>
    </row>
    <row r="45" ht="11.25">
      <c r="I45" s="97"/>
    </row>
    <row r="46" ht="11.25">
      <c r="I46" s="97"/>
    </row>
    <row r="47" ht="11.25">
      <c r="I47" s="97"/>
    </row>
    <row r="48" ht="11.25">
      <c r="I48" s="97"/>
    </row>
    <row r="49" ht="11.25">
      <c r="I49" s="97"/>
    </row>
    <row r="50" ht="11.25">
      <c r="I50" s="97"/>
    </row>
    <row r="51" ht="11.25">
      <c r="I51" s="97"/>
    </row>
    <row r="52" ht="11.25">
      <c r="I52" s="97"/>
    </row>
    <row r="53" ht="11.25">
      <c r="I53" s="97"/>
    </row>
    <row r="54" ht="11.25">
      <c r="I54" s="97"/>
    </row>
    <row r="55" ht="11.25">
      <c r="I55" s="97"/>
    </row>
    <row r="56" ht="11.25">
      <c r="I56" s="97"/>
    </row>
    <row r="57" ht="11.25">
      <c r="I57" s="97"/>
    </row>
    <row r="58" ht="11.25">
      <c r="I58" s="97"/>
    </row>
    <row r="59" ht="11.25">
      <c r="I59" s="97"/>
    </row>
    <row r="60" ht="11.25">
      <c r="I60" s="97"/>
    </row>
    <row r="61" ht="11.25">
      <c r="I61" s="97"/>
    </row>
    <row r="62" ht="11.25">
      <c r="I62" s="97"/>
    </row>
    <row r="63" ht="11.25">
      <c r="I63" s="97"/>
    </row>
    <row r="64" ht="11.25">
      <c r="I64" s="97"/>
    </row>
    <row r="65" ht="11.25">
      <c r="I65" s="97"/>
    </row>
    <row r="66" ht="11.25">
      <c r="I66" s="97"/>
    </row>
    <row r="67" ht="11.25">
      <c r="I67" s="97"/>
    </row>
    <row r="68" ht="11.25">
      <c r="I68" s="97"/>
    </row>
    <row r="69" ht="11.25">
      <c r="I69" s="97"/>
    </row>
    <row r="70" ht="11.25">
      <c r="I70" s="97"/>
    </row>
    <row r="71" ht="11.25">
      <c r="I71" s="97"/>
    </row>
    <row r="72" ht="11.25">
      <c r="I72" s="97"/>
    </row>
    <row r="73" ht="11.25">
      <c r="I73" s="97"/>
    </row>
    <row r="74" ht="11.25">
      <c r="I74" s="97"/>
    </row>
    <row r="75" ht="11.25">
      <c r="I75" s="97"/>
    </row>
    <row r="76" ht="11.25">
      <c r="I76" s="97"/>
    </row>
    <row r="77" ht="11.25">
      <c r="I77" s="97"/>
    </row>
    <row r="78" ht="11.25">
      <c r="I78" s="97"/>
    </row>
    <row r="79" ht="11.25">
      <c r="I79" s="97"/>
    </row>
    <row r="80" ht="11.25">
      <c r="I80" s="97"/>
    </row>
    <row r="81" ht="11.25">
      <c r="I81" s="97"/>
    </row>
    <row r="82" ht="11.25">
      <c r="I82" s="97"/>
    </row>
    <row r="83" ht="11.25">
      <c r="I83" s="97"/>
    </row>
    <row r="84" ht="11.25">
      <c r="I84" s="97"/>
    </row>
    <row r="85" ht="11.25">
      <c r="I85" s="97"/>
    </row>
    <row r="86" ht="11.25">
      <c r="I86" s="97"/>
    </row>
    <row r="87" ht="11.25">
      <c r="I87" s="97"/>
    </row>
    <row r="88" ht="11.25">
      <c r="I88" s="97"/>
    </row>
    <row r="89" ht="11.25">
      <c r="I89" s="97"/>
    </row>
    <row r="90" ht="11.25">
      <c r="I90" s="97"/>
    </row>
    <row r="91" ht="11.25">
      <c r="I91" s="97"/>
    </row>
    <row r="92" ht="11.25">
      <c r="I92" s="97"/>
    </row>
    <row r="93" ht="11.25">
      <c r="I93" s="97"/>
    </row>
    <row r="94" ht="11.25">
      <c r="I94" s="97"/>
    </row>
    <row r="95" ht="11.25">
      <c r="I95" s="97"/>
    </row>
    <row r="96" ht="11.25">
      <c r="I96" s="97"/>
    </row>
    <row r="97" ht="11.25">
      <c r="I97" s="97"/>
    </row>
    <row r="98" ht="11.25">
      <c r="I98" s="97"/>
    </row>
    <row r="99" ht="11.25">
      <c r="I99" s="97"/>
    </row>
    <row r="100" ht="11.25">
      <c r="I100" s="97"/>
    </row>
    <row r="101" ht="11.25">
      <c r="I101" s="97"/>
    </row>
    <row r="102" ht="11.25">
      <c r="I102" s="97"/>
    </row>
    <row r="103" ht="11.25">
      <c r="I103" s="97"/>
    </row>
    <row r="104" ht="11.25">
      <c r="I104" s="97"/>
    </row>
    <row r="105" ht="11.25">
      <c r="I105" s="97"/>
    </row>
    <row r="106" ht="11.25">
      <c r="I106" s="97"/>
    </row>
    <row r="107" ht="11.25">
      <c r="I107" s="97"/>
    </row>
    <row r="108" ht="11.25">
      <c r="I108" s="97"/>
    </row>
    <row r="109" ht="11.25">
      <c r="I109" s="97"/>
    </row>
    <row r="110" ht="11.25">
      <c r="I110" s="97"/>
    </row>
    <row r="111" ht="11.25">
      <c r="I111" s="97"/>
    </row>
    <row r="112" ht="11.25">
      <c r="I112" s="97"/>
    </row>
    <row r="113" ht="11.25">
      <c r="I113" s="97"/>
    </row>
    <row r="114" ht="11.25">
      <c r="I114" s="97"/>
    </row>
    <row r="115" ht="11.25">
      <c r="I115" s="97"/>
    </row>
    <row r="116" ht="11.25">
      <c r="I116" s="97"/>
    </row>
    <row r="117" ht="11.25">
      <c r="I117" s="97"/>
    </row>
    <row r="118" ht="11.25">
      <c r="I118" s="97"/>
    </row>
    <row r="119" ht="11.25">
      <c r="I119" s="97"/>
    </row>
    <row r="120" ht="11.25">
      <c r="I120" s="97"/>
    </row>
    <row r="121" ht="11.25">
      <c r="I121" s="97"/>
    </row>
    <row r="122" ht="11.25">
      <c r="I122" s="97"/>
    </row>
    <row r="123" ht="11.25">
      <c r="I123" s="97"/>
    </row>
    <row r="124" ht="11.25">
      <c r="I124" s="97"/>
    </row>
    <row r="125" ht="11.25">
      <c r="I125" s="97"/>
    </row>
    <row r="126" ht="11.25">
      <c r="I126" s="97"/>
    </row>
    <row r="127" ht="11.25">
      <c r="I127" s="97"/>
    </row>
    <row r="128" ht="11.25">
      <c r="I128" s="97"/>
    </row>
    <row r="129" ht="11.25">
      <c r="I129" s="97"/>
    </row>
    <row r="130" ht="11.25">
      <c r="I130" s="97"/>
    </row>
    <row r="131" ht="11.25">
      <c r="I131" s="97"/>
    </row>
    <row r="132" ht="11.25">
      <c r="I132" s="97"/>
    </row>
    <row r="133" ht="11.25">
      <c r="I133" s="97"/>
    </row>
    <row r="134" ht="11.25">
      <c r="I134" s="97"/>
    </row>
    <row r="135" ht="11.25">
      <c r="I135" s="97"/>
    </row>
    <row r="136" ht="11.25">
      <c r="I136" s="97"/>
    </row>
    <row r="137" ht="11.25">
      <c r="I137" s="97"/>
    </row>
    <row r="138" ht="11.25">
      <c r="I138" s="97"/>
    </row>
    <row r="139" ht="11.25">
      <c r="I139" s="97"/>
    </row>
    <row r="140" ht="11.25">
      <c r="I140" s="97"/>
    </row>
    <row r="141" ht="11.25">
      <c r="I141" s="97"/>
    </row>
    <row r="142" ht="11.25">
      <c r="I142" s="97"/>
    </row>
    <row r="143" ht="11.25">
      <c r="I143" s="97"/>
    </row>
    <row r="144" ht="11.25">
      <c r="I144" s="97"/>
    </row>
    <row r="145" ht="11.25">
      <c r="I145" s="97"/>
    </row>
    <row r="146" ht="11.25">
      <c r="I146" s="97"/>
    </row>
    <row r="147" ht="11.25">
      <c r="I147" s="97"/>
    </row>
    <row r="148" ht="11.25">
      <c r="I148" s="97"/>
    </row>
    <row r="149" ht="11.25">
      <c r="I149" s="97"/>
    </row>
    <row r="150" ht="11.25">
      <c r="I150" s="97"/>
    </row>
    <row r="151" ht="11.25">
      <c r="I151" s="97"/>
    </row>
    <row r="152" ht="11.25">
      <c r="I152" s="97"/>
    </row>
    <row r="153" ht="11.25">
      <c r="I153" s="97"/>
    </row>
    <row r="154" ht="11.25">
      <c r="I154" s="97"/>
    </row>
    <row r="155" ht="11.25">
      <c r="I155" s="97"/>
    </row>
    <row r="156" ht="11.25">
      <c r="I156" s="97"/>
    </row>
    <row r="157" ht="11.25">
      <c r="I157" s="97"/>
    </row>
    <row r="158" ht="11.25">
      <c r="I158" s="97"/>
    </row>
    <row r="159" ht="11.25">
      <c r="I159" s="97"/>
    </row>
    <row r="160" ht="11.25">
      <c r="I160" s="97"/>
    </row>
    <row r="161" ht="11.25">
      <c r="I161" s="97"/>
    </row>
    <row r="162" ht="11.25">
      <c r="I162" s="97"/>
    </row>
    <row r="163" ht="11.25">
      <c r="I163" s="97"/>
    </row>
    <row r="164" ht="11.25">
      <c r="I164" s="97"/>
    </row>
    <row r="165" ht="11.25">
      <c r="I165" s="97"/>
    </row>
    <row r="166" ht="11.25">
      <c r="I166" s="97"/>
    </row>
    <row r="167" ht="11.25">
      <c r="I167" s="97"/>
    </row>
    <row r="168" ht="11.25">
      <c r="I168" s="97"/>
    </row>
    <row r="169" ht="11.25">
      <c r="I169" s="97"/>
    </row>
    <row r="170" ht="11.25">
      <c r="I170" s="97"/>
    </row>
    <row r="171" ht="11.25">
      <c r="I171" s="97"/>
    </row>
    <row r="172" ht="11.25">
      <c r="I172" s="97"/>
    </row>
    <row r="173" ht="11.25">
      <c r="I173" s="97"/>
    </row>
    <row r="174" ht="11.25">
      <c r="I174" s="97"/>
    </row>
    <row r="175" ht="11.25">
      <c r="I175" s="97"/>
    </row>
    <row r="176" ht="11.25">
      <c r="I176" s="97"/>
    </row>
    <row r="177" ht="11.25">
      <c r="I177" s="97"/>
    </row>
    <row r="178" ht="11.25">
      <c r="I178" s="97"/>
    </row>
    <row r="179" ht="11.25">
      <c r="I179" s="97"/>
    </row>
    <row r="180" ht="11.25">
      <c r="I180" s="97"/>
    </row>
    <row r="181" ht="11.25">
      <c r="I181" s="97"/>
    </row>
    <row r="182" ht="11.25">
      <c r="I182" s="97"/>
    </row>
    <row r="183" ht="11.25">
      <c r="I183" s="97"/>
    </row>
    <row r="184" ht="11.25">
      <c r="I184" s="97"/>
    </row>
    <row r="185" ht="11.25">
      <c r="I185" s="97"/>
    </row>
    <row r="186" ht="11.25">
      <c r="I186" s="97"/>
    </row>
    <row r="187" ht="11.25">
      <c r="I187" s="97"/>
    </row>
    <row r="188" ht="11.25">
      <c r="I188" s="97"/>
    </row>
    <row r="189" ht="11.25">
      <c r="I189" s="97"/>
    </row>
    <row r="190" ht="11.25">
      <c r="I190" s="97"/>
    </row>
    <row r="191" ht="11.25">
      <c r="I191" s="97"/>
    </row>
    <row r="192" ht="11.25">
      <c r="I192" s="97"/>
    </row>
    <row r="193" ht="11.25">
      <c r="I193" s="97"/>
    </row>
    <row r="194" ht="11.25">
      <c r="I194" s="97"/>
    </row>
    <row r="195" ht="11.25">
      <c r="I195" s="97"/>
    </row>
    <row r="196" ht="11.25">
      <c r="I196" s="97"/>
    </row>
    <row r="197" ht="11.25">
      <c r="I197" s="97"/>
    </row>
    <row r="198" ht="11.25">
      <c r="I198" s="97"/>
    </row>
    <row r="199" ht="11.25">
      <c r="I199" s="97"/>
    </row>
    <row r="200" ht="11.25">
      <c r="I200" s="97"/>
    </row>
    <row r="201" ht="11.25">
      <c r="I201" s="97"/>
    </row>
    <row r="202" ht="11.25">
      <c r="I202" s="97"/>
    </row>
    <row r="203" ht="11.25">
      <c r="I203" s="97"/>
    </row>
    <row r="204" ht="11.25">
      <c r="I204" s="97"/>
    </row>
    <row r="205" ht="11.25">
      <c r="I205" s="97"/>
    </row>
    <row r="206" ht="11.25">
      <c r="I206" s="97"/>
    </row>
    <row r="207" ht="11.25">
      <c r="I207" s="97"/>
    </row>
    <row r="208" ht="11.25">
      <c r="I208" s="97"/>
    </row>
    <row r="209" ht="11.25">
      <c r="I209" s="97"/>
    </row>
    <row r="210" ht="11.25">
      <c r="I210" s="97"/>
    </row>
    <row r="211" ht="11.25">
      <c r="I211" s="97"/>
    </row>
    <row r="212" ht="11.25">
      <c r="I212" s="97"/>
    </row>
    <row r="213" ht="11.25">
      <c r="I213" s="97"/>
    </row>
    <row r="214" ht="11.25">
      <c r="I214" s="97"/>
    </row>
    <row r="215" ht="11.25">
      <c r="I215" s="97"/>
    </row>
    <row r="216" ht="11.25">
      <c r="I216" s="97"/>
    </row>
    <row r="217" ht="11.25">
      <c r="I217" s="97"/>
    </row>
    <row r="218" ht="11.25">
      <c r="I218" s="97"/>
    </row>
    <row r="219" ht="11.25">
      <c r="I219" s="97"/>
    </row>
    <row r="220" ht="11.25">
      <c r="I220" s="97"/>
    </row>
    <row r="221" ht="11.25">
      <c r="I221" s="97"/>
    </row>
    <row r="222" ht="11.25">
      <c r="I222" s="97"/>
    </row>
    <row r="223" ht="11.25">
      <c r="I223" s="97"/>
    </row>
    <row r="224" ht="11.25">
      <c r="I224" s="97"/>
    </row>
    <row r="225" ht="11.25">
      <c r="I225" s="97"/>
    </row>
    <row r="226" ht="11.25">
      <c r="I226" s="97"/>
    </row>
    <row r="227" ht="11.25">
      <c r="I227" s="97"/>
    </row>
    <row r="228" ht="11.25">
      <c r="I228" s="97"/>
    </row>
    <row r="229" ht="11.25">
      <c r="I229" s="97"/>
    </row>
    <row r="230" ht="11.25">
      <c r="I230" s="97"/>
    </row>
    <row r="231" ht="11.25">
      <c r="I231" s="97"/>
    </row>
    <row r="232" ht="11.25">
      <c r="I232" s="97"/>
    </row>
    <row r="233" ht="11.25">
      <c r="I233" s="97"/>
    </row>
    <row r="234" ht="11.25">
      <c r="I234" s="97"/>
    </row>
    <row r="235" ht="11.25">
      <c r="I235" s="97"/>
    </row>
    <row r="236" ht="11.25">
      <c r="I236" s="97"/>
    </row>
    <row r="237" ht="11.25">
      <c r="I237" s="97"/>
    </row>
    <row r="238" ht="11.25">
      <c r="I238" s="97"/>
    </row>
    <row r="239" ht="11.25">
      <c r="I239" s="97"/>
    </row>
    <row r="240" ht="11.25">
      <c r="I240" s="97"/>
    </row>
    <row r="241" ht="11.25">
      <c r="I241" s="97"/>
    </row>
    <row r="242" ht="11.25">
      <c r="I242" s="97"/>
    </row>
    <row r="243" ht="11.25">
      <c r="I243" s="97"/>
    </row>
    <row r="244" ht="11.25">
      <c r="I244" s="97"/>
    </row>
    <row r="245" ht="11.25">
      <c r="I245" s="97"/>
    </row>
    <row r="246" ht="11.25">
      <c r="I246" s="97"/>
    </row>
    <row r="247" ht="11.25">
      <c r="I247" s="97"/>
    </row>
    <row r="248" ht="11.25">
      <c r="I248" s="97"/>
    </row>
    <row r="249" ht="11.25">
      <c r="I249" s="97"/>
    </row>
    <row r="250" ht="11.25">
      <c r="I250" s="97"/>
    </row>
    <row r="251" ht="11.25">
      <c r="I251" s="97"/>
    </row>
    <row r="252" ht="11.25">
      <c r="I252" s="97"/>
    </row>
    <row r="253" ht="11.25">
      <c r="I253" s="97"/>
    </row>
    <row r="254" ht="11.25">
      <c r="I254" s="97"/>
    </row>
    <row r="255" ht="11.25">
      <c r="I255" s="97"/>
    </row>
    <row r="256" ht="11.25">
      <c r="I256" s="97"/>
    </row>
    <row r="257" ht="11.25">
      <c r="I257" s="97"/>
    </row>
    <row r="258" ht="11.25">
      <c r="I258" s="97"/>
    </row>
    <row r="259" ht="11.25">
      <c r="I259" s="97"/>
    </row>
    <row r="260" ht="11.25">
      <c r="I260" s="97"/>
    </row>
    <row r="261" ht="11.25">
      <c r="I261" s="97"/>
    </row>
    <row r="262" ht="11.25">
      <c r="I262" s="97"/>
    </row>
    <row r="263" ht="11.25">
      <c r="I263" s="97"/>
    </row>
    <row r="264" ht="11.25">
      <c r="I264" s="97"/>
    </row>
    <row r="265" ht="11.25">
      <c r="I265" s="97"/>
    </row>
    <row r="266" ht="11.25">
      <c r="I266" s="97"/>
    </row>
    <row r="267" ht="11.25">
      <c r="I267" s="97"/>
    </row>
    <row r="268" ht="11.25">
      <c r="I268" s="97"/>
    </row>
    <row r="269" ht="11.25">
      <c r="I269" s="97"/>
    </row>
    <row r="270" ht="11.25">
      <c r="I270" s="97"/>
    </row>
    <row r="271" ht="11.25">
      <c r="I271" s="97"/>
    </row>
    <row r="272" ht="11.25">
      <c r="I272" s="97"/>
    </row>
    <row r="273" ht="11.25">
      <c r="I273" s="97"/>
    </row>
    <row r="274" ht="11.25">
      <c r="I274" s="97"/>
    </row>
    <row r="275" ht="11.25">
      <c r="I275" s="97"/>
    </row>
    <row r="276" ht="11.25">
      <c r="I276" s="97"/>
    </row>
    <row r="277" ht="11.25">
      <c r="I277" s="97"/>
    </row>
    <row r="278" ht="11.25">
      <c r="I278" s="97"/>
    </row>
    <row r="279" ht="11.25">
      <c r="I279" s="97"/>
    </row>
    <row r="280" ht="11.25">
      <c r="I280" s="97"/>
    </row>
    <row r="281" ht="11.25">
      <c r="I281" s="97"/>
    </row>
    <row r="282" ht="11.25">
      <c r="I282" s="97"/>
    </row>
    <row r="283" ht="11.25">
      <c r="I283" s="97"/>
    </row>
    <row r="284" ht="11.25">
      <c r="I284" s="97"/>
    </row>
    <row r="285" ht="11.25">
      <c r="I285" s="97"/>
    </row>
    <row r="286" ht="11.25">
      <c r="I286" s="97"/>
    </row>
    <row r="287" ht="11.25">
      <c r="I287" s="97"/>
    </row>
    <row r="288" ht="11.25">
      <c r="I288" s="97"/>
    </row>
    <row r="289" ht="11.25">
      <c r="I289" s="97"/>
    </row>
    <row r="290" ht="11.25">
      <c r="I290" s="97"/>
    </row>
    <row r="291" ht="11.25">
      <c r="I291" s="97"/>
    </row>
    <row r="292" ht="11.25">
      <c r="I292" s="97"/>
    </row>
    <row r="293" ht="11.25">
      <c r="I293" s="97"/>
    </row>
    <row r="294" ht="11.25">
      <c r="I294" s="97"/>
    </row>
    <row r="295" ht="11.25">
      <c r="I295" s="97"/>
    </row>
    <row r="296" ht="11.25">
      <c r="I296" s="97"/>
    </row>
    <row r="297" ht="11.25">
      <c r="I297" s="97"/>
    </row>
    <row r="298" ht="11.25">
      <c r="I298" s="97"/>
    </row>
    <row r="299" ht="11.25">
      <c r="I299" s="97"/>
    </row>
    <row r="300" ht="11.25">
      <c r="I300" s="97"/>
    </row>
    <row r="301" ht="11.25">
      <c r="I301" s="97"/>
    </row>
    <row r="302" ht="11.25">
      <c r="I302" s="97"/>
    </row>
    <row r="303" ht="11.25">
      <c r="I303" s="97"/>
    </row>
    <row r="304" ht="11.25">
      <c r="I304" s="97"/>
    </row>
    <row r="305" ht="11.25">
      <c r="I305" s="97"/>
    </row>
    <row r="306" ht="11.25">
      <c r="I306" s="97"/>
    </row>
    <row r="307" ht="11.25">
      <c r="I307" s="97"/>
    </row>
    <row r="308" ht="11.25">
      <c r="I308" s="97"/>
    </row>
    <row r="309" ht="11.25">
      <c r="I309" s="97"/>
    </row>
    <row r="310" ht="11.25">
      <c r="I310" s="97"/>
    </row>
    <row r="311" ht="11.25">
      <c r="I311" s="97"/>
    </row>
    <row r="312" ht="11.25">
      <c r="I312" s="97"/>
    </row>
    <row r="313" ht="11.25">
      <c r="I313" s="97"/>
    </row>
    <row r="314" ht="11.25">
      <c r="I314" s="97"/>
    </row>
    <row r="315" ht="11.25">
      <c r="I315" s="97"/>
    </row>
    <row r="316" ht="11.25">
      <c r="I316" s="97"/>
    </row>
    <row r="317" ht="11.25">
      <c r="I317" s="97"/>
    </row>
    <row r="318" ht="11.25">
      <c r="I318" s="97"/>
    </row>
    <row r="319" ht="11.25">
      <c r="I319" s="97"/>
    </row>
    <row r="320" ht="11.25">
      <c r="I320" s="97"/>
    </row>
    <row r="321" ht="11.25">
      <c r="I321" s="97"/>
    </row>
    <row r="322" ht="11.25">
      <c r="I322" s="97"/>
    </row>
    <row r="323" ht="11.25">
      <c r="I323" s="97"/>
    </row>
    <row r="324" ht="11.25">
      <c r="I324" s="97"/>
    </row>
    <row r="325" ht="11.25">
      <c r="I325" s="97"/>
    </row>
    <row r="326" ht="11.25">
      <c r="I326" s="97"/>
    </row>
    <row r="327" ht="11.25">
      <c r="I327" s="97"/>
    </row>
    <row r="328" ht="11.25">
      <c r="I328" s="97"/>
    </row>
    <row r="329" ht="11.25">
      <c r="I329" s="97"/>
    </row>
    <row r="330" ht="11.25">
      <c r="I330" s="97"/>
    </row>
    <row r="331" ht="11.25">
      <c r="I331" s="97"/>
    </row>
    <row r="332" ht="11.25">
      <c r="I332" s="97"/>
    </row>
    <row r="333" ht="11.25">
      <c r="I333" s="97"/>
    </row>
    <row r="334" ht="11.25">
      <c r="I334" s="97"/>
    </row>
    <row r="335" ht="11.25">
      <c r="I335" s="97"/>
    </row>
    <row r="336" ht="11.25">
      <c r="I336" s="97"/>
    </row>
    <row r="337" ht="11.25">
      <c r="I337" s="97"/>
    </row>
    <row r="338" ht="11.25">
      <c r="I338" s="97"/>
    </row>
    <row r="339" ht="11.25">
      <c r="I339" s="97"/>
    </row>
    <row r="340" ht="11.25">
      <c r="I340" s="97"/>
    </row>
    <row r="341" ht="11.25">
      <c r="I341" s="97"/>
    </row>
    <row r="342" ht="11.25">
      <c r="I342" s="97"/>
    </row>
    <row r="343" ht="11.25">
      <c r="I343" s="97"/>
    </row>
    <row r="344" ht="11.25">
      <c r="I344" s="97"/>
    </row>
    <row r="345" ht="11.25">
      <c r="I345" s="97"/>
    </row>
    <row r="346" ht="11.25">
      <c r="I346" s="97"/>
    </row>
    <row r="347" ht="11.25">
      <c r="I347" s="97"/>
    </row>
    <row r="348" ht="11.25">
      <c r="I348" s="97"/>
    </row>
    <row r="349" ht="11.25">
      <c r="I349" s="97"/>
    </row>
    <row r="350" ht="11.25">
      <c r="I350" s="97"/>
    </row>
    <row r="351" ht="11.25">
      <c r="I351" s="97"/>
    </row>
    <row r="352" ht="11.25">
      <c r="I352" s="97"/>
    </row>
    <row r="353" ht="11.25">
      <c r="I353" s="97"/>
    </row>
    <row r="354" ht="11.25">
      <c r="I354" s="97"/>
    </row>
    <row r="355" ht="11.25">
      <c r="I355" s="97"/>
    </row>
    <row r="356" ht="11.25">
      <c r="I356" s="97"/>
    </row>
    <row r="357" ht="11.25">
      <c r="I357" s="97"/>
    </row>
    <row r="358" ht="11.25">
      <c r="I358" s="97"/>
    </row>
    <row r="359" ht="11.25">
      <c r="I359" s="97"/>
    </row>
    <row r="360" ht="11.25">
      <c r="I360" s="97"/>
    </row>
    <row r="361" ht="11.25">
      <c r="I361" s="97"/>
    </row>
    <row r="362" ht="11.25">
      <c r="I362" s="97"/>
    </row>
    <row r="363" ht="11.25">
      <c r="I363" s="97"/>
    </row>
    <row r="364" ht="11.25">
      <c r="I364" s="97"/>
    </row>
    <row r="365" ht="11.25">
      <c r="I365" s="97"/>
    </row>
    <row r="366" ht="11.25">
      <c r="I366" s="97"/>
    </row>
    <row r="367" ht="11.25">
      <c r="I367" s="97"/>
    </row>
    <row r="368" ht="11.25">
      <c r="I368" s="97"/>
    </row>
    <row r="369" ht="11.25">
      <c r="I369" s="97"/>
    </row>
    <row r="370" ht="11.25">
      <c r="I370" s="97"/>
    </row>
    <row r="371" ht="11.25">
      <c r="I371" s="97"/>
    </row>
    <row r="372" ht="11.25">
      <c r="I372" s="97"/>
    </row>
    <row r="373" ht="11.25">
      <c r="I373" s="97"/>
    </row>
    <row r="374" ht="11.25">
      <c r="I374" s="97"/>
    </row>
    <row r="375" ht="11.25">
      <c r="I375" s="97"/>
    </row>
    <row r="376" ht="11.25">
      <c r="I376" s="97"/>
    </row>
    <row r="377" ht="11.25">
      <c r="I377" s="97"/>
    </row>
    <row r="378" ht="11.25">
      <c r="I378" s="97"/>
    </row>
    <row r="379" ht="11.25">
      <c r="I379" s="97"/>
    </row>
    <row r="380" ht="11.25">
      <c r="I380" s="97"/>
    </row>
    <row r="381" ht="11.25">
      <c r="I381" s="97"/>
    </row>
    <row r="382" ht="11.25">
      <c r="I382" s="97"/>
    </row>
    <row r="383" ht="11.25">
      <c r="I383" s="97"/>
    </row>
    <row r="384" ht="11.25">
      <c r="I384" s="97"/>
    </row>
    <row r="385" ht="11.25">
      <c r="I385" s="97"/>
    </row>
    <row r="386" ht="11.25">
      <c r="I386" s="97"/>
    </row>
    <row r="387" ht="11.25">
      <c r="I387" s="97"/>
    </row>
    <row r="388" ht="11.25">
      <c r="I388" s="97"/>
    </row>
    <row r="389" ht="11.25">
      <c r="I389" s="97"/>
    </row>
    <row r="390" ht="11.25">
      <c r="I390" s="97"/>
    </row>
    <row r="391" ht="11.25">
      <c r="I391" s="97"/>
    </row>
    <row r="392" ht="11.25">
      <c r="I392" s="97"/>
    </row>
    <row r="393" ht="11.25">
      <c r="I393" s="97"/>
    </row>
    <row r="394" ht="11.25">
      <c r="I394" s="97"/>
    </row>
    <row r="395" ht="11.25">
      <c r="I395" s="97"/>
    </row>
    <row r="396" ht="11.25">
      <c r="I396" s="97"/>
    </row>
    <row r="397" ht="11.25">
      <c r="I397" s="97"/>
    </row>
    <row r="398" ht="11.25">
      <c r="I398" s="97"/>
    </row>
    <row r="399" ht="11.25">
      <c r="I399" s="97"/>
    </row>
    <row r="400" ht="11.25">
      <c r="I400" s="97"/>
    </row>
    <row r="401" ht="11.25">
      <c r="I401" s="97"/>
    </row>
    <row r="402" ht="11.25">
      <c r="I402" s="97"/>
    </row>
    <row r="403" ht="11.25">
      <c r="I403" s="97"/>
    </row>
    <row r="404" ht="11.25">
      <c r="I404" s="97"/>
    </row>
    <row r="405" ht="11.25">
      <c r="I405" s="97"/>
    </row>
    <row r="406" ht="11.25">
      <c r="I406" s="97"/>
    </row>
    <row r="407" ht="11.25">
      <c r="I407" s="97"/>
    </row>
    <row r="408" ht="11.25">
      <c r="I408" s="97"/>
    </row>
    <row r="409" ht="11.25">
      <c r="I409" s="97"/>
    </row>
    <row r="410" ht="11.25">
      <c r="I410" s="97"/>
    </row>
    <row r="411" ht="11.25">
      <c r="I411" s="97"/>
    </row>
    <row r="412" ht="11.25">
      <c r="I412" s="97"/>
    </row>
    <row r="413" ht="11.25">
      <c r="I413" s="97"/>
    </row>
    <row r="414" ht="11.25">
      <c r="I414" s="97"/>
    </row>
    <row r="415" ht="11.25">
      <c r="I415" s="97"/>
    </row>
    <row r="416" ht="11.25">
      <c r="I416" s="97"/>
    </row>
    <row r="417" ht="11.25">
      <c r="I417" s="97"/>
    </row>
    <row r="418" ht="11.25">
      <c r="I418" s="97"/>
    </row>
    <row r="419" ht="11.25">
      <c r="I419" s="97"/>
    </row>
    <row r="420" ht="11.25">
      <c r="I420" s="97"/>
    </row>
    <row r="421" ht="11.25">
      <c r="I421" s="97"/>
    </row>
    <row r="422" ht="11.25">
      <c r="I422" s="97"/>
    </row>
    <row r="423" ht="11.25">
      <c r="I423" s="97"/>
    </row>
    <row r="424" ht="11.25">
      <c r="I424" s="97"/>
    </row>
    <row r="425" ht="11.25">
      <c r="I425" s="97"/>
    </row>
    <row r="426" ht="11.25">
      <c r="I426" s="97"/>
    </row>
    <row r="427" ht="11.25">
      <c r="I427" s="97"/>
    </row>
    <row r="428" ht="11.25">
      <c r="I428" s="97"/>
    </row>
    <row r="429" ht="11.25">
      <c r="I429" s="97"/>
    </row>
    <row r="430" ht="11.25">
      <c r="I430" s="97"/>
    </row>
    <row r="431" ht="11.25">
      <c r="I431" s="97"/>
    </row>
    <row r="432" ht="11.25">
      <c r="I432" s="97"/>
    </row>
    <row r="433" ht="11.25">
      <c r="I433" s="97"/>
    </row>
    <row r="434" ht="11.25">
      <c r="I434" s="97"/>
    </row>
    <row r="435" ht="11.25">
      <c r="I435" s="97"/>
    </row>
    <row r="436" ht="11.25">
      <c r="I436" s="97"/>
    </row>
    <row r="437" ht="11.25">
      <c r="I437" s="97"/>
    </row>
    <row r="438" ht="11.25">
      <c r="I438" s="97"/>
    </row>
    <row r="439" ht="11.25">
      <c r="I439" s="97"/>
    </row>
    <row r="440" ht="11.25">
      <c r="I440" s="97"/>
    </row>
    <row r="441" ht="11.25">
      <c r="I441" s="97"/>
    </row>
    <row r="442" ht="11.25">
      <c r="I442" s="97"/>
    </row>
    <row r="443" ht="11.25">
      <c r="I443" s="97"/>
    </row>
    <row r="444" ht="11.25">
      <c r="I444" s="97"/>
    </row>
    <row r="445" ht="11.25">
      <c r="I445" s="97"/>
    </row>
    <row r="446" ht="11.25">
      <c r="I446" s="97"/>
    </row>
    <row r="447" ht="11.25">
      <c r="I447" s="97"/>
    </row>
    <row r="448" ht="11.25">
      <c r="I448" s="97"/>
    </row>
    <row r="449" ht="11.25">
      <c r="I449" s="97"/>
    </row>
    <row r="450" ht="11.25">
      <c r="I450" s="97"/>
    </row>
    <row r="451" ht="11.25">
      <c r="I451" s="97"/>
    </row>
    <row r="452" ht="11.25">
      <c r="I452" s="97"/>
    </row>
    <row r="453" ht="11.25">
      <c r="I453" s="97"/>
    </row>
    <row r="454" ht="11.25">
      <c r="I454" s="97"/>
    </row>
    <row r="455" ht="11.25">
      <c r="I455" s="97"/>
    </row>
    <row r="456" ht="11.25">
      <c r="I456" s="97"/>
    </row>
    <row r="457" ht="11.25">
      <c r="I457" s="97"/>
    </row>
    <row r="458" ht="11.25">
      <c r="I458" s="97"/>
    </row>
    <row r="459" ht="11.25">
      <c r="I459" s="97"/>
    </row>
    <row r="460" ht="11.25">
      <c r="I460" s="97"/>
    </row>
    <row r="461" ht="11.25">
      <c r="I461" s="97"/>
    </row>
    <row r="462" ht="11.25">
      <c r="I462" s="97"/>
    </row>
    <row r="463" ht="11.25">
      <c r="I463" s="97"/>
    </row>
    <row r="464" ht="11.25">
      <c r="I464" s="97"/>
    </row>
    <row r="465" ht="11.25">
      <c r="I465" s="97"/>
    </row>
    <row r="466" ht="11.25">
      <c r="I466" s="97"/>
    </row>
    <row r="467" ht="11.25">
      <c r="I467" s="97"/>
    </row>
    <row r="468" ht="11.25">
      <c r="I468" s="97"/>
    </row>
    <row r="469" ht="11.25">
      <c r="I469" s="97"/>
    </row>
    <row r="470" ht="11.25">
      <c r="I470" s="97"/>
    </row>
    <row r="471" ht="11.25">
      <c r="I471" s="97"/>
    </row>
    <row r="472" ht="11.25">
      <c r="I472" s="97"/>
    </row>
    <row r="473" ht="11.25">
      <c r="I473" s="97"/>
    </row>
    <row r="474" ht="11.25">
      <c r="I474" s="97"/>
    </row>
    <row r="475" ht="11.25">
      <c r="I475" s="97"/>
    </row>
    <row r="476" ht="11.25">
      <c r="I476" s="97"/>
    </row>
    <row r="477" ht="11.25">
      <c r="I477" s="97"/>
    </row>
    <row r="478" ht="11.25">
      <c r="I478" s="97"/>
    </row>
    <row r="479" ht="11.25">
      <c r="I479" s="97"/>
    </row>
    <row r="480" ht="11.25">
      <c r="I480" s="97"/>
    </row>
    <row r="481" ht="11.25">
      <c r="I481" s="97"/>
    </row>
    <row r="482" ht="11.25">
      <c r="I482" s="97"/>
    </row>
    <row r="483" ht="11.25">
      <c r="I483" s="97"/>
    </row>
    <row r="484" ht="11.25">
      <c r="I484" s="97"/>
    </row>
    <row r="485" ht="11.25">
      <c r="I485" s="97"/>
    </row>
    <row r="486" ht="11.25">
      <c r="I486" s="97"/>
    </row>
    <row r="487" ht="11.25">
      <c r="I487" s="97"/>
    </row>
    <row r="488" ht="11.25">
      <c r="I488" s="97"/>
    </row>
    <row r="489" ht="11.25">
      <c r="I489" s="97"/>
    </row>
    <row r="490" ht="11.25">
      <c r="I490" s="97"/>
    </row>
    <row r="491" ht="11.25">
      <c r="I491" s="97"/>
    </row>
    <row r="492" ht="11.25">
      <c r="I492" s="97"/>
    </row>
    <row r="493" ht="11.25">
      <c r="I493" s="97"/>
    </row>
    <row r="494" ht="11.25">
      <c r="I494" s="97"/>
    </row>
    <row r="495" ht="11.25">
      <c r="I495" s="97"/>
    </row>
    <row r="496" ht="11.25">
      <c r="I496" s="97"/>
    </row>
    <row r="497" ht="11.25">
      <c r="I497" s="97"/>
    </row>
    <row r="498" ht="11.25">
      <c r="I498" s="97"/>
    </row>
    <row r="499" ht="11.25">
      <c r="I499" s="97"/>
    </row>
    <row r="500" ht="11.25">
      <c r="I500" s="97"/>
    </row>
    <row r="501" ht="11.25">
      <c r="I501" s="97"/>
    </row>
    <row r="502" ht="11.25">
      <c r="I502" s="97"/>
    </row>
    <row r="503" ht="11.25">
      <c r="I503" s="97"/>
    </row>
    <row r="504" ht="11.25">
      <c r="I504" s="97"/>
    </row>
    <row r="505" ht="11.25">
      <c r="I505" s="97"/>
    </row>
    <row r="506" ht="11.25">
      <c r="I506" s="97"/>
    </row>
    <row r="507" ht="11.25">
      <c r="I507" s="97"/>
    </row>
    <row r="508" ht="11.25">
      <c r="I508" s="97"/>
    </row>
    <row r="509" ht="11.25">
      <c r="I509" s="97"/>
    </row>
    <row r="510" ht="11.25">
      <c r="I510" s="97"/>
    </row>
    <row r="511" ht="11.25">
      <c r="I511" s="97"/>
    </row>
    <row r="512" ht="11.25">
      <c r="I512" s="97"/>
    </row>
    <row r="513" ht="11.25">
      <c r="I513" s="97"/>
    </row>
    <row r="514" ht="11.25">
      <c r="I514" s="97"/>
    </row>
    <row r="515" ht="11.25">
      <c r="I515" s="97"/>
    </row>
    <row r="516" ht="11.25">
      <c r="I516" s="97"/>
    </row>
    <row r="517" ht="11.25">
      <c r="I517" s="97"/>
    </row>
    <row r="518" ht="11.25">
      <c r="I518" s="97"/>
    </row>
    <row r="519" ht="11.25">
      <c r="I519" s="97"/>
    </row>
    <row r="520" ht="11.25">
      <c r="I520" s="97"/>
    </row>
    <row r="521" ht="11.25">
      <c r="I521" s="97"/>
    </row>
    <row r="522" ht="11.25">
      <c r="I522" s="97"/>
    </row>
    <row r="523" ht="11.25">
      <c r="I523" s="97"/>
    </row>
    <row r="524" ht="11.25">
      <c r="I524" s="97"/>
    </row>
    <row r="525" ht="11.25">
      <c r="I525" s="97"/>
    </row>
    <row r="526" ht="11.25">
      <c r="I526" s="97"/>
    </row>
    <row r="527" ht="11.25">
      <c r="I527" s="97"/>
    </row>
    <row r="528" ht="11.25">
      <c r="I528" s="97"/>
    </row>
    <row r="529" ht="11.25">
      <c r="I529" s="97"/>
    </row>
    <row r="530" ht="11.25">
      <c r="I530" s="97"/>
    </row>
    <row r="531" ht="11.25">
      <c r="I531" s="97"/>
    </row>
    <row r="532" ht="11.25">
      <c r="I532" s="97"/>
    </row>
    <row r="533" ht="11.25">
      <c r="I533" s="97"/>
    </row>
    <row r="534" ht="11.25">
      <c r="I534" s="97"/>
    </row>
    <row r="535" ht="11.25">
      <c r="I535" s="97"/>
    </row>
    <row r="536" ht="11.25">
      <c r="I536" s="97"/>
    </row>
    <row r="537" ht="11.25">
      <c r="I537" s="97"/>
    </row>
    <row r="538" ht="11.25">
      <c r="I538" s="97"/>
    </row>
    <row r="539" ht="11.25">
      <c r="I539" s="97"/>
    </row>
    <row r="540" ht="11.25">
      <c r="I540" s="97"/>
    </row>
    <row r="541" ht="11.25">
      <c r="I541" s="97"/>
    </row>
    <row r="542" ht="11.25">
      <c r="I542" s="97"/>
    </row>
    <row r="543" ht="11.25">
      <c r="I543" s="97"/>
    </row>
    <row r="544" ht="11.25">
      <c r="I544" s="97"/>
    </row>
    <row r="545" ht="11.25">
      <c r="I545" s="97"/>
    </row>
    <row r="546" ht="11.25">
      <c r="I546" s="97"/>
    </row>
    <row r="547" ht="11.25">
      <c r="I547" s="97"/>
    </row>
    <row r="548" ht="11.25">
      <c r="I548" s="97"/>
    </row>
    <row r="549" ht="11.25">
      <c r="I549" s="97"/>
    </row>
    <row r="550" ht="11.25">
      <c r="I550" s="97"/>
    </row>
    <row r="551" ht="11.25">
      <c r="I551" s="97"/>
    </row>
    <row r="552" ht="11.25">
      <c r="I552" s="97"/>
    </row>
    <row r="553" ht="11.25">
      <c r="I553" s="97"/>
    </row>
    <row r="554" ht="11.25">
      <c r="I554" s="97"/>
    </row>
    <row r="555" ht="11.25">
      <c r="I555" s="97"/>
    </row>
    <row r="556" ht="11.25">
      <c r="I556" s="97"/>
    </row>
    <row r="557" ht="11.25">
      <c r="I557" s="97"/>
    </row>
    <row r="558" ht="11.25">
      <c r="I558" s="97"/>
    </row>
    <row r="559" ht="11.25">
      <c r="I559" s="97"/>
    </row>
    <row r="560" ht="11.25">
      <c r="I560" s="97"/>
    </row>
    <row r="561" ht="11.25">
      <c r="I561" s="97"/>
    </row>
    <row r="562" ht="11.25">
      <c r="I562" s="97"/>
    </row>
    <row r="563" ht="11.25">
      <c r="I563" s="97"/>
    </row>
    <row r="564" ht="11.25">
      <c r="I564" s="97"/>
    </row>
    <row r="565" ht="11.25">
      <c r="I565" s="97"/>
    </row>
    <row r="566" ht="11.25">
      <c r="I566" s="97"/>
    </row>
    <row r="567" ht="11.25">
      <c r="I567" s="97"/>
    </row>
    <row r="568" ht="11.25">
      <c r="I568" s="97"/>
    </row>
    <row r="569" ht="11.25">
      <c r="I569" s="97"/>
    </row>
    <row r="570" ht="11.25">
      <c r="I570" s="97"/>
    </row>
    <row r="571" ht="11.25">
      <c r="I571" s="97"/>
    </row>
    <row r="572" ht="11.25">
      <c r="I572" s="97"/>
    </row>
    <row r="573" ht="11.25">
      <c r="I573" s="97"/>
    </row>
    <row r="574" ht="11.25">
      <c r="I574" s="97"/>
    </row>
    <row r="575" ht="11.25">
      <c r="I575" s="97"/>
    </row>
    <row r="576" ht="11.25">
      <c r="I576" s="97"/>
    </row>
    <row r="577" ht="11.25">
      <c r="I577" s="97"/>
    </row>
    <row r="578" ht="11.25">
      <c r="I578" s="97"/>
    </row>
    <row r="579" ht="11.25">
      <c r="I579" s="97"/>
    </row>
    <row r="580" ht="11.25">
      <c r="I580" s="97"/>
    </row>
    <row r="581" ht="11.25">
      <c r="I581" s="97"/>
    </row>
    <row r="582" ht="11.25">
      <c r="I582" s="97"/>
    </row>
    <row r="583" ht="11.25">
      <c r="I583" s="97"/>
    </row>
    <row r="584" ht="11.25">
      <c r="I584" s="97"/>
    </row>
    <row r="585" ht="11.25">
      <c r="I585" s="97"/>
    </row>
    <row r="586" ht="11.25">
      <c r="I586" s="97"/>
    </row>
    <row r="587" ht="11.25">
      <c r="I587" s="97"/>
    </row>
    <row r="588" ht="11.25">
      <c r="I588" s="97"/>
    </row>
    <row r="589" ht="11.25">
      <c r="I589" s="97"/>
    </row>
    <row r="590" ht="11.25">
      <c r="I590" s="97"/>
    </row>
    <row r="591" ht="11.25">
      <c r="I591" s="97"/>
    </row>
    <row r="592" ht="11.25">
      <c r="I592" s="97"/>
    </row>
    <row r="593" ht="11.25">
      <c r="I593" s="97"/>
    </row>
    <row r="594" ht="11.25">
      <c r="I594" s="97"/>
    </row>
    <row r="595" ht="11.25">
      <c r="I595" s="97"/>
    </row>
    <row r="596" ht="11.25">
      <c r="I596" s="97"/>
    </row>
    <row r="597" ht="11.25">
      <c r="I597" s="97"/>
    </row>
    <row r="598" ht="11.25">
      <c r="I598" s="97"/>
    </row>
    <row r="599" ht="11.25">
      <c r="I599" s="97"/>
    </row>
    <row r="600" ht="11.25">
      <c r="I600" s="97"/>
    </row>
    <row r="601" ht="11.25">
      <c r="I601" s="97"/>
    </row>
    <row r="602" ht="11.25">
      <c r="I602" s="97"/>
    </row>
    <row r="603" ht="11.25">
      <c r="I603" s="97"/>
    </row>
    <row r="604" ht="11.25">
      <c r="I604" s="97"/>
    </row>
    <row r="605" ht="11.25">
      <c r="I605" s="97"/>
    </row>
    <row r="606" ht="11.25">
      <c r="I606" s="97"/>
    </row>
    <row r="607" ht="11.25">
      <c r="I607" s="97"/>
    </row>
    <row r="608" ht="11.25">
      <c r="I608" s="97"/>
    </row>
    <row r="609" ht="11.25">
      <c r="I609" s="97"/>
    </row>
    <row r="610" ht="11.25">
      <c r="I610" s="97"/>
    </row>
    <row r="611" ht="11.25">
      <c r="I611" s="97"/>
    </row>
    <row r="612" ht="11.25">
      <c r="I612" s="97"/>
    </row>
    <row r="613" ht="11.25">
      <c r="I613" s="97"/>
    </row>
    <row r="614" ht="11.25">
      <c r="I614" s="97"/>
    </row>
    <row r="615" ht="11.25">
      <c r="I615" s="97"/>
    </row>
    <row r="616" ht="11.25">
      <c r="I616" s="97"/>
    </row>
    <row r="617" ht="11.25">
      <c r="I617" s="97"/>
    </row>
    <row r="618" ht="11.25">
      <c r="I618" s="97"/>
    </row>
    <row r="619" ht="11.25">
      <c r="I619" s="97"/>
    </row>
    <row r="620" ht="11.25">
      <c r="I620" s="97"/>
    </row>
    <row r="621" ht="11.25">
      <c r="I621" s="97"/>
    </row>
    <row r="622" ht="11.25">
      <c r="I622" s="97"/>
    </row>
    <row r="623" ht="11.25">
      <c r="I623" s="97"/>
    </row>
    <row r="624" ht="11.25">
      <c r="I624" s="97"/>
    </row>
    <row r="625" ht="11.25">
      <c r="I625" s="97"/>
    </row>
    <row r="626" ht="11.25">
      <c r="I626" s="97"/>
    </row>
    <row r="627" ht="11.25">
      <c r="I627" s="97"/>
    </row>
    <row r="628" ht="11.25">
      <c r="I628" s="97"/>
    </row>
    <row r="629" ht="11.25">
      <c r="I629" s="97"/>
    </row>
    <row r="630" ht="11.25">
      <c r="I630" s="97"/>
    </row>
    <row r="631" ht="11.25">
      <c r="I631" s="97"/>
    </row>
    <row r="632" ht="11.25">
      <c r="I632" s="97"/>
    </row>
    <row r="633" ht="11.25">
      <c r="I633" s="97"/>
    </row>
    <row r="634" ht="11.25">
      <c r="I634" s="97"/>
    </row>
    <row r="635" ht="11.25">
      <c r="I635" s="97"/>
    </row>
    <row r="636" ht="11.25">
      <c r="I636" s="97"/>
    </row>
    <row r="637" ht="11.25">
      <c r="I637" s="97"/>
    </row>
    <row r="638" ht="11.25">
      <c r="I638" s="97"/>
    </row>
    <row r="639" ht="11.25">
      <c r="I639" s="97"/>
    </row>
    <row r="640" ht="11.25">
      <c r="I640" s="97"/>
    </row>
    <row r="641" ht="11.25">
      <c r="I641" s="97"/>
    </row>
    <row r="642" ht="11.25">
      <c r="I642" s="97"/>
    </row>
    <row r="643" ht="11.25">
      <c r="I643" s="97"/>
    </row>
    <row r="644" ht="11.25">
      <c r="I644" s="97"/>
    </row>
    <row r="645" ht="11.25">
      <c r="I645" s="97"/>
    </row>
    <row r="646" ht="11.25">
      <c r="I646" s="97"/>
    </row>
    <row r="647" ht="11.25">
      <c r="I647" s="97"/>
    </row>
    <row r="648" ht="11.25">
      <c r="I648" s="97"/>
    </row>
    <row r="649" ht="11.25">
      <c r="I649" s="97"/>
    </row>
    <row r="650" ht="11.25">
      <c r="I650" s="97"/>
    </row>
    <row r="651" ht="11.25">
      <c r="I651" s="97"/>
    </row>
    <row r="652" ht="11.25">
      <c r="I652" s="97"/>
    </row>
    <row r="653" ht="11.25">
      <c r="I653" s="97"/>
    </row>
    <row r="654" ht="11.25">
      <c r="I654" s="97"/>
    </row>
    <row r="655" ht="11.25">
      <c r="I655" s="97"/>
    </row>
    <row r="656" ht="11.25">
      <c r="I656" s="97"/>
    </row>
    <row r="657" ht="11.25">
      <c r="I657" s="97"/>
    </row>
    <row r="658" ht="11.25">
      <c r="I658" s="97"/>
    </row>
    <row r="659" ht="11.25">
      <c r="I659" s="97"/>
    </row>
    <row r="660" ht="11.25">
      <c r="I660" s="97"/>
    </row>
    <row r="661" ht="11.25">
      <c r="I661" s="97"/>
    </row>
    <row r="662" ht="11.25">
      <c r="I662" s="97"/>
    </row>
    <row r="663" ht="11.25">
      <c r="I663" s="97"/>
    </row>
    <row r="664" ht="11.25">
      <c r="I664" s="97"/>
    </row>
    <row r="665" ht="11.25">
      <c r="I665" s="97"/>
    </row>
    <row r="666" ht="11.25">
      <c r="I666" s="97"/>
    </row>
    <row r="667" ht="11.25">
      <c r="I667" s="97"/>
    </row>
    <row r="668" ht="11.25">
      <c r="I668" s="97"/>
    </row>
    <row r="669" ht="11.25">
      <c r="I669" s="97"/>
    </row>
    <row r="670" ht="11.25">
      <c r="I670" s="97"/>
    </row>
    <row r="671" ht="11.25">
      <c r="I671" s="97"/>
    </row>
    <row r="672" ht="11.25">
      <c r="I672" s="97"/>
    </row>
    <row r="673" ht="11.25">
      <c r="I673" s="97"/>
    </row>
    <row r="674" ht="11.25">
      <c r="I674" s="97"/>
    </row>
    <row r="675" ht="11.25">
      <c r="I675" s="97"/>
    </row>
    <row r="676" ht="11.25">
      <c r="I676" s="97"/>
    </row>
    <row r="677" ht="11.25">
      <c r="I677" s="97"/>
    </row>
    <row r="678" ht="11.25">
      <c r="I678" s="97"/>
    </row>
    <row r="679" ht="11.25">
      <c r="I679" s="97"/>
    </row>
    <row r="680" ht="11.25">
      <c r="I680" s="97"/>
    </row>
    <row r="681" ht="11.25">
      <c r="I681" s="97"/>
    </row>
    <row r="682" ht="11.25">
      <c r="I682" s="97"/>
    </row>
    <row r="683" ht="11.25">
      <c r="I683" s="97"/>
    </row>
    <row r="684" ht="11.25">
      <c r="I684" s="97"/>
    </row>
    <row r="685" ht="11.25">
      <c r="I685" s="97"/>
    </row>
    <row r="686" ht="11.25">
      <c r="I686" s="97"/>
    </row>
    <row r="687" ht="11.25">
      <c r="I687" s="97"/>
    </row>
    <row r="688" ht="11.25">
      <c r="I688" s="97"/>
    </row>
    <row r="689" ht="11.25">
      <c r="I689" s="97"/>
    </row>
    <row r="690" ht="11.25">
      <c r="I690" s="97"/>
    </row>
    <row r="691" ht="11.25">
      <c r="I691" s="97"/>
    </row>
    <row r="692" ht="11.25">
      <c r="I692" s="97"/>
    </row>
    <row r="693" ht="11.25">
      <c r="I693" s="97"/>
    </row>
    <row r="694" ht="11.25">
      <c r="I694" s="97"/>
    </row>
    <row r="695" ht="11.25">
      <c r="I695" s="97"/>
    </row>
    <row r="696" ht="11.25">
      <c r="I696" s="97"/>
    </row>
    <row r="697" ht="11.25">
      <c r="I697" s="97"/>
    </row>
    <row r="698" ht="11.25">
      <c r="I698" s="97"/>
    </row>
    <row r="699" ht="11.25">
      <c r="I699" s="97"/>
    </row>
    <row r="700" ht="11.25">
      <c r="I700" s="97"/>
    </row>
    <row r="701" ht="11.25">
      <c r="I701" s="97"/>
    </row>
    <row r="702" ht="11.25">
      <c r="I702" s="97"/>
    </row>
    <row r="703" ht="11.25">
      <c r="I703" s="97"/>
    </row>
    <row r="704" ht="11.25">
      <c r="I704" s="97"/>
    </row>
    <row r="705" ht="11.25">
      <c r="I705" s="97"/>
    </row>
    <row r="706" ht="11.25">
      <c r="I706" s="97"/>
    </row>
    <row r="707" ht="11.25">
      <c r="I707" s="97"/>
    </row>
    <row r="708" ht="11.25">
      <c r="I708" s="97"/>
    </row>
    <row r="709" ht="11.25">
      <c r="I709" s="97"/>
    </row>
    <row r="710" ht="11.25">
      <c r="I710" s="97"/>
    </row>
    <row r="711" ht="11.25">
      <c r="I711" s="97"/>
    </row>
    <row r="712" ht="11.25">
      <c r="I712" s="97"/>
    </row>
    <row r="713" ht="11.25">
      <c r="I713" s="97"/>
    </row>
    <row r="714" ht="11.25">
      <c r="I714" s="97"/>
    </row>
    <row r="715" ht="11.25">
      <c r="I715" s="97"/>
    </row>
    <row r="716" ht="11.25">
      <c r="I716" s="97"/>
    </row>
    <row r="717" ht="11.25">
      <c r="I717" s="97"/>
    </row>
    <row r="718" ht="11.25">
      <c r="I718" s="97"/>
    </row>
    <row r="719" ht="11.25">
      <c r="I719" s="97"/>
    </row>
    <row r="720" ht="11.25">
      <c r="I720" s="97"/>
    </row>
    <row r="721" ht="11.25">
      <c r="I721" s="97"/>
    </row>
    <row r="722" ht="11.25">
      <c r="I722" s="97"/>
    </row>
    <row r="723" ht="11.25">
      <c r="I723" s="97"/>
    </row>
    <row r="724" ht="11.25">
      <c r="I724" s="97"/>
    </row>
    <row r="725" ht="11.25">
      <c r="I725" s="97"/>
    </row>
    <row r="726" ht="11.25">
      <c r="I726" s="97"/>
    </row>
    <row r="727" ht="11.25">
      <c r="I727" s="97"/>
    </row>
    <row r="728" ht="11.25">
      <c r="I728" s="97"/>
    </row>
    <row r="729" ht="11.25">
      <c r="I729" s="97"/>
    </row>
    <row r="730" ht="11.25">
      <c r="I730" s="97"/>
    </row>
    <row r="731" ht="11.25">
      <c r="I731" s="97"/>
    </row>
    <row r="732" ht="11.25">
      <c r="I732" s="97"/>
    </row>
    <row r="733" ht="11.25">
      <c r="I733" s="97"/>
    </row>
    <row r="734" ht="11.25">
      <c r="I734" s="97"/>
    </row>
    <row r="735" ht="11.25">
      <c r="I735" s="97"/>
    </row>
    <row r="736" ht="11.25">
      <c r="I736" s="97"/>
    </row>
    <row r="737" ht="11.25">
      <c r="I737" s="97"/>
    </row>
    <row r="738" ht="11.25">
      <c r="I738" s="97"/>
    </row>
    <row r="739" ht="11.25">
      <c r="I739" s="97"/>
    </row>
    <row r="740" ht="11.25">
      <c r="I740" s="97"/>
    </row>
    <row r="741" ht="11.25">
      <c r="I741" s="97"/>
    </row>
    <row r="742" ht="11.25">
      <c r="I742" s="97"/>
    </row>
    <row r="743" ht="11.25">
      <c r="I743" s="97"/>
    </row>
    <row r="744" ht="11.25">
      <c r="I744" s="97"/>
    </row>
    <row r="745" ht="11.25">
      <c r="I745" s="97"/>
    </row>
    <row r="746" ht="11.25">
      <c r="I746" s="97"/>
    </row>
    <row r="747" ht="11.25">
      <c r="I747" s="97"/>
    </row>
    <row r="748" ht="11.25">
      <c r="I748" s="97"/>
    </row>
    <row r="749" ht="11.25">
      <c r="I749" s="97"/>
    </row>
    <row r="750" ht="11.25">
      <c r="I750" s="97"/>
    </row>
    <row r="751" ht="11.25">
      <c r="I751" s="97"/>
    </row>
    <row r="752" ht="11.25">
      <c r="I752" s="97"/>
    </row>
    <row r="753" ht="11.25">
      <c r="I753" s="97"/>
    </row>
    <row r="754" ht="11.25">
      <c r="I754" s="97"/>
    </row>
    <row r="755" ht="11.25">
      <c r="I755" s="97"/>
    </row>
    <row r="756" ht="11.25">
      <c r="I756" s="97"/>
    </row>
    <row r="757" ht="11.25">
      <c r="I757" s="97"/>
    </row>
    <row r="758" ht="11.25">
      <c r="I758" s="97"/>
    </row>
    <row r="759" ht="11.25">
      <c r="I759" s="97"/>
    </row>
    <row r="760" ht="11.25">
      <c r="I760" s="97"/>
    </row>
    <row r="761" ht="11.25">
      <c r="I761" s="97"/>
    </row>
    <row r="762" ht="11.25">
      <c r="I762" s="97"/>
    </row>
    <row r="763" ht="11.25">
      <c r="I763" s="97"/>
    </row>
    <row r="764" ht="11.25">
      <c r="I764" s="97"/>
    </row>
    <row r="765" ht="11.25">
      <c r="I765" s="97"/>
    </row>
    <row r="766" ht="11.25">
      <c r="I766" s="97"/>
    </row>
    <row r="767" ht="11.25">
      <c r="I767" s="97"/>
    </row>
    <row r="768" ht="11.25">
      <c r="I768" s="97"/>
    </row>
    <row r="769" ht="11.25">
      <c r="I769" s="97"/>
    </row>
    <row r="770" ht="11.25">
      <c r="I770" s="97"/>
    </row>
    <row r="771" ht="11.25">
      <c r="I771" s="97"/>
    </row>
    <row r="772" ht="11.25">
      <c r="I772" s="97"/>
    </row>
    <row r="773" ht="11.25">
      <c r="I773" s="97"/>
    </row>
    <row r="774" ht="11.25">
      <c r="I774" s="97"/>
    </row>
    <row r="775" ht="11.25">
      <c r="I775" s="97"/>
    </row>
    <row r="776" ht="11.25">
      <c r="I776" s="97"/>
    </row>
    <row r="777" ht="11.25">
      <c r="I777" s="97"/>
    </row>
    <row r="778" ht="11.25">
      <c r="I778" s="97"/>
    </row>
    <row r="779" ht="11.25">
      <c r="I779" s="97"/>
    </row>
    <row r="780" ht="11.25">
      <c r="I780" s="97"/>
    </row>
    <row r="781" ht="11.25">
      <c r="I781" s="97"/>
    </row>
    <row r="782" ht="11.25">
      <c r="I782" s="97"/>
    </row>
    <row r="783" ht="11.25">
      <c r="I783" s="97"/>
    </row>
    <row r="784" ht="11.25">
      <c r="I784" s="97"/>
    </row>
    <row r="785" ht="11.25">
      <c r="I785" s="97"/>
    </row>
    <row r="786" ht="11.25">
      <c r="I786" s="97"/>
    </row>
    <row r="787" ht="11.25">
      <c r="I787" s="97"/>
    </row>
    <row r="788" ht="11.25">
      <c r="I788" s="97"/>
    </row>
    <row r="789" ht="11.25">
      <c r="I789" s="97"/>
    </row>
    <row r="790" ht="11.25">
      <c r="I790" s="97"/>
    </row>
    <row r="791" ht="11.25">
      <c r="I791" s="97"/>
    </row>
    <row r="792" ht="11.25">
      <c r="I792" s="97"/>
    </row>
    <row r="793" ht="11.25">
      <c r="I793" s="97"/>
    </row>
    <row r="794" ht="11.25">
      <c r="I794" s="97"/>
    </row>
    <row r="795" ht="11.25">
      <c r="I795" s="97"/>
    </row>
    <row r="796" ht="11.25">
      <c r="I796" s="97"/>
    </row>
    <row r="797" ht="11.25">
      <c r="I797" s="97"/>
    </row>
    <row r="798" ht="11.25">
      <c r="I798" s="97"/>
    </row>
    <row r="799" ht="11.25">
      <c r="I799" s="97"/>
    </row>
    <row r="800" ht="11.25">
      <c r="I800" s="97"/>
    </row>
    <row r="801" ht="11.25">
      <c r="I801" s="97"/>
    </row>
    <row r="802" ht="11.25">
      <c r="I802" s="97"/>
    </row>
    <row r="803" ht="11.25">
      <c r="I803" s="97"/>
    </row>
    <row r="804" ht="11.25">
      <c r="I804" s="97"/>
    </row>
    <row r="805" ht="11.25">
      <c r="I805" s="97"/>
    </row>
    <row r="806" ht="11.25">
      <c r="I806" s="97"/>
    </row>
    <row r="807" ht="11.25">
      <c r="I807" s="97"/>
    </row>
    <row r="808" ht="11.25">
      <c r="I808" s="97"/>
    </row>
    <row r="809" ht="11.25">
      <c r="I809" s="97"/>
    </row>
    <row r="810" ht="11.25">
      <c r="I810" s="97"/>
    </row>
    <row r="811" ht="11.25">
      <c r="I811" s="97"/>
    </row>
    <row r="812" ht="11.25">
      <c r="I812" s="97"/>
    </row>
    <row r="813" ht="11.25">
      <c r="I813" s="97"/>
    </row>
    <row r="814" ht="11.25">
      <c r="I814" s="97"/>
    </row>
    <row r="815" ht="11.25">
      <c r="I815" s="97"/>
    </row>
    <row r="816" ht="11.25">
      <c r="I816" s="97"/>
    </row>
    <row r="817" ht="11.25">
      <c r="I817" s="97"/>
    </row>
    <row r="818" ht="11.25">
      <c r="I818" s="97"/>
    </row>
    <row r="819" ht="11.25">
      <c r="I819" s="97"/>
    </row>
    <row r="820" ht="11.25">
      <c r="I820" s="97"/>
    </row>
    <row r="821" ht="11.25">
      <c r="I821" s="97"/>
    </row>
    <row r="822" ht="11.25">
      <c r="I822" s="97"/>
    </row>
    <row r="823" ht="11.25">
      <c r="I823" s="97"/>
    </row>
    <row r="824" ht="11.25">
      <c r="I824" s="97"/>
    </row>
    <row r="825" ht="11.25">
      <c r="I825" s="97"/>
    </row>
    <row r="826" ht="11.25">
      <c r="I826" s="97"/>
    </row>
    <row r="827" ht="11.25">
      <c r="I827" s="97"/>
    </row>
  </sheetData>
  <mergeCells count="6">
    <mergeCell ref="A1:M1"/>
    <mergeCell ref="A24:B24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User</cp:lastModifiedBy>
  <cp:lastPrinted>2012-04-13T10:09:13Z</cp:lastPrinted>
  <dcterms:created xsi:type="dcterms:W3CDTF">2007-07-17T04:31:37Z</dcterms:created>
  <dcterms:modified xsi:type="dcterms:W3CDTF">2012-04-13T10:16:24Z</dcterms:modified>
  <cp:category/>
  <cp:version/>
  <cp:contentType/>
  <cp:contentStatus/>
</cp:coreProperties>
</file>