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82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<sst xmlns="http://schemas.openxmlformats.org/spreadsheetml/2006/main" count="721" uniqueCount="225">
  <si>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</si>
  <si>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</si>
  <si>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</si>
  <si>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</si>
  <si>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</si>
  <si>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</si>
  <si>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</si>
  <si>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</si>
  <si>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</si>
  <si>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</si>
  <si>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</si>
  <si>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</si>
  <si>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</si>
  <si>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</si>
  <si>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</si>
  <si>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</si>
  <si>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</si>
  <si>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</si>
  <si>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</si>
  <si>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</si>
  <si>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</si>
  <si>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</si>
  <si>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</si>
  <si>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</si>
  <si>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</si>
  <si>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</si>
  <si>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</si>
  <si>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</si>
  <si>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</si>
  <si>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</si>
  <si>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</si>
  <si>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</si>
  <si>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</si>
  <si>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</si>
  <si>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</si>
  <si>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</si>
  <si>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</si>
  <si>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</si>
  <si>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</si>
  <si>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</si>
  <si>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</si>
  <si>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</si>
  <si>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</si>
  <si>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</si>
  <si>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</si>
  <si>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</si>
  <si>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</si>
  <si>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</si>
  <si>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</si>
  <si>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</si>
  <si>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</si>
  <si>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</si>
  <si>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</si>
  <si>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</si>
  <si>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</si>
  <si>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</si>
  <si>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</si>
  <si>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</si>
  <si>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</si>
  <si>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</si>
  <si>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</si>
  <si>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</si>
  <si>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</si>
  <si>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</si>
  <si>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</si>
  <si>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</si>
  <si>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</si>
  <si>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</si>
  <si>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</si>
  <si>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</si>
  <si>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</si>
  <si>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</si>
  <si>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</si>
  <si>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</si>
  <si>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</si>
  <si>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</si>
  <si>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</si>
  <si>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</si>
  <si>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</si>
  <si>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</si>
  <si>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</si>
  <si>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</si>
  <si>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</si>
  <si>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</si>
  <si>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</si>
  <si>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</si>
  <si>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</si>
  <si>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</si>
  <si>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</si>
  <si>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</si>
  <si>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</si>
  <si>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</si>
  <si>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</si>
  <si>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</si>
  <si>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</si>
  <si>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</si>
  <si>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</si>
  <si>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</si>
  <si>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</si>
  <si>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</si>
  <si>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</si>
  <si>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</si>
  <si>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</si>
  <si>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</si>
  <si>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</si>
  <si>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</si>
  <si>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</si>
  <si>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</si>
  <si>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</si>
  <si>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</si>
  <si>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</si>
  <si>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</si>
  <si>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</si>
  <si>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</si>
  <si>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</si>
  <si>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</si>
  <si>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</si>
  <si>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</si>
  <si>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</si>
  <si>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</si>
  <si>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</si>
  <si>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</si>
  <si>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</si>
  <si>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</si>
  <si>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</si>
  <si>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</si>
  <si>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</si>
  <si>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</si>
  <si>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</si>
  <si>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</si>
  <si>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</si>
  <si>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</si>
  <si>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</si>
  <si>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</si>
  <si>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</si>
  <si>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</si>
  <si>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</si>
  <si>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</si>
  <si>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</si>
  <si>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</si>
  <si>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</si>
  <si>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</si>
  <si>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</si>
  <si>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</si>
  <si>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</si>
  <si>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</si>
  <si>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</si>
  <si>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</si>
  <si>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</si>
  <si>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</si>
  <si>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</si>
  <si>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</si>
  <si>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</si>
  <si>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</si>
  <si>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</si>
  <si>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</si>
  <si>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</si>
  <si>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</si>
  <si>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</si>
  <si>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</si>
  <si>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</si>
  <si>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</si>
  <si>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</si>
  <si>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</si>
  <si>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</si>
  <si>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</si>
  <si>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</si>
  <si>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</si>
  <si>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</si>
  <si>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</si>
  <si>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</si>
  <si>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</si>
  <si>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</si>
  <si>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</si>
  <si>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</si>
  <si>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</si>
  <si>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</si>
  <si>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</si>
  <si>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</si>
  <si>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</si>
  <si>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</si>
  <si>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</si>
  <si>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</si>
  <si>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</si>
  <si>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</si>
  <si>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</si>
  <si>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</si>
  <si>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</si>
  <si>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</si>
  <si>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t>Прогноз поступления налоговых и неналоговых доходов в бюджет поселений на 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</si>
  <si>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</si>
  <si>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</si>
  <si>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</si>
  <si>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</si>
  <si>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Плановые показатели объема расходов бюджета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</si>
  <si>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</si>
  <si>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</si>
  <si>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</si>
  <si>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доходов в бюджет поселений  на 2009 год</t>
  </si>
  <si>
    <t>Прогноз поступления доходов от предпринимательской и иной приносящей доход деятельности в бюджеты поселений  на 2009год</t>
  </si>
  <si>
    <t>Прогноз поступления налоговых и неналоговых доходов в бюджеты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</si>
  <si>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</si>
  <si>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субвенций из  бюджета муниципального района в бюджет поселений  на 2009 год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</si>
  <si>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</si>
  <si>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</si>
  <si>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</si>
  <si>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</si>
  <si>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Кредиторская задолженность на 01.01.2009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</si>
  <si>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</si>
  <si>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</si>
  <si>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</si>
  <si>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</si>
  <si>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</si>
  <si>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</si>
  <si>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</si>
  <si>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</si>
  <si>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субвенций из бюджета муниципального района  в бюджет поселений на 2009 год"</t>
  </si>
  <si>
    <t>Кредиторская задолженность на 01.03.2009</t>
  </si>
  <si>
    <t>Кредиторская задолженность на 01.04.2009</t>
  </si>
  <si>
    <t>Недоимка по местным налогам на 01.05.2009</t>
  </si>
  <si>
    <t>Недоимка по местным налогам на 01.04.2009</t>
  </si>
  <si>
    <t xml:space="preserve"> Результаты оценки качества управления финансами и латежеспособности поселений Цивильского района по состоянию на 01.05.2009 г. 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</si>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</sst>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3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3" xfId="0" applyNumberFormat="1" applyFont="1" applyBorder="1" applyAlignment="1">
      <alignment vertical="center" wrapText="1"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4" sqref="R2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61" t="s">
        <v>221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5" spans="1:19" ht="35.25" customHeight="1">
      <c r="A5" s="171" t="s">
        <v>3</v>
      </c>
      <c r="B5" s="171" t="s">
        <v>102</v>
      </c>
      <c r="C5" s="172" t="s">
        <v>154</v>
      </c>
      <c r="D5" s="172" t="s">
        <v>155</v>
      </c>
      <c r="E5" s="172" t="s">
        <v>156</v>
      </c>
      <c r="F5" s="172" t="s">
        <v>157</v>
      </c>
      <c r="G5" s="172" t="s">
        <v>158</v>
      </c>
      <c r="H5" s="172" t="s">
        <v>159</v>
      </c>
      <c r="I5" s="172" t="s">
        <v>160</v>
      </c>
      <c r="J5" s="172" t="s">
        <v>161</v>
      </c>
      <c r="K5" s="172" t="s">
        <v>162</v>
      </c>
      <c r="L5" s="172" t="s">
        <v>163</v>
      </c>
      <c r="M5" s="172" t="s">
        <v>164</v>
      </c>
      <c r="N5" s="172" t="s">
        <v>165</v>
      </c>
      <c r="O5" s="172" t="s">
        <v>166</v>
      </c>
      <c r="P5" s="172" t="s">
        <v>167</v>
      </c>
      <c r="Q5" s="172" t="s">
        <v>168</v>
      </c>
      <c r="R5" s="172" t="s">
        <v>169</v>
      </c>
      <c r="S5" s="173" t="s">
        <v>170</v>
      </c>
    </row>
    <row r="6" spans="1:19" ht="22.5">
      <c r="A6" s="174">
        <v>1</v>
      </c>
      <c r="B6" s="30" t="s">
        <v>171</v>
      </c>
      <c r="C6" s="175">
        <v>0</v>
      </c>
      <c r="D6" s="176">
        <v>0</v>
      </c>
      <c r="E6" s="176">
        <v>0.708</v>
      </c>
      <c r="F6" s="176">
        <v>1.2</v>
      </c>
      <c r="G6" s="176">
        <v>1.2</v>
      </c>
      <c r="H6" s="176">
        <v>1.2</v>
      </c>
      <c r="I6" s="176">
        <v>1</v>
      </c>
      <c r="J6" s="176">
        <v>0.75</v>
      </c>
      <c r="K6" s="176">
        <v>0.75</v>
      </c>
      <c r="L6" s="176">
        <v>0.5</v>
      </c>
      <c r="M6" s="176">
        <v>0.75</v>
      </c>
      <c r="N6" s="176">
        <v>0.75</v>
      </c>
      <c r="O6" s="176">
        <v>0.75</v>
      </c>
      <c r="P6" s="176">
        <v>0.75</v>
      </c>
      <c r="Q6" s="176">
        <v>0.36</v>
      </c>
      <c r="R6" s="176">
        <v>0</v>
      </c>
      <c r="S6" s="176">
        <f aca="true" t="shared" si="0" ref="S6:S22">SUM(C6:R6)</f>
        <v>10.668</v>
      </c>
    </row>
    <row r="7" spans="1:19" ht="12.75">
      <c r="A7" s="174">
        <v>2</v>
      </c>
      <c r="B7" s="30" t="s">
        <v>172</v>
      </c>
      <c r="C7" s="175">
        <v>0</v>
      </c>
      <c r="D7" s="176">
        <v>0</v>
      </c>
      <c r="E7" s="176">
        <v>0.374</v>
      </c>
      <c r="F7" s="176">
        <v>1.2</v>
      </c>
      <c r="G7" s="176">
        <v>1.2</v>
      </c>
      <c r="H7" s="176">
        <v>1.2</v>
      </c>
      <c r="I7" s="176">
        <v>1</v>
      </c>
      <c r="J7" s="176">
        <v>0.75</v>
      </c>
      <c r="K7" s="176">
        <v>0.75</v>
      </c>
      <c r="L7" s="176">
        <v>0.5</v>
      </c>
      <c r="M7" s="176">
        <v>0.75</v>
      </c>
      <c r="N7" s="176">
        <v>0.75</v>
      </c>
      <c r="O7" s="176">
        <v>0.75</v>
      </c>
      <c r="P7" s="176">
        <v>0.75</v>
      </c>
      <c r="Q7" s="176">
        <v>0.626</v>
      </c>
      <c r="R7" s="176">
        <v>0</v>
      </c>
      <c r="S7" s="176">
        <f t="shared" si="0"/>
        <v>10.6</v>
      </c>
    </row>
    <row r="8" spans="1:19" ht="22.5">
      <c r="A8" s="174">
        <v>3</v>
      </c>
      <c r="B8" s="30" t="s">
        <v>173</v>
      </c>
      <c r="C8" s="175">
        <v>0</v>
      </c>
      <c r="D8" s="176">
        <v>0</v>
      </c>
      <c r="E8" s="176">
        <v>0.267</v>
      </c>
      <c r="F8" s="176">
        <v>1.2</v>
      </c>
      <c r="G8" s="176">
        <v>1.2</v>
      </c>
      <c r="H8" s="176">
        <v>1.2</v>
      </c>
      <c r="I8" s="176">
        <v>1</v>
      </c>
      <c r="J8" s="176">
        <v>0.75</v>
      </c>
      <c r="K8" s="176">
        <v>0.75</v>
      </c>
      <c r="L8" s="176">
        <v>0.5</v>
      </c>
      <c r="M8" s="176">
        <v>0.75</v>
      </c>
      <c r="N8" s="176">
        <v>0.75</v>
      </c>
      <c r="O8" s="176">
        <v>0.75</v>
      </c>
      <c r="P8" s="176">
        <v>0.75</v>
      </c>
      <c r="Q8" s="176">
        <v>0.514</v>
      </c>
      <c r="R8" s="176">
        <v>0</v>
      </c>
      <c r="S8" s="176">
        <f t="shared" si="0"/>
        <v>10.381</v>
      </c>
    </row>
    <row r="9" spans="1:19" ht="12.75">
      <c r="A9" s="174">
        <v>4</v>
      </c>
      <c r="B9" s="30" t="s">
        <v>174</v>
      </c>
      <c r="C9" s="175">
        <v>0</v>
      </c>
      <c r="D9" s="176">
        <v>0</v>
      </c>
      <c r="E9" s="176">
        <v>0</v>
      </c>
      <c r="F9" s="176">
        <v>1.2</v>
      </c>
      <c r="G9" s="176">
        <v>1.2</v>
      </c>
      <c r="H9" s="176">
        <v>1.2</v>
      </c>
      <c r="I9" s="176">
        <v>1</v>
      </c>
      <c r="J9" s="176">
        <v>0.75</v>
      </c>
      <c r="K9" s="176">
        <v>0.75</v>
      </c>
      <c r="L9" s="176">
        <v>0.5</v>
      </c>
      <c r="M9" s="176">
        <v>0.75</v>
      </c>
      <c r="N9" s="176">
        <v>0.75</v>
      </c>
      <c r="O9" s="176">
        <v>0.75</v>
      </c>
      <c r="P9" s="176">
        <v>0.75</v>
      </c>
      <c r="Q9" s="176">
        <v>0.593</v>
      </c>
      <c r="R9" s="176">
        <v>0</v>
      </c>
      <c r="S9" s="176">
        <f t="shared" si="0"/>
        <v>10.193</v>
      </c>
    </row>
    <row r="10" spans="1:19" ht="12.75">
      <c r="A10" s="174">
        <v>5</v>
      </c>
      <c r="B10" s="30" t="s">
        <v>175</v>
      </c>
      <c r="C10" s="175">
        <v>0.459</v>
      </c>
      <c r="D10" s="176">
        <v>0</v>
      </c>
      <c r="E10" s="176">
        <v>0</v>
      </c>
      <c r="F10" s="176">
        <v>1.2</v>
      </c>
      <c r="G10" s="176">
        <v>1.2</v>
      </c>
      <c r="H10" s="176">
        <v>1.2</v>
      </c>
      <c r="I10" s="176">
        <v>1</v>
      </c>
      <c r="J10" s="176">
        <v>0.75</v>
      </c>
      <c r="K10" s="176">
        <v>0.75</v>
      </c>
      <c r="L10" s="176">
        <v>0.5</v>
      </c>
      <c r="M10" s="176">
        <v>0.75</v>
      </c>
      <c r="N10" s="176">
        <v>0.75</v>
      </c>
      <c r="O10" s="176">
        <v>0.75</v>
      </c>
      <c r="P10" s="176">
        <v>0.75</v>
      </c>
      <c r="Q10" s="176">
        <v>1.2</v>
      </c>
      <c r="R10" s="176">
        <v>0</v>
      </c>
      <c r="S10" s="176">
        <f t="shared" si="0"/>
        <v>11.259</v>
      </c>
    </row>
    <row r="11" spans="1:19" ht="22.5">
      <c r="A11" s="174">
        <v>6</v>
      </c>
      <c r="B11" s="30" t="s">
        <v>176</v>
      </c>
      <c r="C11" s="175">
        <v>0</v>
      </c>
      <c r="D11" s="176">
        <v>0</v>
      </c>
      <c r="E11" s="176">
        <v>0</v>
      </c>
      <c r="F11" s="176">
        <v>1.2</v>
      </c>
      <c r="G11" s="176">
        <v>1.2</v>
      </c>
      <c r="H11" s="176">
        <v>1.2</v>
      </c>
      <c r="I11" s="176">
        <v>1</v>
      </c>
      <c r="J11" s="176">
        <v>0.75</v>
      </c>
      <c r="K11" s="176">
        <v>0.75</v>
      </c>
      <c r="L11" s="176">
        <v>0.5</v>
      </c>
      <c r="M11" s="176">
        <v>0.75</v>
      </c>
      <c r="N11" s="176">
        <v>0.75</v>
      </c>
      <c r="O11" s="176">
        <v>0.75</v>
      </c>
      <c r="P11" s="176">
        <v>0.75</v>
      </c>
      <c r="Q11" s="176">
        <v>1.2</v>
      </c>
      <c r="R11" s="176">
        <v>0</v>
      </c>
      <c r="S11" s="176">
        <f t="shared" si="0"/>
        <v>10.799999999999999</v>
      </c>
    </row>
    <row r="12" spans="1:19" ht="22.5">
      <c r="A12" s="174">
        <v>7</v>
      </c>
      <c r="B12" s="30" t="s">
        <v>177</v>
      </c>
      <c r="C12" s="175">
        <v>0</v>
      </c>
      <c r="D12" s="176">
        <v>0</v>
      </c>
      <c r="E12" s="176">
        <v>0</v>
      </c>
      <c r="F12" s="176">
        <v>1.2</v>
      </c>
      <c r="G12" s="176">
        <v>1.2</v>
      </c>
      <c r="H12" s="176">
        <v>1.2</v>
      </c>
      <c r="I12" s="176">
        <v>1</v>
      </c>
      <c r="J12" s="176">
        <v>0.75</v>
      </c>
      <c r="K12" s="176">
        <v>0.75</v>
      </c>
      <c r="L12" s="176">
        <v>0.5</v>
      </c>
      <c r="M12" s="176">
        <v>0.75</v>
      </c>
      <c r="N12" s="176">
        <v>0.75</v>
      </c>
      <c r="O12" s="176">
        <v>0.75</v>
      </c>
      <c r="P12" s="176">
        <v>0.75</v>
      </c>
      <c r="Q12" s="176">
        <v>1.2</v>
      </c>
      <c r="R12" s="176">
        <v>0</v>
      </c>
      <c r="S12" s="176">
        <f t="shared" si="0"/>
        <v>10.799999999999999</v>
      </c>
    </row>
    <row r="13" spans="1:19" ht="22.5">
      <c r="A13" s="174">
        <v>8</v>
      </c>
      <c r="B13" s="30" t="s">
        <v>187</v>
      </c>
      <c r="C13" s="175">
        <v>0</v>
      </c>
      <c r="D13" s="176">
        <v>0</v>
      </c>
      <c r="E13" s="176">
        <v>0.69</v>
      </c>
      <c r="F13" s="176">
        <v>1.2</v>
      </c>
      <c r="G13" s="176">
        <v>1.2</v>
      </c>
      <c r="H13" s="176">
        <v>1.2</v>
      </c>
      <c r="I13" s="176">
        <v>1</v>
      </c>
      <c r="J13" s="176">
        <v>0.75</v>
      </c>
      <c r="K13" s="176">
        <v>0.75</v>
      </c>
      <c r="L13" s="176">
        <v>0.5</v>
      </c>
      <c r="M13" s="176">
        <v>0.75</v>
      </c>
      <c r="N13" s="176">
        <v>0.75</v>
      </c>
      <c r="O13" s="176">
        <v>0.75</v>
      </c>
      <c r="P13" s="176">
        <v>0.75</v>
      </c>
      <c r="Q13" s="176">
        <v>1.2</v>
      </c>
      <c r="R13" s="176">
        <v>0</v>
      </c>
      <c r="S13" s="176">
        <f t="shared" si="0"/>
        <v>11.489999999999998</v>
      </c>
    </row>
    <row r="14" spans="1:19" ht="12.75">
      <c r="A14" s="174">
        <v>9</v>
      </c>
      <c r="B14" s="30" t="s">
        <v>178</v>
      </c>
      <c r="C14" s="175">
        <v>0</v>
      </c>
      <c r="D14" s="176">
        <v>0</v>
      </c>
      <c r="E14" s="176">
        <v>0.828</v>
      </c>
      <c r="F14" s="176">
        <v>1.2</v>
      </c>
      <c r="G14" s="176">
        <v>1.2</v>
      </c>
      <c r="H14" s="176">
        <v>1.2</v>
      </c>
      <c r="I14" s="176">
        <v>1</v>
      </c>
      <c r="J14" s="176">
        <v>0.75</v>
      </c>
      <c r="K14" s="176">
        <v>0.75</v>
      </c>
      <c r="L14" s="176">
        <v>0.5</v>
      </c>
      <c r="M14" s="176">
        <v>0.75</v>
      </c>
      <c r="N14" s="176">
        <v>0.75</v>
      </c>
      <c r="O14" s="176">
        <v>0.75</v>
      </c>
      <c r="P14" s="176">
        <v>0.75</v>
      </c>
      <c r="Q14" s="176">
        <v>1.2</v>
      </c>
      <c r="R14" s="176">
        <v>0.676</v>
      </c>
      <c r="S14" s="176">
        <f t="shared" si="0"/>
        <v>12.304</v>
      </c>
    </row>
    <row r="15" spans="1:19" ht="22.5">
      <c r="A15" s="174">
        <v>10</v>
      </c>
      <c r="B15" s="30" t="s">
        <v>179</v>
      </c>
      <c r="C15" s="175">
        <v>0</v>
      </c>
      <c r="D15" s="176">
        <v>0</v>
      </c>
      <c r="E15" s="176">
        <v>0.526</v>
      </c>
      <c r="F15" s="176">
        <v>1.2</v>
      </c>
      <c r="G15" s="176">
        <v>1.2</v>
      </c>
      <c r="H15" s="176">
        <v>1.2</v>
      </c>
      <c r="I15" s="176">
        <v>1</v>
      </c>
      <c r="J15" s="176">
        <v>0.75</v>
      </c>
      <c r="K15" s="176">
        <v>0.75</v>
      </c>
      <c r="L15" s="176">
        <v>0.5</v>
      </c>
      <c r="M15" s="176">
        <v>0.75</v>
      </c>
      <c r="N15" s="176">
        <v>0.75</v>
      </c>
      <c r="O15" s="176">
        <v>0.75</v>
      </c>
      <c r="P15" s="176">
        <v>0.75</v>
      </c>
      <c r="Q15" s="176">
        <v>1.2</v>
      </c>
      <c r="R15" s="176">
        <v>0</v>
      </c>
      <c r="S15" s="176">
        <f t="shared" si="0"/>
        <v>11.326</v>
      </c>
    </row>
    <row r="16" spans="1:19" ht="22.5">
      <c r="A16" s="174">
        <v>11</v>
      </c>
      <c r="B16" s="30" t="s">
        <v>180</v>
      </c>
      <c r="C16" s="175">
        <v>0</v>
      </c>
      <c r="D16" s="176">
        <v>0</v>
      </c>
      <c r="E16" s="176">
        <v>0</v>
      </c>
      <c r="F16" s="176">
        <v>1.2</v>
      </c>
      <c r="G16" s="176">
        <v>1.2</v>
      </c>
      <c r="H16" s="176">
        <v>1.2</v>
      </c>
      <c r="I16" s="176">
        <v>1</v>
      </c>
      <c r="J16" s="176">
        <v>0.75</v>
      </c>
      <c r="K16" s="176">
        <v>0.75</v>
      </c>
      <c r="L16" s="176">
        <v>0.5</v>
      </c>
      <c r="M16" s="176">
        <v>0.75</v>
      </c>
      <c r="N16" s="176">
        <v>0.75</v>
      </c>
      <c r="O16" s="176">
        <v>0.75</v>
      </c>
      <c r="P16" s="176">
        <v>0.75</v>
      </c>
      <c r="Q16" s="176">
        <v>1.2</v>
      </c>
      <c r="R16" s="176">
        <v>0</v>
      </c>
      <c r="S16" s="176">
        <f t="shared" si="0"/>
        <v>10.799999999999999</v>
      </c>
    </row>
    <row r="17" spans="1:19" ht="12.75">
      <c r="A17" s="174">
        <v>12</v>
      </c>
      <c r="B17" s="30" t="s">
        <v>181</v>
      </c>
      <c r="C17" s="175">
        <v>0</v>
      </c>
      <c r="D17" s="176">
        <v>0</v>
      </c>
      <c r="E17" s="176">
        <v>0.499</v>
      </c>
      <c r="F17" s="176">
        <v>1.2</v>
      </c>
      <c r="G17" s="176">
        <v>1.2</v>
      </c>
      <c r="H17" s="176">
        <v>1.2</v>
      </c>
      <c r="I17" s="176">
        <v>1</v>
      </c>
      <c r="J17" s="176">
        <v>0.75</v>
      </c>
      <c r="K17" s="176">
        <v>0.75</v>
      </c>
      <c r="L17" s="176">
        <v>0.5</v>
      </c>
      <c r="M17" s="176">
        <v>0.75</v>
      </c>
      <c r="N17" s="176">
        <v>0.75</v>
      </c>
      <c r="O17" s="176">
        <v>0.75</v>
      </c>
      <c r="P17" s="176">
        <v>0.75</v>
      </c>
      <c r="Q17" s="176">
        <v>1.2</v>
      </c>
      <c r="R17" s="176">
        <v>0</v>
      </c>
      <c r="S17" s="176">
        <f t="shared" si="0"/>
        <v>11.299</v>
      </c>
    </row>
    <row r="18" spans="1:19" ht="22.5">
      <c r="A18" s="174">
        <v>13</v>
      </c>
      <c r="B18" s="30" t="s">
        <v>182</v>
      </c>
      <c r="C18" s="175">
        <v>0</v>
      </c>
      <c r="D18" s="176">
        <v>0</v>
      </c>
      <c r="E18" s="176">
        <v>0.308</v>
      </c>
      <c r="F18" s="176">
        <v>1.2</v>
      </c>
      <c r="G18" s="176">
        <v>1.2</v>
      </c>
      <c r="H18" s="176">
        <v>1.2</v>
      </c>
      <c r="I18" s="176">
        <v>1</v>
      </c>
      <c r="J18" s="176">
        <v>0.75</v>
      </c>
      <c r="K18" s="176">
        <v>0.75</v>
      </c>
      <c r="L18" s="176">
        <v>0.5</v>
      </c>
      <c r="M18" s="176">
        <v>0.75</v>
      </c>
      <c r="N18" s="176">
        <v>0.75</v>
      </c>
      <c r="O18" s="176">
        <v>0.75</v>
      </c>
      <c r="P18" s="176">
        <v>0.75</v>
      </c>
      <c r="Q18" s="176">
        <v>1.2</v>
      </c>
      <c r="R18" s="176">
        <v>0</v>
      </c>
      <c r="S18" s="176">
        <f t="shared" si="0"/>
        <v>11.108</v>
      </c>
    </row>
    <row r="19" spans="1:19" ht="12.75">
      <c r="A19" s="174">
        <v>14</v>
      </c>
      <c r="B19" s="30" t="s">
        <v>183</v>
      </c>
      <c r="C19" s="175">
        <v>0</v>
      </c>
      <c r="D19" s="176">
        <v>0.5</v>
      </c>
      <c r="E19" s="176">
        <v>0</v>
      </c>
      <c r="F19" s="176">
        <v>1.2</v>
      </c>
      <c r="G19" s="176">
        <v>1.2</v>
      </c>
      <c r="H19" s="176">
        <v>1.2</v>
      </c>
      <c r="I19" s="176">
        <v>1</v>
      </c>
      <c r="J19" s="176">
        <v>0.75</v>
      </c>
      <c r="K19" s="176">
        <v>0.75</v>
      </c>
      <c r="L19" s="176">
        <v>0.5</v>
      </c>
      <c r="M19" s="176">
        <v>0.75</v>
      </c>
      <c r="N19" s="176">
        <v>0.75</v>
      </c>
      <c r="O19" s="176">
        <v>0.75</v>
      </c>
      <c r="P19" s="176">
        <v>0.75</v>
      </c>
      <c r="Q19" s="176">
        <v>1.2</v>
      </c>
      <c r="R19" s="176">
        <v>0</v>
      </c>
      <c r="S19" s="176">
        <f t="shared" si="0"/>
        <v>11.299999999999999</v>
      </c>
    </row>
    <row r="20" spans="1:19" ht="12.75">
      <c r="A20" s="174">
        <v>15</v>
      </c>
      <c r="B20" s="30" t="s">
        <v>184</v>
      </c>
      <c r="C20" s="175">
        <v>1.371</v>
      </c>
      <c r="D20" s="176">
        <v>0.279</v>
      </c>
      <c r="E20" s="176">
        <v>0.989</v>
      </c>
      <c r="F20" s="176">
        <v>1.2</v>
      </c>
      <c r="G20" s="176">
        <v>1.2</v>
      </c>
      <c r="H20" s="176">
        <v>1.2</v>
      </c>
      <c r="I20" s="176">
        <v>1</v>
      </c>
      <c r="J20" s="176">
        <v>0.75</v>
      </c>
      <c r="K20" s="176">
        <v>0.75</v>
      </c>
      <c r="L20" s="176">
        <v>0.5</v>
      </c>
      <c r="M20" s="176">
        <v>0.75</v>
      </c>
      <c r="N20" s="176">
        <v>0.75</v>
      </c>
      <c r="O20" s="176">
        <v>0.75</v>
      </c>
      <c r="P20" s="176">
        <v>0.75</v>
      </c>
      <c r="Q20" s="176">
        <v>1.2</v>
      </c>
      <c r="R20" s="176">
        <v>0</v>
      </c>
      <c r="S20" s="176">
        <f t="shared" si="0"/>
        <v>13.439</v>
      </c>
    </row>
    <row r="21" spans="1:19" ht="22.5">
      <c r="A21" s="174">
        <v>16</v>
      </c>
      <c r="B21" s="30" t="s">
        <v>185</v>
      </c>
      <c r="C21" s="175">
        <v>0</v>
      </c>
      <c r="D21" s="176">
        <v>0</v>
      </c>
      <c r="E21" s="176">
        <v>0.431</v>
      </c>
      <c r="F21" s="176">
        <v>1.2</v>
      </c>
      <c r="G21" s="176">
        <v>1.2</v>
      </c>
      <c r="H21" s="176">
        <v>1.2</v>
      </c>
      <c r="I21" s="176">
        <v>1</v>
      </c>
      <c r="J21" s="176">
        <v>0.75</v>
      </c>
      <c r="K21" s="176">
        <v>0.75</v>
      </c>
      <c r="L21" s="176">
        <v>0.5</v>
      </c>
      <c r="M21" s="176">
        <v>0.75</v>
      </c>
      <c r="N21" s="176">
        <v>0.75</v>
      </c>
      <c r="O21" s="176">
        <v>0.75</v>
      </c>
      <c r="P21" s="176">
        <v>0.75</v>
      </c>
      <c r="Q21" s="176">
        <v>1.2</v>
      </c>
      <c r="R21" s="176">
        <v>0</v>
      </c>
      <c r="S21" s="176">
        <f t="shared" si="0"/>
        <v>11.230999999999998</v>
      </c>
    </row>
    <row r="22" spans="1:19" ht="12.75">
      <c r="A22" s="174">
        <v>17</v>
      </c>
      <c r="B22" s="30" t="s">
        <v>186</v>
      </c>
      <c r="C22" s="175">
        <v>0</v>
      </c>
      <c r="D22" s="176">
        <v>0</v>
      </c>
      <c r="E22" s="176">
        <v>0.222</v>
      </c>
      <c r="F22" s="176">
        <v>1.2</v>
      </c>
      <c r="G22" s="176">
        <v>1.2</v>
      </c>
      <c r="H22" s="176">
        <v>1.2</v>
      </c>
      <c r="I22" s="176">
        <v>1</v>
      </c>
      <c r="J22" s="176">
        <v>0.75</v>
      </c>
      <c r="K22" s="176">
        <v>0.75</v>
      </c>
      <c r="L22" s="176">
        <v>0.5</v>
      </c>
      <c r="M22" s="176">
        <v>0</v>
      </c>
      <c r="N22" s="176">
        <v>0.75</v>
      </c>
      <c r="O22" s="176">
        <v>0.75</v>
      </c>
      <c r="P22" s="176">
        <v>0.75</v>
      </c>
      <c r="Q22" s="176">
        <v>0</v>
      </c>
      <c r="R22" s="176">
        <v>0.913</v>
      </c>
      <c r="S22" s="176">
        <f t="shared" si="0"/>
        <v>9.985</v>
      </c>
    </row>
    <row r="23" spans="1:19" ht="12.75">
      <c r="A23" s="174">
        <v>18</v>
      </c>
      <c r="B23" s="30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</row>
    <row r="24" spans="1:19" ht="12.75">
      <c r="A24" s="174">
        <v>19</v>
      </c>
      <c r="B24" s="30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</row>
    <row r="25" spans="1:19" ht="12.75">
      <c r="A25" s="174">
        <v>20</v>
      </c>
      <c r="B25" s="30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</row>
    <row r="26" spans="1:19" ht="12.75">
      <c r="A26" s="174">
        <v>21</v>
      </c>
      <c r="B26" s="30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</row>
    <row r="27" spans="1:19" ht="12.75">
      <c r="A27" s="174">
        <v>22</v>
      </c>
      <c r="B27" s="30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</row>
    <row r="28" spans="1:19" ht="12.75">
      <c r="A28" s="174">
        <v>23</v>
      </c>
      <c r="B28" s="30"/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</row>
    <row r="29" spans="1:19" ht="12.75">
      <c r="A29" s="174">
        <v>24</v>
      </c>
      <c r="B29" s="30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D13">
      <selection activeCell="H24" sqref="H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64" t="s">
        <v>3</v>
      </c>
      <c r="B3" s="262" t="s">
        <v>102</v>
      </c>
      <c r="C3" s="28" t="s">
        <v>120</v>
      </c>
      <c r="D3" s="35" t="s">
        <v>198</v>
      </c>
      <c r="E3" s="35" t="s">
        <v>197</v>
      </c>
      <c r="F3" s="35" t="s">
        <v>195</v>
      </c>
      <c r="G3" s="95" t="s">
        <v>131</v>
      </c>
      <c r="H3" s="5" t="s">
        <v>24</v>
      </c>
      <c r="I3" s="265" t="s">
        <v>4</v>
      </c>
      <c r="J3" s="265" t="s">
        <v>5</v>
      </c>
      <c r="K3" s="5" t="s">
        <v>6</v>
      </c>
    </row>
    <row r="4" spans="1:11" s="10" customFormat="1" ht="37.5" customHeight="1">
      <c r="A4" s="264"/>
      <c r="B4" s="262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67"/>
      <c r="J4" s="267"/>
      <c r="K4" s="8" t="s">
        <v>25</v>
      </c>
    </row>
    <row r="5" spans="1:11" s="1" customFormat="1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52">
        <v>4030</v>
      </c>
      <c r="E6" s="13">
        <v>44.2</v>
      </c>
      <c r="F6" s="52">
        <v>623.9</v>
      </c>
      <c r="G6" s="13">
        <f>D6-E6-F6</f>
        <v>3361.9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22.5">
      <c r="A7" s="11">
        <v>2</v>
      </c>
      <c r="B7" s="16" t="s">
        <v>172</v>
      </c>
      <c r="C7" s="52">
        <v>0</v>
      </c>
      <c r="D7" s="52">
        <v>3687.6</v>
      </c>
      <c r="E7" s="13">
        <v>44.2</v>
      </c>
      <c r="F7" s="52">
        <v>555.6</v>
      </c>
      <c r="G7" s="13">
        <f aca="true" t="shared" si="2" ref="G7:G22">D7-E7-F7</f>
        <v>3087.8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52">
        <v>0</v>
      </c>
      <c r="D8" s="52">
        <v>4871.2</v>
      </c>
      <c r="E8" s="13">
        <v>110.3</v>
      </c>
      <c r="F8" s="52">
        <v>855.3</v>
      </c>
      <c r="G8" s="13">
        <f t="shared" si="2"/>
        <v>3905.5999999999995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52">
        <v>0</v>
      </c>
      <c r="D9" s="52">
        <v>5810.6</v>
      </c>
      <c r="E9" s="13">
        <v>1030.8</v>
      </c>
      <c r="F9" s="52">
        <v>787.3</v>
      </c>
      <c r="G9" s="13">
        <f t="shared" si="2"/>
        <v>3992.5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52">
        <v>0</v>
      </c>
      <c r="D10" s="52">
        <v>3606.5</v>
      </c>
      <c r="E10" s="13">
        <v>110.3</v>
      </c>
      <c r="F10" s="52">
        <v>650.3</v>
      </c>
      <c r="G10" s="13">
        <f t="shared" si="2"/>
        <v>2845.8999999999996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52">
        <v>0</v>
      </c>
      <c r="D11" s="52">
        <v>4147.6</v>
      </c>
      <c r="E11" s="13">
        <v>1030.8</v>
      </c>
      <c r="F11" s="52">
        <v>497.7</v>
      </c>
      <c r="G11" s="13">
        <f t="shared" si="2"/>
        <v>2619.1000000000004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52">
        <v>0</v>
      </c>
      <c r="D12" s="52">
        <v>2506.2</v>
      </c>
      <c r="E12" s="13">
        <v>44.1</v>
      </c>
      <c r="F12" s="52">
        <v>419.7</v>
      </c>
      <c r="G12" s="13">
        <f t="shared" si="2"/>
        <v>2042.3999999999999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52">
        <v>0</v>
      </c>
      <c r="D13" s="52">
        <v>3259.5</v>
      </c>
      <c r="E13" s="13">
        <v>44.2</v>
      </c>
      <c r="F13" s="52">
        <v>399.1</v>
      </c>
      <c r="G13" s="13">
        <f t="shared" si="2"/>
        <v>2816.2000000000003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52">
        <v>0</v>
      </c>
      <c r="D14" s="52">
        <v>6180.5</v>
      </c>
      <c r="E14" s="13">
        <v>110.4</v>
      </c>
      <c r="F14" s="52">
        <v>1139.1</v>
      </c>
      <c r="G14" s="13">
        <f t="shared" si="2"/>
        <v>4931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52">
        <v>0</v>
      </c>
      <c r="D15" s="52">
        <v>2796.1</v>
      </c>
      <c r="E15" s="13">
        <v>44.2</v>
      </c>
      <c r="F15" s="52">
        <v>299.7</v>
      </c>
      <c r="G15" s="13">
        <f t="shared" si="2"/>
        <v>2452.2000000000003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52">
        <v>0</v>
      </c>
      <c r="D16" s="52">
        <v>3817.8</v>
      </c>
      <c r="E16" s="13">
        <v>1030.8</v>
      </c>
      <c r="F16" s="52">
        <v>541.2</v>
      </c>
      <c r="G16" s="13">
        <f t="shared" si="2"/>
        <v>2245.8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52">
        <v>0</v>
      </c>
      <c r="D17" s="52">
        <v>4440.6</v>
      </c>
      <c r="E17" s="13">
        <v>44.2</v>
      </c>
      <c r="F17" s="52">
        <v>792.8</v>
      </c>
      <c r="G17" s="13">
        <f t="shared" si="2"/>
        <v>3603.6000000000004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52">
        <v>0</v>
      </c>
      <c r="D18" s="52">
        <v>4494.7</v>
      </c>
      <c r="E18" s="13">
        <v>110.3</v>
      </c>
      <c r="F18" s="52">
        <v>748.9</v>
      </c>
      <c r="G18" s="13">
        <f t="shared" si="2"/>
        <v>3635.4999999999995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52">
        <v>0</v>
      </c>
      <c r="D19" s="52">
        <v>4006.7</v>
      </c>
      <c r="E19" s="13">
        <v>1529.1</v>
      </c>
      <c r="F19" s="52">
        <v>342.7</v>
      </c>
      <c r="G19" s="13">
        <f t="shared" si="2"/>
        <v>2134.9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52">
        <v>0</v>
      </c>
      <c r="D20" s="52">
        <v>22812.4</v>
      </c>
      <c r="E20" s="13">
        <v>987.8</v>
      </c>
      <c r="F20" s="52">
        <v>3056</v>
      </c>
      <c r="G20" s="13">
        <f t="shared" si="2"/>
        <v>18768.600000000002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52">
        <v>0</v>
      </c>
      <c r="D21" s="52">
        <v>2988.3</v>
      </c>
      <c r="E21" s="13">
        <v>44.2</v>
      </c>
      <c r="F21" s="52">
        <v>392.8</v>
      </c>
      <c r="G21" s="13">
        <f t="shared" si="2"/>
        <v>2551.3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52">
        <v>0</v>
      </c>
      <c r="D22" s="52">
        <v>5880.4</v>
      </c>
      <c r="E22" s="13">
        <v>110.4</v>
      </c>
      <c r="F22" s="52">
        <v>1425.7</v>
      </c>
      <c r="G22" s="13">
        <f t="shared" si="2"/>
        <v>4344.3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18</v>
      </c>
      <c r="B23" s="16"/>
      <c r="C23" s="52"/>
      <c r="D23" s="52"/>
      <c r="E23" s="13"/>
      <c r="F23" s="52"/>
      <c r="G23" s="13"/>
      <c r="H23" s="34"/>
      <c r="J23" s="14"/>
      <c r="K23" s="14">
        <f t="shared" si="1"/>
        <v>0</v>
      </c>
    </row>
    <row r="24" spans="1:11" ht="11.25">
      <c r="A24" s="11">
        <v>19</v>
      </c>
      <c r="B24" s="16"/>
      <c r="C24" s="52"/>
      <c r="D24" s="52"/>
      <c r="E24" s="13"/>
      <c r="F24" s="52"/>
      <c r="G24" s="13"/>
      <c r="H24" s="34"/>
      <c r="J24" s="14"/>
      <c r="K24" s="14">
        <f t="shared" si="1"/>
        <v>0</v>
      </c>
    </row>
    <row r="25" spans="1:11" ht="11.25">
      <c r="A25" s="11">
        <v>20</v>
      </c>
      <c r="B25" s="16"/>
      <c r="C25" s="52"/>
      <c r="D25" s="52"/>
      <c r="E25" s="13"/>
      <c r="F25" s="52"/>
      <c r="G25" s="13"/>
      <c r="H25" s="34"/>
      <c r="J25" s="14"/>
      <c r="K25" s="14">
        <f t="shared" si="1"/>
        <v>0</v>
      </c>
    </row>
    <row r="26" spans="1:11" ht="11.25">
      <c r="A26" s="11">
        <v>21</v>
      </c>
      <c r="B26" s="16"/>
      <c r="C26" s="52"/>
      <c r="D26" s="52"/>
      <c r="E26" s="13"/>
      <c r="F26" s="52"/>
      <c r="G26" s="13"/>
      <c r="H26" s="34"/>
      <c r="J26" s="14"/>
      <c r="K26" s="14">
        <f t="shared" si="1"/>
        <v>0</v>
      </c>
    </row>
    <row r="27" spans="1:11" ht="11.25">
      <c r="A27" s="11">
        <v>22</v>
      </c>
      <c r="B27" s="16"/>
      <c r="C27" s="12"/>
      <c r="D27" s="53"/>
      <c r="E27" s="18"/>
      <c r="F27" s="53"/>
      <c r="G27" s="13"/>
      <c r="H27" s="34"/>
      <c r="J27" s="14"/>
      <c r="K27" s="14">
        <f t="shared" si="1"/>
        <v>0</v>
      </c>
    </row>
    <row r="28" spans="1:11" ht="11.25">
      <c r="A28" s="11">
        <v>23</v>
      </c>
      <c r="B28" s="16"/>
      <c r="C28" s="12"/>
      <c r="D28" s="53"/>
      <c r="E28" s="18"/>
      <c r="F28" s="53"/>
      <c r="G28" s="13"/>
      <c r="H28" s="34"/>
      <c r="J28" s="14"/>
      <c r="K28" s="14">
        <f t="shared" si="1"/>
        <v>0</v>
      </c>
    </row>
    <row r="29" spans="1:11" ht="11.25">
      <c r="A29" s="11">
        <v>24</v>
      </c>
      <c r="B29" s="16"/>
      <c r="C29" s="12"/>
      <c r="D29" s="53"/>
      <c r="E29" s="18"/>
      <c r="F29" s="53"/>
      <c r="G29" s="13"/>
      <c r="H29" s="34"/>
      <c r="J29" s="14"/>
      <c r="K29" s="14">
        <f t="shared" si="1"/>
        <v>0</v>
      </c>
    </row>
    <row r="30" spans="1:11" ht="11.25">
      <c r="A30" s="212" t="s">
        <v>39</v>
      </c>
      <c r="B30" s="213"/>
      <c r="C30" s="179">
        <f>SUM(C6:C29)</f>
        <v>0</v>
      </c>
      <c r="D30" s="179">
        <f>SUM(D6:D29)</f>
        <v>89336.7</v>
      </c>
      <c r="E30" s="183">
        <f>SUM(E6:E29)</f>
        <v>6470.299999999999</v>
      </c>
      <c r="F30" s="179">
        <f>SUM(F6:F29)</f>
        <v>13527.800000000001</v>
      </c>
      <c r="G30" s="184">
        <f>SUM(G6:G29)</f>
        <v>69338.6</v>
      </c>
      <c r="H30" s="55" t="s">
        <v>8</v>
      </c>
      <c r="I30" s="56" t="s">
        <v>8</v>
      </c>
      <c r="J30" s="193">
        <v>0.75</v>
      </c>
      <c r="K30" s="57" t="s">
        <v>8</v>
      </c>
    </row>
    <row r="31" spans="1:9" s="25" customFormat="1" ht="11.25">
      <c r="A31" s="21"/>
      <c r="B31" s="22"/>
      <c r="C31" s="22"/>
      <c r="D31" s="23"/>
      <c r="E31" s="23"/>
      <c r="F31" s="195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A13" sqref="A1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64" t="s">
        <v>9</v>
      </c>
      <c r="B3" s="262" t="s">
        <v>102</v>
      </c>
      <c r="C3" s="28" t="s">
        <v>121</v>
      </c>
      <c r="D3" s="35" t="s">
        <v>200</v>
      </c>
      <c r="E3" s="35" t="s">
        <v>199</v>
      </c>
      <c r="F3" s="29" t="s">
        <v>122</v>
      </c>
      <c r="G3" s="5" t="s">
        <v>24</v>
      </c>
      <c r="H3" s="265" t="s">
        <v>4</v>
      </c>
      <c r="I3" s="265" t="s">
        <v>5</v>
      </c>
      <c r="J3" s="6" t="s">
        <v>6</v>
      </c>
    </row>
    <row r="4" spans="1:10" s="10" customFormat="1" ht="42.75" customHeight="1">
      <c r="A4" s="264"/>
      <c r="B4" s="262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67"/>
      <c r="I4" s="267"/>
      <c r="J4" s="9" t="s">
        <v>29</v>
      </c>
    </row>
    <row r="5" spans="1:10" s="49" customFormat="1" ht="1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13">
        <v>335.6</v>
      </c>
      <c r="E6" s="51">
        <v>143</v>
      </c>
      <c r="F6" s="13">
        <f>D6+E6</f>
        <v>478.6</v>
      </c>
      <c r="G6" s="34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172</v>
      </c>
      <c r="C7" s="12">
        <v>0</v>
      </c>
      <c r="D7" s="13">
        <v>306.8</v>
      </c>
      <c r="E7" s="52">
        <v>352.1</v>
      </c>
      <c r="F7" s="13">
        <f aca="true" t="shared" si="1" ref="F7:F22">D7+E7</f>
        <v>658.9000000000001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13">
        <v>686.1</v>
      </c>
      <c r="E8" s="52">
        <v>226.1</v>
      </c>
      <c r="F8" s="13">
        <f t="shared" si="1"/>
        <v>912.2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13">
        <v>427.2</v>
      </c>
      <c r="E9" s="52">
        <v>930</v>
      </c>
      <c r="F9" s="13">
        <f t="shared" si="1"/>
        <v>1357.2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13">
        <v>1915.1</v>
      </c>
      <c r="E10" s="52">
        <v>199.7</v>
      </c>
      <c r="F10" s="13">
        <f t="shared" si="1"/>
        <v>2114.7999999999997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13">
        <v>505</v>
      </c>
      <c r="E11" s="52">
        <v>176.8</v>
      </c>
      <c r="F11" s="13">
        <f t="shared" si="1"/>
        <v>681.8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13">
        <v>263</v>
      </c>
      <c r="E12" s="52">
        <v>117.1</v>
      </c>
      <c r="F12" s="13">
        <f t="shared" si="1"/>
        <v>380.1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13">
        <v>1301.5</v>
      </c>
      <c r="E13" s="52">
        <v>164.2</v>
      </c>
      <c r="F13" s="13">
        <f t="shared" si="1"/>
        <v>1465.7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13">
        <v>1810.1</v>
      </c>
      <c r="E14" s="52">
        <v>67.4</v>
      </c>
      <c r="F14" s="13">
        <f t="shared" si="1"/>
        <v>1877.5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13">
        <v>266</v>
      </c>
      <c r="E15" s="52">
        <v>137</v>
      </c>
      <c r="F15" s="13">
        <f t="shared" si="1"/>
        <v>403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13">
        <v>162.9</v>
      </c>
      <c r="E16" s="52">
        <v>207.2</v>
      </c>
      <c r="F16" s="13">
        <f t="shared" si="1"/>
        <v>370.1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13">
        <v>639.4</v>
      </c>
      <c r="E17" s="52">
        <v>416.1</v>
      </c>
      <c r="F17" s="13">
        <f t="shared" si="1"/>
        <v>1055.5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13">
        <v>552.2</v>
      </c>
      <c r="E18" s="52">
        <v>209.2</v>
      </c>
      <c r="F18" s="13">
        <f t="shared" si="1"/>
        <v>761.4000000000001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13">
        <v>433.8</v>
      </c>
      <c r="E19" s="52">
        <v>51.2</v>
      </c>
      <c r="F19" s="13">
        <f t="shared" si="1"/>
        <v>485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13">
        <v>17928.5</v>
      </c>
      <c r="E20" s="52">
        <v>24</v>
      </c>
      <c r="F20" s="13">
        <f t="shared" si="1"/>
        <v>17952.5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13">
        <v>529.6</v>
      </c>
      <c r="E21" s="52">
        <v>191</v>
      </c>
      <c r="F21" s="13">
        <f t="shared" si="1"/>
        <v>720.6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13">
        <v>1694.7</v>
      </c>
      <c r="E22" s="52">
        <v>150.6</v>
      </c>
      <c r="F22" s="13">
        <f t="shared" si="1"/>
        <v>1845.3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18</v>
      </c>
      <c r="B23" s="16"/>
      <c r="C23" s="12"/>
      <c r="D23" s="13"/>
      <c r="E23" s="52"/>
      <c r="F23" s="13"/>
      <c r="G23" s="34"/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2"/>
      <c r="F24" s="13"/>
      <c r="G24" s="34"/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2"/>
      <c r="F25" s="13"/>
      <c r="G25" s="34"/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2"/>
      <c r="F26" s="13"/>
      <c r="G26" s="34"/>
      <c r="I26" s="14">
        <v>0.5</v>
      </c>
      <c r="J26" s="14">
        <f t="shared" si="0"/>
        <v>0</v>
      </c>
    </row>
    <row r="27" spans="1:10" s="46" customFormat="1" ht="11.25">
      <c r="A27" s="40">
        <v>22</v>
      </c>
      <c r="B27" s="41"/>
      <c r="C27" s="42"/>
      <c r="D27" s="43"/>
      <c r="E27" s="59"/>
      <c r="F27" s="13"/>
      <c r="G27" s="44"/>
      <c r="H27" s="1"/>
      <c r="I27" s="45">
        <v>0.5</v>
      </c>
      <c r="J27" s="45">
        <f t="shared" si="0"/>
        <v>0</v>
      </c>
    </row>
    <row r="28" spans="1:10" ht="11.25">
      <c r="A28" s="11">
        <v>23</v>
      </c>
      <c r="B28" s="16"/>
      <c r="C28" s="12"/>
      <c r="D28" s="18"/>
      <c r="E28" s="53"/>
      <c r="F28" s="13"/>
      <c r="G28" s="34"/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3"/>
      <c r="F29" s="13"/>
      <c r="G29" s="34"/>
      <c r="I29" s="14">
        <v>0.5</v>
      </c>
      <c r="J29" s="14">
        <f t="shared" si="0"/>
        <v>0</v>
      </c>
    </row>
    <row r="30" spans="1:10" ht="11.25">
      <c r="A30" s="212" t="s">
        <v>39</v>
      </c>
      <c r="B30" s="213"/>
      <c r="C30" s="179">
        <f>SUM(C6:C29)</f>
        <v>0</v>
      </c>
      <c r="D30" s="179">
        <f>SUM(D6:D29)</f>
        <v>29757.499999999996</v>
      </c>
      <c r="E30" s="179">
        <f>SUM(E6:E29)</f>
        <v>3762.6999999999994</v>
      </c>
      <c r="F30" s="179">
        <f>SUM(F6:F29)</f>
        <v>33520.2</v>
      </c>
      <c r="G30" s="55" t="s">
        <v>8</v>
      </c>
      <c r="H30" s="56" t="s">
        <v>8</v>
      </c>
      <c r="I30" s="193">
        <v>0.5</v>
      </c>
      <c r="J30" s="57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D10">
      <selection activeCell="F9" sqref="F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6" t="s">
        <v>146</v>
      </c>
      <c r="D2" s="276"/>
      <c r="E2" s="276"/>
      <c r="F2" s="276"/>
      <c r="G2" s="276"/>
      <c r="H2" s="276"/>
      <c r="I2" s="276"/>
      <c r="J2" s="276"/>
      <c r="K2" s="276"/>
      <c r="L2" s="4"/>
      <c r="M2" s="4"/>
      <c r="N2" s="4"/>
      <c r="O2" s="4"/>
      <c r="P2" s="4"/>
      <c r="Q2" s="4"/>
    </row>
    <row r="3" spans="1:17" ht="13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4"/>
      <c r="M3" s="4"/>
      <c r="N3" s="4"/>
      <c r="O3" s="4"/>
      <c r="P3" s="4"/>
      <c r="Q3" s="4"/>
    </row>
    <row r="4" spans="1:20" ht="195.75" customHeight="1">
      <c r="A4" s="264" t="s">
        <v>9</v>
      </c>
      <c r="B4" s="262" t="s">
        <v>102</v>
      </c>
      <c r="C4" s="5" t="s">
        <v>218</v>
      </c>
      <c r="D4" s="5" t="s">
        <v>207</v>
      </c>
      <c r="E4" s="35" t="s">
        <v>31</v>
      </c>
      <c r="F4" s="35" t="s">
        <v>194</v>
      </c>
      <c r="G4" s="35" t="s">
        <v>206</v>
      </c>
      <c r="H4" s="80" t="s">
        <v>132</v>
      </c>
      <c r="I4" s="35" t="s">
        <v>205</v>
      </c>
      <c r="J4" s="35" t="s">
        <v>204</v>
      </c>
      <c r="K4" s="5" t="s">
        <v>203</v>
      </c>
      <c r="L4" s="6" t="s">
        <v>133</v>
      </c>
      <c r="M4" s="35" t="s">
        <v>198</v>
      </c>
      <c r="N4" s="35" t="s">
        <v>202</v>
      </c>
      <c r="O4" s="35" t="s">
        <v>201</v>
      </c>
      <c r="P4" s="29" t="s">
        <v>147</v>
      </c>
      <c r="Q4" s="5" t="s">
        <v>60</v>
      </c>
      <c r="R4" s="265" t="s">
        <v>4</v>
      </c>
      <c r="S4" s="265" t="s">
        <v>10</v>
      </c>
      <c r="T4" s="6" t="s">
        <v>6</v>
      </c>
    </row>
    <row r="5" spans="1:20" s="10" customFormat="1" ht="45.75" customHeight="1">
      <c r="A5" s="264"/>
      <c r="B5" s="262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8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67"/>
      <c r="S5" s="267"/>
      <c r="T5" s="9" t="s">
        <v>35</v>
      </c>
    </row>
    <row r="6" spans="1:20" s="10" customFormat="1" ht="13.5" customHeight="1">
      <c r="A6" s="48">
        <v>1</v>
      </c>
      <c r="B6" s="48">
        <v>2</v>
      </c>
      <c r="C6" s="48">
        <v>3</v>
      </c>
      <c r="D6" s="48">
        <v>4</v>
      </c>
      <c r="E6" s="8">
        <v>5</v>
      </c>
      <c r="F6" s="8">
        <v>6</v>
      </c>
      <c r="G6" s="8">
        <v>7</v>
      </c>
      <c r="H6" s="81" t="s">
        <v>56</v>
      </c>
      <c r="I6" s="8">
        <v>9</v>
      </c>
      <c r="J6" s="8">
        <v>10</v>
      </c>
      <c r="K6" s="8">
        <v>11</v>
      </c>
      <c r="L6" s="8">
        <v>12</v>
      </c>
      <c r="M6" s="48">
        <v>13</v>
      </c>
      <c r="N6" s="48">
        <v>14</v>
      </c>
      <c r="O6" s="48">
        <v>15</v>
      </c>
      <c r="P6" s="4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8">
        <v>0</v>
      </c>
      <c r="D7" s="58">
        <v>0</v>
      </c>
      <c r="E7" s="32">
        <f>D7-C7</f>
        <v>0</v>
      </c>
      <c r="F7" s="32">
        <v>4147.7</v>
      </c>
      <c r="G7" s="32">
        <v>668.1</v>
      </c>
      <c r="H7" s="82">
        <f>F7-G7</f>
        <v>3479.6</v>
      </c>
      <c r="I7" s="47">
        <v>55.4</v>
      </c>
      <c r="J7" s="47">
        <v>5.4</v>
      </c>
      <c r="K7" s="32">
        <f>I7-J7</f>
        <v>50</v>
      </c>
      <c r="L7" s="12">
        <f>SUM(H7-K7)</f>
        <v>3429.6</v>
      </c>
      <c r="M7" s="52">
        <v>4030</v>
      </c>
      <c r="N7" s="13">
        <v>44.2</v>
      </c>
      <c r="O7" s="52">
        <v>623.9</v>
      </c>
      <c r="P7" s="13">
        <f>M7-N7-O7</f>
        <v>3361.9</v>
      </c>
      <c r="Q7" s="17">
        <f>L7/P7*100</f>
        <v>102.01374222909662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22.5">
      <c r="A8" s="11">
        <v>2</v>
      </c>
      <c r="B8" s="16" t="s">
        <v>172</v>
      </c>
      <c r="C8" s="58">
        <v>0</v>
      </c>
      <c r="D8" s="58">
        <v>0</v>
      </c>
      <c r="E8" s="32">
        <f aca="true" t="shared" si="1" ref="E8:E23">D8-C8</f>
        <v>0</v>
      </c>
      <c r="F8" s="32">
        <v>3761.5</v>
      </c>
      <c r="G8" s="32">
        <v>599.8</v>
      </c>
      <c r="H8" s="82">
        <f aca="true" t="shared" si="2" ref="H8:H23">F8-G8</f>
        <v>3161.7</v>
      </c>
      <c r="I8" s="47">
        <v>32.5</v>
      </c>
      <c r="J8" s="47">
        <v>0.5</v>
      </c>
      <c r="K8" s="32">
        <f aca="true" t="shared" si="3" ref="K8:K23">I8-J8</f>
        <v>32</v>
      </c>
      <c r="L8" s="12">
        <f aca="true" t="shared" si="4" ref="L8:L31">SUM(H8-K8)</f>
        <v>3129.7</v>
      </c>
      <c r="M8" s="52">
        <v>3687.6</v>
      </c>
      <c r="N8" s="13">
        <v>44.2</v>
      </c>
      <c r="O8" s="52">
        <v>555.6</v>
      </c>
      <c r="P8" s="13">
        <f aca="true" t="shared" si="5" ref="P8:P23">M8-N8-O8</f>
        <v>3087.8</v>
      </c>
      <c r="Q8" s="17">
        <f aca="true" t="shared" si="6" ref="Q8:Q23">L8/P8*100</f>
        <v>101.35695317054211</v>
      </c>
      <c r="R8" s="1">
        <v>1</v>
      </c>
      <c r="S8" s="14">
        <v>0.75</v>
      </c>
      <c r="T8" s="14">
        <f t="shared" si="0"/>
        <v>0.75</v>
      </c>
    </row>
    <row r="9" spans="1:20" ht="22.5">
      <c r="A9" s="11">
        <v>3</v>
      </c>
      <c r="B9" s="16" t="s">
        <v>173</v>
      </c>
      <c r="C9" s="58">
        <v>0</v>
      </c>
      <c r="D9" s="58">
        <v>0</v>
      </c>
      <c r="E9" s="32">
        <f t="shared" si="1"/>
        <v>0</v>
      </c>
      <c r="F9" s="32">
        <v>4982.8</v>
      </c>
      <c r="G9" s="32">
        <v>965.6</v>
      </c>
      <c r="H9" s="82">
        <f t="shared" si="2"/>
        <v>4017.2000000000003</v>
      </c>
      <c r="I9" s="47">
        <v>54.6</v>
      </c>
      <c r="J9" s="47">
        <v>15</v>
      </c>
      <c r="K9" s="32">
        <f t="shared" si="3"/>
        <v>39.6</v>
      </c>
      <c r="L9" s="12">
        <f t="shared" si="4"/>
        <v>3977.6000000000004</v>
      </c>
      <c r="M9" s="52">
        <v>4871.2</v>
      </c>
      <c r="N9" s="13">
        <v>110.3</v>
      </c>
      <c r="O9" s="52">
        <v>855.3</v>
      </c>
      <c r="P9" s="13">
        <f t="shared" si="5"/>
        <v>3905.5999999999995</v>
      </c>
      <c r="Q9" s="17">
        <f t="shared" si="6"/>
        <v>101.8435067595248</v>
      </c>
      <c r="R9" s="1">
        <v>1</v>
      </c>
      <c r="S9" s="14">
        <v>0.75</v>
      </c>
      <c r="T9" s="14">
        <f t="shared" si="0"/>
        <v>0.75</v>
      </c>
    </row>
    <row r="10" spans="1:20" ht="22.5">
      <c r="A10" s="11">
        <v>4</v>
      </c>
      <c r="B10" s="16" t="s">
        <v>174</v>
      </c>
      <c r="C10" s="58">
        <v>0</v>
      </c>
      <c r="D10" s="58">
        <v>0</v>
      </c>
      <c r="E10" s="32">
        <f t="shared" si="1"/>
        <v>0</v>
      </c>
      <c r="F10" s="32">
        <v>5911.5</v>
      </c>
      <c r="G10" s="32">
        <v>1818.1</v>
      </c>
      <c r="H10" s="82">
        <f t="shared" si="2"/>
        <v>4093.4</v>
      </c>
      <c r="I10" s="47">
        <v>78.2</v>
      </c>
      <c r="J10" s="47">
        <v>0</v>
      </c>
      <c r="K10" s="32">
        <f t="shared" si="3"/>
        <v>78.2</v>
      </c>
      <c r="L10" s="12">
        <f t="shared" si="4"/>
        <v>4015.2000000000003</v>
      </c>
      <c r="M10" s="52">
        <v>5810.6</v>
      </c>
      <c r="N10" s="13">
        <v>1030.8</v>
      </c>
      <c r="O10" s="52">
        <v>787.3</v>
      </c>
      <c r="P10" s="13">
        <f t="shared" si="5"/>
        <v>3992.5</v>
      </c>
      <c r="Q10" s="17">
        <f t="shared" si="6"/>
        <v>100.56856606136506</v>
      </c>
      <c r="R10" s="1">
        <v>1</v>
      </c>
      <c r="S10" s="14">
        <v>0.75</v>
      </c>
      <c r="T10" s="14">
        <f t="shared" si="0"/>
        <v>0.75</v>
      </c>
    </row>
    <row r="11" spans="1:20" ht="22.5">
      <c r="A11" s="11">
        <v>5</v>
      </c>
      <c r="B11" s="16" t="s">
        <v>175</v>
      </c>
      <c r="C11" s="58">
        <v>0</v>
      </c>
      <c r="D11" s="58">
        <v>0</v>
      </c>
      <c r="E11" s="32">
        <f t="shared" si="1"/>
        <v>0</v>
      </c>
      <c r="F11" s="32">
        <v>3772.7</v>
      </c>
      <c r="G11" s="32">
        <v>760.6</v>
      </c>
      <c r="H11" s="82">
        <f t="shared" si="2"/>
        <v>3012.1</v>
      </c>
      <c r="I11" s="47">
        <v>86.7</v>
      </c>
      <c r="J11" s="47">
        <v>20</v>
      </c>
      <c r="K11" s="32">
        <f t="shared" si="3"/>
        <v>66.7</v>
      </c>
      <c r="L11" s="12">
        <f t="shared" si="4"/>
        <v>2945.4</v>
      </c>
      <c r="M11" s="52">
        <v>3606.5</v>
      </c>
      <c r="N11" s="13">
        <v>110.3</v>
      </c>
      <c r="O11" s="52">
        <v>650.3</v>
      </c>
      <c r="P11" s="13">
        <f t="shared" si="5"/>
        <v>2845.8999999999996</v>
      </c>
      <c r="Q11" s="17">
        <f t="shared" si="6"/>
        <v>103.49625777434206</v>
      </c>
      <c r="R11" s="1">
        <v>1</v>
      </c>
      <c r="S11" s="14">
        <v>0.75</v>
      </c>
      <c r="T11" s="14">
        <f t="shared" si="0"/>
        <v>0.75</v>
      </c>
    </row>
    <row r="12" spans="1:20" ht="22.5">
      <c r="A12" s="11">
        <v>6</v>
      </c>
      <c r="B12" s="16" t="s">
        <v>176</v>
      </c>
      <c r="C12" s="58">
        <v>0</v>
      </c>
      <c r="D12" s="58">
        <v>0</v>
      </c>
      <c r="E12" s="32">
        <f t="shared" si="1"/>
        <v>0</v>
      </c>
      <c r="F12" s="32">
        <v>4154.2</v>
      </c>
      <c r="G12" s="32">
        <v>1528.6</v>
      </c>
      <c r="H12" s="82">
        <f t="shared" si="2"/>
        <v>2625.6</v>
      </c>
      <c r="I12" s="47">
        <v>39</v>
      </c>
      <c r="J12" s="47">
        <v>0</v>
      </c>
      <c r="K12" s="32">
        <f t="shared" si="3"/>
        <v>39</v>
      </c>
      <c r="L12" s="12">
        <f t="shared" si="4"/>
        <v>2586.6</v>
      </c>
      <c r="M12" s="52">
        <v>4147.7</v>
      </c>
      <c r="N12" s="13">
        <v>1030.8</v>
      </c>
      <c r="O12" s="52">
        <v>497.7</v>
      </c>
      <c r="P12" s="13">
        <f t="shared" si="5"/>
        <v>2619.2</v>
      </c>
      <c r="Q12" s="17">
        <f t="shared" si="6"/>
        <v>98.75534514355529</v>
      </c>
      <c r="R12" s="1">
        <v>1</v>
      </c>
      <c r="S12" s="14">
        <v>0.75</v>
      </c>
      <c r="T12" s="14">
        <f t="shared" si="0"/>
        <v>0.75</v>
      </c>
    </row>
    <row r="13" spans="1:20" ht="22.5">
      <c r="A13" s="11">
        <v>7</v>
      </c>
      <c r="B13" s="16" t="s">
        <v>177</v>
      </c>
      <c r="C13" s="58">
        <v>0</v>
      </c>
      <c r="D13" s="58">
        <v>0</v>
      </c>
      <c r="E13" s="32">
        <f t="shared" si="1"/>
        <v>0</v>
      </c>
      <c r="F13" s="32">
        <v>2508.5</v>
      </c>
      <c r="G13" s="32">
        <v>463.8</v>
      </c>
      <c r="H13" s="82">
        <f t="shared" si="2"/>
        <v>2044.7</v>
      </c>
      <c r="I13" s="47">
        <v>67.6</v>
      </c>
      <c r="J13" s="47">
        <v>0</v>
      </c>
      <c r="K13" s="32">
        <f t="shared" si="3"/>
        <v>67.6</v>
      </c>
      <c r="L13" s="12">
        <f t="shared" si="4"/>
        <v>1977.1000000000001</v>
      </c>
      <c r="M13" s="52">
        <v>2506.2</v>
      </c>
      <c r="N13" s="13">
        <v>44.1</v>
      </c>
      <c r="O13" s="52">
        <v>419.7</v>
      </c>
      <c r="P13" s="13">
        <f t="shared" si="5"/>
        <v>2042.3999999999999</v>
      </c>
      <c r="Q13" s="17">
        <f t="shared" si="6"/>
        <v>96.80278104191149</v>
      </c>
      <c r="R13" s="1">
        <v>1</v>
      </c>
      <c r="S13" s="14">
        <v>0.75</v>
      </c>
      <c r="T13" s="14">
        <f t="shared" si="0"/>
        <v>0.75</v>
      </c>
    </row>
    <row r="14" spans="1:20" ht="22.5">
      <c r="A14" s="11">
        <v>8</v>
      </c>
      <c r="B14" s="16" t="s">
        <v>187</v>
      </c>
      <c r="C14" s="58">
        <v>0</v>
      </c>
      <c r="D14" s="58">
        <v>0</v>
      </c>
      <c r="E14" s="32">
        <f t="shared" si="1"/>
        <v>0</v>
      </c>
      <c r="F14" s="32">
        <v>3265.9</v>
      </c>
      <c r="G14" s="32">
        <v>443.3</v>
      </c>
      <c r="H14" s="82">
        <f t="shared" si="2"/>
        <v>2822.6</v>
      </c>
      <c r="I14" s="47">
        <v>40.2</v>
      </c>
      <c r="J14" s="47">
        <v>0</v>
      </c>
      <c r="K14" s="32">
        <f t="shared" si="3"/>
        <v>40.2</v>
      </c>
      <c r="L14" s="12">
        <f t="shared" si="4"/>
        <v>2782.4</v>
      </c>
      <c r="M14" s="52">
        <v>3259.5</v>
      </c>
      <c r="N14" s="13">
        <v>44.2</v>
      </c>
      <c r="O14" s="52">
        <v>399.1</v>
      </c>
      <c r="P14" s="13">
        <f t="shared" si="5"/>
        <v>2816.2000000000003</v>
      </c>
      <c r="Q14" s="17">
        <f t="shared" si="6"/>
        <v>98.79980115048646</v>
      </c>
      <c r="R14" s="1">
        <v>1</v>
      </c>
      <c r="S14" s="14">
        <v>0.75</v>
      </c>
      <c r="T14" s="14">
        <f t="shared" si="0"/>
        <v>0.75</v>
      </c>
    </row>
    <row r="15" spans="1:20" ht="22.5">
      <c r="A15" s="11">
        <v>9</v>
      </c>
      <c r="B15" s="16" t="s">
        <v>178</v>
      </c>
      <c r="C15" s="58">
        <v>0</v>
      </c>
      <c r="D15" s="58">
        <v>0</v>
      </c>
      <c r="E15" s="32">
        <f t="shared" si="1"/>
        <v>0</v>
      </c>
      <c r="F15" s="32">
        <v>6362.8</v>
      </c>
      <c r="G15" s="32">
        <v>1249.5</v>
      </c>
      <c r="H15" s="82">
        <f t="shared" si="2"/>
        <v>5113.3</v>
      </c>
      <c r="I15" s="47">
        <v>18</v>
      </c>
      <c r="J15" s="47">
        <v>16.4</v>
      </c>
      <c r="K15" s="32">
        <f t="shared" si="3"/>
        <v>1.6000000000000014</v>
      </c>
      <c r="L15" s="12">
        <f t="shared" si="4"/>
        <v>5111.7</v>
      </c>
      <c r="M15" s="52">
        <v>6180.5</v>
      </c>
      <c r="N15" s="13">
        <v>110.4</v>
      </c>
      <c r="O15" s="52">
        <v>1139.1</v>
      </c>
      <c r="P15" s="13">
        <f t="shared" si="5"/>
        <v>4931</v>
      </c>
      <c r="Q15" s="17">
        <f t="shared" si="6"/>
        <v>103.66457108091664</v>
      </c>
      <c r="R15" s="1">
        <v>1</v>
      </c>
      <c r="S15" s="14">
        <v>0.75</v>
      </c>
      <c r="T15" s="14">
        <f t="shared" si="0"/>
        <v>0.75</v>
      </c>
    </row>
    <row r="16" spans="1:20" ht="22.5">
      <c r="A16" s="11">
        <v>10</v>
      </c>
      <c r="B16" s="16" t="s">
        <v>179</v>
      </c>
      <c r="C16" s="58">
        <v>0</v>
      </c>
      <c r="D16" s="58">
        <v>0</v>
      </c>
      <c r="E16" s="32">
        <f t="shared" si="1"/>
        <v>0</v>
      </c>
      <c r="F16" s="32">
        <v>2873.9</v>
      </c>
      <c r="G16" s="32">
        <v>343.9</v>
      </c>
      <c r="H16" s="82">
        <f t="shared" si="2"/>
        <v>2530</v>
      </c>
      <c r="I16" s="47">
        <v>56.6</v>
      </c>
      <c r="J16" s="47">
        <v>5</v>
      </c>
      <c r="K16" s="32">
        <f t="shared" si="3"/>
        <v>51.6</v>
      </c>
      <c r="L16" s="12">
        <f t="shared" si="4"/>
        <v>2478.4</v>
      </c>
      <c r="M16" s="52">
        <v>2796.1</v>
      </c>
      <c r="N16" s="13">
        <v>44.2</v>
      </c>
      <c r="O16" s="52">
        <v>299.7</v>
      </c>
      <c r="P16" s="13">
        <f t="shared" si="5"/>
        <v>2452.2000000000003</v>
      </c>
      <c r="Q16" s="17">
        <f t="shared" si="6"/>
        <v>101.06842835005301</v>
      </c>
      <c r="R16" s="1">
        <v>1</v>
      </c>
      <c r="S16" s="14">
        <v>0.75</v>
      </c>
      <c r="T16" s="14">
        <f t="shared" si="0"/>
        <v>0.75</v>
      </c>
    </row>
    <row r="17" spans="1:20" ht="22.5">
      <c r="A17" s="11">
        <v>11</v>
      </c>
      <c r="B17" s="16" t="s">
        <v>180</v>
      </c>
      <c r="C17" s="58">
        <v>0</v>
      </c>
      <c r="D17" s="58">
        <v>0</v>
      </c>
      <c r="E17" s="32">
        <f t="shared" si="1"/>
        <v>0</v>
      </c>
      <c r="F17" s="32">
        <v>3839.8</v>
      </c>
      <c r="G17" s="32">
        <v>1571.9</v>
      </c>
      <c r="H17" s="82">
        <f t="shared" si="2"/>
        <v>2267.9</v>
      </c>
      <c r="I17" s="47">
        <v>23.4</v>
      </c>
      <c r="J17" s="47">
        <v>0</v>
      </c>
      <c r="K17" s="32">
        <f t="shared" si="3"/>
        <v>23.4</v>
      </c>
      <c r="L17" s="12">
        <f t="shared" si="4"/>
        <v>2244.5</v>
      </c>
      <c r="M17" s="52">
        <v>3817.8</v>
      </c>
      <c r="N17" s="13">
        <v>1030.8</v>
      </c>
      <c r="O17" s="52">
        <v>541.2</v>
      </c>
      <c r="P17" s="13">
        <f t="shared" si="5"/>
        <v>2245.8</v>
      </c>
      <c r="Q17" s="17">
        <f t="shared" si="6"/>
        <v>99.9421141686704</v>
      </c>
      <c r="R17" s="1">
        <v>1</v>
      </c>
      <c r="S17" s="14">
        <v>0.75</v>
      </c>
      <c r="T17" s="14">
        <f t="shared" si="0"/>
        <v>0.75</v>
      </c>
    </row>
    <row r="18" spans="1:20" ht="22.5">
      <c r="A18" s="11">
        <v>12</v>
      </c>
      <c r="B18" s="16" t="s">
        <v>181</v>
      </c>
      <c r="C18" s="58">
        <v>0</v>
      </c>
      <c r="D18" s="58">
        <v>0</v>
      </c>
      <c r="E18" s="32">
        <f t="shared" si="1"/>
        <v>0</v>
      </c>
      <c r="F18" s="32">
        <v>4702.5</v>
      </c>
      <c r="G18" s="32">
        <v>837</v>
      </c>
      <c r="H18" s="82">
        <f t="shared" si="2"/>
        <v>3865.5</v>
      </c>
      <c r="I18" s="47">
        <v>180.8</v>
      </c>
      <c r="J18" s="47">
        <v>10.3</v>
      </c>
      <c r="K18" s="32">
        <f t="shared" si="3"/>
        <v>170.5</v>
      </c>
      <c r="L18" s="12">
        <f t="shared" si="4"/>
        <v>3695</v>
      </c>
      <c r="M18" s="52">
        <v>4440.6</v>
      </c>
      <c r="N18" s="13">
        <v>44.2</v>
      </c>
      <c r="O18" s="52">
        <v>792.8</v>
      </c>
      <c r="P18" s="13">
        <f t="shared" si="5"/>
        <v>3603.6000000000004</v>
      </c>
      <c r="Q18" s="17">
        <f t="shared" si="6"/>
        <v>102.53635253635251</v>
      </c>
      <c r="R18" s="1">
        <v>1</v>
      </c>
      <c r="S18" s="14">
        <v>0.75</v>
      </c>
      <c r="T18" s="14">
        <f t="shared" si="0"/>
        <v>0.75</v>
      </c>
    </row>
    <row r="19" spans="1:20" ht="22.5">
      <c r="A19" s="11">
        <v>13</v>
      </c>
      <c r="B19" s="16" t="s">
        <v>182</v>
      </c>
      <c r="C19" s="58">
        <v>0</v>
      </c>
      <c r="D19" s="58">
        <v>0</v>
      </c>
      <c r="E19" s="32">
        <f t="shared" si="1"/>
        <v>0</v>
      </c>
      <c r="F19" s="32">
        <v>4686</v>
      </c>
      <c r="G19" s="32">
        <v>859.3</v>
      </c>
      <c r="H19" s="82">
        <f t="shared" si="2"/>
        <v>3826.7</v>
      </c>
      <c r="I19" s="47">
        <v>34.8</v>
      </c>
      <c r="J19" s="47">
        <v>13.2</v>
      </c>
      <c r="K19" s="32">
        <f t="shared" si="3"/>
        <v>21.599999999999998</v>
      </c>
      <c r="L19" s="12">
        <f t="shared" si="4"/>
        <v>3805.1</v>
      </c>
      <c r="M19" s="52">
        <v>4494.7</v>
      </c>
      <c r="N19" s="13">
        <v>110.3</v>
      </c>
      <c r="O19" s="52">
        <v>748.9</v>
      </c>
      <c r="P19" s="13">
        <f t="shared" si="5"/>
        <v>3635.4999999999995</v>
      </c>
      <c r="Q19" s="17">
        <f t="shared" si="6"/>
        <v>104.66510796314125</v>
      </c>
      <c r="R19" s="1">
        <v>1</v>
      </c>
      <c r="S19" s="14">
        <v>0.75</v>
      </c>
      <c r="T19" s="14">
        <f t="shared" si="0"/>
        <v>0.75</v>
      </c>
    </row>
    <row r="20" spans="1:20" ht="22.5">
      <c r="A20" s="11">
        <v>14</v>
      </c>
      <c r="B20" s="16" t="s">
        <v>183</v>
      </c>
      <c r="C20" s="58">
        <v>0</v>
      </c>
      <c r="D20" s="58">
        <v>0</v>
      </c>
      <c r="E20" s="32">
        <f t="shared" si="1"/>
        <v>0</v>
      </c>
      <c r="F20" s="32">
        <v>4053</v>
      </c>
      <c r="G20" s="32">
        <v>1871.7</v>
      </c>
      <c r="H20" s="82">
        <f t="shared" si="2"/>
        <v>2181.3</v>
      </c>
      <c r="I20" s="47">
        <v>1496.3</v>
      </c>
      <c r="J20" s="47">
        <v>1484.9</v>
      </c>
      <c r="K20" s="32">
        <f t="shared" si="3"/>
        <v>11.399999999999864</v>
      </c>
      <c r="L20" s="12">
        <f t="shared" si="4"/>
        <v>2169.9000000000005</v>
      </c>
      <c r="M20" s="52">
        <v>4006.6</v>
      </c>
      <c r="N20" s="13">
        <v>1529.1</v>
      </c>
      <c r="O20" s="52">
        <v>342.7</v>
      </c>
      <c r="P20" s="13">
        <f t="shared" si="5"/>
        <v>2134.8</v>
      </c>
      <c r="Q20" s="17">
        <f t="shared" si="6"/>
        <v>101.64418212478922</v>
      </c>
      <c r="R20" s="1">
        <v>1</v>
      </c>
      <c r="S20" s="14">
        <v>0.75</v>
      </c>
      <c r="T20" s="14">
        <f t="shared" si="0"/>
        <v>0.75</v>
      </c>
    </row>
    <row r="21" spans="1:20" ht="22.5">
      <c r="A21" s="11">
        <v>15</v>
      </c>
      <c r="B21" s="16" t="s">
        <v>184</v>
      </c>
      <c r="C21" s="58">
        <v>0</v>
      </c>
      <c r="D21" s="58">
        <v>0</v>
      </c>
      <c r="E21" s="32">
        <f t="shared" si="1"/>
        <v>0</v>
      </c>
      <c r="F21" s="32">
        <v>22812.4</v>
      </c>
      <c r="G21" s="32">
        <v>4043.8</v>
      </c>
      <c r="H21" s="82">
        <v>16648.8</v>
      </c>
      <c r="I21" s="47">
        <v>2106</v>
      </c>
      <c r="J21" s="47">
        <v>122</v>
      </c>
      <c r="K21" s="32">
        <f t="shared" si="3"/>
        <v>1984</v>
      </c>
      <c r="L21" s="12">
        <f t="shared" si="4"/>
        <v>14664.8</v>
      </c>
      <c r="M21" s="52">
        <v>22812.4</v>
      </c>
      <c r="N21" s="13">
        <v>987.8</v>
      </c>
      <c r="O21" s="52">
        <v>3056</v>
      </c>
      <c r="P21" s="13">
        <f t="shared" si="5"/>
        <v>18768.600000000002</v>
      </c>
      <c r="Q21" s="17">
        <f t="shared" si="6"/>
        <v>78.13475698773482</v>
      </c>
      <c r="R21" s="1">
        <v>1</v>
      </c>
      <c r="S21" s="14">
        <v>0.75</v>
      </c>
      <c r="T21" s="14">
        <f t="shared" si="0"/>
        <v>0.75</v>
      </c>
    </row>
    <row r="22" spans="1:20" ht="22.5">
      <c r="A22" s="11">
        <v>16</v>
      </c>
      <c r="B22" s="16" t="s">
        <v>185</v>
      </c>
      <c r="C22" s="58">
        <v>0</v>
      </c>
      <c r="D22" s="58">
        <v>0</v>
      </c>
      <c r="E22" s="32">
        <f t="shared" si="1"/>
        <v>0</v>
      </c>
      <c r="F22" s="32">
        <v>3089.1</v>
      </c>
      <c r="G22" s="32">
        <v>437</v>
      </c>
      <c r="H22" s="82">
        <f t="shared" si="2"/>
        <v>2652.1</v>
      </c>
      <c r="I22" s="47">
        <v>99</v>
      </c>
      <c r="J22" s="47">
        <v>0</v>
      </c>
      <c r="K22" s="32">
        <f t="shared" si="3"/>
        <v>99</v>
      </c>
      <c r="L22" s="12">
        <f t="shared" si="4"/>
        <v>2553.1</v>
      </c>
      <c r="M22" s="52">
        <v>2988.3</v>
      </c>
      <c r="N22" s="13">
        <v>44.2</v>
      </c>
      <c r="O22" s="52">
        <v>392.8</v>
      </c>
      <c r="P22" s="13">
        <f t="shared" si="5"/>
        <v>2551.3</v>
      </c>
      <c r="Q22" s="17">
        <f t="shared" si="6"/>
        <v>100.07055226747148</v>
      </c>
      <c r="R22" s="1">
        <v>1</v>
      </c>
      <c r="S22" s="14">
        <v>0.75</v>
      </c>
      <c r="T22" s="14">
        <f t="shared" si="0"/>
        <v>0.75</v>
      </c>
    </row>
    <row r="23" spans="1:20" ht="22.5">
      <c r="A23" s="11">
        <v>17</v>
      </c>
      <c r="B23" s="16" t="s">
        <v>186</v>
      </c>
      <c r="C23" s="58">
        <v>0</v>
      </c>
      <c r="D23" s="58">
        <v>0</v>
      </c>
      <c r="E23" s="32">
        <f t="shared" si="1"/>
        <v>0</v>
      </c>
      <c r="F23" s="32">
        <v>6052.5</v>
      </c>
      <c r="G23" s="32">
        <v>1536.1</v>
      </c>
      <c r="H23" s="82">
        <f t="shared" si="2"/>
        <v>4516.4</v>
      </c>
      <c r="I23" s="47">
        <v>7.5</v>
      </c>
      <c r="J23" s="47">
        <v>0</v>
      </c>
      <c r="K23" s="32">
        <f t="shared" si="3"/>
        <v>7.5</v>
      </c>
      <c r="L23" s="12">
        <f t="shared" si="4"/>
        <v>4508.9</v>
      </c>
      <c r="M23" s="52">
        <v>5880.4</v>
      </c>
      <c r="N23" s="13">
        <v>110.4</v>
      </c>
      <c r="O23" s="52">
        <v>1425.7</v>
      </c>
      <c r="P23" s="13">
        <f t="shared" si="5"/>
        <v>4344.3</v>
      </c>
      <c r="Q23" s="17">
        <f t="shared" si="6"/>
        <v>103.78887277582119</v>
      </c>
      <c r="R23" s="1">
        <v>0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7"/>
      <c r="C24" s="58"/>
      <c r="D24" s="58"/>
      <c r="E24" s="32"/>
      <c r="F24" s="32"/>
      <c r="G24" s="32"/>
      <c r="H24" s="82"/>
      <c r="I24" s="32"/>
      <c r="J24" s="32"/>
      <c r="K24" s="32"/>
      <c r="L24" s="12"/>
      <c r="M24" s="52"/>
      <c r="N24" s="13"/>
      <c r="O24" s="52"/>
      <c r="P24" s="13"/>
      <c r="Q24" s="17"/>
      <c r="S24" s="14"/>
      <c r="T24" s="14">
        <f t="shared" si="0"/>
        <v>0</v>
      </c>
    </row>
    <row r="25" spans="1:20" ht="11.25">
      <c r="A25" s="11">
        <v>19</v>
      </c>
      <c r="B25" s="47"/>
      <c r="C25" s="58"/>
      <c r="D25" s="58"/>
      <c r="E25" s="32"/>
      <c r="F25" s="32"/>
      <c r="G25" s="32"/>
      <c r="H25" s="82"/>
      <c r="I25" s="32"/>
      <c r="J25" s="32"/>
      <c r="K25" s="32"/>
      <c r="L25" s="12"/>
      <c r="M25" s="52"/>
      <c r="N25" s="13"/>
      <c r="O25" s="52"/>
      <c r="P25" s="13"/>
      <c r="Q25" s="17"/>
      <c r="S25" s="14"/>
      <c r="T25" s="14">
        <f t="shared" si="0"/>
        <v>0</v>
      </c>
    </row>
    <row r="26" spans="1:20" ht="11.25">
      <c r="A26" s="11">
        <v>20</v>
      </c>
      <c r="B26" s="47"/>
      <c r="C26" s="58"/>
      <c r="D26" s="58"/>
      <c r="E26" s="32"/>
      <c r="F26" s="32"/>
      <c r="G26" s="32"/>
      <c r="H26" s="82"/>
      <c r="I26" s="32"/>
      <c r="J26" s="32"/>
      <c r="K26" s="32"/>
      <c r="L26" s="12"/>
      <c r="M26" s="52"/>
      <c r="N26" s="13"/>
      <c r="O26" s="52"/>
      <c r="P26" s="13"/>
      <c r="Q26" s="17"/>
      <c r="S26" s="14"/>
      <c r="T26" s="14">
        <f t="shared" si="0"/>
        <v>0</v>
      </c>
    </row>
    <row r="27" spans="1:20" ht="11.25">
      <c r="A27" s="11">
        <v>21</v>
      </c>
      <c r="B27" s="47"/>
      <c r="C27" s="58"/>
      <c r="D27" s="58"/>
      <c r="E27" s="32"/>
      <c r="F27" s="32"/>
      <c r="G27" s="32"/>
      <c r="H27" s="82"/>
      <c r="I27" s="32"/>
      <c r="J27" s="32"/>
      <c r="K27" s="32"/>
      <c r="L27" s="12"/>
      <c r="M27" s="52"/>
      <c r="N27" s="13"/>
      <c r="O27" s="52"/>
      <c r="P27" s="13"/>
      <c r="Q27" s="17"/>
      <c r="S27" s="14"/>
      <c r="T27" s="14">
        <f t="shared" si="0"/>
        <v>0</v>
      </c>
    </row>
    <row r="28" spans="1:20" ht="11.25">
      <c r="A28" s="11">
        <v>22</v>
      </c>
      <c r="B28" s="47"/>
      <c r="C28" s="58"/>
      <c r="D28" s="58"/>
      <c r="E28" s="32"/>
      <c r="F28" s="32"/>
      <c r="G28" s="32"/>
      <c r="H28" s="82"/>
      <c r="I28" s="32"/>
      <c r="J28" s="32"/>
      <c r="K28" s="32"/>
      <c r="L28" s="12"/>
      <c r="M28" s="53"/>
      <c r="N28" s="18"/>
      <c r="O28" s="53"/>
      <c r="P28" s="13"/>
      <c r="Q28" s="17"/>
      <c r="S28" s="14"/>
      <c r="T28" s="14">
        <f t="shared" si="0"/>
        <v>0</v>
      </c>
    </row>
    <row r="29" spans="1:20" ht="11.25">
      <c r="A29" s="11">
        <v>23</v>
      </c>
      <c r="B29" s="47"/>
      <c r="C29" s="58"/>
      <c r="D29" s="58"/>
      <c r="E29" s="32"/>
      <c r="F29" s="32"/>
      <c r="G29" s="32"/>
      <c r="H29" s="82"/>
      <c r="I29" s="32"/>
      <c r="J29" s="32"/>
      <c r="K29" s="32"/>
      <c r="L29" s="12"/>
      <c r="M29" s="53"/>
      <c r="N29" s="18"/>
      <c r="O29" s="53"/>
      <c r="P29" s="13"/>
      <c r="Q29" s="17"/>
      <c r="S29" s="14"/>
      <c r="T29" s="14">
        <f t="shared" si="0"/>
        <v>0</v>
      </c>
    </row>
    <row r="30" spans="1:20" ht="11.25">
      <c r="A30" s="11">
        <v>24</v>
      </c>
      <c r="B30" s="47"/>
      <c r="C30" s="58"/>
      <c r="D30" s="58"/>
      <c r="E30" s="32"/>
      <c r="F30" s="32"/>
      <c r="G30" s="32"/>
      <c r="H30" s="82"/>
      <c r="I30" s="32"/>
      <c r="J30" s="32"/>
      <c r="K30" s="32"/>
      <c r="L30" s="12"/>
      <c r="M30" s="53"/>
      <c r="N30" s="18"/>
      <c r="O30" s="53"/>
      <c r="P30" s="13"/>
      <c r="Q30" s="17"/>
      <c r="S30" s="14"/>
      <c r="T30" s="14">
        <f t="shared" si="0"/>
        <v>0</v>
      </c>
    </row>
    <row r="31" spans="1:20" ht="11.25">
      <c r="A31" s="212" t="s">
        <v>39</v>
      </c>
      <c r="B31" s="213"/>
      <c r="C31" s="178">
        <f aca="true" t="shared" si="7" ref="C31:P31">SUM(C7:C30)</f>
        <v>0</v>
      </c>
      <c r="D31" s="178">
        <f t="shared" si="7"/>
        <v>0</v>
      </c>
      <c r="E31" s="178">
        <f t="shared" si="7"/>
        <v>0</v>
      </c>
      <c r="F31" s="178">
        <f t="shared" si="7"/>
        <v>90976.80000000002</v>
      </c>
      <c r="G31" s="178">
        <f t="shared" si="7"/>
        <v>19998.1</v>
      </c>
      <c r="H31" s="181">
        <f t="shared" si="7"/>
        <v>68858.9</v>
      </c>
      <c r="I31" s="178">
        <f t="shared" si="7"/>
        <v>4476.6</v>
      </c>
      <c r="J31" s="178">
        <f t="shared" si="7"/>
        <v>1692.7</v>
      </c>
      <c r="K31" s="178">
        <f t="shared" si="7"/>
        <v>2783.9</v>
      </c>
      <c r="L31" s="187">
        <f t="shared" si="4"/>
        <v>66075</v>
      </c>
      <c r="M31" s="179">
        <f t="shared" si="7"/>
        <v>89336.7</v>
      </c>
      <c r="N31" s="183">
        <f t="shared" si="7"/>
        <v>6470.299999999999</v>
      </c>
      <c r="O31" s="179">
        <f t="shared" si="7"/>
        <v>13527.800000000001</v>
      </c>
      <c r="P31" s="184">
        <f t="shared" si="7"/>
        <v>69338.6</v>
      </c>
      <c r="Q31" s="185" t="s">
        <v>8</v>
      </c>
      <c r="R31" s="38" t="s">
        <v>8</v>
      </c>
      <c r="S31" s="193">
        <v>0.75</v>
      </c>
      <c r="T31" s="39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7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79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79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79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79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79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79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79"/>
      <c r="M39" s="23"/>
      <c r="N39" s="23"/>
      <c r="O39" s="23"/>
      <c r="P39" s="23"/>
      <c r="R39" s="24"/>
    </row>
    <row r="40" spans="1:18" s="25" customFormat="1" ht="11.25">
      <c r="A40" s="24"/>
      <c r="H40" s="79"/>
      <c r="M40" s="23"/>
      <c r="N40" s="23"/>
      <c r="O40" s="23"/>
      <c r="P40" s="23"/>
      <c r="R40" s="24"/>
    </row>
    <row r="41" spans="1:18" s="25" customFormat="1" ht="11.25">
      <c r="A41" s="24"/>
      <c r="H41" s="79"/>
      <c r="M41" s="23"/>
      <c r="N41" s="23"/>
      <c r="O41" s="23"/>
      <c r="P41" s="23"/>
      <c r="R41" s="24"/>
    </row>
    <row r="42" spans="1:18" s="25" customFormat="1" ht="11.25">
      <c r="A42" s="24"/>
      <c r="H42" s="79"/>
      <c r="R42" s="24"/>
    </row>
    <row r="43" spans="1:18" s="25" customFormat="1" ht="11.25">
      <c r="A43" s="24"/>
      <c r="H43" s="79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B10">
      <selection activeCell="B6" sqref="B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64" t="s">
        <v>13</v>
      </c>
      <c r="B3" s="262" t="s">
        <v>102</v>
      </c>
      <c r="C3" s="28" t="s">
        <v>135</v>
      </c>
      <c r="D3" s="27"/>
      <c r="E3" s="27"/>
      <c r="F3" s="35" t="s">
        <v>208</v>
      </c>
      <c r="G3" s="35" t="s">
        <v>209</v>
      </c>
      <c r="H3" s="29" t="s">
        <v>148</v>
      </c>
      <c r="I3" s="5" t="s">
        <v>24</v>
      </c>
      <c r="J3" s="265" t="s">
        <v>11</v>
      </c>
      <c r="K3" s="265" t="s">
        <v>12</v>
      </c>
      <c r="L3" s="6" t="s">
        <v>6</v>
      </c>
    </row>
    <row r="4" spans="1:12" s="10" customFormat="1" ht="42.75" customHeight="1">
      <c r="A4" s="264"/>
      <c r="B4" s="262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67"/>
      <c r="K4" s="267"/>
      <c r="L4" s="9" t="s">
        <v>29</v>
      </c>
    </row>
    <row r="5" spans="1:12" s="10" customFormat="1" ht="12" customHeight="1">
      <c r="A5" s="48">
        <v>1</v>
      </c>
      <c r="B5" s="48">
        <v>2</v>
      </c>
      <c r="C5" s="8">
        <v>3</v>
      </c>
      <c r="D5" s="50"/>
      <c r="E5" s="50"/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13">
        <v>335.6</v>
      </c>
      <c r="G6" s="51">
        <v>143</v>
      </c>
      <c r="H6" s="13">
        <f>F6+G6</f>
        <v>478.6</v>
      </c>
      <c r="I6" s="60">
        <f>C6/H6*100</f>
        <v>0</v>
      </c>
      <c r="J6" s="1">
        <v>1</v>
      </c>
      <c r="K6" s="14">
        <v>0.75</v>
      </c>
      <c r="L6" s="37">
        <f aca="true" t="shared" si="0" ref="L6:L29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13">
        <v>306.8</v>
      </c>
      <c r="G7" s="52">
        <v>352.1</v>
      </c>
      <c r="H7" s="13">
        <f aca="true" t="shared" si="1" ref="H7:H22">F7+G7</f>
        <v>658.9000000000001</v>
      </c>
      <c r="I7" s="17">
        <f aca="true" t="shared" si="2" ref="I7:I22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13">
        <v>686.1</v>
      </c>
      <c r="G8" s="52">
        <v>226.1</v>
      </c>
      <c r="H8" s="13">
        <f t="shared" si="1"/>
        <v>912.2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13">
        <v>427.2</v>
      </c>
      <c r="G9" s="52">
        <v>930</v>
      </c>
      <c r="H9" s="13">
        <f t="shared" si="1"/>
        <v>1357.2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13">
        <v>1915.1</v>
      </c>
      <c r="G10" s="52">
        <v>199.7</v>
      </c>
      <c r="H10" s="13">
        <f t="shared" si="1"/>
        <v>2114.7999999999997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13">
        <v>505</v>
      </c>
      <c r="G11" s="52">
        <v>176.7</v>
      </c>
      <c r="H11" s="13">
        <f t="shared" si="1"/>
        <v>681.7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13">
        <v>263</v>
      </c>
      <c r="G12" s="52">
        <v>117.1</v>
      </c>
      <c r="H12" s="13">
        <f t="shared" si="1"/>
        <v>380.1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13">
        <v>1301.5</v>
      </c>
      <c r="G13" s="52">
        <v>164.2</v>
      </c>
      <c r="H13" s="13">
        <f t="shared" si="1"/>
        <v>1465.7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13">
        <v>1810.1</v>
      </c>
      <c r="G14" s="52">
        <v>67.5</v>
      </c>
      <c r="H14" s="13">
        <f t="shared" si="1"/>
        <v>1877.6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52">
        <v>0</v>
      </c>
      <c r="D15" s="13"/>
      <c r="E15" s="13"/>
      <c r="F15" s="13">
        <v>266</v>
      </c>
      <c r="G15" s="52">
        <v>137</v>
      </c>
      <c r="H15" s="13">
        <f t="shared" si="1"/>
        <v>403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13">
        <v>162.9</v>
      </c>
      <c r="G16" s="52">
        <v>207.2</v>
      </c>
      <c r="H16" s="13">
        <f t="shared" si="1"/>
        <v>370.1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13">
        <v>639.4</v>
      </c>
      <c r="G17" s="52">
        <v>416.1</v>
      </c>
      <c r="H17" s="13">
        <f t="shared" si="1"/>
        <v>1055.5</v>
      </c>
      <c r="I17" s="17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13">
        <v>552.2</v>
      </c>
      <c r="G18" s="52">
        <v>209.2</v>
      </c>
      <c r="H18" s="13">
        <f t="shared" si="1"/>
        <v>761.4000000000001</v>
      </c>
      <c r="I18" s="17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13">
        <v>433.8</v>
      </c>
      <c r="G19" s="52">
        <v>51.2</v>
      </c>
      <c r="H19" s="13">
        <f t="shared" si="1"/>
        <v>485</v>
      </c>
      <c r="I19" s="17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13">
        <v>17928.5</v>
      </c>
      <c r="G20" s="52">
        <v>24</v>
      </c>
      <c r="H20" s="13">
        <f t="shared" si="1"/>
        <v>17952.5</v>
      </c>
      <c r="I20" s="17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13">
        <v>529.6</v>
      </c>
      <c r="G21" s="52">
        <v>191</v>
      </c>
      <c r="H21" s="13">
        <f t="shared" si="1"/>
        <v>720.6</v>
      </c>
      <c r="I21" s="17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13">
        <v>1694.7</v>
      </c>
      <c r="G22" s="52">
        <v>150.6</v>
      </c>
      <c r="H22" s="13">
        <f t="shared" si="1"/>
        <v>1845.3</v>
      </c>
      <c r="I22" s="17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52"/>
      <c r="H23" s="13"/>
      <c r="I23" s="17"/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2"/>
      <c r="H24" s="13"/>
      <c r="I24" s="17"/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2"/>
      <c r="H25" s="13"/>
      <c r="I25" s="17"/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2"/>
      <c r="H26" s="13"/>
      <c r="I26" s="17"/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3"/>
      <c r="G27" s="59"/>
      <c r="H27" s="13"/>
      <c r="I27" s="17"/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3"/>
      <c r="H28" s="13"/>
      <c r="I28" s="17"/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3"/>
      <c r="H29" s="13"/>
      <c r="I29" s="17"/>
      <c r="K29" s="14">
        <v>0.75</v>
      </c>
      <c r="L29" s="14">
        <f t="shared" si="0"/>
        <v>0</v>
      </c>
    </row>
    <row r="30" spans="1:12" ht="11.25">
      <c r="A30" s="212" t="s">
        <v>39</v>
      </c>
      <c r="B30" s="213"/>
      <c r="C30" s="179">
        <f aca="true" t="shared" si="3" ref="C30:H30">SUM(C6:C29)</f>
        <v>0</v>
      </c>
      <c r="D30" s="179">
        <f t="shared" si="3"/>
        <v>0</v>
      </c>
      <c r="E30" s="179">
        <f t="shared" si="3"/>
        <v>0</v>
      </c>
      <c r="F30" s="186">
        <f t="shared" si="3"/>
        <v>29757.499999999996</v>
      </c>
      <c r="G30" s="179">
        <f t="shared" si="3"/>
        <v>3762.6999999999994</v>
      </c>
      <c r="H30" s="184">
        <f t="shared" si="3"/>
        <v>33520.2</v>
      </c>
      <c r="I30" s="31" t="s">
        <v>8</v>
      </c>
      <c r="J30" s="38" t="s">
        <v>8</v>
      </c>
      <c r="K30" s="193">
        <v>0.75</v>
      </c>
      <c r="L30" s="39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5.375" style="63" customWidth="1"/>
    <col min="2" max="2" width="24.625" style="63" customWidth="1"/>
    <col min="3" max="3" width="20.75390625" style="63" customWidth="1"/>
    <col min="4" max="5" width="9.25390625" style="63" hidden="1" customWidth="1"/>
    <col min="6" max="6" width="17.375" style="63" customWidth="1"/>
    <col min="7" max="7" width="18.125" style="63" customWidth="1"/>
    <col min="8" max="8" width="22.125" style="63" customWidth="1"/>
    <col min="9" max="9" width="14.25390625" style="63" customWidth="1"/>
    <col min="10" max="10" width="13.75390625" style="63" customWidth="1"/>
    <col min="11" max="11" width="12.25390625" style="63" customWidth="1"/>
    <col min="12" max="12" width="12.875" style="63" customWidth="1"/>
    <col min="13" max="16384" width="9.125" style="63" customWidth="1"/>
  </cols>
  <sheetData>
    <row r="1" spans="1:12" ht="54.75" customHeight="1">
      <c r="A1" s="279" t="s">
        <v>149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9" ht="11.25">
      <c r="A2" s="64"/>
      <c r="B2" s="64"/>
      <c r="C2" s="64"/>
      <c r="D2" s="64"/>
      <c r="E2" s="64"/>
      <c r="F2" s="64"/>
      <c r="G2" s="64"/>
      <c r="H2" s="64"/>
      <c r="I2" s="64"/>
    </row>
    <row r="3" spans="1:12" ht="111.75" customHeight="1">
      <c r="A3" s="282" t="s">
        <v>14</v>
      </c>
      <c r="B3" s="262" t="s">
        <v>102</v>
      </c>
      <c r="C3" s="65" t="s">
        <v>36</v>
      </c>
      <c r="D3" s="66"/>
      <c r="E3" s="66"/>
      <c r="F3" s="54" t="s">
        <v>200</v>
      </c>
      <c r="G3" s="54" t="s">
        <v>209</v>
      </c>
      <c r="H3" s="67" t="s">
        <v>136</v>
      </c>
      <c r="I3" s="54" t="s">
        <v>24</v>
      </c>
      <c r="J3" s="277" t="s">
        <v>11</v>
      </c>
      <c r="K3" s="277" t="s">
        <v>5</v>
      </c>
      <c r="L3" s="68" t="s">
        <v>6</v>
      </c>
    </row>
    <row r="4" spans="1:12" ht="42.75" customHeight="1">
      <c r="A4" s="282"/>
      <c r="B4" s="262"/>
      <c r="C4" s="54" t="s">
        <v>22</v>
      </c>
      <c r="D4" s="69" t="s">
        <v>7</v>
      </c>
      <c r="E4" s="69" t="s">
        <v>7</v>
      </c>
      <c r="F4" s="54" t="s">
        <v>26</v>
      </c>
      <c r="G4" s="54" t="s">
        <v>7</v>
      </c>
      <c r="H4" s="54" t="s">
        <v>27</v>
      </c>
      <c r="I4" s="54" t="s">
        <v>38</v>
      </c>
      <c r="J4" s="278"/>
      <c r="K4" s="278"/>
      <c r="L4" s="68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6"/>
      <c r="E5" s="7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87">
        <v>1</v>
      </c>
      <c r="B6" s="16" t="s">
        <v>171</v>
      </c>
      <c r="C6" s="12">
        <v>0</v>
      </c>
      <c r="D6" s="13"/>
      <c r="E6" s="13"/>
      <c r="F6" s="13">
        <v>335.6</v>
      </c>
      <c r="G6" s="51">
        <v>143</v>
      </c>
      <c r="H6" s="169">
        <f>F6+G6</f>
        <v>478.6</v>
      </c>
      <c r="I6" s="71">
        <f>C6/H6*100</f>
        <v>0</v>
      </c>
      <c r="J6" s="10">
        <v>1</v>
      </c>
      <c r="K6" s="88">
        <v>0.75</v>
      </c>
      <c r="L6" s="89">
        <f aca="true" t="shared" si="0" ref="L6:L22">J6*K6</f>
        <v>0.75</v>
      </c>
    </row>
    <row r="7" spans="1:12" ht="22.5">
      <c r="A7" s="87">
        <v>2</v>
      </c>
      <c r="B7" s="16" t="s">
        <v>172</v>
      </c>
      <c r="C7" s="12">
        <v>0</v>
      </c>
      <c r="D7" s="13"/>
      <c r="E7" s="13"/>
      <c r="F7" s="13">
        <v>306.8</v>
      </c>
      <c r="G7" s="52">
        <v>352.1</v>
      </c>
      <c r="H7" s="32">
        <f aca="true" t="shared" si="1" ref="H7:H22">F7+G7</f>
        <v>658.9000000000001</v>
      </c>
      <c r="I7" s="71">
        <f aca="true" t="shared" si="2" ref="I7:I22">C7/H7*100</f>
        <v>0</v>
      </c>
      <c r="J7" s="10">
        <v>1</v>
      </c>
      <c r="K7" s="88">
        <v>0.75</v>
      </c>
      <c r="L7" s="88">
        <f t="shared" si="0"/>
        <v>0.75</v>
      </c>
    </row>
    <row r="8" spans="1:12" ht="22.5">
      <c r="A8" s="87">
        <v>3</v>
      </c>
      <c r="B8" s="16" t="s">
        <v>173</v>
      </c>
      <c r="C8" s="12">
        <v>0</v>
      </c>
      <c r="D8" s="13"/>
      <c r="E8" s="13"/>
      <c r="F8" s="13">
        <v>686.1</v>
      </c>
      <c r="G8" s="52">
        <v>226.1</v>
      </c>
      <c r="H8" s="32">
        <f t="shared" si="1"/>
        <v>912.2</v>
      </c>
      <c r="I8" s="71">
        <f t="shared" si="2"/>
        <v>0</v>
      </c>
      <c r="J8" s="10">
        <v>1</v>
      </c>
      <c r="K8" s="88">
        <v>0.75</v>
      </c>
      <c r="L8" s="88">
        <f t="shared" si="0"/>
        <v>0.75</v>
      </c>
    </row>
    <row r="9" spans="1:12" ht="22.5">
      <c r="A9" s="87">
        <v>4</v>
      </c>
      <c r="B9" s="16" t="s">
        <v>174</v>
      </c>
      <c r="C9" s="12">
        <v>0</v>
      </c>
      <c r="D9" s="13"/>
      <c r="E9" s="13"/>
      <c r="F9" s="13">
        <v>427.2</v>
      </c>
      <c r="G9" s="52">
        <v>930</v>
      </c>
      <c r="H9" s="32">
        <f t="shared" si="1"/>
        <v>1357.2</v>
      </c>
      <c r="I9" s="71">
        <f t="shared" si="2"/>
        <v>0</v>
      </c>
      <c r="J9" s="10">
        <v>1</v>
      </c>
      <c r="K9" s="88">
        <v>0.75</v>
      </c>
      <c r="L9" s="88">
        <f t="shared" si="0"/>
        <v>0.75</v>
      </c>
    </row>
    <row r="10" spans="1:12" ht="11.25">
      <c r="A10" s="87">
        <v>5</v>
      </c>
      <c r="B10" s="16" t="s">
        <v>175</v>
      </c>
      <c r="C10" s="12">
        <v>0</v>
      </c>
      <c r="D10" s="13"/>
      <c r="E10" s="13"/>
      <c r="F10" s="13">
        <v>1915.1</v>
      </c>
      <c r="G10" s="52">
        <v>199.7</v>
      </c>
      <c r="H10" s="32">
        <f t="shared" si="1"/>
        <v>2114.7999999999997</v>
      </c>
      <c r="I10" s="71">
        <f t="shared" si="2"/>
        <v>0</v>
      </c>
      <c r="J10" s="10">
        <v>1</v>
      </c>
      <c r="K10" s="88">
        <v>0.75</v>
      </c>
      <c r="L10" s="88">
        <f t="shared" si="0"/>
        <v>0.75</v>
      </c>
    </row>
    <row r="11" spans="1:12" ht="22.5">
      <c r="A11" s="87">
        <v>6</v>
      </c>
      <c r="B11" s="16" t="s">
        <v>176</v>
      </c>
      <c r="C11" s="12">
        <v>0</v>
      </c>
      <c r="D11" s="13"/>
      <c r="E11" s="13"/>
      <c r="F11" s="13">
        <v>505</v>
      </c>
      <c r="G11" s="52">
        <v>176.8</v>
      </c>
      <c r="H11" s="32">
        <f t="shared" si="1"/>
        <v>681.8</v>
      </c>
      <c r="I11" s="71">
        <f t="shared" si="2"/>
        <v>0</v>
      </c>
      <c r="J11" s="10">
        <v>1</v>
      </c>
      <c r="K11" s="88">
        <v>0.75</v>
      </c>
      <c r="L11" s="88">
        <f t="shared" si="0"/>
        <v>0.75</v>
      </c>
    </row>
    <row r="12" spans="1:12" ht="22.5">
      <c r="A12" s="87">
        <v>7</v>
      </c>
      <c r="B12" s="16" t="s">
        <v>177</v>
      </c>
      <c r="C12" s="12">
        <v>0</v>
      </c>
      <c r="D12" s="13"/>
      <c r="E12" s="13"/>
      <c r="F12" s="13">
        <v>263</v>
      </c>
      <c r="G12" s="52">
        <v>117.1</v>
      </c>
      <c r="H12" s="32">
        <f t="shared" si="1"/>
        <v>380.1</v>
      </c>
      <c r="I12" s="71">
        <f t="shared" si="2"/>
        <v>0</v>
      </c>
      <c r="J12" s="10">
        <v>1</v>
      </c>
      <c r="K12" s="88">
        <v>0.75</v>
      </c>
      <c r="L12" s="88">
        <f t="shared" si="0"/>
        <v>0.75</v>
      </c>
    </row>
    <row r="13" spans="1:12" ht="22.5">
      <c r="A13" s="87">
        <v>8</v>
      </c>
      <c r="B13" s="16" t="s">
        <v>187</v>
      </c>
      <c r="C13" s="12">
        <v>0</v>
      </c>
      <c r="D13" s="13"/>
      <c r="E13" s="13"/>
      <c r="F13" s="13">
        <v>1301.5</v>
      </c>
      <c r="G13" s="52">
        <v>164.3</v>
      </c>
      <c r="H13" s="32">
        <f t="shared" si="1"/>
        <v>1465.8</v>
      </c>
      <c r="I13" s="71">
        <f t="shared" si="2"/>
        <v>0</v>
      </c>
      <c r="J13" s="10">
        <v>1</v>
      </c>
      <c r="K13" s="88">
        <v>0.75</v>
      </c>
      <c r="L13" s="88">
        <f t="shared" si="0"/>
        <v>0.75</v>
      </c>
    </row>
    <row r="14" spans="1:12" ht="11.25">
      <c r="A14" s="87">
        <v>9</v>
      </c>
      <c r="B14" s="16" t="s">
        <v>178</v>
      </c>
      <c r="C14" s="12">
        <v>0</v>
      </c>
      <c r="D14" s="13"/>
      <c r="E14" s="13"/>
      <c r="F14" s="13">
        <v>1810.1</v>
      </c>
      <c r="G14" s="52">
        <v>67.4</v>
      </c>
      <c r="H14" s="32">
        <f t="shared" si="1"/>
        <v>1877.5</v>
      </c>
      <c r="I14" s="71">
        <f t="shared" si="2"/>
        <v>0</v>
      </c>
      <c r="J14" s="10">
        <v>1</v>
      </c>
      <c r="K14" s="88">
        <v>0.75</v>
      </c>
      <c r="L14" s="88">
        <f t="shared" si="0"/>
        <v>0.75</v>
      </c>
    </row>
    <row r="15" spans="1:12" ht="22.5">
      <c r="A15" s="87">
        <v>10</v>
      </c>
      <c r="B15" s="16" t="s">
        <v>179</v>
      </c>
      <c r="C15" s="12">
        <v>0</v>
      </c>
      <c r="D15" s="13"/>
      <c r="E15" s="13"/>
      <c r="F15" s="13">
        <v>266</v>
      </c>
      <c r="G15" s="52">
        <v>137</v>
      </c>
      <c r="H15" s="32">
        <f t="shared" si="1"/>
        <v>403</v>
      </c>
      <c r="I15" s="71">
        <f t="shared" si="2"/>
        <v>0</v>
      </c>
      <c r="J15" s="10">
        <v>1</v>
      </c>
      <c r="K15" s="88">
        <v>0.75</v>
      </c>
      <c r="L15" s="88">
        <f t="shared" si="0"/>
        <v>0.75</v>
      </c>
    </row>
    <row r="16" spans="1:12" ht="22.5">
      <c r="A16" s="87">
        <v>11</v>
      </c>
      <c r="B16" s="16" t="s">
        <v>180</v>
      </c>
      <c r="C16" s="12">
        <v>0</v>
      </c>
      <c r="D16" s="13"/>
      <c r="E16" s="13"/>
      <c r="F16" s="13">
        <v>162.9</v>
      </c>
      <c r="G16" s="52">
        <v>207.2</v>
      </c>
      <c r="H16" s="32">
        <f t="shared" si="1"/>
        <v>370.1</v>
      </c>
      <c r="I16" s="71">
        <f t="shared" si="2"/>
        <v>0</v>
      </c>
      <c r="J16" s="10">
        <v>1</v>
      </c>
      <c r="K16" s="88">
        <v>0.75</v>
      </c>
      <c r="L16" s="88">
        <f t="shared" si="0"/>
        <v>0.75</v>
      </c>
    </row>
    <row r="17" spans="1:12" ht="22.5">
      <c r="A17" s="87">
        <v>12</v>
      </c>
      <c r="B17" s="16" t="s">
        <v>181</v>
      </c>
      <c r="C17" s="12">
        <v>0</v>
      </c>
      <c r="D17" s="13"/>
      <c r="E17" s="13"/>
      <c r="F17" s="13">
        <v>639.4</v>
      </c>
      <c r="G17" s="52">
        <v>416.1</v>
      </c>
      <c r="H17" s="32">
        <f t="shared" si="1"/>
        <v>1055.5</v>
      </c>
      <c r="I17" s="71">
        <f t="shared" si="2"/>
        <v>0</v>
      </c>
      <c r="J17" s="10">
        <v>1</v>
      </c>
      <c r="K17" s="88">
        <v>0.75</v>
      </c>
      <c r="L17" s="88">
        <f t="shared" si="0"/>
        <v>0.75</v>
      </c>
    </row>
    <row r="18" spans="1:12" ht="22.5">
      <c r="A18" s="87">
        <v>13</v>
      </c>
      <c r="B18" s="16" t="s">
        <v>182</v>
      </c>
      <c r="C18" s="12">
        <v>0</v>
      </c>
      <c r="D18" s="13"/>
      <c r="E18" s="13"/>
      <c r="F18" s="13">
        <v>552.2</v>
      </c>
      <c r="G18" s="52">
        <v>209.2</v>
      </c>
      <c r="H18" s="32">
        <f t="shared" si="1"/>
        <v>761.4000000000001</v>
      </c>
      <c r="I18" s="71">
        <f t="shared" si="2"/>
        <v>0</v>
      </c>
      <c r="J18" s="10">
        <v>1</v>
      </c>
      <c r="K18" s="88">
        <v>0.75</v>
      </c>
      <c r="L18" s="88">
        <f t="shared" si="0"/>
        <v>0.75</v>
      </c>
    </row>
    <row r="19" spans="1:12" ht="22.5">
      <c r="A19" s="87">
        <v>14</v>
      </c>
      <c r="B19" s="16" t="s">
        <v>183</v>
      </c>
      <c r="C19" s="12">
        <v>0</v>
      </c>
      <c r="D19" s="13"/>
      <c r="E19" s="13"/>
      <c r="F19" s="13">
        <v>433.8</v>
      </c>
      <c r="G19" s="52">
        <v>51.2</v>
      </c>
      <c r="H19" s="32">
        <f t="shared" si="1"/>
        <v>485</v>
      </c>
      <c r="I19" s="71">
        <f t="shared" si="2"/>
        <v>0</v>
      </c>
      <c r="J19" s="10">
        <v>1</v>
      </c>
      <c r="K19" s="88">
        <v>0.75</v>
      </c>
      <c r="L19" s="88">
        <f t="shared" si="0"/>
        <v>0.75</v>
      </c>
    </row>
    <row r="20" spans="1:12" ht="22.5">
      <c r="A20" s="87">
        <v>15</v>
      </c>
      <c r="B20" s="16" t="s">
        <v>184</v>
      </c>
      <c r="C20" s="12">
        <v>0</v>
      </c>
      <c r="D20" s="13"/>
      <c r="E20" s="13"/>
      <c r="F20" s="13">
        <v>17928.5</v>
      </c>
      <c r="G20" s="52">
        <v>24</v>
      </c>
      <c r="H20" s="32">
        <f t="shared" si="1"/>
        <v>17952.5</v>
      </c>
      <c r="I20" s="71">
        <f t="shared" si="2"/>
        <v>0</v>
      </c>
      <c r="J20" s="10">
        <v>1</v>
      </c>
      <c r="K20" s="88">
        <v>0.75</v>
      </c>
      <c r="L20" s="88">
        <f t="shared" si="0"/>
        <v>0.75</v>
      </c>
    </row>
    <row r="21" spans="1:12" ht="22.5">
      <c r="A21" s="87">
        <v>16</v>
      </c>
      <c r="B21" s="16" t="s">
        <v>185</v>
      </c>
      <c r="C21" s="12">
        <v>0</v>
      </c>
      <c r="D21" s="13"/>
      <c r="E21" s="13"/>
      <c r="F21" s="13">
        <v>529.6</v>
      </c>
      <c r="G21" s="52">
        <v>191</v>
      </c>
      <c r="H21" s="32">
        <f t="shared" si="1"/>
        <v>720.6</v>
      </c>
      <c r="I21" s="71">
        <f t="shared" si="2"/>
        <v>0</v>
      </c>
      <c r="J21" s="10">
        <v>1</v>
      </c>
      <c r="K21" s="88">
        <v>0.75</v>
      </c>
      <c r="L21" s="88">
        <f t="shared" si="0"/>
        <v>0.75</v>
      </c>
    </row>
    <row r="22" spans="1:12" ht="22.5">
      <c r="A22" s="87">
        <v>17</v>
      </c>
      <c r="B22" s="16" t="s">
        <v>186</v>
      </c>
      <c r="C22" s="12">
        <v>0</v>
      </c>
      <c r="D22" s="13"/>
      <c r="E22" s="13"/>
      <c r="F22" s="13">
        <v>1694.7</v>
      </c>
      <c r="G22" s="52">
        <v>150.6</v>
      </c>
      <c r="H22" s="32">
        <f t="shared" si="1"/>
        <v>1845.3</v>
      </c>
      <c r="I22" s="71">
        <f t="shared" si="2"/>
        <v>0</v>
      </c>
      <c r="J22" s="10">
        <v>1</v>
      </c>
      <c r="K22" s="88">
        <v>0.75</v>
      </c>
      <c r="L22" s="88">
        <f t="shared" si="0"/>
        <v>0.75</v>
      </c>
    </row>
    <row r="23" spans="1:12" ht="11.25">
      <c r="A23" s="87">
        <v>18</v>
      </c>
      <c r="B23" s="70"/>
      <c r="C23" s="12"/>
      <c r="D23" s="13"/>
      <c r="E23" s="13"/>
      <c r="F23" s="13"/>
      <c r="G23" s="52"/>
      <c r="H23" s="32"/>
      <c r="I23" s="71"/>
      <c r="J23" s="10"/>
      <c r="K23" s="88"/>
      <c r="L23" s="88"/>
    </row>
    <row r="24" spans="1:12" ht="11.25">
      <c r="A24" s="87">
        <v>19</v>
      </c>
      <c r="B24" s="70"/>
      <c r="C24" s="12"/>
      <c r="D24" s="13"/>
      <c r="E24" s="13"/>
      <c r="F24" s="13"/>
      <c r="G24" s="52"/>
      <c r="H24" s="32"/>
      <c r="I24" s="71"/>
      <c r="J24" s="10"/>
      <c r="K24" s="88"/>
      <c r="L24" s="88"/>
    </row>
    <row r="25" spans="1:12" ht="11.25">
      <c r="A25" s="87">
        <v>20</v>
      </c>
      <c r="B25" s="70"/>
      <c r="C25" s="12"/>
      <c r="D25" s="13"/>
      <c r="E25" s="13"/>
      <c r="F25" s="13"/>
      <c r="G25" s="52"/>
      <c r="H25" s="32"/>
      <c r="I25" s="71"/>
      <c r="J25" s="10"/>
      <c r="K25" s="88"/>
      <c r="L25" s="88"/>
    </row>
    <row r="26" spans="1:12" ht="11.25">
      <c r="A26" s="87">
        <v>21</v>
      </c>
      <c r="B26" s="70"/>
      <c r="C26" s="12"/>
      <c r="D26" s="13"/>
      <c r="E26" s="13"/>
      <c r="F26" s="13"/>
      <c r="G26" s="52"/>
      <c r="H26" s="32"/>
      <c r="I26" s="71"/>
      <c r="J26" s="10"/>
      <c r="K26" s="88"/>
      <c r="L26" s="88"/>
    </row>
    <row r="27" spans="1:12" ht="11.25">
      <c r="A27" s="87">
        <v>22</v>
      </c>
      <c r="B27" s="70"/>
      <c r="C27" s="12"/>
      <c r="D27" s="18"/>
      <c r="E27" s="18"/>
      <c r="F27" s="43"/>
      <c r="G27" s="59"/>
      <c r="H27" s="32"/>
      <c r="I27" s="71"/>
      <c r="J27" s="10"/>
      <c r="K27" s="88"/>
      <c r="L27" s="88"/>
    </row>
    <row r="28" spans="1:12" ht="11.25">
      <c r="A28" s="87">
        <v>23</v>
      </c>
      <c r="B28" s="70"/>
      <c r="C28" s="12"/>
      <c r="D28" s="18"/>
      <c r="E28" s="18"/>
      <c r="F28" s="18"/>
      <c r="G28" s="53"/>
      <c r="H28" s="32"/>
      <c r="I28" s="71"/>
      <c r="J28" s="10"/>
      <c r="K28" s="88"/>
      <c r="L28" s="88"/>
    </row>
    <row r="29" spans="1:12" ht="11.25">
      <c r="A29" s="87">
        <v>24</v>
      </c>
      <c r="B29" s="70"/>
      <c r="C29" s="12"/>
      <c r="D29" s="18"/>
      <c r="E29" s="18"/>
      <c r="F29" s="18"/>
      <c r="G29" s="53"/>
      <c r="H29" s="32"/>
      <c r="I29" s="71"/>
      <c r="J29" s="10"/>
      <c r="K29" s="88"/>
      <c r="L29" s="88"/>
    </row>
    <row r="30" spans="1:12" ht="11.25">
      <c r="A30" s="280" t="s">
        <v>39</v>
      </c>
      <c r="B30" s="281"/>
      <c r="C30" s="179">
        <f aca="true" t="shared" si="3" ref="C30:H30">SUM(C6:C29)</f>
        <v>0</v>
      </c>
      <c r="D30" s="179">
        <f t="shared" si="3"/>
        <v>0</v>
      </c>
      <c r="E30" s="179">
        <f t="shared" si="3"/>
        <v>0</v>
      </c>
      <c r="F30" s="186">
        <f>SUM(F6:F29)</f>
        <v>29757.499999999996</v>
      </c>
      <c r="G30" s="179">
        <f>SUM(G6:G29)</f>
        <v>3762.7999999999997</v>
      </c>
      <c r="H30" s="179">
        <f t="shared" si="3"/>
        <v>33520.3</v>
      </c>
      <c r="I30" s="85" t="s">
        <v>8</v>
      </c>
      <c r="J30" s="86" t="s">
        <v>8</v>
      </c>
      <c r="K30" s="194">
        <v>0.75</v>
      </c>
      <c r="L30" s="90" t="s">
        <v>8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4">
      <selection activeCell="A30" sqref="A30:B3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64" t="s">
        <v>14</v>
      </c>
      <c r="B3" s="262" t="s">
        <v>102</v>
      </c>
      <c r="C3" s="6" t="s">
        <v>137</v>
      </c>
      <c r="D3" s="27"/>
      <c r="E3" s="27"/>
      <c r="F3" s="35" t="s">
        <v>194</v>
      </c>
      <c r="G3" s="35" t="s">
        <v>210</v>
      </c>
      <c r="H3" s="29" t="s">
        <v>138</v>
      </c>
      <c r="I3" s="5" t="s">
        <v>41</v>
      </c>
      <c r="J3" s="265" t="s">
        <v>15</v>
      </c>
      <c r="K3" s="265" t="s">
        <v>16</v>
      </c>
      <c r="L3" s="6" t="s">
        <v>6</v>
      </c>
    </row>
    <row r="4" spans="1:12" s="10" customFormat="1" ht="42.75" customHeight="1">
      <c r="A4" s="264"/>
      <c r="B4" s="262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67"/>
      <c r="K4" s="267"/>
      <c r="L4" s="9" t="s">
        <v>29</v>
      </c>
    </row>
    <row r="5" spans="1:12" s="10" customFormat="1" ht="10.5" customHeight="1">
      <c r="A5" s="48">
        <v>1</v>
      </c>
      <c r="B5" s="4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4147.7</v>
      </c>
      <c r="G6" s="32">
        <v>668.1</v>
      </c>
      <c r="H6" s="32">
        <f>F6-G6</f>
        <v>3479.6</v>
      </c>
      <c r="I6" s="61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3761.5</v>
      </c>
      <c r="G7" s="32">
        <v>599.8</v>
      </c>
      <c r="H7" s="32">
        <f aca="true" t="shared" si="1" ref="H7:H22">F7-G7</f>
        <v>3161.7</v>
      </c>
      <c r="I7" s="61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4982.8</v>
      </c>
      <c r="G8" s="32">
        <v>965.6</v>
      </c>
      <c r="H8" s="32">
        <f t="shared" si="1"/>
        <v>4017.2000000000003</v>
      </c>
      <c r="I8" s="61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5911.5</v>
      </c>
      <c r="G9" s="32">
        <v>1818.1</v>
      </c>
      <c r="H9" s="32">
        <f t="shared" si="1"/>
        <v>4093.4</v>
      </c>
      <c r="I9" s="61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3772.7</v>
      </c>
      <c r="G10" s="32">
        <v>760.6</v>
      </c>
      <c r="H10" s="32">
        <f t="shared" si="1"/>
        <v>3012.1</v>
      </c>
      <c r="I10" s="61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4154.2</v>
      </c>
      <c r="G11" s="32">
        <v>1528.6</v>
      </c>
      <c r="H11" s="32">
        <f t="shared" si="1"/>
        <v>2625.6</v>
      </c>
      <c r="I11" s="61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2508.5</v>
      </c>
      <c r="G12" s="32">
        <v>463.8</v>
      </c>
      <c r="H12" s="32">
        <f t="shared" si="1"/>
        <v>2044.7</v>
      </c>
      <c r="I12" s="61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3265.9</v>
      </c>
      <c r="G13" s="32">
        <v>443.3</v>
      </c>
      <c r="H13" s="32">
        <f t="shared" si="1"/>
        <v>2822.6</v>
      </c>
      <c r="I13" s="61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6362.8</v>
      </c>
      <c r="G14" s="32">
        <v>1249.5</v>
      </c>
      <c r="H14" s="32">
        <f t="shared" si="1"/>
        <v>5113.3</v>
      </c>
      <c r="I14" s="61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2873.9</v>
      </c>
      <c r="G15" s="32">
        <v>343.9</v>
      </c>
      <c r="H15" s="32">
        <f t="shared" si="1"/>
        <v>2530</v>
      </c>
      <c r="I15" s="61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3839.8</v>
      </c>
      <c r="G16" s="32">
        <v>1571.9</v>
      </c>
      <c r="H16" s="32">
        <f t="shared" si="1"/>
        <v>2267.9</v>
      </c>
      <c r="I16" s="61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4702.5</v>
      </c>
      <c r="G17" s="32">
        <v>837</v>
      </c>
      <c r="H17" s="32">
        <f t="shared" si="1"/>
        <v>3865.5</v>
      </c>
      <c r="I17" s="61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4686</v>
      </c>
      <c r="G18" s="32">
        <v>859.3</v>
      </c>
      <c r="H18" s="32">
        <f t="shared" si="1"/>
        <v>3826.7</v>
      </c>
      <c r="I18" s="61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4053</v>
      </c>
      <c r="G19" s="32">
        <v>1871.7</v>
      </c>
      <c r="H19" s="32">
        <f t="shared" si="1"/>
        <v>2181.3</v>
      </c>
      <c r="I19" s="61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22812.4</v>
      </c>
      <c r="G20" s="32">
        <v>4043.8</v>
      </c>
      <c r="H20" s="32">
        <f t="shared" si="1"/>
        <v>18768.600000000002</v>
      </c>
      <c r="I20" s="61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3089.1</v>
      </c>
      <c r="G21" s="32">
        <v>437</v>
      </c>
      <c r="H21" s="32">
        <f t="shared" si="1"/>
        <v>2652.1</v>
      </c>
      <c r="I21" s="61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6052.5</v>
      </c>
      <c r="G22" s="32">
        <v>1536.1</v>
      </c>
      <c r="H22" s="32">
        <f t="shared" si="1"/>
        <v>4516.4</v>
      </c>
      <c r="I22" s="61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32"/>
      <c r="G23" s="32"/>
      <c r="H23" s="32"/>
      <c r="I23" s="61"/>
      <c r="K23" s="14"/>
      <c r="L23" s="14"/>
    </row>
    <row r="24" spans="1:12" ht="11.25">
      <c r="A24" s="11">
        <v>19</v>
      </c>
      <c r="B24" s="16"/>
      <c r="C24" s="12"/>
      <c r="D24" s="13"/>
      <c r="E24" s="13"/>
      <c r="F24" s="32"/>
      <c r="G24" s="32"/>
      <c r="H24" s="32"/>
      <c r="I24" s="62"/>
      <c r="K24" s="14"/>
      <c r="L24" s="14"/>
    </row>
    <row r="25" spans="1:12" ht="11.25">
      <c r="A25" s="11">
        <v>20</v>
      </c>
      <c r="B25" s="16"/>
      <c r="C25" s="12"/>
      <c r="D25" s="13"/>
      <c r="E25" s="13"/>
      <c r="F25" s="32"/>
      <c r="G25" s="32"/>
      <c r="H25" s="32"/>
      <c r="I25" s="62"/>
      <c r="K25" s="14"/>
      <c r="L25" s="14"/>
    </row>
    <row r="26" spans="1:12" ht="11.25">
      <c r="A26" s="11">
        <v>21</v>
      </c>
      <c r="B26" s="16"/>
      <c r="C26" s="12"/>
      <c r="D26" s="13"/>
      <c r="E26" s="13"/>
      <c r="F26" s="32"/>
      <c r="G26" s="32"/>
      <c r="H26" s="32"/>
      <c r="I26" s="62"/>
      <c r="K26" s="14"/>
      <c r="L26" s="14"/>
    </row>
    <row r="27" spans="1:12" ht="11.25">
      <c r="A27" s="11">
        <v>22</v>
      </c>
      <c r="B27" s="16"/>
      <c r="C27" s="12"/>
      <c r="D27" s="18"/>
      <c r="E27" s="18"/>
      <c r="F27" s="32"/>
      <c r="G27" s="32"/>
      <c r="H27" s="32"/>
      <c r="I27" s="61"/>
      <c r="K27" s="14"/>
      <c r="L27" s="14"/>
    </row>
    <row r="28" spans="1:12" ht="11.25">
      <c r="A28" s="11">
        <v>23</v>
      </c>
      <c r="B28" s="16"/>
      <c r="C28" s="12"/>
      <c r="D28" s="18"/>
      <c r="E28" s="18"/>
      <c r="F28" s="32"/>
      <c r="G28" s="32"/>
      <c r="H28" s="32"/>
      <c r="I28" s="61"/>
      <c r="K28" s="14"/>
      <c r="L28" s="14"/>
    </row>
    <row r="29" spans="1:12" ht="11.25">
      <c r="A29" s="11">
        <v>24</v>
      </c>
      <c r="B29" s="16"/>
      <c r="C29" s="12"/>
      <c r="D29" s="18"/>
      <c r="E29" s="18"/>
      <c r="F29" s="32"/>
      <c r="G29" s="32"/>
      <c r="H29" s="32"/>
      <c r="I29" s="61"/>
      <c r="K29" s="14"/>
      <c r="L29" s="14"/>
    </row>
    <row r="30" spans="1:12" ht="11.25">
      <c r="A30" s="212" t="s">
        <v>39</v>
      </c>
      <c r="B30" s="213"/>
      <c r="C30" s="179">
        <f aca="true" t="shared" si="3" ref="C30:H30">SUM(C6:C29)</f>
        <v>0</v>
      </c>
      <c r="D30" s="179">
        <f t="shared" si="3"/>
        <v>0</v>
      </c>
      <c r="E30" s="186">
        <f t="shared" si="3"/>
        <v>0</v>
      </c>
      <c r="F30" s="178">
        <f t="shared" si="3"/>
        <v>90976.80000000002</v>
      </c>
      <c r="G30" s="178">
        <f t="shared" si="3"/>
        <v>19998.1</v>
      </c>
      <c r="H30" s="179">
        <f t="shared" si="3"/>
        <v>70978.7</v>
      </c>
      <c r="I30" s="91" t="s">
        <v>8</v>
      </c>
      <c r="J30" s="92" t="s">
        <v>8</v>
      </c>
      <c r="K30" s="193">
        <v>0.75</v>
      </c>
      <c r="L30" s="57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M31" sqref="M3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5" t="s">
        <v>151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64" t="s">
        <v>3</v>
      </c>
      <c r="B3" s="262" t="s">
        <v>102</v>
      </c>
      <c r="C3" s="35" t="s">
        <v>211</v>
      </c>
      <c r="D3" s="35" t="s">
        <v>212</v>
      </c>
      <c r="E3" s="35" t="s">
        <v>213</v>
      </c>
      <c r="F3" s="29" t="s">
        <v>1</v>
      </c>
      <c r="G3" s="27"/>
      <c r="H3" s="27"/>
      <c r="I3" s="5" t="s">
        <v>207</v>
      </c>
      <c r="J3" s="5" t="s">
        <v>217</v>
      </c>
      <c r="K3" s="35" t="s">
        <v>31</v>
      </c>
      <c r="L3" s="35" t="s">
        <v>194</v>
      </c>
      <c r="M3" s="35" t="s">
        <v>214</v>
      </c>
      <c r="N3" s="29" t="s">
        <v>2</v>
      </c>
      <c r="O3" s="5" t="s">
        <v>45</v>
      </c>
      <c r="P3" s="265" t="s">
        <v>17</v>
      </c>
      <c r="Q3" s="265" t="s">
        <v>18</v>
      </c>
      <c r="R3" s="6" t="s">
        <v>6</v>
      </c>
    </row>
    <row r="4" spans="1:18" s="10" customFormat="1" ht="69.75" customHeight="1">
      <c r="A4" s="264"/>
      <c r="B4" s="262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67"/>
      <c r="Q4" s="267"/>
      <c r="R4" s="9" t="s">
        <v>47</v>
      </c>
    </row>
    <row r="5" spans="1:18" s="10" customFormat="1" ht="12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7"/>
      <c r="H5" s="7"/>
      <c r="I5" s="48">
        <v>7</v>
      </c>
      <c r="J5" s="4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52">
        <v>4030</v>
      </c>
      <c r="D6" s="13">
        <v>44.2</v>
      </c>
      <c r="E6" s="52">
        <v>623.9</v>
      </c>
      <c r="F6" s="51">
        <f>C6-D6-E6</f>
        <v>3361.9</v>
      </c>
      <c r="G6" s="13"/>
      <c r="H6" s="13"/>
      <c r="I6" s="58">
        <v>0</v>
      </c>
      <c r="J6" s="58">
        <v>0</v>
      </c>
      <c r="K6" s="32">
        <f>J6-I6</f>
        <v>0</v>
      </c>
      <c r="L6" s="32">
        <v>4147.7</v>
      </c>
      <c r="M6" s="32">
        <v>668.1</v>
      </c>
      <c r="N6" s="32">
        <f>L6-M6</f>
        <v>3479.6</v>
      </c>
      <c r="O6" s="17">
        <f>(F6-N6)/F6*100</f>
        <v>-3.500996460334924</v>
      </c>
      <c r="P6" s="77">
        <f>SUM((O6+5)/(0+5))</f>
        <v>0.29980070793301516</v>
      </c>
      <c r="Q6" s="14">
        <v>1.2</v>
      </c>
      <c r="R6" s="14">
        <f aca="true" t="shared" si="0" ref="R6:R22">P6*Q6</f>
        <v>0.3597608495196182</v>
      </c>
    </row>
    <row r="7" spans="1:18" ht="22.5">
      <c r="A7" s="11">
        <v>2</v>
      </c>
      <c r="B7" s="16" t="s">
        <v>172</v>
      </c>
      <c r="C7" s="52">
        <v>3687.6</v>
      </c>
      <c r="D7" s="13">
        <v>44.2</v>
      </c>
      <c r="E7" s="52">
        <v>555.6</v>
      </c>
      <c r="F7" s="52">
        <f aca="true" t="shared" si="1" ref="F7:F22">C7-D7-E7</f>
        <v>3087.8</v>
      </c>
      <c r="G7" s="13"/>
      <c r="H7" s="13"/>
      <c r="I7" s="58">
        <v>0</v>
      </c>
      <c r="J7" s="58">
        <v>0</v>
      </c>
      <c r="K7" s="32">
        <f aca="true" t="shared" si="2" ref="K7:K22">J7-I7</f>
        <v>0</v>
      </c>
      <c r="L7" s="32">
        <v>3761.5</v>
      </c>
      <c r="M7" s="32">
        <v>599.8</v>
      </c>
      <c r="N7" s="32">
        <f aca="true" t="shared" si="3" ref="N7:N22">L7-M7</f>
        <v>3161.7</v>
      </c>
      <c r="O7" s="17">
        <f aca="true" t="shared" si="4" ref="O7:O22">(F7-N7)/F7*100</f>
        <v>-2.39328972083683</v>
      </c>
      <c r="P7" s="77">
        <f>SUM((O7+5)/(0+5))</f>
        <v>0.521342055832634</v>
      </c>
      <c r="Q7" s="14">
        <v>1.2</v>
      </c>
      <c r="R7" s="14">
        <f t="shared" si="0"/>
        <v>0.6256104669991608</v>
      </c>
    </row>
    <row r="8" spans="1:18" ht="22.5">
      <c r="A8" s="11">
        <v>3</v>
      </c>
      <c r="B8" s="16" t="s">
        <v>173</v>
      </c>
      <c r="C8" s="52">
        <v>4871.2</v>
      </c>
      <c r="D8" s="13">
        <v>110.3</v>
      </c>
      <c r="E8" s="52">
        <v>855.3</v>
      </c>
      <c r="F8" s="52">
        <f t="shared" si="1"/>
        <v>3905.5999999999995</v>
      </c>
      <c r="G8" s="13"/>
      <c r="H8" s="13"/>
      <c r="I8" s="58">
        <v>0</v>
      </c>
      <c r="J8" s="58">
        <v>0</v>
      </c>
      <c r="K8" s="32">
        <f t="shared" si="2"/>
        <v>0</v>
      </c>
      <c r="L8" s="32">
        <v>4982.8</v>
      </c>
      <c r="M8" s="32">
        <v>965.6</v>
      </c>
      <c r="N8" s="32">
        <f t="shared" si="3"/>
        <v>4017.2000000000003</v>
      </c>
      <c r="O8" s="17">
        <f t="shared" si="4"/>
        <v>-2.857435477263438</v>
      </c>
      <c r="P8" s="77">
        <f>SUM((O8+5)/(0+5))</f>
        <v>0.42851290454731245</v>
      </c>
      <c r="Q8" s="14">
        <v>1.2</v>
      </c>
      <c r="R8" s="14">
        <f t="shared" si="0"/>
        <v>0.5142154854567749</v>
      </c>
    </row>
    <row r="9" spans="1:18" ht="22.5">
      <c r="A9" s="11">
        <v>4</v>
      </c>
      <c r="B9" s="16" t="s">
        <v>174</v>
      </c>
      <c r="C9" s="52">
        <v>5810.6</v>
      </c>
      <c r="D9" s="13">
        <v>1030.8</v>
      </c>
      <c r="E9" s="52">
        <v>787.3</v>
      </c>
      <c r="F9" s="52">
        <f t="shared" si="1"/>
        <v>3992.5</v>
      </c>
      <c r="G9" s="13"/>
      <c r="H9" s="13"/>
      <c r="I9" s="58">
        <v>0</v>
      </c>
      <c r="J9" s="58">
        <v>0</v>
      </c>
      <c r="K9" s="32">
        <f t="shared" si="2"/>
        <v>0</v>
      </c>
      <c r="L9" s="32">
        <v>5911.5</v>
      </c>
      <c r="M9" s="32">
        <v>1818.1</v>
      </c>
      <c r="N9" s="32">
        <f t="shared" si="3"/>
        <v>4093.4</v>
      </c>
      <c r="O9" s="17">
        <f t="shared" si="4"/>
        <v>-2.527238572323108</v>
      </c>
      <c r="P9" s="77">
        <f>SUM((O9+5)/(0+5))</f>
        <v>0.4945522855353784</v>
      </c>
      <c r="Q9" s="14">
        <v>1.2</v>
      </c>
      <c r="R9" s="14">
        <f t="shared" si="0"/>
        <v>0.593462742642454</v>
      </c>
    </row>
    <row r="10" spans="1:18" ht="22.5">
      <c r="A10" s="11">
        <v>5</v>
      </c>
      <c r="B10" s="16" t="s">
        <v>175</v>
      </c>
      <c r="C10" s="52">
        <v>3606.5</v>
      </c>
      <c r="D10" s="13">
        <v>110.3</v>
      </c>
      <c r="E10" s="52">
        <v>650.3</v>
      </c>
      <c r="F10" s="52">
        <f t="shared" si="1"/>
        <v>2845.8999999999996</v>
      </c>
      <c r="G10" s="13"/>
      <c r="H10" s="13"/>
      <c r="I10" s="58">
        <v>0</v>
      </c>
      <c r="J10" s="58">
        <v>0</v>
      </c>
      <c r="K10" s="32">
        <f t="shared" si="2"/>
        <v>0</v>
      </c>
      <c r="L10" s="32">
        <v>3772.7</v>
      </c>
      <c r="M10" s="32">
        <v>760.6</v>
      </c>
      <c r="N10" s="32">
        <f t="shared" si="3"/>
        <v>3012.1</v>
      </c>
      <c r="O10" s="17">
        <f t="shared" si="4"/>
        <v>-5.83998032256932</v>
      </c>
      <c r="P10" s="77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176</v>
      </c>
      <c r="C11" s="52">
        <v>4147.7</v>
      </c>
      <c r="D11" s="13">
        <v>1030.8</v>
      </c>
      <c r="E11" s="52">
        <v>497.7</v>
      </c>
      <c r="F11" s="52">
        <f t="shared" si="1"/>
        <v>2619.2</v>
      </c>
      <c r="G11" s="13"/>
      <c r="H11" s="13"/>
      <c r="I11" s="58">
        <v>0</v>
      </c>
      <c r="J11" s="58">
        <v>0</v>
      </c>
      <c r="K11" s="32">
        <f t="shared" si="2"/>
        <v>0</v>
      </c>
      <c r="L11" s="32">
        <v>4154.2</v>
      </c>
      <c r="M11" s="32">
        <v>1528.6</v>
      </c>
      <c r="N11" s="32">
        <f t="shared" si="3"/>
        <v>2625.6</v>
      </c>
      <c r="O11" s="17">
        <f t="shared" si="4"/>
        <v>-0.24434941967013177</v>
      </c>
      <c r="P11" s="77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177</v>
      </c>
      <c r="C12" s="52">
        <v>2506.2</v>
      </c>
      <c r="D12" s="13">
        <v>44.1</v>
      </c>
      <c r="E12" s="52">
        <v>419.7</v>
      </c>
      <c r="F12" s="52">
        <f t="shared" si="1"/>
        <v>2042.3999999999999</v>
      </c>
      <c r="G12" s="13"/>
      <c r="H12" s="13"/>
      <c r="I12" s="58">
        <v>0</v>
      </c>
      <c r="J12" s="58">
        <v>0</v>
      </c>
      <c r="K12" s="32">
        <f t="shared" si="2"/>
        <v>0</v>
      </c>
      <c r="L12" s="32">
        <v>2508.5</v>
      </c>
      <c r="M12" s="32">
        <v>463.8</v>
      </c>
      <c r="N12" s="32">
        <f t="shared" si="3"/>
        <v>2044.7</v>
      </c>
      <c r="O12" s="17">
        <f t="shared" si="4"/>
        <v>-0.11261261261262152</v>
      </c>
      <c r="P12" s="77">
        <v>1</v>
      </c>
      <c r="Q12" s="14">
        <v>1.2</v>
      </c>
      <c r="R12" s="14">
        <f t="shared" si="0"/>
        <v>1.2</v>
      </c>
    </row>
    <row r="13" spans="1:18" ht="22.5">
      <c r="A13" s="11">
        <v>8</v>
      </c>
      <c r="B13" s="16" t="s">
        <v>187</v>
      </c>
      <c r="C13" s="52">
        <v>3259.5</v>
      </c>
      <c r="D13" s="13">
        <v>44.2</v>
      </c>
      <c r="E13" s="52">
        <v>399.1</v>
      </c>
      <c r="F13" s="52">
        <f t="shared" si="1"/>
        <v>2816.2000000000003</v>
      </c>
      <c r="G13" s="13"/>
      <c r="H13" s="13"/>
      <c r="I13" s="58">
        <v>0</v>
      </c>
      <c r="J13" s="58">
        <v>0</v>
      </c>
      <c r="K13" s="32">
        <f t="shared" si="2"/>
        <v>0</v>
      </c>
      <c r="L13" s="32">
        <v>3265.9</v>
      </c>
      <c r="M13" s="32">
        <v>443.3</v>
      </c>
      <c r="N13" s="32">
        <f t="shared" si="3"/>
        <v>2822.6</v>
      </c>
      <c r="O13" s="17">
        <f t="shared" si="4"/>
        <v>-0.22725658689012268</v>
      </c>
      <c r="P13" s="77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178</v>
      </c>
      <c r="C14" s="52">
        <v>6180.5</v>
      </c>
      <c r="D14" s="13">
        <v>110.4</v>
      </c>
      <c r="E14" s="52">
        <v>1139.1</v>
      </c>
      <c r="F14" s="52">
        <f t="shared" si="1"/>
        <v>4931</v>
      </c>
      <c r="G14" s="13"/>
      <c r="H14" s="13"/>
      <c r="I14" s="58">
        <v>0</v>
      </c>
      <c r="J14" s="58">
        <v>0</v>
      </c>
      <c r="K14" s="32">
        <f t="shared" si="2"/>
        <v>0</v>
      </c>
      <c r="L14" s="32">
        <v>6362.8</v>
      </c>
      <c r="M14" s="32">
        <v>1249.5</v>
      </c>
      <c r="N14" s="32">
        <f t="shared" si="3"/>
        <v>5113.3</v>
      </c>
      <c r="O14" s="17">
        <f t="shared" si="4"/>
        <v>-3.6970188602717537</v>
      </c>
      <c r="P14" s="77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179</v>
      </c>
      <c r="C15" s="52">
        <v>2796.1</v>
      </c>
      <c r="D15" s="13">
        <v>44.2</v>
      </c>
      <c r="E15" s="52">
        <v>299.7</v>
      </c>
      <c r="F15" s="52">
        <f t="shared" si="1"/>
        <v>2452.2000000000003</v>
      </c>
      <c r="G15" s="13"/>
      <c r="H15" s="13"/>
      <c r="I15" s="58">
        <v>0</v>
      </c>
      <c r="J15" s="58">
        <v>0</v>
      </c>
      <c r="K15" s="32">
        <f t="shared" si="2"/>
        <v>0</v>
      </c>
      <c r="L15" s="32">
        <v>2873.9</v>
      </c>
      <c r="M15" s="32">
        <v>343.9</v>
      </c>
      <c r="N15" s="32">
        <f t="shared" si="3"/>
        <v>2530</v>
      </c>
      <c r="O15" s="17">
        <f t="shared" si="4"/>
        <v>-3.172661283745197</v>
      </c>
      <c r="P15" s="77">
        <v>1</v>
      </c>
      <c r="Q15" s="14">
        <v>1.2</v>
      </c>
      <c r="R15" s="14">
        <f t="shared" si="0"/>
        <v>1.2</v>
      </c>
    </row>
    <row r="16" spans="1:18" ht="22.5">
      <c r="A16" s="11">
        <v>11</v>
      </c>
      <c r="B16" s="16" t="s">
        <v>180</v>
      </c>
      <c r="C16" s="52">
        <v>3817.8</v>
      </c>
      <c r="D16" s="13">
        <v>1030.8</v>
      </c>
      <c r="E16" s="52">
        <v>541.2</v>
      </c>
      <c r="F16" s="52">
        <f t="shared" si="1"/>
        <v>2245.8</v>
      </c>
      <c r="G16" s="13"/>
      <c r="H16" s="13"/>
      <c r="I16" s="58">
        <v>0</v>
      </c>
      <c r="J16" s="58">
        <v>0</v>
      </c>
      <c r="K16" s="32">
        <f t="shared" si="2"/>
        <v>0</v>
      </c>
      <c r="L16" s="32">
        <v>3839.8</v>
      </c>
      <c r="M16" s="32">
        <v>1571.9</v>
      </c>
      <c r="N16" s="32">
        <f t="shared" si="3"/>
        <v>2267.9</v>
      </c>
      <c r="O16" s="17">
        <f t="shared" si="4"/>
        <v>-0.9840591326030771</v>
      </c>
      <c r="P16" s="77">
        <v>1</v>
      </c>
      <c r="Q16" s="14">
        <v>1.2</v>
      </c>
      <c r="R16" s="14">
        <f t="shared" si="0"/>
        <v>1.2</v>
      </c>
    </row>
    <row r="17" spans="1:18" ht="22.5">
      <c r="A17" s="11">
        <v>12</v>
      </c>
      <c r="B17" s="16" t="s">
        <v>181</v>
      </c>
      <c r="C17" s="52">
        <v>4440.5</v>
      </c>
      <c r="D17" s="13">
        <v>44.2</v>
      </c>
      <c r="E17" s="52">
        <v>792.8</v>
      </c>
      <c r="F17" s="52">
        <f t="shared" si="1"/>
        <v>3603.5</v>
      </c>
      <c r="G17" s="13"/>
      <c r="H17" s="13"/>
      <c r="I17" s="58">
        <v>0</v>
      </c>
      <c r="J17" s="58">
        <v>0</v>
      </c>
      <c r="K17" s="32">
        <f t="shared" si="2"/>
        <v>0</v>
      </c>
      <c r="L17" s="32">
        <v>4702.5</v>
      </c>
      <c r="M17" s="32">
        <v>837</v>
      </c>
      <c r="N17" s="32">
        <f t="shared" si="3"/>
        <v>3865.5</v>
      </c>
      <c r="O17" s="17">
        <f t="shared" si="4"/>
        <v>-7.270709032884695</v>
      </c>
      <c r="P17" s="77">
        <v>1</v>
      </c>
      <c r="Q17" s="14">
        <v>1.2</v>
      </c>
      <c r="R17" s="14">
        <f t="shared" si="0"/>
        <v>1.2</v>
      </c>
    </row>
    <row r="18" spans="1:18" ht="22.5">
      <c r="A18" s="11">
        <v>13</v>
      </c>
      <c r="B18" s="16" t="s">
        <v>182</v>
      </c>
      <c r="C18" s="52">
        <v>4494.7</v>
      </c>
      <c r="D18" s="13">
        <v>110.3</v>
      </c>
      <c r="E18" s="52">
        <v>748.9</v>
      </c>
      <c r="F18" s="52">
        <f t="shared" si="1"/>
        <v>3635.4999999999995</v>
      </c>
      <c r="G18" s="13"/>
      <c r="H18" s="13"/>
      <c r="I18" s="58">
        <v>0</v>
      </c>
      <c r="J18" s="58">
        <v>0</v>
      </c>
      <c r="K18" s="32">
        <f t="shared" si="2"/>
        <v>0</v>
      </c>
      <c r="L18" s="32">
        <v>4686</v>
      </c>
      <c r="M18" s="32">
        <v>859.3</v>
      </c>
      <c r="N18" s="32">
        <f t="shared" si="3"/>
        <v>3826.7</v>
      </c>
      <c r="O18" s="17">
        <f t="shared" si="4"/>
        <v>-5.259249071654526</v>
      </c>
      <c r="P18" s="77">
        <v>1</v>
      </c>
      <c r="Q18" s="14">
        <v>1.2</v>
      </c>
      <c r="R18" s="14">
        <f t="shared" si="0"/>
        <v>1.2</v>
      </c>
    </row>
    <row r="19" spans="1:18" ht="22.5">
      <c r="A19" s="11">
        <v>14</v>
      </c>
      <c r="B19" s="16" t="s">
        <v>183</v>
      </c>
      <c r="C19" s="52">
        <v>4006.7</v>
      </c>
      <c r="D19" s="13">
        <v>1529.1</v>
      </c>
      <c r="E19" s="52">
        <v>342.7</v>
      </c>
      <c r="F19" s="52">
        <f t="shared" si="1"/>
        <v>2134.9</v>
      </c>
      <c r="G19" s="13"/>
      <c r="H19" s="13"/>
      <c r="I19" s="58">
        <v>0</v>
      </c>
      <c r="J19" s="58">
        <v>0</v>
      </c>
      <c r="K19" s="32">
        <f t="shared" si="2"/>
        <v>0</v>
      </c>
      <c r="L19" s="32">
        <v>4053</v>
      </c>
      <c r="M19" s="32">
        <v>1871.7</v>
      </c>
      <c r="N19" s="32">
        <f t="shared" si="3"/>
        <v>2181.3</v>
      </c>
      <c r="O19" s="17">
        <f t="shared" si="4"/>
        <v>-2.173403906506164</v>
      </c>
      <c r="P19" s="77">
        <v>1</v>
      </c>
      <c r="Q19" s="14">
        <v>1.2</v>
      </c>
      <c r="R19" s="14">
        <f t="shared" si="0"/>
        <v>1.2</v>
      </c>
    </row>
    <row r="20" spans="1:18" ht="22.5">
      <c r="A20" s="11">
        <v>15</v>
      </c>
      <c r="B20" s="16" t="s">
        <v>184</v>
      </c>
      <c r="C20" s="52">
        <v>22812.4</v>
      </c>
      <c r="D20" s="13">
        <v>987.8</v>
      </c>
      <c r="E20" s="52">
        <v>3056</v>
      </c>
      <c r="F20" s="52">
        <f t="shared" si="1"/>
        <v>18768.600000000002</v>
      </c>
      <c r="G20" s="13"/>
      <c r="H20" s="13"/>
      <c r="I20" s="58">
        <v>0</v>
      </c>
      <c r="J20" s="58">
        <v>0</v>
      </c>
      <c r="K20" s="32">
        <f t="shared" si="2"/>
        <v>0</v>
      </c>
      <c r="L20" s="32">
        <v>22812.4</v>
      </c>
      <c r="M20" s="32">
        <v>4043.8</v>
      </c>
      <c r="N20" s="32">
        <f t="shared" si="3"/>
        <v>18768.600000000002</v>
      </c>
      <c r="O20" s="17">
        <f t="shared" si="4"/>
        <v>0</v>
      </c>
      <c r="P20" s="77">
        <v>1</v>
      </c>
      <c r="Q20" s="14">
        <v>1.2</v>
      </c>
      <c r="R20" s="14">
        <f t="shared" si="0"/>
        <v>1.2</v>
      </c>
    </row>
    <row r="21" spans="1:18" ht="22.5">
      <c r="A21" s="11">
        <v>16</v>
      </c>
      <c r="B21" s="16" t="s">
        <v>185</v>
      </c>
      <c r="C21" s="52">
        <v>2988.3</v>
      </c>
      <c r="D21" s="13">
        <v>44.2</v>
      </c>
      <c r="E21" s="52">
        <v>392.8</v>
      </c>
      <c r="F21" s="52">
        <f t="shared" si="1"/>
        <v>2551.3</v>
      </c>
      <c r="G21" s="13"/>
      <c r="H21" s="13"/>
      <c r="I21" s="58">
        <v>0</v>
      </c>
      <c r="J21" s="58">
        <v>0</v>
      </c>
      <c r="K21" s="32">
        <f t="shared" si="2"/>
        <v>0</v>
      </c>
      <c r="L21" s="32">
        <v>3089.1</v>
      </c>
      <c r="M21" s="32">
        <v>437</v>
      </c>
      <c r="N21" s="32">
        <f t="shared" si="3"/>
        <v>2652.1</v>
      </c>
      <c r="O21" s="17">
        <f t="shared" si="4"/>
        <v>-3.950926978403156</v>
      </c>
      <c r="P21" s="77">
        <v>1</v>
      </c>
      <c r="Q21" s="14">
        <v>1.2</v>
      </c>
      <c r="R21" s="14">
        <f t="shared" si="0"/>
        <v>1.2</v>
      </c>
    </row>
    <row r="22" spans="1:18" ht="22.5">
      <c r="A22" s="11">
        <v>17</v>
      </c>
      <c r="B22" s="16" t="s">
        <v>186</v>
      </c>
      <c r="C22" s="52">
        <v>5880.4</v>
      </c>
      <c r="D22" s="13">
        <v>110.4</v>
      </c>
      <c r="E22" s="52">
        <v>1425.7</v>
      </c>
      <c r="F22" s="52">
        <f t="shared" si="1"/>
        <v>4344.3</v>
      </c>
      <c r="G22" s="13"/>
      <c r="H22" s="13"/>
      <c r="I22" s="58">
        <v>0</v>
      </c>
      <c r="J22" s="58">
        <v>0</v>
      </c>
      <c r="K22" s="32">
        <f t="shared" si="2"/>
        <v>0</v>
      </c>
      <c r="L22" s="32">
        <v>6052.5</v>
      </c>
      <c r="M22" s="32">
        <v>1536.1</v>
      </c>
      <c r="N22" s="32">
        <f t="shared" si="3"/>
        <v>4516.4</v>
      </c>
      <c r="O22" s="17">
        <f t="shared" si="4"/>
        <v>-3.9615127868701387</v>
      </c>
      <c r="P22" s="77">
        <v>0</v>
      </c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2"/>
      <c r="D23" s="13"/>
      <c r="E23" s="52"/>
      <c r="F23" s="52"/>
      <c r="G23" s="13"/>
      <c r="H23" s="13"/>
      <c r="I23" s="58"/>
      <c r="J23" s="58"/>
      <c r="K23" s="32"/>
      <c r="L23" s="32"/>
      <c r="M23" s="32"/>
      <c r="N23" s="32"/>
      <c r="O23" s="17"/>
      <c r="P23" s="77"/>
      <c r="Q23" s="14"/>
      <c r="R23" s="14"/>
    </row>
    <row r="24" spans="1:18" ht="11.25">
      <c r="A24" s="11">
        <v>19</v>
      </c>
      <c r="B24" s="16"/>
      <c r="C24" s="52"/>
      <c r="D24" s="13"/>
      <c r="E24" s="52"/>
      <c r="F24" s="52"/>
      <c r="G24" s="13"/>
      <c r="H24" s="13"/>
      <c r="I24" s="58"/>
      <c r="J24" s="58"/>
      <c r="K24" s="32"/>
      <c r="L24" s="32"/>
      <c r="M24" s="32"/>
      <c r="N24" s="32"/>
      <c r="O24" s="17"/>
      <c r="P24" s="77"/>
      <c r="Q24" s="14"/>
      <c r="R24" s="14"/>
    </row>
    <row r="25" spans="1:18" ht="11.25">
      <c r="A25" s="11">
        <v>20</v>
      </c>
      <c r="B25" s="16"/>
      <c r="C25" s="52"/>
      <c r="D25" s="13"/>
      <c r="E25" s="52"/>
      <c r="F25" s="52"/>
      <c r="G25" s="13"/>
      <c r="H25" s="13"/>
      <c r="I25" s="58"/>
      <c r="J25" s="58"/>
      <c r="K25" s="32"/>
      <c r="L25" s="32"/>
      <c r="M25" s="32"/>
      <c r="N25" s="32"/>
      <c r="O25" s="17"/>
      <c r="P25" s="77"/>
      <c r="Q25" s="14"/>
      <c r="R25" s="14"/>
    </row>
    <row r="26" spans="1:18" ht="11.25">
      <c r="A26" s="11">
        <v>21</v>
      </c>
      <c r="B26" s="16"/>
      <c r="C26" s="52"/>
      <c r="D26" s="13"/>
      <c r="E26" s="52"/>
      <c r="F26" s="52"/>
      <c r="G26" s="13"/>
      <c r="H26" s="13"/>
      <c r="I26" s="58"/>
      <c r="J26" s="58"/>
      <c r="K26" s="32"/>
      <c r="L26" s="32"/>
      <c r="M26" s="32"/>
      <c r="N26" s="32"/>
      <c r="O26" s="17"/>
      <c r="P26" s="77"/>
      <c r="Q26" s="14"/>
      <c r="R26" s="14"/>
    </row>
    <row r="27" spans="1:18" ht="11.25">
      <c r="A27" s="11">
        <v>22</v>
      </c>
      <c r="B27" s="16"/>
      <c r="C27" s="53"/>
      <c r="D27" s="18"/>
      <c r="E27" s="53"/>
      <c r="F27" s="52"/>
      <c r="G27" s="18"/>
      <c r="H27" s="18"/>
      <c r="I27" s="58"/>
      <c r="J27" s="58"/>
      <c r="K27" s="32"/>
      <c r="L27" s="32"/>
      <c r="M27" s="32"/>
      <c r="N27" s="32"/>
      <c r="O27" s="17"/>
      <c r="P27" s="77"/>
      <c r="Q27" s="14"/>
      <c r="R27" s="14"/>
    </row>
    <row r="28" spans="1:18" ht="11.25">
      <c r="A28" s="11">
        <v>23</v>
      </c>
      <c r="B28" s="16"/>
      <c r="C28" s="53"/>
      <c r="D28" s="18"/>
      <c r="E28" s="53"/>
      <c r="F28" s="52"/>
      <c r="G28" s="18"/>
      <c r="H28" s="18"/>
      <c r="I28" s="58"/>
      <c r="J28" s="58"/>
      <c r="K28" s="32"/>
      <c r="L28" s="32"/>
      <c r="M28" s="32"/>
      <c r="N28" s="32"/>
      <c r="O28" s="17"/>
      <c r="P28" s="77"/>
      <c r="Q28" s="14"/>
      <c r="R28" s="14"/>
    </row>
    <row r="29" spans="1:18" ht="11.25">
      <c r="A29" s="11">
        <v>24</v>
      </c>
      <c r="B29" s="16"/>
      <c r="C29" s="53"/>
      <c r="D29" s="18"/>
      <c r="E29" s="53"/>
      <c r="F29" s="52"/>
      <c r="G29" s="18"/>
      <c r="H29" s="18"/>
      <c r="I29" s="58"/>
      <c r="J29" s="58"/>
      <c r="K29" s="32"/>
      <c r="L29" s="32"/>
      <c r="M29" s="32"/>
      <c r="N29" s="32"/>
      <c r="O29" s="17"/>
      <c r="P29" s="77"/>
      <c r="Q29" s="14"/>
      <c r="R29" s="14"/>
    </row>
    <row r="30" spans="1:18" ht="11.25">
      <c r="A30" s="212" t="s">
        <v>39</v>
      </c>
      <c r="B30" s="213"/>
      <c r="C30" s="179">
        <f aca="true" t="shared" si="5" ref="C30:N30">SUM(C6:C29)</f>
        <v>89336.7</v>
      </c>
      <c r="D30" s="183">
        <f t="shared" si="5"/>
        <v>6470.299999999999</v>
      </c>
      <c r="E30" s="179">
        <f t="shared" si="5"/>
        <v>13527.800000000001</v>
      </c>
      <c r="F30" s="179">
        <f t="shared" si="5"/>
        <v>69338.6</v>
      </c>
      <c r="G30" s="184">
        <f t="shared" si="5"/>
        <v>0</v>
      </c>
      <c r="H30" s="179">
        <f t="shared" si="5"/>
        <v>0</v>
      </c>
      <c r="I30" s="178">
        <f t="shared" si="5"/>
        <v>0</v>
      </c>
      <c r="J30" s="178">
        <f t="shared" si="5"/>
        <v>0</v>
      </c>
      <c r="K30" s="178">
        <f t="shared" si="5"/>
        <v>0</v>
      </c>
      <c r="L30" s="178">
        <f t="shared" si="5"/>
        <v>90976.80000000002</v>
      </c>
      <c r="M30" s="178">
        <f t="shared" si="5"/>
        <v>19998.1</v>
      </c>
      <c r="N30" s="179">
        <f t="shared" si="5"/>
        <v>70978.7</v>
      </c>
      <c r="O30" s="188" t="s">
        <v>8</v>
      </c>
      <c r="P30" s="189" t="s">
        <v>8</v>
      </c>
      <c r="Q30" s="193">
        <v>1.2</v>
      </c>
      <c r="R30" s="57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197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64" t="s">
        <v>20</v>
      </c>
      <c r="B3" s="262" t="s">
        <v>102</v>
      </c>
      <c r="C3" s="33" t="s">
        <v>51</v>
      </c>
      <c r="D3" s="33" t="s">
        <v>220</v>
      </c>
      <c r="E3" s="33" t="s">
        <v>219</v>
      </c>
      <c r="F3" s="33" t="s">
        <v>49</v>
      </c>
      <c r="G3" s="33" t="s">
        <v>49</v>
      </c>
      <c r="H3" s="33" t="s">
        <v>140</v>
      </c>
      <c r="I3" s="5" t="s">
        <v>48</v>
      </c>
      <c r="J3" s="265" t="s">
        <v>21</v>
      </c>
      <c r="K3" s="265" t="s">
        <v>19</v>
      </c>
      <c r="L3" s="6" t="s">
        <v>6</v>
      </c>
    </row>
    <row r="4" spans="1:12" s="10" customFormat="1" ht="42.75" customHeight="1">
      <c r="A4" s="264"/>
      <c r="B4" s="262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67"/>
      <c r="K4" s="267"/>
      <c r="L4" s="9" t="s">
        <v>50</v>
      </c>
    </row>
    <row r="5" spans="1:12" s="10" customFormat="1" ht="11.25" customHeight="1">
      <c r="A5" s="48">
        <v>1</v>
      </c>
      <c r="B5" s="48">
        <v>2</v>
      </c>
      <c r="C5" s="48" t="s">
        <v>54</v>
      </c>
      <c r="D5" s="48">
        <v>3</v>
      </c>
      <c r="E5" s="48">
        <v>4</v>
      </c>
      <c r="F5" s="4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196.3</v>
      </c>
      <c r="E6" s="16">
        <v>134.7</v>
      </c>
      <c r="F6" s="93">
        <f>E6-D6</f>
        <v>-61.60000000000002</v>
      </c>
      <c r="G6" s="12">
        <v>0</v>
      </c>
      <c r="H6" s="13">
        <v>299.1</v>
      </c>
      <c r="I6" s="78">
        <f>F6/H6*100</f>
        <v>-20.595118689401545</v>
      </c>
      <c r="J6" s="177">
        <v>0</v>
      </c>
      <c r="K6" s="14">
        <v>1</v>
      </c>
      <c r="L6" s="14">
        <f aca="true" t="shared" si="0" ref="L6:L22">J6*K6</f>
        <v>0</v>
      </c>
    </row>
    <row r="7" spans="1:12" ht="22.5">
      <c r="A7" s="11">
        <v>2</v>
      </c>
      <c r="B7" s="16" t="s">
        <v>172</v>
      </c>
      <c r="C7" s="16">
        <v>468</v>
      </c>
      <c r="D7" s="16">
        <v>178.1</v>
      </c>
      <c r="E7" s="16">
        <v>194.8</v>
      </c>
      <c r="F7" s="47">
        <f aca="true" t="shared" si="1" ref="F7:F22">E7-D7</f>
        <v>16.700000000000017</v>
      </c>
      <c r="G7" s="12">
        <v>75</v>
      </c>
      <c r="H7" s="13">
        <v>281.1</v>
      </c>
      <c r="I7" s="78">
        <f aca="true" t="shared" si="2" ref="I7:I22">F7/H7*100</f>
        <v>5.940946282461763</v>
      </c>
      <c r="J7" s="177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173</v>
      </c>
      <c r="C8" s="16">
        <v>340</v>
      </c>
      <c r="D8" s="16">
        <v>167.5</v>
      </c>
      <c r="E8" s="16">
        <v>132.3</v>
      </c>
      <c r="F8" s="47">
        <f t="shared" si="1"/>
        <v>-35.19999999999999</v>
      </c>
      <c r="G8" s="12">
        <v>1.3</v>
      </c>
      <c r="H8" s="13">
        <v>564.7</v>
      </c>
      <c r="I8" s="78">
        <f t="shared" si="2"/>
        <v>-6.2333982645652535</v>
      </c>
      <c r="J8" s="177">
        <v>0</v>
      </c>
      <c r="K8" s="14">
        <v>1</v>
      </c>
      <c r="L8" s="14">
        <f t="shared" si="0"/>
        <v>0</v>
      </c>
    </row>
    <row r="9" spans="1:12" ht="22.5">
      <c r="A9" s="11">
        <v>4</v>
      </c>
      <c r="B9" s="16" t="s">
        <v>174</v>
      </c>
      <c r="C9" s="16">
        <v>809</v>
      </c>
      <c r="D9" s="16">
        <v>121.2</v>
      </c>
      <c r="E9" s="16">
        <v>97.4</v>
      </c>
      <c r="F9" s="47">
        <f t="shared" si="1"/>
        <v>-23.799999999999997</v>
      </c>
      <c r="G9" s="12">
        <v>-214</v>
      </c>
      <c r="H9" s="13">
        <v>289.5</v>
      </c>
      <c r="I9" s="78">
        <f t="shared" si="2"/>
        <v>-8.221070811744385</v>
      </c>
      <c r="J9" s="177">
        <v>0</v>
      </c>
      <c r="K9" s="14">
        <v>1</v>
      </c>
      <c r="L9" s="14">
        <f t="shared" si="0"/>
        <v>0</v>
      </c>
    </row>
    <row r="10" spans="1:12" ht="22.5">
      <c r="A10" s="11">
        <v>5</v>
      </c>
      <c r="B10" s="16" t="s">
        <v>175</v>
      </c>
      <c r="C10" s="16">
        <v>903</v>
      </c>
      <c r="D10" s="16">
        <v>274</v>
      </c>
      <c r="E10" s="16">
        <v>232.5</v>
      </c>
      <c r="F10" s="47">
        <f t="shared" si="1"/>
        <v>-41.5</v>
      </c>
      <c r="G10" s="12">
        <v>0</v>
      </c>
      <c r="H10" s="13">
        <v>1787</v>
      </c>
      <c r="I10" s="78">
        <f t="shared" si="2"/>
        <v>-2.322327923894796</v>
      </c>
      <c r="J10" s="177">
        <v>0</v>
      </c>
      <c r="K10" s="14">
        <v>1</v>
      </c>
      <c r="L10" s="14">
        <f t="shared" si="0"/>
        <v>0</v>
      </c>
    </row>
    <row r="11" spans="1:12" ht="22.5">
      <c r="A11" s="11">
        <v>6</v>
      </c>
      <c r="B11" s="16" t="s">
        <v>176</v>
      </c>
      <c r="C11" s="16">
        <v>1688</v>
      </c>
      <c r="D11" s="16">
        <v>222.2</v>
      </c>
      <c r="E11" s="16">
        <v>225.6</v>
      </c>
      <c r="F11" s="47">
        <f t="shared" si="1"/>
        <v>3.4000000000000057</v>
      </c>
      <c r="G11" s="12">
        <v>-101</v>
      </c>
      <c r="H11" s="13">
        <v>487.5</v>
      </c>
      <c r="I11" s="78">
        <f t="shared" si="2"/>
        <v>0.6974358974358986</v>
      </c>
      <c r="J11" s="177">
        <v>0</v>
      </c>
      <c r="K11" s="14">
        <v>1</v>
      </c>
      <c r="L11" s="14">
        <f t="shared" si="0"/>
        <v>0</v>
      </c>
    </row>
    <row r="12" spans="1:12" ht="22.5">
      <c r="A12" s="11">
        <v>7</v>
      </c>
      <c r="B12" s="16" t="s">
        <v>177</v>
      </c>
      <c r="C12" s="16">
        <v>1230</v>
      </c>
      <c r="D12" s="16">
        <v>42.1</v>
      </c>
      <c r="E12" s="16">
        <v>21.1</v>
      </c>
      <c r="F12" s="47">
        <f t="shared" si="1"/>
        <v>-21</v>
      </c>
      <c r="G12" s="12">
        <v>-85</v>
      </c>
      <c r="H12" s="13">
        <v>173</v>
      </c>
      <c r="I12" s="78">
        <f t="shared" si="2"/>
        <v>-12.138728323699421</v>
      </c>
      <c r="J12" s="177">
        <v>0</v>
      </c>
      <c r="K12" s="14">
        <v>1</v>
      </c>
      <c r="L12" s="14">
        <f t="shared" si="0"/>
        <v>0</v>
      </c>
    </row>
    <row r="13" spans="1:12" ht="22.5">
      <c r="A13" s="11">
        <v>8</v>
      </c>
      <c r="B13" s="16" t="s">
        <v>187</v>
      </c>
      <c r="C13" s="16">
        <v>21</v>
      </c>
      <c r="D13" s="16">
        <v>263.9</v>
      </c>
      <c r="E13" s="16">
        <v>162.9</v>
      </c>
      <c r="F13" s="47">
        <f t="shared" si="1"/>
        <v>-100.99999999999997</v>
      </c>
      <c r="G13" s="12">
        <v>0</v>
      </c>
      <c r="H13" s="13">
        <v>1248.5</v>
      </c>
      <c r="I13" s="78">
        <f t="shared" si="2"/>
        <v>-8.089707649179012</v>
      </c>
      <c r="J13" s="177">
        <v>0</v>
      </c>
      <c r="K13" s="14">
        <v>1</v>
      </c>
      <c r="L13" s="14">
        <f t="shared" si="0"/>
        <v>0</v>
      </c>
    </row>
    <row r="14" spans="1:12" ht="22.5">
      <c r="A14" s="11">
        <v>9</v>
      </c>
      <c r="B14" s="16" t="s">
        <v>178</v>
      </c>
      <c r="C14" s="16">
        <v>919</v>
      </c>
      <c r="D14" s="16">
        <v>111</v>
      </c>
      <c r="E14" s="16">
        <v>128.4</v>
      </c>
      <c r="F14" s="47">
        <f t="shared" si="1"/>
        <v>17.400000000000006</v>
      </c>
      <c r="G14" s="12">
        <v>-138</v>
      </c>
      <c r="H14" s="13">
        <v>1789.6</v>
      </c>
      <c r="I14" s="78">
        <f t="shared" si="2"/>
        <v>0.9722843093428702</v>
      </c>
      <c r="J14" s="177">
        <f>SUM((I14-5)/(0-5))</f>
        <v>0.8055431381314259</v>
      </c>
      <c r="K14" s="14">
        <f>SUM((J14-5)/(0-5))</f>
        <v>0.8388913723737149</v>
      </c>
      <c r="L14" s="14">
        <f t="shared" si="0"/>
        <v>0.6757631886533009</v>
      </c>
    </row>
    <row r="15" spans="1:12" ht="22.5">
      <c r="A15" s="11">
        <v>10</v>
      </c>
      <c r="B15" s="16" t="s">
        <v>179</v>
      </c>
      <c r="C15" s="16">
        <v>319</v>
      </c>
      <c r="D15" s="16">
        <v>78.3</v>
      </c>
      <c r="E15" s="16">
        <v>48.9</v>
      </c>
      <c r="F15" s="47">
        <f t="shared" si="1"/>
        <v>-29.4</v>
      </c>
      <c r="G15" s="12">
        <v>-62</v>
      </c>
      <c r="H15" s="13">
        <v>259.1</v>
      </c>
      <c r="I15" s="78">
        <f t="shared" si="2"/>
        <v>-11.346970281744499</v>
      </c>
      <c r="J15" s="177">
        <v>0</v>
      </c>
      <c r="K15" s="14">
        <f aca="true" t="shared" si="3" ref="K15:K22">SUM((J15-5)/(0-5))</f>
        <v>1</v>
      </c>
      <c r="L15" s="14">
        <f t="shared" si="0"/>
        <v>0</v>
      </c>
    </row>
    <row r="16" spans="1:12" ht="22.5">
      <c r="A16" s="11">
        <v>11</v>
      </c>
      <c r="B16" s="16" t="s">
        <v>180</v>
      </c>
      <c r="C16" s="16">
        <v>1324</v>
      </c>
      <c r="D16" s="16">
        <v>55.4</v>
      </c>
      <c r="E16" s="16">
        <v>38.9</v>
      </c>
      <c r="F16" s="47">
        <f t="shared" si="1"/>
        <v>-16.5</v>
      </c>
      <c r="G16" s="12">
        <v>-423</v>
      </c>
      <c r="H16" s="13">
        <v>143.5</v>
      </c>
      <c r="I16" s="78">
        <f t="shared" si="2"/>
        <v>-11.498257839721255</v>
      </c>
      <c r="J16" s="177">
        <v>0</v>
      </c>
      <c r="K16" s="14">
        <f t="shared" si="3"/>
        <v>1</v>
      </c>
      <c r="L16" s="14">
        <f t="shared" si="0"/>
        <v>0</v>
      </c>
    </row>
    <row r="17" spans="1:12" ht="22.5">
      <c r="A17" s="11">
        <v>12</v>
      </c>
      <c r="B17" s="16" t="s">
        <v>181</v>
      </c>
      <c r="C17" s="16">
        <v>365</v>
      </c>
      <c r="D17" s="16">
        <v>255</v>
      </c>
      <c r="E17" s="16">
        <v>198.2</v>
      </c>
      <c r="F17" s="47">
        <f t="shared" si="1"/>
        <v>-56.80000000000001</v>
      </c>
      <c r="G17" s="12">
        <v>-286</v>
      </c>
      <c r="H17" s="13">
        <v>238.3</v>
      </c>
      <c r="I17" s="78">
        <f t="shared" si="2"/>
        <v>-23.83550146873689</v>
      </c>
      <c r="J17" s="177">
        <v>0</v>
      </c>
      <c r="K17" s="14">
        <f t="shared" si="3"/>
        <v>1</v>
      </c>
      <c r="L17" s="14">
        <f t="shared" si="0"/>
        <v>0</v>
      </c>
    </row>
    <row r="18" spans="1:12" ht="22.5">
      <c r="A18" s="11">
        <v>13</v>
      </c>
      <c r="B18" s="16" t="s">
        <v>182</v>
      </c>
      <c r="C18" s="16">
        <v>376</v>
      </c>
      <c r="D18" s="16">
        <v>135.2</v>
      </c>
      <c r="E18" s="16">
        <v>108.5</v>
      </c>
      <c r="F18" s="47">
        <f t="shared" si="1"/>
        <v>-26.69999999999999</v>
      </c>
      <c r="G18" s="12">
        <v>0</v>
      </c>
      <c r="H18" s="13">
        <v>448.3</v>
      </c>
      <c r="I18" s="78">
        <f t="shared" si="2"/>
        <v>-5.955833147445904</v>
      </c>
      <c r="J18" s="177">
        <v>0</v>
      </c>
      <c r="K18" s="14">
        <f t="shared" si="3"/>
        <v>1</v>
      </c>
      <c r="L18" s="14">
        <f t="shared" si="0"/>
        <v>0</v>
      </c>
    </row>
    <row r="19" spans="1:12" ht="22.5">
      <c r="A19" s="11">
        <v>14</v>
      </c>
      <c r="B19" s="16" t="s">
        <v>183</v>
      </c>
      <c r="C19" s="16">
        <v>1279</v>
      </c>
      <c r="D19" s="16">
        <v>47.2</v>
      </c>
      <c r="E19" s="16">
        <v>109.1</v>
      </c>
      <c r="F19" s="47">
        <f t="shared" si="1"/>
        <v>61.89999999999999</v>
      </c>
      <c r="G19" s="12">
        <v>18.6</v>
      </c>
      <c r="H19" s="13">
        <v>409.2</v>
      </c>
      <c r="I19" s="78">
        <f t="shared" si="2"/>
        <v>15.127077223851416</v>
      </c>
      <c r="J19" s="177">
        <v>0</v>
      </c>
      <c r="K19" s="14">
        <f t="shared" si="3"/>
        <v>1</v>
      </c>
      <c r="L19" s="14">
        <f t="shared" si="0"/>
        <v>0</v>
      </c>
    </row>
    <row r="20" spans="1:12" ht="22.5">
      <c r="A20" s="11">
        <v>15</v>
      </c>
      <c r="B20" s="16" t="s">
        <v>184</v>
      </c>
      <c r="C20" s="16">
        <v>1591</v>
      </c>
      <c r="D20" s="16">
        <v>4358.4</v>
      </c>
      <c r="E20" s="16">
        <v>3547.6</v>
      </c>
      <c r="F20" s="47">
        <f t="shared" si="1"/>
        <v>-810.7999999999997</v>
      </c>
      <c r="G20" s="12">
        <v>0</v>
      </c>
      <c r="H20" s="13">
        <v>17140.5</v>
      </c>
      <c r="I20" s="78">
        <f t="shared" si="2"/>
        <v>-4.73031708526589</v>
      </c>
      <c r="J20" s="177">
        <v>0</v>
      </c>
      <c r="K20" s="14">
        <f t="shared" si="3"/>
        <v>1</v>
      </c>
      <c r="L20" s="14">
        <f t="shared" si="0"/>
        <v>0</v>
      </c>
    </row>
    <row r="21" spans="1:12" ht="22.5">
      <c r="A21" s="11">
        <v>16</v>
      </c>
      <c r="B21" s="16" t="s">
        <v>185</v>
      </c>
      <c r="C21" s="16">
        <v>1431</v>
      </c>
      <c r="D21" s="16">
        <v>88.1</v>
      </c>
      <c r="E21" s="16">
        <v>173.2</v>
      </c>
      <c r="F21" s="47">
        <f t="shared" si="1"/>
        <v>85.1</v>
      </c>
      <c r="G21" s="12">
        <v>0</v>
      </c>
      <c r="H21" s="13">
        <v>436.9</v>
      </c>
      <c r="I21" s="78">
        <f t="shared" si="2"/>
        <v>19.478141451132984</v>
      </c>
      <c r="J21" s="177">
        <v>0</v>
      </c>
      <c r="K21" s="14">
        <f t="shared" si="3"/>
        <v>1</v>
      </c>
      <c r="L21" s="14">
        <f t="shared" si="0"/>
        <v>0</v>
      </c>
    </row>
    <row r="22" spans="1:12" ht="22.5">
      <c r="A22" s="11">
        <v>17</v>
      </c>
      <c r="B22" s="16" t="s">
        <v>186</v>
      </c>
      <c r="C22" s="16">
        <v>19</v>
      </c>
      <c r="D22" s="16">
        <v>122.3</v>
      </c>
      <c r="E22" s="16">
        <v>106.2</v>
      </c>
      <c r="F22" s="47">
        <f t="shared" si="1"/>
        <v>-16.099999999999994</v>
      </c>
      <c r="G22" s="12">
        <v>-104</v>
      </c>
      <c r="H22" s="13">
        <v>1594.3</v>
      </c>
      <c r="I22" s="78">
        <f t="shared" si="2"/>
        <v>-1.0098475820109136</v>
      </c>
      <c r="J22" s="177">
        <f>SUM((I22-5)/(0-5))</f>
        <v>1.2019695164021829</v>
      </c>
      <c r="K22" s="14">
        <f t="shared" si="3"/>
        <v>0.7596060967195635</v>
      </c>
      <c r="L22" s="14">
        <f t="shared" si="0"/>
        <v>0.9130233727301634</v>
      </c>
    </row>
    <row r="23" spans="1:12" ht="11.25">
      <c r="A23" s="11">
        <v>18</v>
      </c>
      <c r="B23" s="16"/>
      <c r="C23" s="16">
        <v>358</v>
      </c>
      <c r="D23" s="16"/>
      <c r="E23" s="16"/>
      <c r="F23" s="47"/>
      <c r="G23" s="12">
        <v>-157</v>
      </c>
      <c r="H23" s="13"/>
      <c r="I23" s="78"/>
      <c r="J23" s="177"/>
      <c r="K23" s="14"/>
      <c r="L23" s="14"/>
    </row>
    <row r="24" spans="1:12" ht="11.25">
      <c r="A24" s="11">
        <v>19</v>
      </c>
      <c r="B24" s="16"/>
      <c r="C24" s="16">
        <v>1655</v>
      </c>
      <c r="D24" s="16"/>
      <c r="E24" s="16"/>
      <c r="F24" s="47"/>
      <c r="G24" s="12">
        <v>-815</v>
      </c>
      <c r="H24" s="13"/>
      <c r="I24" s="78"/>
      <c r="J24" s="177"/>
      <c r="K24" s="14"/>
      <c r="L24" s="14"/>
    </row>
    <row r="25" spans="1:12" ht="11.25">
      <c r="A25" s="11">
        <v>20</v>
      </c>
      <c r="B25" s="16"/>
      <c r="C25" s="16">
        <v>77</v>
      </c>
      <c r="D25" s="16"/>
      <c r="E25" s="16"/>
      <c r="F25" s="47"/>
      <c r="G25" s="12">
        <v>482</v>
      </c>
      <c r="H25" s="13"/>
      <c r="I25" s="78"/>
      <c r="J25" s="177"/>
      <c r="K25" s="14"/>
      <c r="L25" s="14"/>
    </row>
    <row r="26" spans="1:12" ht="11.25">
      <c r="A26" s="11">
        <v>21</v>
      </c>
      <c r="B26" s="16"/>
      <c r="C26" s="16">
        <v>332</v>
      </c>
      <c r="D26" s="16"/>
      <c r="E26" s="16"/>
      <c r="F26" s="47"/>
      <c r="G26" s="12">
        <v>0</v>
      </c>
      <c r="H26" s="13"/>
      <c r="I26" s="78"/>
      <c r="J26" s="177"/>
      <c r="K26" s="14"/>
      <c r="L26" s="14"/>
    </row>
    <row r="27" spans="1:12" ht="11.25">
      <c r="A27" s="11">
        <v>22</v>
      </c>
      <c r="B27" s="16"/>
      <c r="C27" s="16">
        <v>1053</v>
      </c>
      <c r="D27" s="16"/>
      <c r="E27" s="16"/>
      <c r="F27" s="47"/>
      <c r="G27" s="12">
        <v>-680</v>
      </c>
      <c r="H27" s="18"/>
      <c r="I27" s="78"/>
      <c r="J27" s="177"/>
      <c r="K27" s="14"/>
      <c r="L27" s="14"/>
    </row>
    <row r="28" spans="1:12" ht="11.25">
      <c r="A28" s="11">
        <v>23</v>
      </c>
      <c r="B28" s="16"/>
      <c r="C28" s="16">
        <v>1300</v>
      </c>
      <c r="D28" s="16"/>
      <c r="E28" s="16"/>
      <c r="F28" s="47"/>
      <c r="G28" s="12">
        <v>-843</v>
      </c>
      <c r="H28" s="18"/>
      <c r="I28" s="78"/>
      <c r="J28" s="177"/>
      <c r="K28" s="14"/>
      <c r="L28" s="14"/>
    </row>
    <row r="29" spans="1:12" ht="11.25">
      <c r="A29" s="11">
        <v>24</v>
      </c>
      <c r="B29" s="16"/>
      <c r="C29" s="16">
        <v>4659</v>
      </c>
      <c r="D29" s="16"/>
      <c r="E29" s="16"/>
      <c r="F29" s="47"/>
      <c r="G29" s="12">
        <v>0</v>
      </c>
      <c r="H29" s="18"/>
      <c r="I29" s="78"/>
      <c r="J29" s="177"/>
      <c r="K29" s="14"/>
      <c r="L29" s="14"/>
    </row>
    <row r="30" spans="1:12" ht="11.25">
      <c r="A30" s="212" t="s">
        <v>39</v>
      </c>
      <c r="B30" s="213"/>
      <c r="C30" s="19">
        <f aca="true" t="shared" si="4" ref="C30:H30">SUM(C6:C29)</f>
        <v>22646</v>
      </c>
      <c r="D30" s="179">
        <f t="shared" si="4"/>
        <v>6716.2</v>
      </c>
      <c r="E30" s="179">
        <f t="shared" si="4"/>
        <v>5660.3</v>
      </c>
      <c r="F30" s="179">
        <f t="shared" si="4"/>
        <v>-1055.8999999999996</v>
      </c>
      <c r="G30" s="179">
        <f t="shared" si="4"/>
        <v>-3331.1000000000004</v>
      </c>
      <c r="H30" s="179">
        <f t="shared" si="4"/>
        <v>27590.100000000002</v>
      </c>
      <c r="I30" s="188" t="s">
        <v>8</v>
      </c>
      <c r="J30" s="190" t="s">
        <v>8</v>
      </c>
      <c r="K30" s="193">
        <v>1</v>
      </c>
      <c r="L30" s="57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1" sqref="A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4"/>
      <c r="B1" s="268" t="s">
        <v>101</v>
      </c>
      <c r="C1" s="268"/>
      <c r="D1" s="268"/>
      <c r="E1" s="268"/>
      <c r="F1" s="268"/>
      <c r="G1" s="268"/>
      <c r="H1" s="268"/>
      <c r="I1" s="268"/>
      <c r="J1" s="268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64" t="s">
        <v>3</v>
      </c>
      <c r="B4" s="265" t="s">
        <v>102</v>
      </c>
      <c r="C4" s="265" t="s">
        <v>103</v>
      </c>
      <c r="D4" s="265" t="s">
        <v>189</v>
      </c>
      <c r="E4" s="265" t="s">
        <v>190</v>
      </c>
      <c r="F4" s="265" t="s">
        <v>104</v>
      </c>
      <c r="G4" s="265" t="s">
        <v>99</v>
      </c>
      <c r="H4" s="265" t="s">
        <v>100</v>
      </c>
      <c r="I4" s="265" t="s">
        <v>5</v>
      </c>
      <c r="J4" s="269" t="s">
        <v>6</v>
      </c>
    </row>
    <row r="5" spans="1:10" ht="135" customHeight="1">
      <c r="A5" s="264"/>
      <c r="B5" s="266"/>
      <c r="C5" s="267"/>
      <c r="D5" s="267"/>
      <c r="E5" s="267"/>
      <c r="F5" s="267"/>
      <c r="G5" s="267"/>
      <c r="H5" s="266"/>
      <c r="I5" s="266"/>
      <c r="J5" s="270"/>
    </row>
    <row r="6" spans="1:10" s="10" customFormat="1" ht="51" customHeight="1">
      <c r="A6" s="264"/>
      <c r="B6" s="267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67"/>
      <c r="I6" s="267"/>
      <c r="J6" s="9" t="s">
        <v>29</v>
      </c>
    </row>
    <row r="7" spans="1:10" s="10" customFormat="1" ht="15.75" customHeight="1">
      <c r="A7" s="166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67">
        <v>10</v>
      </c>
    </row>
    <row r="8" spans="1:10" ht="22.5">
      <c r="A8" s="168">
        <v>1</v>
      </c>
      <c r="B8" s="16" t="s">
        <v>171</v>
      </c>
      <c r="C8" s="47">
        <v>2880</v>
      </c>
      <c r="D8" s="58">
        <v>335.6</v>
      </c>
      <c r="E8" s="169">
        <v>143</v>
      </c>
      <c r="F8" s="13">
        <f>D8+E8</f>
        <v>478.6</v>
      </c>
      <c r="G8" s="17">
        <f aca="true" t="shared" si="0" ref="G8:G24">C8/(C8+F8)*100</f>
        <v>85.75001488715537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7">
        <v>2428.9</v>
      </c>
      <c r="D9" s="58">
        <v>306.8</v>
      </c>
      <c r="E9" s="32">
        <v>352.1</v>
      </c>
      <c r="F9" s="13">
        <f aca="true" t="shared" si="2" ref="F9:F24">D9+E9</f>
        <v>658.9000000000001</v>
      </c>
      <c r="G9" s="17">
        <f t="shared" si="0"/>
        <v>78.66118271908802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7">
        <v>2332.2</v>
      </c>
      <c r="D10" s="58">
        <v>686.1</v>
      </c>
      <c r="E10" s="32">
        <v>226.1</v>
      </c>
      <c r="F10" s="13">
        <f t="shared" si="2"/>
        <v>912.2</v>
      </c>
      <c r="G10" s="17">
        <f t="shared" si="0"/>
        <v>71.88386142275922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7">
        <v>1883.7</v>
      </c>
      <c r="D11" s="58">
        <v>427.2</v>
      </c>
      <c r="E11" s="32">
        <v>930</v>
      </c>
      <c r="F11" s="13">
        <f t="shared" si="2"/>
        <v>1357.2</v>
      </c>
      <c r="G11" s="17">
        <f t="shared" si="0"/>
        <v>58.12274368231047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7">
        <v>731.2</v>
      </c>
      <c r="D12" s="58">
        <v>1915.1</v>
      </c>
      <c r="E12" s="32">
        <v>199.7</v>
      </c>
      <c r="F12" s="13">
        <f t="shared" si="2"/>
        <v>2114.7999999999997</v>
      </c>
      <c r="G12" s="17">
        <f t="shared" si="0"/>
        <v>25.69219957835559</v>
      </c>
      <c r="H12" s="63">
        <f>SUM((G12-40)/(5-40))</f>
        <v>0.4087942977612688</v>
      </c>
      <c r="I12" s="14">
        <v>1.2</v>
      </c>
      <c r="J12" s="14">
        <f t="shared" si="1"/>
        <v>0.49055315731352256</v>
      </c>
    </row>
    <row r="13" spans="1:10" ht="22.5">
      <c r="A13" s="11">
        <v>6</v>
      </c>
      <c r="B13" s="16" t="s">
        <v>176</v>
      </c>
      <c r="C13" s="47">
        <v>1937.3</v>
      </c>
      <c r="D13" s="58">
        <v>505</v>
      </c>
      <c r="E13" s="32">
        <v>176.8</v>
      </c>
      <c r="F13" s="13">
        <f t="shared" si="2"/>
        <v>681.8</v>
      </c>
      <c r="G13" s="17">
        <f t="shared" si="0"/>
        <v>73.96815700049636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7">
        <v>1325.2</v>
      </c>
      <c r="D14" s="58">
        <v>263</v>
      </c>
      <c r="E14" s="32">
        <v>117.1</v>
      </c>
      <c r="F14" s="13">
        <f t="shared" si="2"/>
        <v>380.1</v>
      </c>
      <c r="G14" s="17">
        <f t="shared" si="0"/>
        <v>77.71066674485428</v>
      </c>
      <c r="H14" s="1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7">
        <v>1350.4</v>
      </c>
      <c r="D15" s="58">
        <v>1301.5</v>
      </c>
      <c r="E15" s="32">
        <v>164.2</v>
      </c>
      <c r="F15" s="13">
        <f t="shared" si="2"/>
        <v>1465.7</v>
      </c>
      <c r="G15" s="17">
        <f t="shared" si="0"/>
        <v>47.95284258371507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7">
        <v>2750.8</v>
      </c>
      <c r="D16" s="58">
        <v>1810.1</v>
      </c>
      <c r="E16" s="32">
        <v>67.5</v>
      </c>
      <c r="F16" s="13">
        <f t="shared" si="2"/>
        <v>1877.6</v>
      </c>
      <c r="G16" s="17">
        <f t="shared" si="0"/>
        <v>59.433065422176135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7">
        <v>1722.4</v>
      </c>
      <c r="D17" s="58">
        <v>266</v>
      </c>
      <c r="E17" s="32">
        <v>137</v>
      </c>
      <c r="F17" s="13">
        <f t="shared" si="2"/>
        <v>403</v>
      </c>
      <c r="G17" s="17">
        <f t="shared" si="0"/>
        <v>81.03886327279571</v>
      </c>
      <c r="H17" s="1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7">
        <v>1721.4</v>
      </c>
      <c r="D18" s="58">
        <v>162.9</v>
      </c>
      <c r="E18" s="32">
        <v>207.2</v>
      </c>
      <c r="F18" s="13">
        <f t="shared" si="2"/>
        <v>370.1</v>
      </c>
      <c r="G18" s="17">
        <f t="shared" si="0"/>
        <v>82.30456610088453</v>
      </c>
      <c r="H18" s="1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7">
        <v>2303.1</v>
      </c>
      <c r="D19" s="58">
        <v>639.3</v>
      </c>
      <c r="E19" s="32">
        <v>416.1</v>
      </c>
      <c r="F19" s="13">
        <f t="shared" si="2"/>
        <v>1055.4</v>
      </c>
      <c r="G19" s="17">
        <f t="shared" si="0"/>
        <v>68.57525681107637</v>
      </c>
      <c r="H19" s="1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7">
        <v>2717.8</v>
      </c>
      <c r="D20" s="58">
        <v>552.3</v>
      </c>
      <c r="E20" s="32">
        <v>209.2</v>
      </c>
      <c r="F20" s="13">
        <f t="shared" si="2"/>
        <v>761.5</v>
      </c>
      <c r="G20" s="17">
        <f t="shared" si="0"/>
        <v>78.11341361768172</v>
      </c>
      <c r="H20" s="1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7">
        <v>1374.7</v>
      </c>
      <c r="D21" s="58">
        <v>433.8</v>
      </c>
      <c r="E21" s="32">
        <v>51.2</v>
      </c>
      <c r="F21" s="13">
        <f t="shared" si="2"/>
        <v>485</v>
      </c>
      <c r="G21" s="17">
        <f t="shared" si="0"/>
        <v>73.92052481583052</v>
      </c>
      <c r="H21" s="1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7">
        <v>1362.5</v>
      </c>
      <c r="D22" s="58">
        <v>17928.5</v>
      </c>
      <c r="E22" s="32">
        <v>24</v>
      </c>
      <c r="F22" s="13">
        <f t="shared" si="2"/>
        <v>17952.5</v>
      </c>
      <c r="G22" s="17">
        <f t="shared" si="0"/>
        <v>7.054103028734144</v>
      </c>
      <c r="H22" s="1">
        <f>SUM((Q22-40)/(5-40))</f>
        <v>1.1428571428571428</v>
      </c>
      <c r="I22" s="14">
        <v>1.2</v>
      </c>
      <c r="J22" s="14">
        <f t="shared" si="1"/>
        <v>1.3714285714285712</v>
      </c>
    </row>
    <row r="23" spans="1:10" ht="22.5">
      <c r="A23" s="11">
        <v>16</v>
      </c>
      <c r="B23" s="16" t="s">
        <v>185</v>
      </c>
      <c r="C23" s="47">
        <v>1734.4</v>
      </c>
      <c r="D23" s="58">
        <v>529.6</v>
      </c>
      <c r="E23" s="32">
        <v>191</v>
      </c>
      <c r="F23" s="13">
        <f t="shared" si="2"/>
        <v>720.6</v>
      </c>
      <c r="G23" s="17">
        <f t="shared" si="0"/>
        <v>70.64765784114053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7">
        <v>2499</v>
      </c>
      <c r="D24" s="58">
        <v>1694.7</v>
      </c>
      <c r="E24" s="32">
        <v>150.6</v>
      </c>
      <c r="F24" s="13">
        <f t="shared" si="2"/>
        <v>1845.3</v>
      </c>
      <c r="G24" s="17">
        <f t="shared" si="0"/>
        <v>57.52365168151371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7"/>
      <c r="D25" s="58"/>
      <c r="E25" s="32"/>
      <c r="F25" s="13"/>
      <c r="G25" s="17"/>
      <c r="I25" s="14"/>
      <c r="J25" s="14"/>
    </row>
    <row r="26" spans="1:10" ht="11.25">
      <c r="A26" s="11">
        <v>19</v>
      </c>
      <c r="B26" s="16"/>
      <c r="C26" s="47"/>
      <c r="D26" s="58"/>
      <c r="E26" s="32"/>
      <c r="F26" s="13"/>
      <c r="G26" s="17"/>
      <c r="I26" s="14"/>
      <c r="J26" s="14"/>
    </row>
    <row r="27" spans="1:10" ht="11.25">
      <c r="A27" s="11">
        <v>20</v>
      </c>
      <c r="B27" s="16"/>
      <c r="C27" s="47"/>
      <c r="D27" s="58"/>
      <c r="E27" s="32"/>
      <c r="F27" s="13"/>
      <c r="G27" s="17"/>
      <c r="I27" s="14"/>
      <c r="J27" s="14"/>
    </row>
    <row r="28" spans="1:10" ht="11.25">
      <c r="A28" s="11">
        <v>21</v>
      </c>
      <c r="B28" s="16"/>
      <c r="C28" s="47"/>
      <c r="D28" s="58"/>
      <c r="E28" s="32"/>
      <c r="F28" s="13"/>
      <c r="G28" s="17"/>
      <c r="I28" s="14"/>
      <c r="J28" s="14"/>
    </row>
    <row r="29" spans="1:10" ht="11.25">
      <c r="A29" s="11">
        <v>22</v>
      </c>
      <c r="B29" s="16"/>
      <c r="C29" s="47"/>
      <c r="D29" s="58"/>
      <c r="E29" s="170"/>
      <c r="F29" s="13"/>
      <c r="G29" s="17"/>
      <c r="I29" s="14"/>
      <c r="J29" s="14"/>
    </row>
    <row r="30" spans="1:10" ht="11.25">
      <c r="A30" s="11">
        <v>23</v>
      </c>
      <c r="B30" s="16"/>
      <c r="C30" s="47"/>
      <c r="D30" s="58"/>
      <c r="E30" s="170"/>
      <c r="F30" s="13"/>
      <c r="G30" s="17"/>
      <c r="H30" s="15"/>
      <c r="I30" s="14"/>
      <c r="J30" s="14"/>
    </row>
    <row r="31" spans="1:10" ht="11.25">
      <c r="A31" s="11">
        <v>24</v>
      </c>
      <c r="B31" s="16"/>
      <c r="C31" s="47"/>
      <c r="D31" s="58"/>
      <c r="E31" s="170"/>
      <c r="F31" s="13"/>
      <c r="G31" s="17"/>
      <c r="H31" s="15"/>
      <c r="I31" s="14"/>
      <c r="J31" s="14"/>
    </row>
    <row r="32" spans="1:10" ht="11.25">
      <c r="A32" s="262" t="s">
        <v>78</v>
      </c>
      <c r="B32" s="263"/>
      <c r="C32" s="178">
        <f>SUM(C8:C31)</f>
        <v>33055</v>
      </c>
      <c r="D32" s="178">
        <f>SUM(D8:D31)</f>
        <v>29757.499999999996</v>
      </c>
      <c r="E32" s="179">
        <f>SUM(E8:E31)</f>
        <v>3762.7999999999993</v>
      </c>
      <c r="F32" s="179">
        <f>SUM(F8:F31)</f>
        <v>33520.3</v>
      </c>
      <c r="G32" s="55" t="s">
        <v>8</v>
      </c>
      <c r="H32" s="56" t="s">
        <v>8</v>
      </c>
      <c r="I32" s="20">
        <v>1.2</v>
      </c>
      <c r="J32" s="57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1">
      <pane ySplit="4290" topLeftCell="BM17" activePane="bottomLeft" state="split"/>
      <selection pane="topLeft" activeCell="I26" sqref="I26"/>
      <selection pane="bottomLeft" activeCell="L19" sqref="L19"/>
    </sheetView>
  </sheetViews>
  <sheetFormatPr defaultColWidth="9.00390625" defaultRowHeight="12.75"/>
  <cols>
    <col min="1" max="1" width="3.375" style="11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79" customWidth="1"/>
    <col min="8" max="8" width="19.375" style="79" customWidth="1"/>
    <col min="9" max="9" width="14.00390625" style="160" customWidth="1"/>
    <col min="10" max="10" width="11.00390625" style="113" customWidth="1"/>
    <col min="11" max="12" width="10.25390625" style="18" customWidth="1"/>
    <col min="13" max="16384" width="9.125" style="109" customWidth="1"/>
  </cols>
  <sheetData>
    <row r="1" spans="1:15" ht="18">
      <c r="A1" s="268" t="s">
        <v>105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108"/>
      <c r="N1" s="108"/>
      <c r="O1" s="108"/>
    </row>
    <row r="2" spans="1:6" ht="1.5" customHeight="1">
      <c r="A2" s="110"/>
      <c r="B2" s="111"/>
      <c r="C2" s="111"/>
      <c r="D2" s="111"/>
      <c r="E2" s="111"/>
      <c r="F2" s="111"/>
    </row>
    <row r="3" spans="1:12" ht="180.75" customHeight="1">
      <c r="A3" s="264" t="s">
        <v>3</v>
      </c>
      <c r="B3" s="262" t="s">
        <v>102</v>
      </c>
      <c r="C3" s="35" t="s">
        <v>191</v>
      </c>
      <c r="D3" s="33" t="s">
        <v>123</v>
      </c>
      <c r="E3" s="95" t="s">
        <v>106</v>
      </c>
      <c r="F3" s="35" t="s">
        <v>192</v>
      </c>
      <c r="G3" s="159" t="s">
        <v>124</v>
      </c>
      <c r="H3" s="95" t="s">
        <v>125</v>
      </c>
      <c r="I3" s="28" t="s">
        <v>24</v>
      </c>
      <c r="J3" s="265" t="s">
        <v>80</v>
      </c>
      <c r="K3" s="265" t="s">
        <v>5</v>
      </c>
      <c r="L3" s="29" t="s">
        <v>6</v>
      </c>
    </row>
    <row r="4" spans="1:12" ht="45.75" customHeight="1">
      <c r="A4" s="264"/>
      <c r="B4" s="262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81" t="s">
        <v>55</v>
      </c>
      <c r="I4" s="140" t="s">
        <v>91</v>
      </c>
      <c r="J4" s="267"/>
      <c r="K4" s="267"/>
      <c r="L4" s="161" t="s">
        <v>92</v>
      </c>
    </row>
    <row r="5" spans="1:12" ht="15.75" customHeight="1">
      <c r="A5" s="48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81" t="s">
        <v>56</v>
      </c>
      <c r="I5" s="28" t="s">
        <v>89</v>
      </c>
      <c r="J5" s="35" t="s">
        <v>96</v>
      </c>
      <c r="K5" s="35" t="s">
        <v>97</v>
      </c>
      <c r="L5" s="161" t="s">
        <v>98</v>
      </c>
    </row>
    <row r="6" spans="1:12" ht="22.5">
      <c r="A6" s="97">
        <v>1</v>
      </c>
      <c r="B6" s="16" t="s">
        <v>171</v>
      </c>
      <c r="C6" s="47">
        <v>55.4</v>
      </c>
      <c r="D6" s="47">
        <v>5.4</v>
      </c>
      <c r="E6" s="82">
        <f aca="true" t="shared" si="0" ref="E6:E29">C6-D6</f>
        <v>50</v>
      </c>
      <c r="F6" s="32">
        <v>4147.7</v>
      </c>
      <c r="G6" s="32">
        <v>668.1</v>
      </c>
      <c r="H6" s="82">
        <f aca="true" t="shared" si="1" ref="H6:H22">F6-G6</f>
        <v>3479.6</v>
      </c>
      <c r="I6" s="162">
        <f aca="true" t="shared" si="2" ref="I6:I22">E6/H6*100</f>
        <v>1.4369467754914358</v>
      </c>
      <c r="J6" s="163">
        <v>0</v>
      </c>
      <c r="K6" s="164">
        <v>0.5</v>
      </c>
      <c r="L6" s="164">
        <f aca="true" t="shared" si="3" ref="L6:L22">J6*K6</f>
        <v>0</v>
      </c>
    </row>
    <row r="7" spans="1:12" ht="22.5">
      <c r="A7" s="97">
        <v>2</v>
      </c>
      <c r="B7" s="16" t="s">
        <v>172</v>
      </c>
      <c r="C7" s="47">
        <v>32.5</v>
      </c>
      <c r="D7" s="47">
        <v>0.5</v>
      </c>
      <c r="E7" s="82">
        <f t="shared" si="0"/>
        <v>32</v>
      </c>
      <c r="F7" s="32">
        <v>3761.5</v>
      </c>
      <c r="G7" s="32">
        <v>599.8</v>
      </c>
      <c r="H7" s="82">
        <f t="shared" si="1"/>
        <v>3161.7</v>
      </c>
      <c r="I7" s="162">
        <f t="shared" si="2"/>
        <v>1.0121137362811146</v>
      </c>
      <c r="J7" s="163">
        <v>0</v>
      </c>
      <c r="K7" s="164">
        <v>0.5</v>
      </c>
      <c r="L7" s="164">
        <f t="shared" si="3"/>
        <v>0</v>
      </c>
    </row>
    <row r="8" spans="1:12" ht="22.5">
      <c r="A8" s="97">
        <v>3</v>
      </c>
      <c r="B8" s="16" t="s">
        <v>173</v>
      </c>
      <c r="C8" s="47">
        <v>54.6</v>
      </c>
      <c r="D8" s="47">
        <v>15</v>
      </c>
      <c r="E8" s="82">
        <f t="shared" si="0"/>
        <v>39.6</v>
      </c>
      <c r="F8" s="32">
        <v>4982.8</v>
      </c>
      <c r="G8" s="32">
        <v>965.6</v>
      </c>
      <c r="H8" s="82">
        <f t="shared" si="1"/>
        <v>4017.2000000000003</v>
      </c>
      <c r="I8" s="162">
        <f t="shared" si="2"/>
        <v>0.985761226725082</v>
      </c>
      <c r="J8" s="163">
        <v>0</v>
      </c>
      <c r="K8" s="164">
        <v>0.5</v>
      </c>
      <c r="L8" s="164">
        <f t="shared" si="3"/>
        <v>0</v>
      </c>
    </row>
    <row r="9" spans="1:12" ht="22.5">
      <c r="A9" s="97">
        <v>4</v>
      </c>
      <c r="B9" s="16" t="s">
        <v>174</v>
      </c>
      <c r="C9" s="47">
        <v>78.2</v>
      </c>
      <c r="D9" s="47">
        <v>0</v>
      </c>
      <c r="E9" s="82">
        <f t="shared" si="0"/>
        <v>78.2</v>
      </c>
      <c r="F9" s="32">
        <v>5911.4</v>
      </c>
      <c r="G9" s="32">
        <v>1818.1</v>
      </c>
      <c r="H9" s="82">
        <f t="shared" si="1"/>
        <v>4093.2999999999997</v>
      </c>
      <c r="I9" s="162">
        <f t="shared" si="2"/>
        <v>1.9104390100896589</v>
      </c>
      <c r="J9" s="163">
        <v>0</v>
      </c>
      <c r="K9" s="164">
        <v>0.5</v>
      </c>
      <c r="L9" s="164">
        <f t="shared" si="3"/>
        <v>0</v>
      </c>
    </row>
    <row r="10" spans="1:12" ht="22.5">
      <c r="A10" s="97">
        <v>5</v>
      </c>
      <c r="B10" s="16" t="s">
        <v>175</v>
      </c>
      <c r="C10" s="47">
        <v>86.7</v>
      </c>
      <c r="D10" s="47">
        <v>20</v>
      </c>
      <c r="E10" s="82">
        <f t="shared" si="0"/>
        <v>66.7</v>
      </c>
      <c r="F10" s="32">
        <v>3772.7</v>
      </c>
      <c r="G10" s="32">
        <v>760.6</v>
      </c>
      <c r="H10" s="82">
        <f t="shared" si="1"/>
        <v>3012.1</v>
      </c>
      <c r="I10" s="162">
        <f t="shared" si="2"/>
        <v>2.214401912287109</v>
      </c>
      <c r="J10" s="163">
        <v>0</v>
      </c>
      <c r="K10" s="164">
        <v>0.5</v>
      </c>
      <c r="L10" s="164">
        <f t="shared" si="3"/>
        <v>0</v>
      </c>
    </row>
    <row r="11" spans="1:12" ht="22.5">
      <c r="A11" s="97">
        <v>6</v>
      </c>
      <c r="B11" s="16" t="s">
        <v>176</v>
      </c>
      <c r="C11" s="47">
        <v>39</v>
      </c>
      <c r="D11" s="47">
        <v>0</v>
      </c>
      <c r="E11" s="82">
        <f t="shared" si="0"/>
        <v>39</v>
      </c>
      <c r="F11" s="32">
        <v>4154.2</v>
      </c>
      <c r="G11" s="32">
        <v>1528.6</v>
      </c>
      <c r="H11" s="82">
        <f t="shared" si="1"/>
        <v>2625.6</v>
      </c>
      <c r="I11" s="162">
        <f t="shared" si="2"/>
        <v>1.4853747714808045</v>
      </c>
      <c r="J11" s="163">
        <v>0</v>
      </c>
      <c r="K11" s="164">
        <v>0.5</v>
      </c>
      <c r="L11" s="164">
        <f t="shared" si="3"/>
        <v>0</v>
      </c>
    </row>
    <row r="12" spans="1:12" ht="22.5">
      <c r="A12" s="97">
        <v>7</v>
      </c>
      <c r="B12" s="16" t="s">
        <v>177</v>
      </c>
      <c r="C12" s="47">
        <v>67.6</v>
      </c>
      <c r="D12" s="47">
        <v>0</v>
      </c>
      <c r="E12" s="82">
        <f t="shared" si="0"/>
        <v>67.6</v>
      </c>
      <c r="F12" s="32">
        <v>2508.5</v>
      </c>
      <c r="G12" s="32">
        <v>463.8</v>
      </c>
      <c r="H12" s="82">
        <f t="shared" si="1"/>
        <v>2044.7</v>
      </c>
      <c r="I12" s="162">
        <f t="shared" si="2"/>
        <v>3.306108475570988</v>
      </c>
      <c r="J12" s="163">
        <v>0</v>
      </c>
      <c r="K12" s="164">
        <v>0.5</v>
      </c>
      <c r="L12" s="164">
        <f t="shared" si="3"/>
        <v>0</v>
      </c>
    </row>
    <row r="13" spans="1:12" ht="22.5">
      <c r="A13" s="97">
        <v>8</v>
      </c>
      <c r="B13" s="16" t="s">
        <v>187</v>
      </c>
      <c r="C13" s="47">
        <v>40.2</v>
      </c>
      <c r="D13" s="47">
        <v>0</v>
      </c>
      <c r="E13" s="82">
        <f t="shared" si="0"/>
        <v>40.2</v>
      </c>
      <c r="F13" s="32">
        <v>3266</v>
      </c>
      <c r="G13" s="32">
        <v>443.3</v>
      </c>
      <c r="H13" s="82">
        <f t="shared" si="1"/>
        <v>2822.7</v>
      </c>
      <c r="I13" s="162">
        <f t="shared" si="2"/>
        <v>1.4241683494526518</v>
      </c>
      <c r="J13" s="163">
        <v>0</v>
      </c>
      <c r="K13" s="164">
        <v>0.5</v>
      </c>
      <c r="L13" s="164">
        <f t="shared" si="3"/>
        <v>0</v>
      </c>
    </row>
    <row r="14" spans="1:12" ht="22.5">
      <c r="A14" s="97">
        <v>9</v>
      </c>
      <c r="B14" s="16" t="s">
        <v>178</v>
      </c>
      <c r="C14" s="47">
        <v>18</v>
      </c>
      <c r="D14" s="47">
        <v>16.4</v>
      </c>
      <c r="E14" s="82">
        <f t="shared" si="0"/>
        <v>1.6000000000000014</v>
      </c>
      <c r="F14" s="32">
        <v>6362.8</v>
      </c>
      <c r="G14" s="32">
        <v>1249.5</v>
      </c>
      <c r="H14" s="82">
        <f t="shared" si="1"/>
        <v>5113.3</v>
      </c>
      <c r="I14" s="162">
        <f t="shared" si="2"/>
        <v>0.031290947137856205</v>
      </c>
      <c r="J14" s="163">
        <v>0</v>
      </c>
      <c r="K14" s="164">
        <v>0.5</v>
      </c>
      <c r="L14" s="164">
        <f t="shared" si="3"/>
        <v>0</v>
      </c>
    </row>
    <row r="15" spans="1:12" ht="22.5">
      <c r="A15" s="97">
        <v>10</v>
      </c>
      <c r="B15" s="16" t="s">
        <v>179</v>
      </c>
      <c r="C15" s="47">
        <v>56.6</v>
      </c>
      <c r="D15" s="47">
        <v>5</v>
      </c>
      <c r="E15" s="82">
        <f t="shared" si="0"/>
        <v>51.6</v>
      </c>
      <c r="F15" s="32">
        <v>2873.9</v>
      </c>
      <c r="G15" s="32">
        <v>343.9</v>
      </c>
      <c r="H15" s="82">
        <f t="shared" si="1"/>
        <v>2530</v>
      </c>
      <c r="I15" s="162">
        <f t="shared" si="2"/>
        <v>2.039525691699605</v>
      </c>
      <c r="J15" s="163">
        <v>0</v>
      </c>
      <c r="K15" s="164">
        <v>0.5</v>
      </c>
      <c r="L15" s="164">
        <f t="shared" si="3"/>
        <v>0</v>
      </c>
    </row>
    <row r="16" spans="1:12" ht="22.5">
      <c r="A16" s="97">
        <v>11</v>
      </c>
      <c r="B16" s="16" t="s">
        <v>180</v>
      </c>
      <c r="C16" s="47">
        <v>23.4</v>
      </c>
      <c r="D16" s="47">
        <v>0</v>
      </c>
      <c r="E16" s="82">
        <f t="shared" si="0"/>
        <v>23.4</v>
      </c>
      <c r="F16" s="32">
        <v>3839.9</v>
      </c>
      <c r="G16" s="32">
        <v>1571.9</v>
      </c>
      <c r="H16" s="82">
        <f t="shared" si="1"/>
        <v>2268</v>
      </c>
      <c r="I16" s="162">
        <f t="shared" si="2"/>
        <v>1.0317460317460316</v>
      </c>
      <c r="J16" s="163">
        <v>0</v>
      </c>
      <c r="K16" s="164">
        <v>0.5</v>
      </c>
      <c r="L16" s="164">
        <f t="shared" si="3"/>
        <v>0</v>
      </c>
    </row>
    <row r="17" spans="1:12" ht="22.5">
      <c r="A17" s="97">
        <v>12</v>
      </c>
      <c r="B17" s="16" t="s">
        <v>181</v>
      </c>
      <c r="C17" s="47">
        <v>180.8</v>
      </c>
      <c r="D17" s="47">
        <v>10.3</v>
      </c>
      <c r="E17" s="82">
        <f t="shared" si="0"/>
        <v>170.5</v>
      </c>
      <c r="F17" s="32">
        <v>4702.5</v>
      </c>
      <c r="G17" s="32">
        <v>837</v>
      </c>
      <c r="H17" s="82">
        <f t="shared" si="1"/>
        <v>3865.5</v>
      </c>
      <c r="I17" s="162">
        <f t="shared" si="2"/>
        <v>4.410813607554003</v>
      </c>
      <c r="J17" s="163">
        <v>0</v>
      </c>
      <c r="K17" s="164">
        <v>0.5</v>
      </c>
      <c r="L17" s="164">
        <f t="shared" si="3"/>
        <v>0</v>
      </c>
    </row>
    <row r="18" spans="1:12" ht="22.5">
      <c r="A18" s="97">
        <v>13</v>
      </c>
      <c r="B18" s="16" t="s">
        <v>182</v>
      </c>
      <c r="C18" s="47">
        <v>34.8</v>
      </c>
      <c r="D18" s="47">
        <v>13.2</v>
      </c>
      <c r="E18" s="82">
        <f t="shared" si="0"/>
        <v>21.599999999999998</v>
      </c>
      <c r="F18" s="32">
        <v>4686</v>
      </c>
      <c r="G18" s="32">
        <v>859.3</v>
      </c>
      <c r="H18" s="82">
        <f t="shared" si="1"/>
        <v>3826.7</v>
      </c>
      <c r="I18" s="162">
        <f t="shared" si="2"/>
        <v>0.5644550134580709</v>
      </c>
      <c r="J18" s="163">
        <v>0</v>
      </c>
      <c r="K18" s="164">
        <v>0.5</v>
      </c>
      <c r="L18" s="164">
        <f t="shared" si="3"/>
        <v>0</v>
      </c>
    </row>
    <row r="19" spans="1:12" ht="22.5">
      <c r="A19" s="97">
        <v>14</v>
      </c>
      <c r="B19" s="16" t="s">
        <v>183</v>
      </c>
      <c r="C19" s="47">
        <v>1496.3</v>
      </c>
      <c r="D19" s="47">
        <v>1484.9</v>
      </c>
      <c r="E19" s="82">
        <f t="shared" si="0"/>
        <v>11.399999999999864</v>
      </c>
      <c r="F19" s="32">
        <v>4053</v>
      </c>
      <c r="G19" s="32">
        <v>1871.7</v>
      </c>
      <c r="H19" s="82">
        <f t="shared" si="1"/>
        <v>2181.3</v>
      </c>
      <c r="I19" s="162">
        <f t="shared" si="2"/>
        <v>0.5226241232292607</v>
      </c>
      <c r="J19" s="163">
        <v>1</v>
      </c>
      <c r="K19" s="164">
        <v>0.5</v>
      </c>
      <c r="L19" s="164">
        <f t="shared" si="3"/>
        <v>0.5</v>
      </c>
    </row>
    <row r="20" spans="1:12" ht="22.5">
      <c r="A20" s="97">
        <v>15</v>
      </c>
      <c r="B20" s="16" t="s">
        <v>184</v>
      </c>
      <c r="C20" s="47">
        <v>2106</v>
      </c>
      <c r="D20" s="47">
        <v>122</v>
      </c>
      <c r="E20" s="82">
        <f t="shared" si="0"/>
        <v>1984</v>
      </c>
      <c r="F20" s="32">
        <v>22812.4</v>
      </c>
      <c r="G20" s="32">
        <v>4043.8</v>
      </c>
      <c r="H20" s="82">
        <f t="shared" si="1"/>
        <v>18768.600000000002</v>
      </c>
      <c r="I20" s="162">
        <f t="shared" si="2"/>
        <v>10.5708470530567</v>
      </c>
      <c r="J20" s="163">
        <f>SUM((I20-5)/(15-5))</f>
        <v>0.5570847053056699</v>
      </c>
      <c r="K20" s="164">
        <v>0.5</v>
      </c>
      <c r="L20" s="164">
        <f t="shared" si="3"/>
        <v>0.27854235265283495</v>
      </c>
    </row>
    <row r="21" spans="1:12" ht="22.5">
      <c r="A21" s="97">
        <v>16</v>
      </c>
      <c r="B21" s="16" t="s">
        <v>185</v>
      </c>
      <c r="C21" s="47">
        <v>99</v>
      </c>
      <c r="D21" s="47">
        <v>0</v>
      </c>
      <c r="E21" s="82">
        <f t="shared" si="0"/>
        <v>99</v>
      </c>
      <c r="F21" s="32">
        <v>3089.1</v>
      </c>
      <c r="G21" s="32">
        <v>437</v>
      </c>
      <c r="H21" s="82">
        <f t="shared" si="1"/>
        <v>2652.1</v>
      </c>
      <c r="I21" s="162">
        <f t="shared" si="2"/>
        <v>3.7328909166321025</v>
      </c>
      <c r="J21" s="163">
        <v>0</v>
      </c>
      <c r="K21" s="164">
        <v>0.5</v>
      </c>
      <c r="L21" s="164">
        <f t="shared" si="3"/>
        <v>0</v>
      </c>
    </row>
    <row r="22" spans="1:12" ht="22.5">
      <c r="A22" s="97">
        <v>17</v>
      </c>
      <c r="B22" s="16" t="s">
        <v>186</v>
      </c>
      <c r="C22" s="47">
        <v>7.5</v>
      </c>
      <c r="D22" s="47">
        <v>0</v>
      </c>
      <c r="E22" s="82">
        <f t="shared" si="0"/>
        <v>7.5</v>
      </c>
      <c r="F22" s="32">
        <v>6052.5</v>
      </c>
      <c r="G22" s="32">
        <v>1536.1</v>
      </c>
      <c r="H22" s="82">
        <f t="shared" si="1"/>
        <v>4516.4</v>
      </c>
      <c r="I22" s="162">
        <f t="shared" si="2"/>
        <v>0.16606146488353557</v>
      </c>
      <c r="J22" s="163">
        <v>0</v>
      </c>
      <c r="K22" s="164">
        <v>0.5</v>
      </c>
      <c r="L22" s="164">
        <f t="shared" si="3"/>
        <v>0</v>
      </c>
    </row>
    <row r="23" spans="1:12" ht="11.25">
      <c r="A23" s="97">
        <v>18</v>
      </c>
      <c r="B23" s="47"/>
      <c r="C23" s="47"/>
      <c r="D23" s="47"/>
      <c r="E23" s="82">
        <f t="shared" si="0"/>
        <v>0</v>
      </c>
      <c r="F23" s="32"/>
      <c r="G23" s="32"/>
      <c r="H23" s="82"/>
      <c r="I23" s="162"/>
      <c r="J23" s="163"/>
      <c r="K23" s="164"/>
      <c r="L23" s="164"/>
    </row>
    <row r="24" spans="1:12" ht="11.25">
      <c r="A24" s="97">
        <v>19</v>
      </c>
      <c r="B24" s="47"/>
      <c r="C24" s="47"/>
      <c r="D24" s="47"/>
      <c r="E24" s="82">
        <f t="shared" si="0"/>
        <v>0</v>
      </c>
      <c r="F24" s="32"/>
      <c r="G24" s="32"/>
      <c r="H24" s="82"/>
      <c r="I24" s="162"/>
      <c r="J24" s="163"/>
      <c r="K24" s="164"/>
      <c r="L24" s="164"/>
    </row>
    <row r="25" spans="1:12" ht="11.25">
      <c r="A25" s="97">
        <v>20</v>
      </c>
      <c r="B25" s="47"/>
      <c r="C25" s="47"/>
      <c r="D25" s="47"/>
      <c r="E25" s="82">
        <f t="shared" si="0"/>
        <v>0</v>
      </c>
      <c r="F25" s="32"/>
      <c r="G25" s="32"/>
      <c r="H25" s="82"/>
      <c r="I25" s="162"/>
      <c r="J25" s="163"/>
      <c r="K25" s="164"/>
      <c r="L25" s="164"/>
    </row>
    <row r="26" spans="1:12" ht="11.25">
      <c r="A26" s="97">
        <v>21</v>
      </c>
      <c r="B26" s="47"/>
      <c r="C26" s="47"/>
      <c r="D26" s="47"/>
      <c r="E26" s="82">
        <f t="shared" si="0"/>
        <v>0</v>
      </c>
      <c r="F26" s="32"/>
      <c r="G26" s="32"/>
      <c r="H26" s="82"/>
      <c r="I26" s="162"/>
      <c r="J26" s="163"/>
      <c r="K26" s="164"/>
      <c r="L26" s="164"/>
    </row>
    <row r="27" spans="1:12" ht="11.25">
      <c r="A27" s="97">
        <v>22</v>
      </c>
      <c r="B27" s="47"/>
      <c r="C27" s="47"/>
      <c r="D27" s="47"/>
      <c r="E27" s="82">
        <f t="shared" si="0"/>
        <v>0</v>
      </c>
      <c r="F27" s="32"/>
      <c r="G27" s="32"/>
      <c r="H27" s="82"/>
      <c r="I27" s="162"/>
      <c r="J27" s="163"/>
      <c r="K27" s="164"/>
      <c r="L27" s="164"/>
    </row>
    <row r="28" spans="1:12" ht="11.25">
      <c r="A28" s="97">
        <v>23</v>
      </c>
      <c r="B28" s="47"/>
      <c r="C28" s="47"/>
      <c r="D28" s="47"/>
      <c r="E28" s="82">
        <f t="shared" si="0"/>
        <v>0</v>
      </c>
      <c r="F28" s="32"/>
      <c r="G28" s="32"/>
      <c r="H28" s="82"/>
      <c r="I28" s="162"/>
      <c r="J28" s="163"/>
      <c r="K28" s="164"/>
      <c r="L28" s="164"/>
    </row>
    <row r="29" spans="1:12" ht="11.25">
      <c r="A29" s="97">
        <v>24</v>
      </c>
      <c r="B29" s="47"/>
      <c r="C29" s="47"/>
      <c r="D29" s="47"/>
      <c r="E29" s="82">
        <f t="shared" si="0"/>
        <v>0</v>
      </c>
      <c r="F29" s="32"/>
      <c r="G29" s="32"/>
      <c r="H29" s="82"/>
      <c r="I29" s="162"/>
      <c r="J29" s="163"/>
      <c r="K29" s="164"/>
      <c r="L29" s="164"/>
    </row>
    <row r="30" spans="1:12" ht="11.25">
      <c r="A30" s="262" t="s">
        <v>65</v>
      </c>
      <c r="B30" s="263"/>
      <c r="C30" s="178">
        <f aca="true" t="shared" si="4" ref="C30:H30">SUM(C6:C29)</f>
        <v>4476.6</v>
      </c>
      <c r="D30" s="178">
        <f t="shared" si="4"/>
        <v>1692.7</v>
      </c>
      <c r="E30" s="180">
        <f t="shared" si="4"/>
        <v>2783.9</v>
      </c>
      <c r="F30" s="180">
        <f>SUM(F6:F29)</f>
        <v>90976.90000000002</v>
      </c>
      <c r="G30" s="180">
        <f t="shared" si="4"/>
        <v>19998.1</v>
      </c>
      <c r="H30" s="181">
        <f t="shared" si="4"/>
        <v>70978.8</v>
      </c>
      <c r="I30" s="165" t="s">
        <v>8</v>
      </c>
      <c r="J30" s="56" t="s">
        <v>8</v>
      </c>
      <c r="K30" s="126">
        <v>0.5</v>
      </c>
      <c r="L30" s="126" t="s">
        <v>8</v>
      </c>
    </row>
    <row r="31" spans="1:12" ht="11.25">
      <c r="A31" s="127"/>
      <c r="B31" s="23"/>
      <c r="C31" s="23"/>
      <c r="D31" s="23"/>
      <c r="E31" s="23"/>
      <c r="F31" s="195"/>
      <c r="G31" s="196"/>
      <c r="J31" s="135"/>
      <c r="K31" s="129"/>
      <c r="L31" s="129"/>
    </row>
    <row r="32" spans="1:12" ht="11.25">
      <c r="A32" s="127"/>
      <c r="B32" s="23"/>
      <c r="C32" s="23"/>
      <c r="D32" s="23"/>
      <c r="E32" s="23"/>
      <c r="F32" s="23"/>
      <c r="J32" s="121"/>
      <c r="K32" s="129"/>
      <c r="L32" s="129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:C4"/>
    </sheetView>
  </sheetViews>
  <sheetFormatPr defaultColWidth="9.00390625" defaultRowHeight="12.75"/>
  <cols>
    <col min="1" max="1" width="3.375" style="11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79" customWidth="1"/>
    <col min="6" max="6" width="14.00390625" style="109" customWidth="1"/>
    <col min="7" max="7" width="15.875" style="112" customWidth="1"/>
    <col min="8" max="8" width="17.375" style="112" customWidth="1"/>
    <col min="9" max="9" width="20.875" style="112" customWidth="1"/>
    <col min="10" max="10" width="19.875" style="112" customWidth="1"/>
    <col min="11" max="11" width="14.00390625" style="112" customWidth="1"/>
    <col min="12" max="12" width="13.625" style="113" customWidth="1"/>
    <col min="13" max="13" width="13.875" style="18" customWidth="1"/>
    <col min="14" max="14" width="13.25390625" style="18" customWidth="1"/>
    <col min="15" max="16384" width="9.125" style="109" customWidth="1"/>
  </cols>
  <sheetData>
    <row r="1" spans="1:15" ht="10.5" customHeight="1">
      <c r="A1" s="273" t="s">
        <v>108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98"/>
    </row>
    <row r="2" spans="1:15" ht="7.5" customHeight="1">
      <c r="A2" s="199"/>
      <c r="B2" s="200"/>
      <c r="C2" s="200"/>
      <c r="D2" s="200"/>
      <c r="E2" s="201"/>
      <c r="F2" s="198"/>
      <c r="G2" s="202"/>
      <c r="H2" s="202"/>
      <c r="I2" s="202"/>
      <c r="J2" s="202"/>
      <c r="K2" s="202"/>
      <c r="L2" s="203"/>
      <c r="M2" s="204"/>
      <c r="N2" s="204"/>
      <c r="O2" s="198"/>
    </row>
    <row r="3" spans="1:15" ht="173.25" customHeight="1">
      <c r="A3" s="274" t="s">
        <v>3</v>
      </c>
      <c r="B3" s="244" t="s">
        <v>102</v>
      </c>
      <c r="C3" s="207" t="s">
        <v>109</v>
      </c>
      <c r="D3" s="207" t="s">
        <v>126</v>
      </c>
      <c r="E3" s="208" t="s">
        <v>222</v>
      </c>
      <c r="F3" s="207" t="s">
        <v>223</v>
      </c>
      <c r="G3" s="207" t="s">
        <v>224</v>
      </c>
      <c r="H3" s="209" t="s">
        <v>193</v>
      </c>
      <c r="I3" s="210" t="s">
        <v>127</v>
      </c>
      <c r="J3" s="207" t="s">
        <v>128</v>
      </c>
      <c r="K3" s="211" t="s">
        <v>83</v>
      </c>
      <c r="L3" s="244" t="s">
        <v>4</v>
      </c>
      <c r="M3" s="244" t="s">
        <v>5</v>
      </c>
      <c r="N3" s="216" t="s">
        <v>6</v>
      </c>
      <c r="O3" s="198"/>
    </row>
    <row r="4" spans="1:15" ht="53.25" customHeight="1">
      <c r="A4" s="275"/>
      <c r="B4" s="245"/>
      <c r="C4" s="217" t="s">
        <v>26</v>
      </c>
      <c r="D4" s="206" t="s">
        <v>110</v>
      </c>
      <c r="E4" s="217" t="s">
        <v>152</v>
      </c>
      <c r="F4" s="217" t="s">
        <v>26</v>
      </c>
      <c r="G4" s="217" t="s">
        <v>26</v>
      </c>
      <c r="H4" s="209" t="s">
        <v>7</v>
      </c>
      <c r="I4" s="217" t="s">
        <v>152</v>
      </c>
      <c r="J4" s="218" t="s">
        <v>84</v>
      </c>
      <c r="K4" s="219" t="s">
        <v>85</v>
      </c>
      <c r="L4" s="245"/>
      <c r="M4" s="245"/>
      <c r="N4" s="220" t="s">
        <v>86</v>
      </c>
      <c r="O4" s="198"/>
    </row>
    <row r="5" spans="1:15" ht="14.25" customHeight="1">
      <c r="A5" s="205">
        <v>1</v>
      </c>
      <c r="B5" s="209">
        <v>2</v>
      </c>
      <c r="C5" s="209" t="s">
        <v>87</v>
      </c>
      <c r="D5" s="209" t="s">
        <v>88</v>
      </c>
      <c r="E5" s="221">
        <v>5</v>
      </c>
      <c r="F5" s="217">
        <v>6</v>
      </c>
      <c r="G5" s="221">
        <v>7</v>
      </c>
      <c r="H5" s="209" t="s">
        <v>56</v>
      </c>
      <c r="I5" s="208" t="s">
        <v>89</v>
      </c>
      <c r="J5" s="221">
        <v>10</v>
      </c>
      <c r="K5" s="221">
        <v>11</v>
      </c>
      <c r="L5" s="217">
        <v>12</v>
      </c>
      <c r="M5" s="217">
        <v>13</v>
      </c>
      <c r="N5" s="222">
        <v>14</v>
      </c>
      <c r="O5" s="198"/>
    </row>
    <row r="6" spans="1:15" ht="24">
      <c r="A6" s="223">
        <v>1</v>
      </c>
      <c r="B6" s="224" t="s">
        <v>171</v>
      </c>
      <c r="C6" s="225">
        <v>1467.6</v>
      </c>
      <c r="D6" s="226">
        <v>33.5</v>
      </c>
      <c r="E6" s="227">
        <f>C6-D6</f>
        <v>1434.1</v>
      </c>
      <c r="F6" s="228">
        <v>0</v>
      </c>
      <c r="G6" s="229">
        <v>181</v>
      </c>
      <c r="H6" s="230">
        <v>4147.7</v>
      </c>
      <c r="I6" s="230">
        <v>668.1</v>
      </c>
      <c r="J6" s="231">
        <f aca="true" t="shared" si="0" ref="J6:J22">H6-I6</f>
        <v>3479.6</v>
      </c>
      <c r="K6" s="232">
        <f aca="true" t="shared" si="1" ref="K6:K22">(E6+F6+G6)/J6*100</f>
        <v>46.416254741924355</v>
      </c>
      <c r="L6" s="233">
        <f>((K6-70)/(20-70))</f>
        <v>0.4716749051615129</v>
      </c>
      <c r="M6" s="234">
        <v>1.5</v>
      </c>
      <c r="N6" s="234">
        <f aca="true" t="shared" si="2" ref="N6:N22">L6*M6</f>
        <v>0.7075123577422693</v>
      </c>
      <c r="O6" s="198"/>
    </row>
    <row r="7" spans="1:15" ht="24">
      <c r="A7" s="235">
        <v>2</v>
      </c>
      <c r="B7" s="224" t="s">
        <v>172</v>
      </c>
      <c r="C7" s="236">
        <v>1556.9</v>
      </c>
      <c r="D7" s="226">
        <v>33.5</v>
      </c>
      <c r="E7" s="227">
        <f aca="true" t="shared" si="3" ref="E7:E22">C7-D7</f>
        <v>1523.4</v>
      </c>
      <c r="F7" s="228">
        <v>0</v>
      </c>
      <c r="G7" s="237">
        <v>295.7</v>
      </c>
      <c r="H7" s="230">
        <v>3761.5</v>
      </c>
      <c r="I7" s="230">
        <v>599.8</v>
      </c>
      <c r="J7" s="231">
        <f t="shared" si="0"/>
        <v>3161.7</v>
      </c>
      <c r="K7" s="232">
        <f t="shared" si="1"/>
        <v>57.53550305215549</v>
      </c>
      <c r="L7" s="233">
        <f aca="true" t="shared" si="4" ref="L7:L22">((K7-70)/(20-70))</f>
        <v>0.2492899389568902</v>
      </c>
      <c r="M7" s="234">
        <v>1.5</v>
      </c>
      <c r="N7" s="234">
        <f t="shared" si="2"/>
        <v>0.3739349084353353</v>
      </c>
      <c r="O7" s="198"/>
    </row>
    <row r="8" spans="1:15" ht="24">
      <c r="A8" s="235">
        <v>3</v>
      </c>
      <c r="B8" s="224" t="s">
        <v>173</v>
      </c>
      <c r="C8" s="238">
        <v>1979.1</v>
      </c>
      <c r="D8" s="226">
        <v>83.7</v>
      </c>
      <c r="E8" s="227">
        <f t="shared" si="3"/>
        <v>1895.3999999999999</v>
      </c>
      <c r="F8" s="228">
        <v>0</v>
      </c>
      <c r="G8" s="239">
        <v>559.1</v>
      </c>
      <c r="H8" s="230">
        <v>4982.8</v>
      </c>
      <c r="I8" s="230">
        <v>965.6</v>
      </c>
      <c r="J8" s="231">
        <f t="shared" si="0"/>
        <v>4017.2000000000003</v>
      </c>
      <c r="K8" s="232">
        <f t="shared" si="1"/>
        <v>61.0997709847655</v>
      </c>
      <c r="L8" s="233">
        <f t="shared" si="4"/>
        <v>0.17800458030469002</v>
      </c>
      <c r="M8" s="234">
        <v>1.5</v>
      </c>
      <c r="N8" s="234">
        <f t="shared" si="2"/>
        <v>0.26700687045703503</v>
      </c>
      <c r="O8" s="198"/>
    </row>
    <row r="9" spans="1:15" ht="24">
      <c r="A9" s="235">
        <v>4</v>
      </c>
      <c r="B9" s="224" t="s">
        <v>174</v>
      </c>
      <c r="C9" s="236">
        <v>1243.3</v>
      </c>
      <c r="D9" s="226">
        <v>33.5</v>
      </c>
      <c r="E9" s="227">
        <f t="shared" si="3"/>
        <v>1209.8</v>
      </c>
      <c r="F9" s="240">
        <v>0</v>
      </c>
      <c r="G9" s="229">
        <v>2152.8</v>
      </c>
      <c r="H9" s="230">
        <v>5911.5</v>
      </c>
      <c r="I9" s="230">
        <v>1818.1</v>
      </c>
      <c r="J9" s="231">
        <f t="shared" si="0"/>
        <v>4093.4</v>
      </c>
      <c r="K9" s="232">
        <f t="shared" si="1"/>
        <v>82.14687057214053</v>
      </c>
      <c r="L9" s="233">
        <v>0</v>
      </c>
      <c r="M9" s="234">
        <v>1.5</v>
      </c>
      <c r="N9" s="234">
        <f t="shared" si="2"/>
        <v>0</v>
      </c>
      <c r="O9" s="198"/>
    </row>
    <row r="10" spans="1:15" ht="24">
      <c r="A10" s="235">
        <v>5</v>
      </c>
      <c r="B10" s="224" t="s">
        <v>175</v>
      </c>
      <c r="C10" s="236">
        <v>1735.8</v>
      </c>
      <c r="D10" s="226">
        <v>83.7</v>
      </c>
      <c r="E10" s="227">
        <f t="shared" si="3"/>
        <v>1652.1</v>
      </c>
      <c r="F10" s="228">
        <v>0</v>
      </c>
      <c r="G10" s="229">
        <v>271.5</v>
      </c>
      <c r="H10" s="230">
        <v>3772.6</v>
      </c>
      <c r="I10" s="230">
        <v>760.6</v>
      </c>
      <c r="J10" s="231">
        <f t="shared" si="0"/>
        <v>3012</v>
      </c>
      <c r="K10" s="232">
        <f t="shared" si="1"/>
        <v>63.86454183266932</v>
      </c>
      <c r="L10" s="233">
        <v>0</v>
      </c>
      <c r="M10" s="234">
        <v>1.5</v>
      </c>
      <c r="N10" s="234">
        <f t="shared" si="2"/>
        <v>0</v>
      </c>
      <c r="O10" s="198"/>
    </row>
    <row r="11" spans="1:15" ht="24">
      <c r="A11" s="235">
        <v>6</v>
      </c>
      <c r="B11" s="224" t="s">
        <v>176</v>
      </c>
      <c r="C11" s="236">
        <v>1258.5</v>
      </c>
      <c r="D11" s="226">
        <v>33.5</v>
      </c>
      <c r="E11" s="227">
        <f t="shared" si="3"/>
        <v>1225</v>
      </c>
      <c r="F11" s="228">
        <v>0</v>
      </c>
      <c r="G11" s="229">
        <v>1226.4</v>
      </c>
      <c r="H11" s="230">
        <v>4154.2</v>
      </c>
      <c r="I11" s="230">
        <v>1528.6</v>
      </c>
      <c r="J11" s="231">
        <f t="shared" si="0"/>
        <v>2625.6</v>
      </c>
      <c r="K11" s="232">
        <f t="shared" si="1"/>
        <v>93.36532602071908</v>
      </c>
      <c r="L11" s="233">
        <v>0</v>
      </c>
      <c r="M11" s="234">
        <v>1.5</v>
      </c>
      <c r="N11" s="234">
        <f t="shared" si="2"/>
        <v>0</v>
      </c>
      <c r="O11" s="198"/>
    </row>
    <row r="12" spans="1:15" ht="24">
      <c r="A12" s="235">
        <v>7</v>
      </c>
      <c r="B12" s="224" t="s">
        <v>177</v>
      </c>
      <c r="C12" s="236">
        <v>1172.6</v>
      </c>
      <c r="D12" s="226">
        <v>38.7</v>
      </c>
      <c r="E12" s="227">
        <f t="shared" si="3"/>
        <v>1133.8999999999999</v>
      </c>
      <c r="F12" s="228">
        <v>0</v>
      </c>
      <c r="G12" s="229">
        <v>279.3</v>
      </c>
      <c r="H12" s="230">
        <v>2508.5</v>
      </c>
      <c r="I12" s="230">
        <v>463.8</v>
      </c>
      <c r="J12" s="231">
        <f t="shared" si="0"/>
        <v>2044.7</v>
      </c>
      <c r="K12" s="232">
        <f t="shared" si="1"/>
        <v>69.11527363427396</v>
      </c>
      <c r="L12" s="233">
        <v>0</v>
      </c>
      <c r="M12" s="234">
        <v>1.5</v>
      </c>
      <c r="N12" s="234">
        <f t="shared" si="2"/>
        <v>0</v>
      </c>
      <c r="O12" s="198"/>
    </row>
    <row r="13" spans="1:15" ht="24">
      <c r="A13" s="235">
        <v>8</v>
      </c>
      <c r="B13" s="224" t="s">
        <v>187</v>
      </c>
      <c r="C13" s="236">
        <v>1248</v>
      </c>
      <c r="D13" s="226">
        <v>37</v>
      </c>
      <c r="E13" s="227">
        <f t="shared" si="3"/>
        <v>1211</v>
      </c>
      <c r="F13" s="228">
        <v>0</v>
      </c>
      <c r="G13" s="229">
        <v>116</v>
      </c>
      <c r="H13" s="230">
        <v>3266</v>
      </c>
      <c r="I13" s="230">
        <v>443.3</v>
      </c>
      <c r="J13" s="231">
        <f t="shared" si="0"/>
        <v>2822.7</v>
      </c>
      <c r="K13" s="232">
        <f t="shared" si="1"/>
        <v>47.0117263612853</v>
      </c>
      <c r="L13" s="233">
        <f t="shared" si="4"/>
        <v>0.459765472774294</v>
      </c>
      <c r="M13" s="234">
        <v>1.5</v>
      </c>
      <c r="N13" s="234">
        <f t="shared" si="2"/>
        <v>0.6896482091614411</v>
      </c>
      <c r="O13" s="198"/>
    </row>
    <row r="14" spans="1:15" ht="24">
      <c r="A14" s="235">
        <v>9</v>
      </c>
      <c r="B14" s="224" t="s">
        <v>178</v>
      </c>
      <c r="C14" s="236">
        <v>1022.3</v>
      </c>
      <c r="D14" s="226">
        <v>93.7</v>
      </c>
      <c r="E14" s="227">
        <f t="shared" si="3"/>
        <v>928.5999999999999</v>
      </c>
      <c r="F14" s="228">
        <v>0</v>
      </c>
      <c r="G14" s="229">
        <v>1238.8</v>
      </c>
      <c r="H14" s="230">
        <v>6362.8</v>
      </c>
      <c r="I14" s="230">
        <v>1249.5</v>
      </c>
      <c r="J14" s="231">
        <f t="shared" si="0"/>
        <v>5113.3</v>
      </c>
      <c r="K14" s="232">
        <f t="shared" si="1"/>
        <v>42.38749926661842</v>
      </c>
      <c r="L14" s="233">
        <f t="shared" si="4"/>
        <v>0.5522500146676316</v>
      </c>
      <c r="M14" s="234">
        <v>1.5</v>
      </c>
      <c r="N14" s="234">
        <f t="shared" si="2"/>
        <v>0.8283750220014474</v>
      </c>
      <c r="O14" s="198"/>
    </row>
    <row r="15" spans="1:15" ht="24">
      <c r="A15" s="235">
        <v>10</v>
      </c>
      <c r="B15" s="224" t="s">
        <v>179</v>
      </c>
      <c r="C15" s="236">
        <v>1360.7</v>
      </c>
      <c r="D15" s="226">
        <v>33.5</v>
      </c>
      <c r="E15" s="227">
        <f t="shared" si="3"/>
        <v>1327.2</v>
      </c>
      <c r="F15" s="240">
        <v>0</v>
      </c>
      <c r="G15" s="229">
        <v>0</v>
      </c>
      <c r="H15" s="230">
        <v>2873.9</v>
      </c>
      <c r="I15" s="230">
        <v>343.9</v>
      </c>
      <c r="J15" s="231">
        <f t="shared" si="0"/>
        <v>2530</v>
      </c>
      <c r="K15" s="232">
        <f t="shared" si="1"/>
        <v>52.458498023715414</v>
      </c>
      <c r="L15" s="233">
        <f t="shared" si="4"/>
        <v>0.3508300395256917</v>
      </c>
      <c r="M15" s="234">
        <v>1.5</v>
      </c>
      <c r="N15" s="234">
        <f t="shared" si="2"/>
        <v>0.5262450592885375</v>
      </c>
      <c r="O15" s="198"/>
    </row>
    <row r="16" spans="1:15" ht="24">
      <c r="A16" s="235">
        <v>11</v>
      </c>
      <c r="B16" s="224" t="s">
        <v>180</v>
      </c>
      <c r="C16" s="236">
        <v>949.9</v>
      </c>
      <c r="D16" s="226">
        <v>33.5</v>
      </c>
      <c r="E16" s="227">
        <f t="shared" si="3"/>
        <v>916.4</v>
      </c>
      <c r="F16" s="240">
        <v>0</v>
      </c>
      <c r="G16" s="229">
        <v>1367.3</v>
      </c>
      <c r="H16" s="230">
        <v>3839.9</v>
      </c>
      <c r="I16" s="230">
        <v>1571.9</v>
      </c>
      <c r="J16" s="231">
        <f t="shared" si="0"/>
        <v>2268</v>
      </c>
      <c r="K16" s="232">
        <f t="shared" si="1"/>
        <v>100.69223985890652</v>
      </c>
      <c r="L16" s="233">
        <v>0</v>
      </c>
      <c r="M16" s="234">
        <v>1.5</v>
      </c>
      <c r="N16" s="234">
        <f t="shared" si="2"/>
        <v>0</v>
      </c>
      <c r="O16" s="198"/>
    </row>
    <row r="17" spans="1:15" ht="24">
      <c r="A17" s="235">
        <v>12</v>
      </c>
      <c r="B17" s="224" t="s">
        <v>181</v>
      </c>
      <c r="C17" s="238">
        <v>1450.2</v>
      </c>
      <c r="D17" s="226">
        <v>33.5</v>
      </c>
      <c r="E17" s="227">
        <f t="shared" si="3"/>
        <v>1416.7</v>
      </c>
      <c r="F17" s="228">
        <v>0</v>
      </c>
      <c r="G17" s="229">
        <v>645.6</v>
      </c>
      <c r="H17" s="230">
        <v>4702.5</v>
      </c>
      <c r="I17" s="230">
        <v>837</v>
      </c>
      <c r="J17" s="231">
        <f t="shared" si="0"/>
        <v>3865.5</v>
      </c>
      <c r="K17" s="232">
        <f t="shared" si="1"/>
        <v>53.35144224550511</v>
      </c>
      <c r="L17" s="233">
        <f t="shared" si="4"/>
        <v>0.3329711550898978</v>
      </c>
      <c r="M17" s="234">
        <v>1.5</v>
      </c>
      <c r="N17" s="234">
        <f t="shared" si="2"/>
        <v>0.4994567326348467</v>
      </c>
      <c r="O17" s="198"/>
    </row>
    <row r="18" spans="1:15" ht="24">
      <c r="A18" s="235">
        <v>13</v>
      </c>
      <c r="B18" s="224" t="s">
        <v>182</v>
      </c>
      <c r="C18" s="236">
        <v>2045.8</v>
      </c>
      <c r="D18" s="226">
        <v>83.8</v>
      </c>
      <c r="E18" s="227">
        <f t="shared" si="3"/>
        <v>1962</v>
      </c>
      <c r="F18" s="228">
        <v>0</v>
      </c>
      <c r="G18" s="229">
        <v>323.2</v>
      </c>
      <c r="H18" s="230">
        <v>4686</v>
      </c>
      <c r="I18" s="230">
        <v>859.3</v>
      </c>
      <c r="J18" s="231">
        <f t="shared" si="0"/>
        <v>3826.7</v>
      </c>
      <c r="K18" s="232">
        <f t="shared" si="1"/>
        <v>59.717249849739986</v>
      </c>
      <c r="L18" s="233">
        <f t="shared" si="4"/>
        <v>0.2056550030052003</v>
      </c>
      <c r="M18" s="234">
        <v>1.5</v>
      </c>
      <c r="N18" s="234">
        <f t="shared" si="2"/>
        <v>0.30848250450780046</v>
      </c>
      <c r="O18" s="198"/>
    </row>
    <row r="19" spans="1:15" ht="24">
      <c r="A19" s="235">
        <v>14</v>
      </c>
      <c r="B19" s="224" t="s">
        <v>183</v>
      </c>
      <c r="C19" s="236">
        <v>1130</v>
      </c>
      <c r="D19" s="226">
        <v>33.5</v>
      </c>
      <c r="E19" s="227">
        <f t="shared" si="3"/>
        <v>1096.5</v>
      </c>
      <c r="F19" s="240">
        <v>0</v>
      </c>
      <c r="G19" s="227">
        <v>1575.4</v>
      </c>
      <c r="H19" s="230">
        <v>4053</v>
      </c>
      <c r="I19" s="230">
        <v>1871.7</v>
      </c>
      <c r="J19" s="231">
        <f t="shared" si="0"/>
        <v>2181.3</v>
      </c>
      <c r="K19" s="232">
        <f t="shared" si="1"/>
        <v>122.49117498739284</v>
      </c>
      <c r="L19" s="233">
        <v>0</v>
      </c>
      <c r="M19" s="234">
        <v>1.5</v>
      </c>
      <c r="N19" s="234">
        <f t="shared" si="2"/>
        <v>0</v>
      </c>
      <c r="O19" s="198"/>
    </row>
    <row r="20" spans="1:15" ht="24">
      <c r="A20" s="235">
        <v>15</v>
      </c>
      <c r="B20" s="224" t="s">
        <v>184</v>
      </c>
      <c r="C20" s="238">
        <v>2515</v>
      </c>
      <c r="D20" s="226"/>
      <c r="E20" s="227">
        <f t="shared" si="3"/>
        <v>2515</v>
      </c>
      <c r="F20" s="241">
        <v>0</v>
      </c>
      <c r="G20" s="242">
        <v>4436.2</v>
      </c>
      <c r="H20" s="230">
        <v>22812.4</v>
      </c>
      <c r="I20" s="230">
        <v>4043.8</v>
      </c>
      <c r="J20" s="231">
        <f t="shared" si="0"/>
        <v>18768.600000000002</v>
      </c>
      <c r="K20" s="232">
        <f t="shared" si="1"/>
        <v>37.03632663064906</v>
      </c>
      <c r="L20" s="233">
        <f t="shared" si="4"/>
        <v>0.6592734673870189</v>
      </c>
      <c r="M20" s="234">
        <v>1.5</v>
      </c>
      <c r="N20" s="234">
        <f t="shared" si="2"/>
        <v>0.9889102010805283</v>
      </c>
      <c r="O20" s="198"/>
    </row>
    <row r="21" spans="1:15" ht="24">
      <c r="A21" s="235">
        <v>16</v>
      </c>
      <c r="B21" s="224" t="s">
        <v>185</v>
      </c>
      <c r="C21" s="236">
        <v>1307.2</v>
      </c>
      <c r="D21" s="226">
        <v>33.5</v>
      </c>
      <c r="E21" s="227">
        <f t="shared" si="3"/>
        <v>1273.7</v>
      </c>
      <c r="F21" s="240">
        <v>0</v>
      </c>
      <c r="G21" s="242">
        <v>202</v>
      </c>
      <c r="H21" s="230">
        <v>3089.1</v>
      </c>
      <c r="I21" s="230">
        <v>437</v>
      </c>
      <c r="J21" s="231">
        <f t="shared" si="0"/>
        <v>2652.1</v>
      </c>
      <c r="K21" s="232">
        <f t="shared" si="1"/>
        <v>55.64269823913126</v>
      </c>
      <c r="L21" s="233">
        <f t="shared" si="4"/>
        <v>0.28714603521737475</v>
      </c>
      <c r="M21" s="234">
        <v>1.5</v>
      </c>
      <c r="N21" s="234">
        <f t="shared" si="2"/>
        <v>0.43071905282606215</v>
      </c>
      <c r="O21" s="198"/>
    </row>
    <row r="22" spans="1:15" ht="24">
      <c r="A22" s="235">
        <v>17</v>
      </c>
      <c r="B22" s="224" t="s">
        <v>186</v>
      </c>
      <c r="C22" s="236">
        <v>1816</v>
      </c>
      <c r="D22" s="226">
        <v>83.7</v>
      </c>
      <c r="E22" s="227">
        <f t="shared" si="3"/>
        <v>1732.3</v>
      </c>
      <c r="F22" s="240">
        <v>0</v>
      </c>
      <c r="G22" s="237">
        <v>1095.6</v>
      </c>
      <c r="H22" s="230">
        <v>6052.5</v>
      </c>
      <c r="I22" s="230">
        <v>1536.1</v>
      </c>
      <c r="J22" s="231">
        <f t="shared" si="0"/>
        <v>4516.4</v>
      </c>
      <c r="K22" s="232">
        <f t="shared" si="1"/>
        <v>62.61402887255336</v>
      </c>
      <c r="L22" s="233">
        <f t="shared" si="4"/>
        <v>0.14771942254893275</v>
      </c>
      <c r="M22" s="234">
        <v>1.5</v>
      </c>
      <c r="N22" s="234">
        <f t="shared" si="2"/>
        <v>0.2215791338233991</v>
      </c>
      <c r="O22" s="198"/>
    </row>
    <row r="23" spans="1:15" ht="15">
      <c r="A23" s="235">
        <v>18</v>
      </c>
      <c r="B23" s="243"/>
      <c r="C23" s="236"/>
      <c r="D23" s="226"/>
      <c r="E23" s="227"/>
      <c r="F23" s="228"/>
      <c r="G23" s="229"/>
      <c r="H23" s="230"/>
      <c r="I23" s="230"/>
      <c r="J23" s="231"/>
      <c r="K23" s="232"/>
      <c r="L23" s="233"/>
      <c r="M23" s="234"/>
      <c r="N23" s="234"/>
      <c r="O23" s="198"/>
    </row>
    <row r="24" spans="1:15" ht="15">
      <c r="A24" s="235">
        <v>19</v>
      </c>
      <c r="B24" s="243"/>
      <c r="C24" s="236"/>
      <c r="D24" s="226"/>
      <c r="E24" s="227"/>
      <c r="F24" s="240"/>
      <c r="G24" s="229"/>
      <c r="H24" s="230"/>
      <c r="I24" s="230"/>
      <c r="J24" s="231"/>
      <c r="K24" s="232"/>
      <c r="L24" s="233"/>
      <c r="M24" s="234"/>
      <c r="N24" s="234"/>
      <c r="O24" s="198"/>
    </row>
    <row r="25" spans="1:15" ht="15">
      <c r="A25" s="235">
        <v>20</v>
      </c>
      <c r="B25" s="243"/>
      <c r="C25" s="236"/>
      <c r="D25" s="226"/>
      <c r="E25" s="227"/>
      <c r="F25" s="240"/>
      <c r="G25" s="229"/>
      <c r="H25" s="230"/>
      <c r="I25" s="230"/>
      <c r="J25" s="231"/>
      <c r="K25" s="232"/>
      <c r="L25" s="233"/>
      <c r="M25" s="234"/>
      <c r="N25" s="234"/>
      <c r="O25" s="198"/>
    </row>
    <row r="26" spans="1:15" ht="15">
      <c r="A26" s="235">
        <v>21</v>
      </c>
      <c r="B26" s="243"/>
      <c r="C26" s="236"/>
      <c r="D26" s="226"/>
      <c r="E26" s="227"/>
      <c r="F26" s="240"/>
      <c r="G26" s="229"/>
      <c r="H26" s="230"/>
      <c r="I26" s="230"/>
      <c r="J26" s="231"/>
      <c r="K26" s="232"/>
      <c r="L26" s="233"/>
      <c r="M26" s="234"/>
      <c r="N26" s="234"/>
      <c r="O26" s="198"/>
    </row>
    <row r="27" spans="1:15" ht="15">
      <c r="A27" s="235">
        <v>22</v>
      </c>
      <c r="B27" s="243"/>
      <c r="C27" s="236"/>
      <c r="D27" s="226"/>
      <c r="E27" s="227"/>
      <c r="F27" s="228"/>
      <c r="G27" s="229"/>
      <c r="H27" s="230"/>
      <c r="I27" s="230"/>
      <c r="J27" s="231"/>
      <c r="K27" s="232"/>
      <c r="L27" s="233"/>
      <c r="M27" s="234"/>
      <c r="N27" s="234"/>
      <c r="O27" s="198"/>
    </row>
    <row r="28" spans="1:15" ht="15">
      <c r="A28" s="235">
        <v>23</v>
      </c>
      <c r="B28" s="243"/>
      <c r="C28" s="238"/>
      <c r="D28" s="226"/>
      <c r="E28" s="227"/>
      <c r="F28" s="228"/>
      <c r="G28" s="242"/>
      <c r="H28" s="230"/>
      <c r="I28" s="230"/>
      <c r="J28" s="231"/>
      <c r="K28" s="232"/>
      <c r="L28" s="233"/>
      <c r="M28" s="234"/>
      <c r="N28" s="234"/>
      <c r="O28" s="198"/>
    </row>
    <row r="29" spans="1:15" ht="15">
      <c r="A29" s="235">
        <v>24</v>
      </c>
      <c r="B29" s="243"/>
      <c r="C29" s="238"/>
      <c r="D29" s="226"/>
      <c r="E29" s="227"/>
      <c r="F29" s="228"/>
      <c r="G29" s="242"/>
      <c r="H29" s="230"/>
      <c r="I29" s="230"/>
      <c r="J29" s="231"/>
      <c r="K29" s="232"/>
      <c r="L29" s="233"/>
      <c r="M29" s="234"/>
      <c r="N29" s="234"/>
      <c r="O29" s="198"/>
    </row>
    <row r="30" spans="1:15" ht="11.25" customHeight="1">
      <c r="A30" s="271" t="s">
        <v>78</v>
      </c>
      <c r="B30" s="272"/>
      <c r="C30" s="246">
        <f aca="true" t="shared" si="5" ref="C30:J30">SUM(C6:C29)</f>
        <v>25258.9</v>
      </c>
      <c r="D30" s="246">
        <f t="shared" si="5"/>
        <v>805.8</v>
      </c>
      <c r="E30" s="247">
        <v>14195</v>
      </c>
      <c r="F30" s="248">
        <f t="shared" si="5"/>
        <v>0</v>
      </c>
      <c r="G30" s="249">
        <f t="shared" si="5"/>
        <v>15965.9</v>
      </c>
      <c r="H30" s="249">
        <f t="shared" si="5"/>
        <v>90976.90000000001</v>
      </c>
      <c r="I30" s="249">
        <f t="shared" si="5"/>
        <v>19998.1</v>
      </c>
      <c r="J30" s="249">
        <f t="shared" si="5"/>
        <v>70978.8</v>
      </c>
      <c r="K30" s="250" t="s">
        <v>8</v>
      </c>
      <c r="L30" s="251" t="s">
        <v>8</v>
      </c>
      <c r="M30" s="252">
        <v>1.5</v>
      </c>
      <c r="N30" s="253" t="s">
        <v>8</v>
      </c>
      <c r="O30" s="198"/>
    </row>
    <row r="31" spans="1:15" ht="15">
      <c r="A31" s="254"/>
      <c r="B31" s="255"/>
      <c r="C31" s="255"/>
      <c r="D31" s="255"/>
      <c r="E31" s="256"/>
      <c r="F31" s="257"/>
      <c r="G31" s="258"/>
      <c r="H31" s="258"/>
      <c r="I31" s="258"/>
      <c r="J31" s="258"/>
      <c r="K31" s="258"/>
      <c r="L31" s="259"/>
      <c r="M31" s="260"/>
      <c r="N31" s="260"/>
      <c r="O31" s="198"/>
    </row>
    <row r="32" spans="1:14" ht="11.25">
      <c r="A32" s="127"/>
      <c r="B32" s="23"/>
      <c r="C32" s="23"/>
      <c r="D32" s="23"/>
      <c r="L32" s="121"/>
      <c r="M32" s="129"/>
      <c r="N32" s="129"/>
    </row>
    <row r="33" spans="1:14" ht="11.25">
      <c r="A33" s="127"/>
      <c r="B33" s="23"/>
      <c r="C33" s="23"/>
      <c r="D33" s="23"/>
      <c r="L33" s="121"/>
      <c r="M33" s="129"/>
      <c r="N33" s="129"/>
    </row>
    <row r="34" spans="1:14" ht="11.25">
      <c r="A34" s="127"/>
      <c r="B34" s="23"/>
      <c r="C34" s="23"/>
      <c r="D34" s="23"/>
      <c r="L34" s="121"/>
      <c r="M34" s="129"/>
      <c r="N34" s="129"/>
    </row>
    <row r="35" spans="1:14" ht="11.25">
      <c r="A35" s="127"/>
      <c r="B35" s="23"/>
      <c r="C35" s="23"/>
      <c r="D35" s="23"/>
      <c r="L35" s="121"/>
      <c r="M35" s="129"/>
      <c r="N35" s="129"/>
    </row>
    <row r="36" spans="1:14" ht="11.25">
      <c r="A36" s="127"/>
      <c r="B36" s="23"/>
      <c r="C36" s="23"/>
      <c r="D36" s="23"/>
      <c r="L36" s="121"/>
      <c r="M36" s="129"/>
      <c r="N36" s="129"/>
    </row>
    <row r="37" spans="1:14" ht="11.25">
      <c r="A37" s="121"/>
      <c r="B37" s="129"/>
      <c r="C37" s="129"/>
      <c r="D37" s="129"/>
      <c r="L37" s="121"/>
      <c r="M37" s="129"/>
      <c r="N37" s="129"/>
    </row>
    <row r="38" spans="1:14" ht="11.25">
      <c r="A38" s="121"/>
      <c r="B38" s="129"/>
      <c r="C38" s="129"/>
      <c r="D38" s="129"/>
      <c r="L38" s="121"/>
      <c r="M38" s="129"/>
      <c r="N38" s="129"/>
    </row>
    <row r="39" spans="1:14" ht="11.25">
      <c r="A39" s="121"/>
      <c r="B39" s="129"/>
      <c r="C39" s="129"/>
      <c r="D39" s="129"/>
      <c r="L39" s="121"/>
      <c r="M39" s="129"/>
      <c r="N39" s="129"/>
    </row>
    <row r="40" spans="1:14" ht="11.25">
      <c r="A40" s="121"/>
      <c r="B40" s="129"/>
      <c r="C40" s="129"/>
      <c r="D40" s="129"/>
      <c r="L40" s="121"/>
      <c r="M40" s="129"/>
      <c r="N40" s="129"/>
    </row>
    <row r="41" spans="1:14" ht="11.25">
      <c r="A41" s="121"/>
      <c r="B41" s="129"/>
      <c r="C41" s="129"/>
      <c r="D41" s="129"/>
      <c r="L41" s="121"/>
      <c r="M41" s="129"/>
      <c r="N41" s="129"/>
    </row>
    <row r="42" spans="12:14" ht="11.25">
      <c r="L42" s="121"/>
      <c r="M42" s="129"/>
      <c r="N42" s="129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3.375" style="113" customWidth="1"/>
    <col min="2" max="2" width="22.125" style="18" customWidth="1"/>
    <col min="3" max="3" width="22.625" style="79" customWidth="1"/>
    <col min="4" max="4" width="20.375" style="79" customWidth="1"/>
    <col min="5" max="5" width="23.625" style="79" customWidth="1"/>
    <col min="6" max="6" width="26.875" style="109" customWidth="1"/>
    <col min="7" max="7" width="13.375" style="112" customWidth="1"/>
    <col min="8" max="8" width="13.875" style="113" customWidth="1"/>
    <col min="9" max="9" width="14.00390625" style="18" customWidth="1"/>
    <col min="10" max="10" width="13.00390625" style="18" customWidth="1"/>
    <col min="11" max="16384" width="9.125" style="109" customWidth="1"/>
  </cols>
  <sheetData>
    <row r="1" spans="1:10" ht="15.75" customHeight="1">
      <c r="A1" s="268" t="s">
        <v>82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2" ht="11.25">
      <c r="A2" s="110"/>
      <c r="B2" s="111"/>
    </row>
    <row r="3" spans="1:10" ht="143.25" customHeight="1">
      <c r="A3" s="264" t="s">
        <v>3</v>
      </c>
      <c r="B3" s="262" t="s">
        <v>102</v>
      </c>
      <c r="C3" s="95" t="s">
        <v>111</v>
      </c>
      <c r="D3" s="35" t="s">
        <v>194</v>
      </c>
      <c r="E3" s="35" t="s">
        <v>215</v>
      </c>
      <c r="F3" s="28" t="s">
        <v>129</v>
      </c>
      <c r="G3" s="28" t="s">
        <v>24</v>
      </c>
      <c r="H3" s="265" t="s">
        <v>80</v>
      </c>
      <c r="I3" s="265" t="s">
        <v>19</v>
      </c>
      <c r="J3" s="29" t="s">
        <v>6</v>
      </c>
    </row>
    <row r="4" spans="1:10" ht="49.5" customHeight="1">
      <c r="A4" s="264"/>
      <c r="B4" s="262"/>
      <c r="C4" s="8" t="s">
        <v>75</v>
      </c>
      <c r="D4" s="8" t="s">
        <v>26</v>
      </c>
      <c r="E4" s="8" t="s">
        <v>34</v>
      </c>
      <c r="F4" s="152" t="s">
        <v>40</v>
      </c>
      <c r="G4" s="140" t="s">
        <v>38</v>
      </c>
      <c r="H4" s="267"/>
      <c r="I4" s="267"/>
      <c r="J4" s="115" t="s">
        <v>29</v>
      </c>
    </row>
    <row r="5" spans="1:10" ht="15" customHeight="1">
      <c r="A5" s="48">
        <v>1</v>
      </c>
      <c r="B5" s="35">
        <v>2</v>
      </c>
      <c r="C5" s="8">
        <v>3</v>
      </c>
      <c r="D5" s="8">
        <v>4</v>
      </c>
      <c r="E5" s="8">
        <v>5</v>
      </c>
      <c r="F5" s="116">
        <v>6</v>
      </c>
      <c r="G5" s="80">
        <v>7</v>
      </c>
      <c r="H5" s="8">
        <v>8</v>
      </c>
      <c r="I5" s="8">
        <v>9</v>
      </c>
      <c r="J5" s="115">
        <v>10</v>
      </c>
    </row>
    <row r="6" spans="1:10" ht="22.5">
      <c r="A6" s="97">
        <v>1</v>
      </c>
      <c r="B6" s="16" t="s">
        <v>171</v>
      </c>
      <c r="C6" s="153">
        <v>0</v>
      </c>
      <c r="D6" s="32">
        <v>4147.7</v>
      </c>
      <c r="E6" s="32">
        <v>668.1</v>
      </c>
      <c r="F6" s="82">
        <f aca="true" t="shared" si="0" ref="F6:F22">D6-E6</f>
        <v>3479.6</v>
      </c>
      <c r="G6" s="154">
        <f aca="true" t="shared" si="1" ref="G6:G22">C6/F6</f>
        <v>0</v>
      </c>
      <c r="H6" s="155">
        <v>1</v>
      </c>
      <c r="I6" s="156">
        <v>1.2</v>
      </c>
      <c r="J6" s="136">
        <f aca="true" t="shared" si="2" ref="J6:J22">H6*I6</f>
        <v>1.2</v>
      </c>
    </row>
    <row r="7" spans="1:10" ht="22.5">
      <c r="A7" s="97">
        <v>2</v>
      </c>
      <c r="B7" s="16" t="s">
        <v>172</v>
      </c>
      <c r="C7" s="82">
        <v>0</v>
      </c>
      <c r="D7" s="32">
        <v>3761.5</v>
      </c>
      <c r="E7" s="32">
        <v>599.8</v>
      </c>
      <c r="F7" s="82">
        <f t="shared" si="0"/>
        <v>3161.7</v>
      </c>
      <c r="G7" s="154">
        <f t="shared" si="1"/>
        <v>0</v>
      </c>
      <c r="H7" s="155">
        <v>1</v>
      </c>
      <c r="I7" s="156">
        <v>1.2</v>
      </c>
      <c r="J7" s="136">
        <f t="shared" si="2"/>
        <v>1.2</v>
      </c>
    </row>
    <row r="8" spans="1:10" ht="22.5">
      <c r="A8" s="97">
        <v>3</v>
      </c>
      <c r="B8" s="16" t="s">
        <v>173</v>
      </c>
      <c r="C8" s="137">
        <v>0</v>
      </c>
      <c r="D8" s="32">
        <v>4982.8</v>
      </c>
      <c r="E8" s="32">
        <v>965.6</v>
      </c>
      <c r="F8" s="82">
        <f t="shared" si="0"/>
        <v>4017.2000000000003</v>
      </c>
      <c r="G8" s="154">
        <f t="shared" si="1"/>
        <v>0</v>
      </c>
      <c r="H8" s="155">
        <v>1</v>
      </c>
      <c r="I8" s="156">
        <v>1.2</v>
      </c>
      <c r="J8" s="136">
        <f t="shared" si="2"/>
        <v>1.2</v>
      </c>
    </row>
    <row r="9" spans="1:10" ht="22.5">
      <c r="A9" s="97">
        <v>4</v>
      </c>
      <c r="B9" s="16" t="s">
        <v>174</v>
      </c>
      <c r="C9" s="82">
        <v>0</v>
      </c>
      <c r="D9" s="32">
        <v>5911.5</v>
      </c>
      <c r="E9" s="32">
        <v>1818.1</v>
      </c>
      <c r="F9" s="82">
        <f t="shared" si="0"/>
        <v>4093.4</v>
      </c>
      <c r="G9" s="154">
        <f t="shared" si="1"/>
        <v>0</v>
      </c>
      <c r="H9" s="155">
        <v>1</v>
      </c>
      <c r="I9" s="156">
        <v>1.2</v>
      </c>
      <c r="J9" s="136">
        <f t="shared" si="2"/>
        <v>1.2</v>
      </c>
    </row>
    <row r="10" spans="1:10" ht="22.5">
      <c r="A10" s="97">
        <v>5</v>
      </c>
      <c r="B10" s="16" t="s">
        <v>175</v>
      </c>
      <c r="C10" s="82">
        <v>0</v>
      </c>
      <c r="D10" s="32">
        <v>3772.7</v>
      </c>
      <c r="E10" s="32">
        <v>760.6</v>
      </c>
      <c r="F10" s="82">
        <f t="shared" si="0"/>
        <v>3012.1</v>
      </c>
      <c r="G10" s="154">
        <f t="shared" si="1"/>
        <v>0</v>
      </c>
      <c r="H10" s="155">
        <v>1</v>
      </c>
      <c r="I10" s="156">
        <v>1.2</v>
      </c>
      <c r="J10" s="136">
        <f t="shared" si="2"/>
        <v>1.2</v>
      </c>
    </row>
    <row r="11" spans="1:10" ht="22.5">
      <c r="A11" s="97">
        <v>6</v>
      </c>
      <c r="B11" s="16" t="s">
        <v>176</v>
      </c>
      <c r="C11" s="82">
        <v>0</v>
      </c>
      <c r="D11" s="32">
        <v>4154.2</v>
      </c>
      <c r="E11" s="32">
        <v>1528.6</v>
      </c>
      <c r="F11" s="82">
        <f t="shared" si="0"/>
        <v>2625.6</v>
      </c>
      <c r="G11" s="154">
        <f t="shared" si="1"/>
        <v>0</v>
      </c>
      <c r="H11" s="155">
        <v>1</v>
      </c>
      <c r="I11" s="156">
        <v>1.2</v>
      </c>
      <c r="J11" s="136">
        <f t="shared" si="2"/>
        <v>1.2</v>
      </c>
    </row>
    <row r="12" spans="1:10" ht="22.5">
      <c r="A12" s="97">
        <v>7</v>
      </c>
      <c r="B12" s="16" t="s">
        <v>177</v>
      </c>
      <c r="C12" s="82">
        <v>0</v>
      </c>
      <c r="D12" s="32">
        <v>2508.5</v>
      </c>
      <c r="E12" s="32">
        <v>463.8</v>
      </c>
      <c r="F12" s="82">
        <f t="shared" si="0"/>
        <v>2044.7</v>
      </c>
      <c r="G12" s="154">
        <f t="shared" si="1"/>
        <v>0</v>
      </c>
      <c r="H12" s="155">
        <v>1</v>
      </c>
      <c r="I12" s="156">
        <v>1.2</v>
      </c>
      <c r="J12" s="136">
        <f t="shared" si="2"/>
        <v>1.2</v>
      </c>
    </row>
    <row r="13" spans="1:10" ht="22.5">
      <c r="A13" s="97">
        <v>8</v>
      </c>
      <c r="B13" s="16" t="s">
        <v>187</v>
      </c>
      <c r="C13" s="82">
        <v>0</v>
      </c>
      <c r="D13" s="32">
        <v>3265.9</v>
      </c>
      <c r="E13" s="32">
        <v>443.3</v>
      </c>
      <c r="F13" s="82">
        <f t="shared" si="0"/>
        <v>2822.6</v>
      </c>
      <c r="G13" s="154">
        <f t="shared" si="1"/>
        <v>0</v>
      </c>
      <c r="H13" s="155">
        <v>1</v>
      </c>
      <c r="I13" s="156">
        <v>1.2</v>
      </c>
      <c r="J13" s="136">
        <f t="shared" si="2"/>
        <v>1.2</v>
      </c>
    </row>
    <row r="14" spans="1:10" ht="22.5">
      <c r="A14" s="97">
        <v>9</v>
      </c>
      <c r="B14" s="16" t="s">
        <v>178</v>
      </c>
      <c r="C14" s="82">
        <v>0</v>
      </c>
      <c r="D14" s="32">
        <v>6362.8</v>
      </c>
      <c r="E14" s="32">
        <v>1249.5</v>
      </c>
      <c r="F14" s="82">
        <f t="shared" si="0"/>
        <v>5113.3</v>
      </c>
      <c r="G14" s="154">
        <f t="shared" si="1"/>
        <v>0</v>
      </c>
      <c r="H14" s="155">
        <v>1</v>
      </c>
      <c r="I14" s="156">
        <v>1.2</v>
      </c>
      <c r="J14" s="136">
        <f>H14*I14</f>
        <v>1.2</v>
      </c>
    </row>
    <row r="15" spans="1:10" ht="22.5">
      <c r="A15" s="97">
        <v>10</v>
      </c>
      <c r="B15" s="16" t="s">
        <v>179</v>
      </c>
      <c r="C15" s="82">
        <v>0</v>
      </c>
      <c r="D15" s="32">
        <v>2873.9</v>
      </c>
      <c r="E15" s="32">
        <v>343.9</v>
      </c>
      <c r="F15" s="82">
        <f t="shared" si="0"/>
        <v>2530</v>
      </c>
      <c r="G15" s="154">
        <f t="shared" si="1"/>
        <v>0</v>
      </c>
      <c r="H15" s="155">
        <v>1</v>
      </c>
      <c r="I15" s="156">
        <v>1.2</v>
      </c>
      <c r="J15" s="136">
        <f t="shared" si="2"/>
        <v>1.2</v>
      </c>
    </row>
    <row r="16" spans="1:10" ht="22.5">
      <c r="A16" s="97">
        <v>11</v>
      </c>
      <c r="B16" s="16" t="s">
        <v>180</v>
      </c>
      <c r="C16" s="82">
        <v>0</v>
      </c>
      <c r="D16" s="32">
        <v>3839.8</v>
      </c>
      <c r="E16" s="32">
        <v>1571.9</v>
      </c>
      <c r="F16" s="82">
        <f t="shared" si="0"/>
        <v>2267.9</v>
      </c>
      <c r="G16" s="154">
        <f t="shared" si="1"/>
        <v>0</v>
      </c>
      <c r="H16" s="155">
        <v>1</v>
      </c>
      <c r="I16" s="156">
        <v>1.2</v>
      </c>
      <c r="J16" s="136">
        <f t="shared" si="2"/>
        <v>1.2</v>
      </c>
    </row>
    <row r="17" spans="1:10" ht="22.5">
      <c r="A17" s="97">
        <v>12</v>
      </c>
      <c r="B17" s="16" t="s">
        <v>181</v>
      </c>
      <c r="C17" s="137">
        <v>0</v>
      </c>
      <c r="D17" s="32">
        <v>4702.5</v>
      </c>
      <c r="E17" s="32">
        <v>837</v>
      </c>
      <c r="F17" s="82">
        <f t="shared" si="0"/>
        <v>3865.5</v>
      </c>
      <c r="G17" s="154">
        <f t="shared" si="1"/>
        <v>0</v>
      </c>
      <c r="H17" s="155">
        <v>1</v>
      </c>
      <c r="I17" s="156">
        <v>1.2</v>
      </c>
      <c r="J17" s="136">
        <f t="shared" si="2"/>
        <v>1.2</v>
      </c>
    </row>
    <row r="18" spans="1:10" ht="22.5">
      <c r="A18" s="97">
        <v>13</v>
      </c>
      <c r="B18" s="16" t="s">
        <v>182</v>
      </c>
      <c r="C18" s="82">
        <v>0</v>
      </c>
      <c r="D18" s="32">
        <v>4686</v>
      </c>
      <c r="E18" s="32">
        <v>859.3</v>
      </c>
      <c r="F18" s="82">
        <f t="shared" si="0"/>
        <v>3826.7</v>
      </c>
      <c r="G18" s="154">
        <f t="shared" si="1"/>
        <v>0</v>
      </c>
      <c r="H18" s="155">
        <v>1</v>
      </c>
      <c r="I18" s="156">
        <v>1.2</v>
      </c>
      <c r="J18" s="136">
        <f t="shared" si="2"/>
        <v>1.2</v>
      </c>
    </row>
    <row r="19" spans="1:10" ht="22.5">
      <c r="A19" s="97">
        <v>14</v>
      </c>
      <c r="B19" s="16" t="s">
        <v>183</v>
      </c>
      <c r="C19" s="82">
        <v>0</v>
      </c>
      <c r="D19" s="32">
        <v>4053</v>
      </c>
      <c r="E19" s="32">
        <v>1871.7</v>
      </c>
      <c r="F19" s="82">
        <f t="shared" si="0"/>
        <v>2181.3</v>
      </c>
      <c r="G19" s="154">
        <f t="shared" si="1"/>
        <v>0</v>
      </c>
      <c r="H19" s="155">
        <v>1</v>
      </c>
      <c r="I19" s="156">
        <v>1.2</v>
      </c>
      <c r="J19" s="136">
        <f t="shared" si="2"/>
        <v>1.2</v>
      </c>
    </row>
    <row r="20" spans="1:10" ht="22.5">
      <c r="A20" s="97">
        <v>15</v>
      </c>
      <c r="B20" s="16" t="s">
        <v>184</v>
      </c>
      <c r="C20" s="137">
        <v>0</v>
      </c>
      <c r="D20" s="32">
        <v>22812.4</v>
      </c>
      <c r="E20" s="32">
        <v>4043.8</v>
      </c>
      <c r="F20" s="82">
        <f t="shared" si="0"/>
        <v>18768.600000000002</v>
      </c>
      <c r="G20" s="154">
        <f t="shared" si="1"/>
        <v>0</v>
      </c>
      <c r="H20" s="155">
        <v>1</v>
      </c>
      <c r="I20" s="156">
        <v>1.2</v>
      </c>
      <c r="J20" s="136">
        <f t="shared" si="2"/>
        <v>1.2</v>
      </c>
    </row>
    <row r="21" spans="1:10" ht="22.5">
      <c r="A21" s="97">
        <v>16</v>
      </c>
      <c r="B21" s="16" t="s">
        <v>185</v>
      </c>
      <c r="C21" s="82">
        <v>0</v>
      </c>
      <c r="D21" s="32">
        <v>3089.1</v>
      </c>
      <c r="E21" s="32">
        <v>437</v>
      </c>
      <c r="F21" s="82">
        <f t="shared" si="0"/>
        <v>2652.1</v>
      </c>
      <c r="G21" s="154">
        <f t="shared" si="1"/>
        <v>0</v>
      </c>
      <c r="H21" s="155">
        <v>1</v>
      </c>
      <c r="I21" s="156">
        <v>1.2</v>
      </c>
      <c r="J21" s="136">
        <f t="shared" si="2"/>
        <v>1.2</v>
      </c>
    </row>
    <row r="22" spans="1:10" ht="22.5">
      <c r="A22" s="97">
        <v>17</v>
      </c>
      <c r="B22" s="16" t="s">
        <v>186</v>
      </c>
      <c r="C22" s="82">
        <v>0</v>
      </c>
      <c r="D22" s="32">
        <v>6052.5</v>
      </c>
      <c r="E22" s="32">
        <v>1536.1</v>
      </c>
      <c r="F22" s="82">
        <f t="shared" si="0"/>
        <v>4516.4</v>
      </c>
      <c r="G22" s="154">
        <f t="shared" si="1"/>
        <v>0</v>
      </c>
      <c r="H22" s="155">
        <v>1</v>
      </c>
      <c r="I22" s="156">
        <v>1.2</v>
      </c>
      <c r="J22" s="136">
        <f t="shared" si="2"/>
        <v>1.2</v>
      </c>
    </row>
    <row r="23" spans="1:10" ht="11.25">
      <c r="A23" s="97">
        <v>18</v>
      </c>
      <c r="B23" s="47"/>
      <c r="C23" s="82"/>
      <c r="D23" s="32"/>
      <c r="E23" s="32"/>
      <c r="F23" s="82"/>
      <c r="G23" s="154"/>
      <c r="H23" s="155"/>
      <c r="I23" s="156"/>
      <c r="J23" s="136"/>
    </row>
    <row r="24" spans="1:10" ht="11.25">
      <c r="A24" s="97">
        <v>19</v>
      </c>
      <c r="B24" s="47"/>
      <c r="C24" s="82"/>
      <c r="D24" s="32"/>
      <c r="E24" s="32"/>
      <c r="F24" s="82"/>
      <c r="G24" s="154"/>
      <c r="H24" s="155"/>
      <c r="I24" s="156"/>
      <c r="J24" s="136"/>
    </row>
    <row r="25" spans="1:10" ht="11.25">
      <c r="A25" s="97">
        <v>20</v>
      </c>
      <c r="B25" s="47"/>
      <c r="C25" s="82"/>
      <c r="D25" s="32"/>
      <c r="E25" s="32"/>
      <c r="F25" s="82"/>
      <c r="G25" s="154"/>
      <c r="H25" s="155"/>
      <c r="I25" s="156"/>
      <c r="J25" s="136"/>
    </row>
    <row r="26" spans="1:10" ht="11.25">
      <c r="A26" s="97">
        <v>21</v>
      </c>
      <c r="B26" s="47"/>
      <c r="C26" s="82"/>
      <c r="D26" s="32"/>
      <c r="E26" s="32"/>
      <c r="F26" s="82"/>
      <c r="G26" s="154"/>
      <c r="H26" s="155"/>
      <c r="I26" s="156"/>
      <c r="J26" s="136"/>
    </row>
    <row r="27" spans="1:10" ht="11.25">
      <c r="A27" s="97">
        <v>22</v>
      </c>
      <c r="B27" s="47"/>
      <c r="C27" s="82"/>
      <c r="D27" s="32"/>
      <c r="E27" s="32"/>
      <c r="F27" s="82"/>
      <c r="G27" s="157"/>
      <c r="H27" s="136"/>
      <c r="I27" s="156"/>
      <c r="J27" s="136"/>
    </row>
    <row r="28" spans="1:10" ht="11.25">
      <c r="A28" s="97">
        <v>23</v>
      </c>
      <c r="B28" s="47"/>
      <c r="C28" s="137"/>
      <c r="D28" s="32"/>
      <c r="E28" s="32"/>
      <c r="F28" s="82"/>
      <c r="G28" s="154"/>
      <c r="H28" s="158"/>
      <c r="I28" s="156"/>
      <c r="J28" s="136"/>
    </row>
    <row r="29" spans="1:10" ht="11.25">
      <c r="A29" s="97">
        <v>24</v>
      </c>
      <c r="B29" s="47"/>
      <c r="C29" s="150"/>
      <c r="D29" s="32"/>
      <c r="E29" s="32"/>
      <c r="F29" s="82"/>
      <c r="G29" s="154"/>
      <c r="H29" s="158"/>
      <c r="I29" s="156"/>
      <c r="J29" s="136"/>
    </row>
    <row r="30" spans="1:10" ht="11.25">
      <c r="A30" s="262" t="s">
        <v>78</v>
      </c>
      <c r="B30" s="263"/>
      <c r="C30" s="181">
        <f>SUM(C6:C29)</f>
        <v>0</v>
      </c>
      <c r="D30" s="182">
        <f>SUM(D6:D29)</f>
        <v>90976.80000000002</v>
      </c>
      <c r="E30" s="182">
        <f>SUM(E6:E29)</f>
        <v>19998.1</v>
      </c>
      <c r="F30" s="180">
        <f>SUM(F6:F29)</f>
        <v>70978.7</v>
      </c>
      <c r="G30" s="138" t="s">
        <v>8</v>
      </c>
      <c r="H30" s="124" t="s">
        <v>8</v>
      </c>
      <c r="I30" s="126"/>
      <c r="J30" s="126" t="s">
        <v>8</v>
      </c>
    </row>
    <row r="31" spans="1:10" ht="11.25">
      <c r="A31" s="127"/>
      <c r="B31" s="23"/>
      <c r="H31" s="121"/>
      <c r="I31" s="129"/>
      <c r="J31" s="129"/>
    </row>
    <row r="32" spans="1:10" ht="11.25">
      <c r="A32" s="127"/>
      <c r="B32" s="23"/>
      <c r="H32" s="121"/>
      <c r="I32" s="129"/>
      <c r="J32" s="129"/>
    </row>
    <row r="33" spans="1:10" ht="11.25">
      <c r="A33" s="127"/>
      <c r="B33" s="23"/>
      <c r="H33" s="121"/>
      <c r="I33" s="129"/>
      <c r="J33" s="129"/>
    </row>
    <row r="34" spans="1:10" ht="11.25">
      <c r="A34" s="127"/>
      <c r="B34" s="23"/>
      <c r="H34" s="121"/>
      <c r="I34" s="129"/>
      <c r="J34" s="129"/>
    </row>
    <row r="35" spans="1:10" ht="11.25">
      <c r="A35" s="127"/>
      <c r="B35" s="23"/>
      <c r="H35" s="121"/>
      <c r="I35" s="129"/>
      <c r="J35" s="129"/>
    </row>
    <row r="36" spans="1:10" ht="11.25">
      <c r="A36" s="127"/>
      <c r="B36" s="23"/>
      <c r="H36" s="121"/>
      <c r="I36" s="129"/>
      <c r="J36" s="129"/>
    </row>
    <row r="37" spans="1:10" ht="11.25">
      <c r="A37" s="121"/>
      <c r="B37" s="129"/>
      <c r="H37" s="121"/>
      <c r="I37" s="129"/>
      <c r="J37" s="129"/>
    </row>
    <row r="38" spans="1:10" ht="11.25">
      <c r="A38" s="121"/>
      <c r="B38" s="129"/>
      <c r="H38" s="121"/>
      <c r="I38" s="129"/>
      <c r="J38" s="129"/>
    </row>
    <row r="39" spans="1:10" ht="11.25">
      <c r="A39" s="121"/>
      <c r="B39" s="129"/>
      <c r="H39" s="121"/>
      <c r="I39" s="129"/>
      <c r="J39" s="129"/>
    </row>
    <row r="40" spans="1:10" ht="11.25">
      <c r="A40" s="121"/>
      <c r="B40" s="129"/>
      <c r="H40" s="121"/>
      <c r="I40" s="129"/>
      <c r="J40" s="129"/>
    </row>
    <row r="41" spans="1:10" ht="11.25">
      <c r="A41" s="121"/>
      <c r="B41" s="129"/>
      <c r="H41" s="121"/>
      <c r="I41" s="129"/>
      <c r="J41" s="129"/>
    </row>
    <row r="42" spans="8:10" ht="11.25">
      <c r="H42" s="121"/>
      <c r="I42" s="129"/>
      <c r="J42" s="129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3.375" style="113" customWidth="1"/>
    <col min="2" max="2" width="24.00390625" style="18" customWidth="1"/>
    <col min="3" max="3" width="33.375" style="79" customWidth="1"/>
    <col min="4" max="4" width="28.75390625" style="109" customWidth="1"/>
    <col min="5" max="5" width="11.875" style="112" customWidth="1"/>
    <col min="6" max="6" width="13.625" style="113" customWidth="1"/>
    <col min="7" max="7" width="11.125" style="18" customWidth="1"/>
    <col min="8" max="8" width="10.625" style="18" customWidth="1"/>
    <col min="9" max="16384" width="9.125" style="109" customWidth="1"/>
  </cols>
  <sheetData>
    <row r="1" spans="1:11" ht="43.5" customHeight="1">
      <c r="A1" s="268" t="s">
        <v>79</v>
      </c>
      <c r="B1" s="268"/>
      <c r="C1" s="268"/>
      <c r="D1" s="268"/>
      <c r="E1" s="268"/>
      <c r="F1" s="268"/>
      <c r="G1" s="268"/>
      <c r="H1" s="268"/>
      <c r="I1" s="139"/>
      <c r="J1" s="139"/>
      <c r="K1" s="139"/>
    </row>
    <row r="2" spans="1:2" ht="11.25">
      <c r="A2" s="110"/>
      <c r="B2" s="111"/>
    </row>
    <row r="3" spans="1:8" ht="72" customHeight="1">
      <c r="A3" s="264" t="s">
        <v>3</v>
      </c>
      <c r="B3" s="262" t="s">
        <v>102</v>
      </c>
      <c r="C3" s="95" t="s">
        <v>112</v>
      </c>
      <c r="D3" s="80" t="s">
        <v>142</v>
      </c>
      <c r="E3" s="95" t="s">
        <v>24</v>
      </c>
      <c r="F3" s="265" t="s">
        <v>80</v>
      </c>
      <c r="G3" s="265" t="s">
        <v>5</v>
      </c>
      <c r="H3" s="29" t="s">
        <v>6</v>
      </c>
    </row>
    <row r="4" spans="1:8" ht="38.25" customHeight="1">
      <c r="A4" s="214"/>
      <c r="B4" s="262"/>
      <c r="C4" s="131" t="s">
        <v>81</v>
      </c>
      <c r="D4" s="131" t="s">
        <v>76</v>
      </c>
      <c r="E4" s="140" t="s">
        <v>77</v>
      </c>
      <c r="F4" s="267"/>
      <c r="G4" s="267"/>
      <c r="H4" s="141" t="s">
        <v>50</v>
      </c>
    </row>
    <row r="5" spans="1:8" ht="16.5" customHeight="1">
      <c r="A5" s="48">
        <v>1</v>
      </c>
      <c r="B5" s="35">
        <v>2</v>
      </c>
      <c r="C5" s="8">
        <v>3</v>
      </c>
      <c r="D5" s="8">
        <v>4</v>
      </c>
      <c r="E5" s="116">
        <v>5</v>
      </c>
      <c r="F5" s="8">
        <v>6</v>
      </c>
      <c r="G5" s="8">
        <v>7</v>
      </c>
      <c r="H5" s="115">
        <v>8</v>
      </c>
    </row>
    <row r="6" spans="1:8" ht="22.5">
      <c r="A6" s="97">
        <v>1</v>
      </c>
      <c r="B6" s="16" t="s">
        <v>171</v>
      </c>
      <c r="C6" s="142">
        <v>0</v>
      </c>
      <c r="D6" s="153">
        <v>1467.6</v>
      </c>
      <c r="E6" s="134">
        <f aca="true" t="shared" si="0" ref="E6:E22">C6/D6</f>
        <v>0</v>
      </c>
      <c r="F6" s="121">
        <v>1</v>
      </c>
      <c r="G6" s="122">
        <v>1.2</v>
      </c>
      <c r="H6" s="122">
        <f aca="true" t="shared" si="1" ref="H6:H22">F6*G6</f>
        <v>1.2</v>
      </c>
    </row>
    <row r="7" spans="1:8" ht="22.5">
      <c r="A7" s="97">
        <v>2</v>
      </c>
      <c r="B7" s="16" t="s">
        <v>172</v>
      </c>
      <c r="C7" s="144" t="s">
        <v>188</v>
      </c>
      <c r="D7" s="82">
        <v>1556.9</v>
      </c>
      <c r="E7" s="134">
        <f t="shared" si="0"/>
        <v>0</v>
      </c>
      <c r="F7" s="121">
        <v>1</v>
      </c>
      <c r="G7" s="122">
        <v>1.2</v>
      </c>
      <c r="H7" s="122">
        <f t="shared" si="1"/>
        <v>1.2</v>
      </c>
    </row>
    <row r="8" spans="1:8" ht="22.5">
      <c r="A8" s="97">
        <v>3</v>
      </c>
      <c r="B8" s="16" t="s">
        <v>173</v>
      </c>
      <c r="C8" s="145">
        <v>0</v>
      </c>
      <c r="D8" s="137">
        <v>1979.1</v>
      </c>
      <c r="E8" s="134">
        <f t="shared" si="0"/>
        <v>0</v>
      </c>
      <c r="F8" s="121">
        <v>1</v>
      </c>
      <c r="G8" s="122">
        <v>1.2</v>
      </c>
      <c r="H8" s="122">
        <f t="shared" si="1"/>
        <v>1.2</v>
      </c>
    </row>
    <row r="9" spans="1:8" ht="22.5">
      <c r="A9" s="97">
        <v>4</v>
      </c>
      <c r="B9" s="16" t="s">
        <v>174</v>
      </c>
      <c r="C9" s="147">
        <v>0</v>
      </c>
      <c r="D9" s="82">
        <v>1243.3</v>
      </c>
      <c r="E9" s="134">
        <f t="shared" si="0"/>
        <v>0</v>
      </c>
      <c r="F9" s="121">
        <v>1</v>
      </c>
      <c r="G9" s="122">
        <v>1.2</v>
      </c>
      <c r="H9" s="122">
        <f t="shared" si="1"/>
        <v>1.2</v>
      </c>
    </row>
    <row r="10" spans="1:8" ht="22.5">
      <c r="A10" s="97">
        <v>5</v>
      </c>
      <c r="B10" s="16" t="s">
        <v>175</v>
      </c>
      <c r="C10" s="148">
        <v>0</v>
      </c>
      <c r="D10" s="82">
        <v>1735.8</v>
      </c>
      <c r="E10" s="134">
        <f t="shared" si="0"/>
        <v>0</v>
      </c>
      <c r="F10" s="135">
        <v>1</v>
      </c>
      <c r="G10" s="136">
        <v>1.2</v>
      </c>
      <c r="H10" s="136">
        <f t="shared" si="1"/>
        <v>1.2</v>
      </c>
    </row>
    <row r="11" spans="1:8" ht="22.5">
      <c r="A11" s="97">
        <v>6</v>
      </c>
      <c r="B11" s="16" t="s">
        <v>176</v>
      </c>
      <c r="C11" s="149">
        <v>0</v>
      </c>
      <c r="D11" s="82">
        <v>1258.5</v>
      </c>
      <c r="E11" s="134">
        <f t="shared" si="0"/>
        <v>0</v>
      </c>
      <c r="F11" s="135">
        <v>1</v>
      </c>
      <c r="G11" s="136">
        <v>1.2</v>
      </c>
      <c r="H11" s="136">
        <f t="shared" si="1"/>
        <v>1.2</v>
      </c>
    </row>
    <row r="12" spans="1:8" ht="22.5">
      <c r="A12" s="97">
        <v>7</v>
      </c>
      <c r="B12" s="16" t="s">
        <v>177</v>
      </c>
      <c r="C12" s="149">
        <v>0</v>
      </c>
      <c r="D12" s="82">
        <v>1172.6</v>
      </c>
      <c r="E12" s="134">
        <f t="shared" si="0"/>
        <v>0</v>
      </c>
      <c r="F12" s="135">
        <v>1</v>
      </c>
      <c r="G12" s="136">
        <v>1.2</v>
      </c>
      <c r="H12" s="136">
        <f t="shared" si="1"/>
        <v>1.2</v>
      </c>
    </row>
    <row r="13" spans="1:8" ht="22.5">
      <c r="A13" s="97">
        <v>8</v>
      </c>
      <c r="B13" s="16" t="s">
        <v>187</v>
      </c>
      <c r="C13" s="149">
        <v>0</v>
      </c>
      <c r="D13" s="82">
        <v>1248</v>
      </c>
      <c r="E13" s="134">
        <f t="shared" si="0"/>
        <v>0</v>
      </c>
      <c r="F13" s="135">
        <v>1</v>
      </c>
      <c r="G13" s="136">
        <v>1.2</v>
      </c>
      <c r="H13" s="136">
        <f t="shared" si="1"/>
        <v>1.2</v>
      </c>
    </row>
    <row r="14" spans="1:8" ht="11.25">
      <c r="A14" s="97">
        <v>9</v>
      </c>
      <c r="B14" s="16" t="s">
        <v>178</v>
      </c>
      <c r="C14" s="149">
        <v>0</v>
      </c>
      <c r="D14" s="82">
        <v>1022.2</v>
      </c>
      <c r="E14" s="134">
        <f t="shared" si="0"/>
        <v>0</v>
      </c>
      <c r="F14" s="135">
        <v>1</v>
      </c>
      <c r="G14" s="136">
        <v>1.2</v>
      </c>
      <c r="H14" s="136">
        <f t="shared" si="1"/>
        <v>1.2</v>
      </c>
    </row>
    <row r="15" spans="1:8" ht="22.5">
      <c r="A15" s="97">
        <v>10</v>
      </c>
      <c r="B15" s="16" t="s">
        <v>179</v>
      </c>
      <c r="C15" s="149">
        <v>0</v>
      </c>
      <c r="D15" s="82">
        <v>1360.7</v>
      </c>
      <c r="E15" s="134">
        <f t="shared" si="0"/>
        <v>0</v>
      </c>
      <c r="F15" s="135">
        <v>1</v>
      </c>
      <c r="G15" s="136">
        <v>1.2</v>
      </c>
      <c r="H15" s="136">
        <f t="shared" si="1"/>
        <v>1.2</v>
      </c>
    </row>
    <row r="16" spans="1:8" ht="22.5">
      <c r="A16" s="97">
        <v>0</v>
      </c>
      <c r="B16" s="16" t="s">
        <v>180</v>
      </c>
      <c r="C16" s="149">
        <v>0</v>
      </c>
      <c r="D16" s="82">
        <v>950</v>
      </c>
      <c r="E16" s="134">
        <f t="shared" si="0"/>
        <v>0</v>
      </c>
      <c r="F16" s="135">
        <v>1</v>
      </c>
      <c r="G16" s="136">
        <v>1.2</v>
      </c>
      <c r="H16" s="136">
        <f t="shared" si="1"/>
        <v>1.2</v>
      </c>
    </row>
    <row r="17" spans="1:8" ht="22.5">
      <c r="A17" s="97">
        <v>12</v>
      </c>
      <c r="B17" s="16" t="s">
        <v>181</v>
      </c>
      <c r="C17" s="150">
        <v>0</v>
      </c>
      <c r="D17" s="137">
        <v>1450.2</v>
      </c>
      <c r="E17" s="134">
        <f t="shared" si="0"/>
        <v>0</v>
      </c>
      <c r="F17" s="135">
        <v>1</v>
      </c>
      <c r="G17" s="136">
        <v>1.2</v>
      </c>
      <c r="H17" s="136">
        <f t="shared" si="1"/>
        <v>1.2</v>
      </c>
    </row>
    <row r="18" spans="1:8" ht="22.5">
      <c r="A18" s="97">
        <v>13</v>
      </c>
      <c r="B18" s="16" t="s">
        <v>182</v>
      </c>
      <c r="C18" s="149">
        <v>0</v>
      </c>
      <c r="D18" s="82">
        <v>2045.8</v>
      </c>
      <c r="E18" s="134">
        <f t="shared" si="0"/>
        <v>0</v>
      </c>
      <c r="F18" s="135">
        <v>1</v>
      </c>
      <c r="G18" s="136">
        <v>1.2</v>
      </c>
      <c r="H18" s="136">
        <f t="shared" si="1"/>
        <v>1.2</v>
      </c>
    </row>
    <row r="19" spans="1:8" ht="22.5">
      <c r="A19" s="97">
        <v>14</v>
      </c>
      <c r="B19" s="16" t="s">
        <v>183</v>
      </c>
      <c r="C19" s="149">
        <v>0</v>
      </c>
      <c r="D19" s="82">
        <v>1130</v>
      </c>
      <c r="E19" s="134">
        <f t="shared" si="0"/>
        <v>0</v>
      </c>
      <c r="F19" s="135">
        <v>1</v>
      </c>
      <c r="G19" s="136">
        <v>1.2</v>
      </c>
      <c r="H19" s="136">
        <f t="shared" si="1"/>
        <v>1.2</v>
      </c>
    </row>
    <row r="20" spans="1:8" ht="22.5">
      <c r="A20" s="97">
        <v>15</v>
      </c>
      <c r="B20" s="16" t="s">
        <v>184</v>
      </c>
      <c r="C20" s="150">
        <v>0</v>
      </c>
      <c r="D20" s="137">
        <v>2515</v>
      </c>
      <c r="E20" s="134">
        <f t="shared" si="0"/>
        <v>0</v>
      </c>
      <c r="F20" s="135">
        <v>1</v>
      </c>
      <c r="G20" s="136">
        <v>1.2</v>
      </c>
      <c r="H20" s="136">
        <f t="shared" si="1"/>
        <v>1.2</v>
      </c>
    </row>
    <row r="21" spans="1:8" ht="22.5">
      <c r="A21" s="97">
        <v>16</v>
      </c>
      <c r="B21" s="16" t="s">
        <v>185</v>
      </c>
      <c r="C21" s="149">
        <v>0</v>
      </c>
      <c r="D21" s="82">
        <v>1307.2</v>
      </c>
      <c r="E21" s="134">
        <f t="shared" si="0"/>
        <v>0</v>
      </c>
      <c r="F21" s="135">
        <v>1</v>
      </c>
      <c r="G21" s="136">
        <v>1.2</v>
      </c>
      <c r="H21" s="136">
        <f t="shared" si="1"/>
        <v>1.2</v>
      </c>
    </row>
    <row r="22" spans="1:8" ht="22.5">
      <c r="A22" s="97">
        <v>17</v>
      </c>
      <c r="B22" s="16" t="s">
        <v>186</v>
      </c>
      <c r="C22" s="151" t="s">
        <v>188</v>
      </c>
      <c r="D22" s="82">
        <v>1816</v>
      </c>
      <c r="E22" s="134">
        <f t="shared" si="0"/>
        <v>0</v>
      </c>
      <c r="F22" s="135">
        <v>1</v>
      </c>
      <c r="G22" s="136">
        <v>1.2</v>
      </c>
      <c r="H22" s="136">
        <f t="shared" si="1"/>
        <v>1.2</v>
      </c>
    </row>
    <row r="23" spans="1:8" ht="11.25">
      <c r="A23" s="97">
        <v>18</v>
      </c>
      <c r="B23" s="23"/>
      <c r="C23" s="149"/>
      <c r="D23" s="143"/>
      <c r="E23" s="134"/>
      <c r="F23" s="135"/>
      <c r="G23" s="136"/>
      <c r="H23" s="136"/>
    </row>
    <row r="24" spans="1:8" ht="11.25">
      <c r="A24" s="97">
        <v>19</v>
      </c>
      <c r="B24" s="23"/>
      <c r="C24" s="149"/>
      <c r="D24" s="143"/>
      <c r="E24" s="134"/>
      <c r="F24" s="135"/>
      <c r="G24" s="136"/>
      <c r="H24" s="136"/>
    </row>
    <row r="25" spans="1:8" ht="11.25">
      <c r="A25" s="97">
        <v>20</v>
      </c>
      <c r="B25" s="23"/>
      <c r="C25" s="149"/>
      <c r="D25" s="143"/>
      <c r="E25" s="134"/>
      <c r="F25" s="135"/>
      <c r="G25" s="136"/>
      <c r="H25" s="136"/>
    </row>
    <row r="26" spans="1:8" ht="11.25">
      <c r="A26" s="97">
        <v>21</v>
      </c>
      <c r="B26" s="23"/>
      <c r="C26" s="149"/>
      <c r="D26" s="143"/>
      <c r="E26" s="134"/>
      <c r="F26" s="135"/>
      <c r="G26" s="136"/>
      <c r="H26" s="136"/>
    </row>
    <row r="27" spans="1:8" ht="11.25">
      <c r="A27" s="97">
        <v>22</v>
      </c>
      <c r="B27" s="23"/>
      <c r="C27" s="149"/>
      <c r="D27" s="143"/>
      <c r="E27" s="134"/>
      <c r="F27" s="135"/>
      <c r="G27" s="136"/>
      <c r="H27" s="136"/>
    </row>
    <row r="28" spans="1:8" ht="11.25">
      <c r="A28" s="97">
        <v>23</v>
      </c>
      <c r="B28" s="23"/>
      <c r="C28" s="150"/>
      <c r="D28" s="146"/>
      <c r="E28" s="134"/>
      <c r="F28" s="135"/>
      <c r="G28" s="136"/>
      <c r="H28" s="136"/>
    </row>
    <row r="29" spans="1:8" ht="11.25">
      <c r="A29" s="97">
        <v>24</v>
      </c>
      <c r="B29" s="23"/>
      <c r="C29" s="150"/>
      <c r="D29" s="146"/>
      <c r="E29" s="134"/>
      <c r="F29" s="135"/>
      <c r="G29" s="136"/>
      <c r="H29" s="136"/>
    </row>
    <row r="30" spans="1:8" ht="11.25">
      <c r="A30" s="212" t="s">
        <v>78</v>
      </c>
      <c r="B30" s="213"/>
      <c r="C30" s="191">
        <f>SUM(C6:C29)</f>
        <v>0</v>
      </c>
      <c r="D30" s="180">
        <f>SUM(D6:D29)</f>
        <v>25258.9</v>
      </c>
      <c r="E30" s="138" t="s">
        <v>8</v>
      </c>
      <c r="F30" s="124" t="s">
        <v>8</v>
      </c>
      <c r="G30" s="192">
        <v>1.2</v>
      </c>
      <c r="H30" s="126" t="s">
        <v>8</v>
      </c>
    </row>
    <row r="31" spans="1:8" ht="11.25">
      <c r="A31" s="127"/>
      <c r="B31" s="23"/>
      <c r="F31" s="121"/>
      <c r="G31" s="129"/>
      <c r="H31" s="129"/>
    </row>
    <row r="32" spans="1:8" ht="11.25">
      <c r="A32" s="127"/>
      <c r="B32" s="23"/>
      <c r="F32" s="121"/>
      <c r="G32" s="129"/>
      <c r="H32" s="129"/>
    </row>
    <row r="33" spans="1:8" ht="11.25">
      <c r="A33" s="127"/>
      <c r="B33" s="23"/>
      <c r="F33" s="121"/>
      <c r="G33" s="129"/>
      <c r="H33" s="129"/>
    </row>
    <row r="34" spans="1:8" ht="11.25">
      <c r="A34" s="127"/>
      <c r="B34" s="23"/>
      <c r="F34" s="121"/>
      <c r="G34" s="129"/>
      <c r="H34" s="129"/>
    </row>
    <row r="35" spans="1:8" ht="11.25">
      <c r="A35" s="127"/>
      <c r="B35" s="23"/>
      <c r="F35" s="121"/>
      <c r="G35" s="129"/>
      <c r="H35" s="129"/>
    </row>
    <row r="36" spans="1:8" ht="11.25">
      <c r="A36" s="127"/>
      <c r="B36" s="23"/>
      <c r="F36" s="121"/>
      <c r="G36" s="129"/>
      <c r="H36" s="129"/>
    </row>
    <row r="37" spans="1:8" ht="11.25">
      <c r="A37" s="121"/>
      <c r="B37" s="129"/>
      <c r="F37" s="121"/>
      <c r="G37" s="129"/>
      <c r="H37" s="129"/>
    </row>
    <row r="38" spans="1:8" ht="11.25">
      <c r="A38" s="121"/>
      <c r="B38" s="129"/>
      <c r="F38" s="121"/>
      <c r="G38" s="129"/>
      <c r="H38" s="129"/>
    </row>
    <row r="39" spans="1:8" ht="11.25">
      <c r="A39" s="121"/>
      <c r="B39" s="129"/>
      <c r="F39" s="121"/>
      <c r="G39" s="129"/>
      <c r="H39" s="129"/>
    </row>
    <row r="40" spans="1:8" ht="11.25">
      <c r="A40" s="121"/>
      <c r="B40" s="129"/>
      <c r="F40" s="121"/>
      <c r="G40" s="129"/>
      <c r="H40" s="129"/>
    </row>
    <row r="41" spans="1:8" ht="11.25">
      <c r="A41" s="121"/>
      <c r="B41" s="129"/>
      <c r="F41" s="121"/>
      <c r="G41" s="129"/>
      <c r="H41" s="129"/>
    </row>
    <row r="42" spans="6:8" ht="11.25">
      <c r="F42" s="121"/>
      <c r="G42" s="129"/>
      <c r="H42" s="129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5.125" style="113" customWidth="1"/>
    <col min="2" max="2" width="22.25390625" style="18" customWidth="1"/>
    <col min="3" max="3" width="29.00390625" style="79" customWidth="1"/>
    <col min="4" max="4" width="26.625" style="109" customWidth="1"/>
    <col min="5" max="5" width="12.375" style="112" customWidth="1"/>
    <col min="6" max="6" width="12.625" style="113" customWidth="1"/>
    <col min="7" max="7" width="12.375" style="18" customWidth="1"/>
    <col min="8" max="8" width="11.00390625" style="18" customWidth="1"/>
    <col min="9" max="16384" width="9.125" style="109" customWidth="1"/>
  </cols>
  <sheetData>
    <row r="1" spans="1:11" ht="42" customHeight="1">
      <c r="A1" s="268" t="s">
        <v>72</v>
      </c>
      <c r="B1" s="268"/>
      <c r="C1" s="268"/>
      <c r="D1" s="268"/>
      <c r="E1" s="268"/>
      <c r="F1" s="268"/>
      <c r="G1" s="268"/>
      <c r="H1" s="268"/>
      <c r="I1" s="130"/>
      <c r="J1" s="130"/>
      <c r="K1" s="130"/>
    </row>
    <row r="2" spans="1:2" ht="11.25">
      <c r="A2" s="110"/>
      <c r="B2" s="111"/>
    </row>
    <row r="3" spans="1:8" ht="78.75" customHeight="1">
      <c r="A3" s="264" t="s">
        <v>73</v>
      </c>
      <c r="B3" s="262" t="s">
        <v>102</v>
      </c>
      <c r="C3" s="95" t="s">
        <v>113</v>
      </c>
      <c r="D3" s="95" t="s">
        <v>114</v>
      </c>
      <c r="E3" s="95" t="s">
        <v>24</v>
      </c>
      <c r="F3" s="265" t="s">
        <v>74</v>
      </c>
      <c r="G3" s="265" t="s">
        <v>5</v>
      </c>
      <c r="H3" s="29" t="s">
        <v>6</v>
      </c>
    </row>
    <row r="4" spans="1:8" ht="45" customHeight="1">
      <c r="A4" s="214"/>
      <c r="B4" s="262"/>
      <c r="C4" s="131" t="s">
        <v>75</v>
      </c>
      <c r="D4" s="131" t="s">
        <v>76</v>
      </c>
      <c r="E4" s="132" t="s">
        <v>77</v>
      </c>
      <c r="F4" s="267"/>
      <c r="G4" s="267"/>
      <c r="H4" s="132" t="s">
        <v>50</v>
      </c>
    </row>
    <row r="5" spans="1:8" ht="17.25" customHeight="1">
      <c r="A5" s="48">
        <v>1</v>
      </c>
      <c r="B5" s="35">
        <v>2</v>
      </c>
      <c r="C5" s="8">
        <v>3</v>
      </c>
      <c r="D5" s="96">
        <v>4</v>
      </c>
      <c r="E5" s="80">
        <v>5</v>
      </c>
      <c r="F5" s="8">
        <v>6</v>
      </c>
      <c r="G5" s="8">
        <v>7</v>
      </c>
      <c r="H5" s="115">
        <v>8</v>
      </c>
    </row>
    <row r="6" spans="1:8" ht="22.5">
      <c r="A6" s="97">
        <v>1</v>
      </c>
      <c r="B6" s="16" t="s">
        <v>171</v>
      </c>
      <c r="C6" s="82">
        <v>0</v>
      </c>
      <c r="D6" s="133">
        <v>550.1</v>
      </c>
      <c r="E6" s="134">
        <f aca="true" t="shared" si="0" ref="E6:E22">C6/D6</f>
        <v>0</v>
      </c>
      <c r="F6" s="135">
        <v>1</v>
      </c>
      <c r="G6" s="136">
        <v>1.2</v>
      </c>
      <c r="H6" s="136">
        <f aca="true" t="shared" si="1" ref="H6:H22">F6*G6</f>
        <v>1.2</v>
      </c>
    </row>
    <row r="7" spans="1:8" ht="22.5">
      <c r="A7" s="97">
        <v>2</v>
      </c>
      <c r="B7" s="16" t="s">
        <v>172</v>
      </c>
      <c r="C7" s="82">
        <v>0</v>
      </c>
      <c r="D7" s="133">
        <v>218.8</v>
      </c>
      <c r="E7" s="134">
        <f t="shared" si="0"/>
        <v>0</v>
      </c>
      <c r="F7" s="135">
        <v>1</v>
      </c>
      <c r="G7" s="136">
        <v>1.2</v>
      </c>
      <c r="H7" s="136">
        <f t="shared" si="1"/>
        <v>1.2</v>
      </c>
    </row>
    <row r="8" spans="1:8" ht="22.5">
      <c r="A8" s="97">
        <v>3</v>
      </c>
      <c r="B8" s="16" t="s">
        <v>173</v>
      </c>
      <c r="C8" s="137">
        <v>0</v>
      </c>
      <c r="D8" s="133">
        <v>470.8</v>
      </c>
      <c r="E8" s="134">
        <f t="shared" si="0"/>
        <v>0</v>
      </c>
      <c r="F8" s="135">
        <v>1</v>
      </c>
      <c r="G8" s="136">
        <v>1.2</v>
      </c>
      <c r="H8" s="136">
        <f t="shared" si="1"/>
        <v>1.2</v>
      </c>
    </row>
    <row r="9" spans="1:8" ht="22.5">
      <c r="A9" s="97">
        <v>4</v>
      </c>
      <c r="B9" s="16" t="s">
        <v>174</v>
      </c>
      <c r="C9" s="82">
        <v>0</v>
      </c>
      <c r="D9" s="133">
        <v>338.3</v>
      </c>
      <c r="E9" s="134">
        <f t="shared" si="0"/>
        <v>0</v>
      </c>
      <c r="F9" s="135">
        <v>1</v>
      </c>
      <c r="G9" s="136">
        <v>1.2</v>
      </c>
      <c r="H9" s="136">
        <f t="shared" si="1"/>
        <v>1.2</v>
      </c>
    </row>
    <row r="10" spans="1:8" ht="22.5">
      <c r="A10" s="97">
        <v>5</v>
      </c>
      <c r="B10" s="16" t="s">
        <v>175</v>
      </c>
      <c r="C10" s="82">
        <v>0</v>
      </c>
      <c r="D10" s="133">
        <v>203.3</v>
      </c>
      <c r="E10" s="134">
        <f t="shared" si="0"/>
        <v>0</v>
      </c>
      <c r="F10" s="135">
        <v>1</v>
      </c>
      <c r="G10" s="136">
        <v>1.2</v>
      </c>
      <c r="H10" s="136">
        <f t="shared" si="1"/>
        <v>1.2</v>
      </c>
    </row>
    <row r="11" spans="1:8" ht="22.5">
      <c r="A11" s="97">
        <v>6</v>
      </c>
      <c r="B11" s="16" t="s">
        <v>176</v>
      </c>
      <c r="C11" s="82">
        <v>0</v>
      </c>
      <c r="D11" s="133">
        <v>285.8</v>
      </c>
      <c r="E11" s="134">
        <f t="shared" si="0"/>
        <v>0</v>
      </c>
      <c r="F11" s="135">
        <v>1</v>
      </c>
      <c r="G11" s="136">
        <v>1.2</v>
      </c>
      <c r="H11" s="136">
        <f t="shared" si="1"/>
        <v>1.2</v>
      </c>
    </row>
    <row r="12" spans="1:8" ht="22.5">
      <c r="A12" s="97">
        <v>7</v>
      </c>
      <c r="B12" s="16" t="s">
        <v>177</v>
      </c>
      <c r="C12" s="82">
        <v>0</v>
      </c>
      <c r="D12" s="133">
        <v>205.3</v>
      </c>
      <c r="E12" s="134">
        <f t="shared" si="0"/>
        <v>0</v>
      </c>
      <c r="F12" s="135">
        <v>1</v>
      </c>
      <c r="G12" s="136">
        <v>1.2</v>
      </c>
      <c r="H12" s="136">
        <f t="shared" si="1"/>
        <v>1.2</v>
      </c>
    </row>
    <row r="13" spans="1:8" ht="22.5">
      <c r="A13" s="97">
        <v>8</v>
      </c>
      <c r="B13" s="16" t="s">
        <v>187</v>
      </c>
      <c r="C13" s="82">
        <v>0</v>
      </c>
      <c r="D13" s="133">
        <v>156.6</v>
      </c>
      <c r="E13" s="134">
        <f t="shared" si="0"/>
        <v>0</v>
      </c>
      <c r="F13" s="135">
        <v>1</v>
      </c>
      <c r="G13" s="136">
        <v>1.2</v>
      </c>
      <c r="H13" s="136">
        <f t="shared" si="1"/>
        <v>1.2</v>
      </c>
    </row>
    <row r="14" spans="1:8" ht="22.5">
      <c r="A14" s="97">
        <v>9</v>
      </c>
      <c r="B14" s="16" t="s">
        <v>178</v>
      </c>
      <c r="C14" s="82">
        <v>0</v>
      </c>
      <c r="D14" s="133">
        <v>0</v>
      </c>
      <c r="E14" s="134" t="e">
        <f t="shared" si="0"/>
        <v>#DIV/0!</v>
      </c>
      <c r="F14" s="135">
        <v>1</v>
      </c>
      <c r="G14" s="136">
        <v>1.2</v>
      </c>
      <c r="H14" s="136">
        <f t="shared" si="1"/>
        <v>1.2</v>
      </c>
    </row>
    <row r="15" spans="1:8" ht="22.5">
      <c r="A15" s="97">
        <v>10</v>
      </c>
      <c r="B15" s="16" t="s">
        <v>179</v>
      </c>
      <c r="C15" s="82">
        <v>0</v>
      </c>
      <c r="D15" s="133">
        <v>191</v>
      </c>
      <c r="E15" s="134">
        <f t="shared" si="0"/>
        <v>0</v>
      </c>
      <c r="F15" s="135">
        <v>1</v>
      </c>
      <c r="G15" s="136">
        <v>1.2</v>
      </c>
      <c r="H15" s="136">
        <f t="shared" si="1"/>
        <v>1.2</v>
      </c>
    </row>
    <row r="16" spans="1:8" ht="22.5">
      <c r="A16" s="97">
        <v>11</v>
      </c>
      <c r="B16" s="16" t="s">
        <v>180</v>
      </c>
      <c r="C16" s="82">
        <v>0</v>
      </c>
      <c r="D16" s="133">
        <v>239.6</v>
      </c>
      <c r="E16" s="134">
        <f t="shared" si="0"/>
        <v>0</v>
      </c>
      <c r="F16" s="135">
        <v>1</v>
      </c>
      <c r="G16" s="136">
        <v>1.2</v>
      </c>
      <c r="H16" s="136">
        <f t="shared" si="1"/>
        <v>1.2</v>
      </c>
    </row>
    <row r="17" spans="1:8" ht="22.5">
      <c r="A17" s="97">
        <v>12</v>
      </c>
      <c r="B17" s="16" t="s">
        <v>181</v>
      </c>
      <c r="C17" s="137">
        <v>0</v>
      </c>
      <c r="D17" s="133">
        <v>302.7</v>
      </c>
      <c r="E17" s="134">
        <f t="shared" si="0"/>
        <v>0</v>
      </c>
      <c r="F17" s="135">
        <v>1</v>
      </c>
      <c r="G17" s="136">
        <v>1.2</v>
      </c>
      <c r="H17" s="136">
        <f t="shared" si="1"/>
        <v>1.2</v>
      </c>
    </row>
    <row r="18" spans="1:8" ht="22.5">
      <c r="A18" s="97">
        <v>13</v>
      </c>
      <c r="B18" s="16" t="s">
        <v>182</v>
      </c>
      <c r="C18" s="82">
        <v>0</v>
      </c>
      <c r="D18" s="133">
        <v>400.3</v>
      </c>
      <c r="E18" s="134">
        <f t="shared" si="0"/>
        <v>0</v>
      </c>
      <c r="F18" s="135">
        <v>1</v>
      </c>
      <c r="G18" s="136">
        <v>1.2</v>
      </c>
      <c r="H18" s="136">
        <f t="shared" si="1"/>
        <v>1.2</v>
      </c>
    </row>
    <row r="19" spans="1:8" ht="22.5">
      <c r="A19" s="97">
        <v>14</v>
      </c>
      <c r="B19" s="16" t="s">
        <v>183</v>
      </c>
      <c r="C19" s="82">
        <v>0</v>
      </c>
      <c r="D19" s="133">
        <v>218.2</v>
      </c>
      <c r="E19" s="134">
        <f t="shared" si="0"/>
        <v>0</v>
      </c>
      <c r="F19" s="135">
        <v>1</v>
      </c>
      <c r="G19" s="136">
        <v>1.2</v>
      </c>
      <c r="H19" s="136">
        <f t="shared" si="1"/>
        <v>1.2</v>
      </c>
    </row>
    <row r="20" spans="1:8" ht="22.5">
      <c r="A20" s="97">
        <v>15</v>
      </c>
      <c r="B20" s="16" t="s">
        <v>184</v>
      </c>
      <c r="C20" s="137">
        <v>0</v>
      </c>
      <c r="D20" s="133">
        <v>650.1</v>
      </c>
      <c r="E20" s="134">
        <f t="shared" si="0"/>
        <v>0</v>
      </c>
      <c r="F20" s="135">
        <v>1</v>
      </c>
      <c r="G20" s="136">
        <v>1.2</v>
      </c>
      <c r="H20" s="136">
        <f t="shared" si="1"/>
        <v>1.2</v>
      </c>
    </row>
    <row r="21" spans="1:8" ht="22.5">
      <c r="A21" s="97">
        <v>16</v>
      </c>
      <c r="B21" s="16" t="s">
        <v>185</v>
      </c>
      <c r="C21" s="82">
        <v>0</v>
      </c>
      <c r="D21" s="133">
        <v>309.4</v>
      </c>
      <c r="E21" s="134">
        <f t="shared" si="0"/>
        <v>0</v>
      </c>
      <c r="F21" s="135">
        <v>1</v>
      </c>
      <c r="G21" s="136">
        <v>1.2</v>
      </c>
      <c r="H21" s="136">
        <f t="shared" si="1"/>
        <v>1.2</v>
      </c>
    </row>
    <row r="22" spans="1:8" ht="22.5">
      <c r="A22" s="97">
        <v>17</v>
      </c>
      <c r="B22" s="16" t="s">
        <v>186</v>
      </c>
      <c r="C22" s="82">
        <v>0</v>
      </c>
      <c r="D22" s="133">
        <v>450.4</v>
      </c>
      <c r="E22" s="134">
        <f t="shared" si="0"/>
        <v>0</v>
      </c>
      <c r="F22" s="135">
        <v>1</v>
      </c>
      <c r="G22" s="136">
        <v>1.2</v>
      </c>
      <c r="H22" s="136">
        <f t="shared" si="1"/>
        <v>1.2</v>
      </c>
    </row>
    <row r="23" spans="1:8" ht="11.25">
      <c r="A23" s="97">
        <v>18</v>
      </c>
      <c r="B23" s="23"/>
      <c r="C23" s="82"/>
      <c r="D23" s="133"/>
      <c r="E23" s="134"/>
      <c r="F23" s="135"/>
      <c r="G23" s="136"/>
      <c r="H23" s="136"/>
    </row>
    <row r="24" spans="1:8" ht="11.25">
      <c r="A24" s="97">
        <v>19</v>
      </c>
      <c r="B24" s="23"/>
      <c r="C24" s="82"/>
      <c r="D24" s="133"/>
      <c r="E24" s="134"/>
      <c r="F24" s="135"/>
      <c r="G24" s="136"/>
      <c r="H24" s="136"/>
    </row>
    <row r="25" spans="1:8" ht="11.25">
      <c r="A25" s="97">
        <v>20</v>
      </c>
      <c r="B25" s="23"/>
      <c r="C25" s="82"/>
      <c r="D25" s="133"/>
      <c r="E25" s="134"/>
      <c r="F25" s="135"/>
      <c r="G25" s="136"/>
      <c r="H25" s="136"/>
    </row>
    <row r="26" spans="1:8" ht="11.25">
      <c r="A26" s="97">
        <v>21</v>
      </c>
      <c r="B26" s="23"/>
      <c r="C26" s="82"/>
      <c r="D26" s="133"/>
      <c r="E26" s="134"/>
      <c r="F26" s="135"/>
      <c r="G26" s="136"/>
      <c r="H26" s="136"/>
    </row>
    <row r="27" spans="1:8" ht="11.25">
      <c r="A27" s="97">
        <v>22</v>
      </c>
      <c r="B27" s="23"/>
      <c r="C27" s="82"/>
      <c r="D27" s="133"/>
      <c r="E27" s="134"/>
      <c r="F27" s="135"/>
      <c r="G27" s="136"/>
      <c r="H27" s="136"/>
    </row>
    <row r="28" spans="1:8" ht="11.25">
      <c r="A28" s="97">
        <v>23</v>
      </c>
      <c r="B28" s="23"/>
      <c r="C28" s="137"/>
      <c r="D28" s="133"/>
      <c r="E28" s="134"/>
      <c r="F28" s="135"/>
      <c r="G28" s="136"/>
      <c r="H28" s="136"/>
    </row>
    <row r="29" spans="1:8" ht="11.25">
      <c r="A29" s="97">
        <v>24</v>
      </c>
      <c r="B29" s="23"/>
      <c r="C29" s="137"/>
      <c r="D29" s="133"/>
      <c r="E29" s="134"/>
      <c r="F29" s="135"/>
      <c r="G29" s="136"/>
      <c r="H29" s="136"/>
    </row>
    <row r="30" spans="1:8" ht="11.25">
      <c r="A30" s="212" t="s">
        <v>78</v>
      </c>
      <c r="B30" s="213"/>
      <c r="C30" s="181">
        <f>SUM(C6:C29)</f>
        <v>0</v>
      </c>
      <c r="D30" s="180">
        <f>SUM(D6:D29)</f>
        <v>5190.699999999999</v>
      </c>
      <c r="E30" s="138" t="s">
        <v>8</v>
      </c>
      <c r="F30" s="124" t="s">
        <v>8</v>
      </c>
      <c r="G30" s="192">
        <v>1.2</v>
      </c>
      <c r="H30" s="126" t="s">
        <v>8</v>
      </c>
    </row>
    <row r="31" spans="1:8" ht="11.25">
      <c r="A31" s="127"/>
      <c r="B31" s="23"/>
      <c r="F31" s="121"/>
      <c r="G31" s="129"/>
      <c r="H31" s="129"/>
    </row>
    <row r="32" spans="1:8" ht="11.25">
      <c r="A32" s="127"/>
      <c r="B32" s="23"/>
      <c r="F32" s="121"/>
      <c r="G32" s="129"/>
      <c r="H32" s="129"/>
    </row>
    <row r="33" spans="1:8" ht="11.25">
      <c r="A33" s="127"/>
      <c r="B33" s="23"/>
      <c r="F33" s="121"/>
      <c r="G33" s="129"/>
      <c r="H33" s="129"/>
    </row>
    <row r="34" spans="1:8" ht="11.25">
      <c r="A34" s="127"/>
      <c r="B34" s="23"/>
      <c r="F34" s="121"/>
      <c r="G34" s="129"/>
      <c r="H34" s="129"/>
    </row>
    <row r="35" spans="1:8" ht="11.25">
      <c r="A35" s="127"/>
      <c r="B35" s="23"/>
      <c r="F35" s="121"/>
      <c r="G35" s="129"/>
      <c r="H35" s="129"/>
    </row>
    <row r="36" spans="1:8" ht="11.25">
      <c r="A36" s="127"/>
      <c r="B36" s="23"/>
      <c r="F36" s="121"/>
      <c r="G36" s="129"/>
      <c r="H36" s="129"/>
    </row>
    <row r="37" spans="1:8" ht="11.25">
      <c r="A37" s="121"/>
      <c r="B37" s="129"/>
      <c r="F37" s="121"/>
      <c r="G37" s="129"/>
      <c r="H37" s="129"/>
    </row>
    <row r="38" spans="1:8" ht="11.25">
      <c r="A38" s="121"/>
      <c r="B38" s="129"/>
      <c r="F38" s="121"/>
      <c r="G38" s="129"/>
      <c r="H38" s="129"/>
    </row>
    <row r="39" spans="1:8" ht="11.25">
      <c r="A39" s="121"/>
      <c r="B39" s="129"/>
      <c r="F39" s="121"/>
      <c r="G39" s="129"/>
      <c r="H39" s="129"/>
    </row>
    <row r="40" spans="1:8" ht="11.25">
      <c r="A40" s="121"/>
      <c r="B40" s="129"/>
      <c r="F40" s="121"/>
      <c r="G40" s="129"/>
      <c r="H40" s="129"/>
    </row>
    <row r="41" spans="1:8" ht="11.25">
      <c r="A41" s="121"/>
      <c r="B41" s="129"/>
      <c r="F41" s="121"/>
      <c r="G41" s="129"/>
      <c r="H41" s="129"/>
    </row>
    <row r="42" spans="6:8" ht="11.25">
      <c r="F42" s="121"/>
      <c r="G42" s="129"/>
      <c r="H42" s="129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" sqref="G27"/>
    </sheetView>
  </sheetViews>
  <sheetFormatPr defaultColWidth="9.00390625" defaultRowHeight="12.75"/>
  <cols>
    <col min="1" max="1" width="3.375" style="11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79" customWidth="1"/>
    <col min="6" max="6" width="15.875" style="79" customWidth="1"/>
    <col min="7" max="7" width="19.00390625" style="79" customWidth="1"/>
    <col min="8" max="8" width="17.125" style="79" customWidth="1"/>
    <col min="9" max="9" width="18.375" style="109" customWidth="1"/>
    <col min="10" max="10" width="11.875" style="112" customWidth="1"/>
    <col min="11" max="11" width="12.125" style="113" customWidth="1"/>
    <col min="12" max="12" width="10.00390625" style="18" customWidth="1"/>
    <col min="13" max="13" width="9.125" style="18" customWidth="1"/>
    <col min="14" max="16384" width="9.125" style="109" customWidth="1"/>
  </cols>
  <sheetData>
    <row r="1" spans="1:16" ht="15.75" customHeight="1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108"/>
      <c r="O1" s="108"/>
      <c r="P1" s="108"/>
    </row>
    <row r="2" spans="1:4" ht="11.25">
      <c r="A2" s="110"/>
      <c r="B2" s="111"/>
      <c r="C2" s="111"/>
      <c r="D2" s="111"/>
    </row>
    <row r="3" spans="1:13" ht="169.5" customHeight="1">
      <c r="A3" s="264" t="s">
        <v>3</v>
      </c>
      <c r="B3" s="262" t="s">
        <v>102</v>
      </c>
      <c r="C3" s="65" t="s">
        <v>66</v>
      </c>
      <c r="D3" s="28" t="s">
        <v>143</v>
      </c>
      <c r="E3" s="28" t="s">
        <v>116</v>
      </c>
      <c r="F3" s="35" t="s">
        <v>196</v>
      </c>
      <c r="G3" s="35" t="s">
        <v>197</v>
      </c>
      <c r="H3" s="35" t="s">
        <v>195</v>
      </c>
      <c r="I3" s="95" t="s">
        <v>130</v>
      </c>
      <c r="J3" s="95" t="s">
        <v>24</v>
      </c>
      <c r="K3" s="265" t="s">
        <v>67</v>
      </c>
      <c r="L3" s="265" t="s">
        <v>5</v>
      </c>
      <c r="M3" s="29" t="s">
        <v>6</v>
      </c>
    </row>
    <row r="4" spans="1:13" ht="43.5" customHeight="1">
      <c r="A4" s="264"/>
      <c r="B4" s="262"/>
      <c r="C4" s="54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4" t="s">
        <v>69</v>
      </c>
      <c r="J4" s="95" t="s">
        <v>70</v>
      </c>
      <c r="K4" s="267"/>
      <c r="L4" s="267"/>
      <c r="M4" s="115" t="s">
        <v>71</v>
      </c>
    </row>
    <row r="5" spans="1:13" ht="14.25" customHeight="1">
      <c r="A5" s="48">
        <v>1</v>
      </c>
      <c r="B5" s="35">
        <v>2</v>
      </c>
      <c r="C5" s="35">
        <v>3</v>
      </c>
      <c r="D5" s="35">
        <v>4</v>
      </c>
      <c r="E5" s="8">
        <v>5</v>
      </c>
      <c r="F5" s="48">
        <v>6</v>
      </c>
      <c r="G5" s="48">
        <v>7</v>
      </c>
      <c r="H5" s="48">
        <v>8</v>
      </c>
      <c r="I5" s="116">
        <v>9</v>
      </c>
      <c r="J5" s="80">
        <v>10</v>
      </c>
      <c r="K5" s="8">
        <v>11</v>
      </c>
      <c r="L5" s="8">
        <v>12</v>
      </c>
      <c r="M5" s="115">
        <v>13</v>
      </c>
    </row>
    <row r="6" spans="1:13" ht="22.5">
      <c r="A6" s="97">
        <v>1</v>
      </c>
      <c r="B6" s="16" t="s">
        <v>171</v>
      </c>
      <c r="C6" s="117">
        <v>0</v>
      </c>
      <c r="D6" s="12">
        <v>0</v>
      </c>
      <c r="E6" s="118">
        <f aca="true" t="shared" si="0" ref="E6:E22">C6-D6</f>
        <v>0</v>
      </c>
      <c r="F6" s="52">
        <v>4030</v>
      </c>
      <c r="G6" s="13">
        <v>44.2</v>
      </c>
      <c r="H6" s="52">
        <v>623.9</v>
      </c>
      <c r="I6" s="119">
        <f aca="true" t="shared" si="1" ref="I6:I22">F6-G6-H6</f>
        <v>3361.9</v>
      </c>
      <c r="J6" s="120">
        <f aca="true" t="shared" si="2" ref="J6:J22">E6/I6*100</f>
        <v>0</v>
      </c>
      <c r="K6" s="121">
        <v>1</v>
      </c>
      <c r="L6" s="122">
        <v>1</v>
      </c>
      <c r="M6" s="122">
        <f aca="true" t="shared" si="3" ref="M6:M22">K6*L6</f>
        <v>1</v>
      </c>
    </row>
    <row r="7" spans="1:13" ht="22.5">
      <c r="A7" s="97">
        <v>2</v>
      </c>
      <c r="B7" s="16" t="s">
        <v>172</v>
      </c>
      <c r="C7" s="117">
        <v>0</v>
      </c>
      <c r="D7" s="52">
        <v>0</v>
      </c>
      <c r="E7" s="118">
        <f t="shared" si="0"/>
        <v>0</v>
      </c>
      <c r="F7" s="52">
        <v>3687.6</v>
      </c>
      <c r="G7" s="13">
        <v>44.2</v>
      </c>
      <c r="H7" s="52">
        <v>555.6</v>
      </c>
      <c r="I7" s="119">
        <f t="shared" si="1"/>
        <v>3087.8</v>
      </c>
      <c r="J7" s="120">
        <f t="shared" si="2"/>
        <v>0</v>
      </c>
      <c r="K7" s="121">
        <v>1</v>
      </c>
      <c r="L7" s="122">
        <v>1</v>
      </c>
      <c r="M7" s="122">
        <f t="shared" si="3"/>
        <v>1</v>
      </c>
    </row>
    <row r="8" spans="1:13" ht="22.5">
      <c r="A8" s="97">
        <v>3</v>
      </c>
      <c r="B8" s="16" t="s">
        <v>173</v>
      </c>
      <c r="C8" s="117">
        <v>0</v>
      </c>
      <c r="D8" s="52">
        <v>0</v>
      </c>
      <c r="E8" s="118">
        <f t="shared" si="0"/>
        <v>0</v>
      </c>
      <c r="F8" s="52">
        <v>4871.2</v>
      </c>
      <c r="G8" s="13">
        <v>110.3</v>
      </c>
      <c r="H8" s="52">
        <v>855.3</v>
      </c>
      <c r="I8" s="119">
        <f t="shared" si="1"/>
        <v>3905.5999999999995</v>
      </c>
      <c r="J8" s="120">
        <f t="shared" si="2"/>
        <v>0</v>
      </c>
      <c r="K8" s="121">
        <v>1</v>
      </c>
      <c r="L8" s="122">
        <v>1</v>
      </c>
      <c r="M8" s="122">
        <f t="shared" si="3"/>
        <v>1</v>
      </c>
    </row>
    <row r="9" spans="1:13" ht="22.5">
      <c r="A9" s="97">
        <v>4</v>
      </c>
      <c r="B9" s="16" t="s">
        <v>174</v>
      </c>
      <c r="C9" s="117">
        <v>0</v>
      </c>
      <c r="D9" s="52">
        <v>0</v>
      </c>
      <c r="E9" s="118">
        <f t="shared" si="0"/>
        <v>0</v>
      </c>
      <c r="F9" s="52">
        <v>5810.6</v>
      </c>
      <c r="G9" s="13">
        <v>1030.8</v>
      </c>
      <c r="H9" s="52">
        <v>787.3</v>
      </c>
      <c r="I9" s="119">
        <f t="shared" si="1"/>
        <v>3992.5</v>
      </c>
      <c r="J9" s="120">
        <f t="shared" si="2"/>
        <v>0</v>
      </c>
      <c r="K9" s="121">
        <v>1</v>
      </c>
      <c r="L9" s="122">
        <v>1</v>
      </c>
      <c r="M9" s="122">
        <f t="shared" si="3"/>
        <v>1</v>
      </c>
    </row>
    <row r="10" spans="1:13" ht="22.5">
      <c r="A10" s="97">
        <v>5</v>
      </c>
      <c r="B10" s="16" t="s">
        <v>175</v>
      </c>
      <c r="C10" s="117">
        <v>0</v>
      </c>
      <c r="D10" s="52">
        <v>0</v>
      </c>
      <c r="E10" s="118">
        <f t="shared" si="0"/>
        <v>0</v>
      </c>
      <c r="F10" s="52">
        <v>3606.5</v>
      </c>
      <c r="G10" s="13">
        <v>110.3</v>
      </c>
      <c r="H10" s="52">
        <v>650.3</v>
      </c>
      <c r="I10" s="119">
        <f t="shared" si="1"/>
        <v>2845.8999999999996</v>
      </c>
      <c r="J10" s="120">
        <f t="shared" si="2"/>
        <v>0</v>
      </c>
      <c r="K10" s="121">
        <v>1</v>
      </c>
      <c r="L10" s="122">
        <v>1</v>
      </c>
      <c r="M10" s="122">
        <f t="shared" si="3"/>
        <v>1</v>
      </c>
    </row>
    <row r="11" spans="1:13" ht="22.5">
      <c r="A11" s="97">
        <v>6</v>
      </c>
      <c r="B11" s="16" t="s">
        <v>176</v>
      </c>
      <c r="C11" s="117">
        <v>0</v>
      </c>
      <c r="D11" s="52">
        <v>0</v>
      </c>
      <c r="E11" s="118">
        <f t="shared" si="0"/>
        <v>0</v>
      </c>
      <c r="F11" s="52">
        <v>4147.7</v>
      </c>
      <c r="G11" s="13">
        <v>1030.8</v>
      </c>
      <c r="H11" s="52">
        <v>497.7</v>
      </c>
      <c r="I11" s="119">
        <f t="shared" si="1"/>
        <v>2619.2</v>
      </c>
      <c r="J11" s="120">
        <f t="shared" si="2"/>
        <v>0</v>
      </c>
      <c r="K11" s="121">
        <v>1</v>
      </c>
      <c r="L11" s="122">
        <v>1</v>
      </c>
      <c r="M11" s="122">
        <f t="shared" si="3"/>
        <v>1</v>
      </c>
    </row>
    <row r="12" spans="1:13" ht="22.5">
      <c r="A12" s="97">
        <v>7</v>
      </c>
      <c r="B12" s="16" t="s">
        <v>177</v>
      </c>
      <c r="C12" s="117">
        <v>0</v>
      </c>
      <c r="D12" s="52">
        <v>0</v>
      </c>
      <c r="E12" s="118">
        <f t="shared" si="0"/>
        <v>0</v>
      </c>
      <c r="F12" s="52">
        <v>2506.2</v>
      </c>
      <c r="G12" s="13">
        <v>44.1</v>
      </c>
      <c r="H12" s="52">
        <v>419.7</v>
      </c>
      <c r="I12" s="119">
        <f t="shared" si="1"/>
        <v>2042.3999999999999</v>
      </c>
      <c r="J12" s="120">
        <f t="shared" si="2"/>
        <v>0</v>
      </c>
      <c r="K12" s="121">
        <v>1</v>
      </c>
      <c r="L12" s="122">
        <v>1</v>
      </c>
      <c r="M12" s="122">
        <f t="shared" si="3"/>
        <v>1</v>
      </c>
    </row>
    <row r="13" spans="1:13" ht="22.5">
      <c r="A13" s="97">
        <v>8</v>
      </c>
      <c r="B13" s="16" t="s">
        <v>187</v>
      </c>
      <c r="C13" s="117">
        <v>0</v>
      </c>
      <c r="D13" s="52">
        <v>0</v>
      </c>
      <c r="E13" s="118">
        <f t="shared" si="0"/>
        <v>0</v>
      </c>
      <c r="F13" s="52">
        <v>3259.5</v>
      </c>
      <c r="G13" s="13">
        <v>44.2</v>
      </c>
      <c r="H13" s="52">
        <v>399.1</v>
      </c>
      <c r="I13" s="119">
        <f t="shared" si="1"/>
        <v>2816.2000000000003</v>
      </c>
      <c r="J13" s="120">
        <f t="shared" si="2"/>
        <v>0</v>
      </c>
      <c r="K13" s="121">
        <v>1</v>
      </c>
      <c r="L13" s="122">
        <v>1</v>
      </c>
      <c r="M13" s="122">
        <f t="shared" si="3"/>
        <v>1</v>
      </c>
    </row>
    <row r="14" spans="1:13" ht="22.5">
      <c r="A14" s="97">
        <v>9</v>
      </c>
      <c r="B14" s="16" t="s">
        <v>178</v>
      </c>
      <c r="C14" s="117">
        <v>0</v>
      </c>
      <c r="D14" s="52">
        <v>0</v>
      </c>
      <c r="E14" s="118">
        <f t="shared" si="0"/>
        <v>0</v>
      </c>
      <c r="F14" s="52">
        <v>6180.5</v>
      </c>
      <c r="G14" s="13">
        <v>110.4</v>
      </c>
      <c r="H14" s="52">
        <v>1139.1</v>
      </c>
      <c r="I14" s="119">
        <f t="shared" si="1"/>
        <v>4931</v>
      </c>
      <c r="J14" s="120">
        <f t="shared" si="2"/>
        <v>0</v>
      </c>
      <c r="K14" s="121">
        <v>1</v>
      </c>
      <c r="L14" s="122">
        <v>1</v>
      </c>
      <c r="M14" s="122">
        <f t="shared" si="3"/>
        <v>1</v>
      </c>
    </row>
    <row r="15" spans="1:13" ht="22.5">
      <c r="A15" s="97">
        <v>10</v>
      </c>
      <c r="B15" s="16" t="s">
        <v>179</v>
      </c>
      <c r="C15" s="117">
        <v>0</v>
      </c>
      <c r="D15" s="52">
        <v>0</v>
      </c>
      <c r="E15" s="118">
        <f t="shared" si="0"/>
        <v>0</v>
      </c>
      <c r="F15" s="52">
        <v>2796.1</v>
      </c>
      <c r="G15" s="13">
        <v>44.2</v>
      </c>
      <c r="H15" s="52">
        <v>299.7</v>
      </c>
      <c r="I15" s="119">
        <f t="shared" si="1"/>
        <v>2452.2000000000003</v>
      </c>
      <c r="J15" s="120">
        <f t="shared" si="2"/>
        <v>0</v>
      </c>
      <c r="K15" s="121">
        <v>1</v>
      </c>
      <c r="L15" s="122">
        <v>1</v>
      </c>
      <c r="M15" s="122">
        <f t="shared" si="3"/>
        <v>1</v>
      </c>
    </row>
    <row r="16" spans="1:13" ht="22.5">
      <c r="A16" s="97">
        <v>11</v>
      </c>
      <c r="B16" s="16" t="s">
        <v>180</v>
      </c>
      <c r="C16" s="117">
        <v>0</v>
      </c>
      <c r="D16" s="52"/>
      <c r="E16" s="118">
        <f t="shared" si="0"/>
        <v>0</v>
      </c>
      <c r="F16" s="52">
        <v>3817.7</v>
      </c>
      <c r="G16" s="13">
        <v>1030.8</v>
      </c>
      <c r="H16" s="52">
        <v>541.2</v>
      </c>
      <c r="I16" s="119">
        <f t="shared" si="1"/>
        <v>2245.7</v>
      </c>
      <c r="J16" s="120">
        <f t="shared" si="2"/>
        <v>0</v>
      </c>
      <c r="K16" s="121">
        <v>1</v>
      </c>
      <c r="L16" s="122">
        <v>1</v>
      </c>
      <c r="M16" s="122">
        <f t="shared" si="3"/>
        <v>1</v>
      </c>
    </row>
    <row r="17" spans="1:13" ht="22.5">
      <c r="A17" s="97">
        <v>12</v>
      </c>
      <c r="B17" s="16" t="s">
        <v>181</v>
      </c>
      <c r="C17" s="117">
        <v>0</v>
      </c>
      <c r="D17" s="12">
        <v>0</v>
      </c>
      <c r="E17" s="118">
        <f t="shared" si="0"/>
        <v>0</v>
      </c>
      <c r="F17" s="52">
        <v>4440.6</v>
      </c>
      <c r="G17" s="13">
        <v>44.2</v>
      </c>
      <c r="H17" s="52">
        <v>792.8</v>
      </c>
      <c r="I17" s="119">
        <f t="shared" si="1"/>
        <v>3603.6000000000004</v>
      </c>
      <c r="J17" s="120">
        <f t="shared" si="2"/>
        <v>0</v>
      </c>
      <c r="K17" s="121">
        <v>1</v>
      </c>
      <c r="L17" s="122">
        <v>1</v>
      </c>
      <c r="M17" s="122">
        <f t="shared" si="3"/>
        <v>1</v>
      </c>
    </row>
    <row r="18" spans="1:13" ht="22.5">
      <c r="A18" s="97">
        <v>13</v>
      </c>
      <c r="B18" s="16" t="s">
        <v>182</v>
      </c>
      <c r="C18" s="117">
        <v>0</v>
      </c>
      <c r="D18" s="12">
        <v>0</v>
      </c>
      <c r="E18" s="118">
        <f t="shared" si="0"/>
        <v>0</v>
      </c>
      <c r="F18" s="52">
        <v>4494.7</v>
      </c>
      <c r="G18" s="13">
        <v>110.3</v>
      </c>
      <c r="H18" s="52">
        <v>748.9</v>
      </c>
      <c r="I18" s="119">
        <f t="shared" si="1"/>
        <v>3635.4999999999995</v>
      </c>
      <c r="J18" s="120">
        <f t="shared" si="2"/>
        <v>0</v>
      </c>
      <c r="K18" s="121">
        <v>1</v>
      </c>
      <c r="L18" s="122">
        <v>1</v>
      </c>
      <c r="M18" s="122">
        <f t="shared" si="3"/>
        <v>1</v>
      </c>
    </row>
    <row r="19" spans="1:13" ht="22.5">
      <c r="A19" s="97">
        <v>14</v>
      </c>
      <c r="B19" s="16" t="s">
        <v>183</v>
      </c>
      <c r="C19" s="117">
        <v>0</v>
      </c>
      <c r="D19" s="12">
        <v>0</v>
      </c>
      <c r="E19" s="118">
        <f t="shared" si="0"/>
        <v>0</v>
      </c>
      <c r="F19" s="52">
        <v>4006.7</v>
      </c>
      <c r="G19" s="13">
        <v>1529.1</v>
      </c>
      <c r="H19" s="52">
        <v>342.7</v>
      </c>
      <c r="I19" s="119">
        <f t="shared" si="1"/>
        <v>2134.9</v>
      </c>
      <c r="J19" s="120">
        <f t="shared" si="2"/>
        <v>0</v>
      </c>
      <c r="K19" s="121">
        <v>1</v>
      </c>
      <c r="L19" s="122">
        <v>1</v>
      </c>
      <c r="M19" s="122">
        <f t="shared" si="3"/>
        <v>1</v>
      </c>
    </row>
    <row r="20" spans="1:13" ht="22.5">
      <c r="A20" s="97">
        <v>15</v>
      </c>
      <c r="B20" s="16" t="s">
        <v>184</v>
      </c>
      <c r="C20" s="117">
        <v>0</v>
      </c>
      <c r="D20" s="12">
        <v>0</v>
      </c>
      <c r="E20" s="118">
        <f t="shared" si="0"/>
        <v>0</v>
      </c>
      <c r="F20" s="52">
        <v>22812.4</v>
      </c>
      <c r="G20" s="13">
        <v>987.8</v>
      </c>
      <c r="H20" s="52">
        <v>3056</v>
      </c>
      <c r="I20" s="119">
        <f t="shared" si="1"/>
        <v>18768.600000000002</v>
      </c>
      <c r="J20" s="120">
        <f t="shared" si="2"/>
        <v>0</v>
      </c>
      <c r="K20" s="121">
        <v>1</v>
      </c>
      <c r="L20" s="122">
        <v>1</v>
      </c>
      <c r="M20" s="122">
        <f t="shared" si="3"/>
        <v>1</v>
      </c>
    </row>
    <row r="21" spans="1:13" ht="22.5">
      <c r="A21" s="97">
        <v>16</v>
      </c>
      <c r="B21" s="16" t="s">
        <v>185</v>
      </c>
      <c r="C21" s="117">
        <v>0</v>
      </c>
      <c r="D21" s="12">
        <v>0</v>
      </c>
      <c r="E21" s="118">
        <f t="shared" si="0"/>
        <v>0</v>
      </c>
      <c r="F21" s="52">
        <v>2988.3</v>
      </c>
      <c r="G21" s="13">
        <v>44.2</v>
      </c>
      <c r="H21" s="52">
        <v>392.8</v>
      </c>
      <c r="I21" s="119">
        <f t="shared" si="1"/>
        <v>2551.3</v>
      </c>
      <c r="J21" s="120">
        <f t="shared" si="2"/>
        <v>0</v>
      </c>
      <c r="K21" s="121">
        <v>1</v>
      </c>
      <c r="L21" s="122">
        <v>1</v>
      </c>
      <c r="M21" s="122">
        <f t="shared" si="3"/>
        <v>1</v>
      </c>
    </row>
    <row r="22" spans="1:13" ht="22.5">
      <c r="A22" s="97">
        <v>17</v>
      </c>
      <c r="B22" s="16" t="s">
        <v>186</v>
      </c>
      <c r="C22" s="117">
        <v>0</v>
      </c>
      <c r="D22" s="52">
        <v>0</v>
      </c>
      <c r="E22" s="118">
        <f t="shared" si="0"/>
        <v>0</v>
      </c>
      <c r="F22" s="52">
        <v>5880.4</v>
      </c>
      <c r="G22" s="13">
        <v>110.4</v>
      </c>
      <c r="H22" s="52">
        <v>1425.7</v>
      </c>
      <c r="I22" s="119">
        <f t="shared" si="1"/>
        <v>4344.3</v>
      </c>
      <c r="J22" s="120">
        <f t="shared" si="2"/>
        <v>0</v>
      </c>
      <c r="K22" s="121">
        <v>1</v>
      </c>
      <c r="L22" s="122">
        <v>1</v>
      </c>
      <c r="M22" s="122">
        <f t="shared" si="3"/>
        <v>1</v>
      </c>
    </row>
    <row r="23" spans="1:13" ht="11.25">
      <c r="A23" s="97">
        <v>18</v>
      </c>
      <c r="B23" s="23"/>
      <c r="C23" s="117"/>
      <c r="D23" s="52"/>
      <c r="E23" s="118"/>
      <c r="F23" s="52"/>
      <c r="G23" s="13"/>
      <c r="H23" s="52"/>
      <c r="I23" s="119"/>
      <c r="J23" s="120"/>
      <c r="K23" s="121"/>
      <c r="L23" s="122"/>
      <c r="M23" s="122"/>
    </row>
    <row r="24" spans="1:13" ht="11.25">
      <c r="A24" s="97">
        <v>19</v>
      </c>
      <c r="B24" s="23"/>
      <c r="C24" s="117"/>
      <c r="D24" s="12"/>
      <c r="E24" s="118"/>
      <c r="F24" s="52"/>
      <c r="G24" s="13"/>
      <c r="H24" s="52"/>
      <c r="I24" s="119"/>
      <c r="J24" s="120"/>
      <c r="K24" s="121"/>
      <c r="L24" s="122"/>
      <c r="M24" s="122"/>
    </row>
    <row r="25" spans="1:13" ht="11.25">
      <c r="A25" s="97">
        <v>20</v>
      </c>
      <c r="B25" s="23"/>
      <c r="C25" s="117"/>
      <c r="D25" s="12"/>
      <c r="E25" s="118"/>
      <c r="F25" s="52"/>
      <c r="G25" s="13"/>
      <c r="H25" s="52"/>
      <c r="I25" s="119"/>
      <c r="J25" s="120"/>
      <c r="K25" s="121"/>
      <c r="L25" s="122"/>
      <c r="M25" s="122"/>
    </row>
    <row r="26" spans="1:13" ht="11.25">
      <c r="A26" s="97">
        <v>21</v>
      </c>
      <c r="B26" s="23"/>
      <c r="C26" s="117"/>
      <c r="D26" s="52"/>
      <c r="E26" s="118"/>
      <c r="F26" s="52"/>
      <c r="G26" s="13"/>
      <c r="H26" s="52"/>
      <c r="I26" s="119"/>
      <c r="J26" s="120"/>
      <c r="K26" s="121"/>
      <c r="L26" s="122"/>
      <c r="M26" s="122"/>
    </row>
    <row r="27" spans="1:13" ht="11.25">
      <c r="A27" s="97">
        <v>22</v>
      </c>
      <c r="B27" s="23"/>
      <c r="C27" s="117"/>
      <c r="D27" s="12"/>
      <c r="E27" s="118"/>
      <c r="F27" s="53"/>
      <c r="G27" s="18"/>
      <c r="H27" s="53"/>
      <c r="I27" s="119"/>
      <c r="J27" s="120"/>
      <c r="K27" s="121"/>
      <c r="L27" s="122"/>
      <c r="M27" s="122"/>
    </row>
    <row r="28" spans="1:13" ht="11.25">
      <c r="A28" s="97">
        <v>23</v>
      </c>
      <c r="B28" s="23"/>
      <c r="C28" s="117"/>
      <c r="D28" s="12"/>
      <c r="E28" s="118"/>
      <c r="F28" s="53"/>
      <c r="G28" s="18"/>
      <c r="H28" s="53"/>
      <c r="I28" s="119"/>
      <c r="J28" s="120"/>
      <c r="K28" s="121"/>
      <c r="L28" s="122"/>
      <c r="M28" s="122"/>
    </row>
    <row r="29" spans="1:13" ht="11.25">
      <c r="A29" s="97">
        <v>24</v>
      </c>
      <c r="B29" s="23"/>
      <c r="C29" s="117"/>
      <c r="D29" s="12"/>
      <c r="E29" s="118"/>
      <c r="F29" s="53"/>
      <c r="G29" s="18"/>
      <c r="H29" s="53"/>
      <c r="I29" s="119"/>
      <c r="J29" s="120"/>
      <c r="K29" s="121"/>
      <c r="L29" s="122"/>
      <c r="M29" s="122"/>
    </row>
    <row r="30" spans="1:13" ht="11.25">
      <c r="A30" s="262" t="s">
        <v>65</v>
      </c>
      <c r="B30" s="263"/>
      <c r="C30" s="30">
        <f aca="true" t="shared" si="4" ref="C30:I30">SUM(C6:C29)</f>
        <v>0</v>
      </c>
      <c r="D30" s="30">
        <f t="shared" si="4"/>
        <v>0</v>
      </c>
      <c r="E30" s="83">
        <f t="shared" si="4"/>
        <v>0</v>
      </c>
      <c r="F30" s="181">
        <f t="shared" si="4"/>
        <v>89336.7</v>
      </c>
      <c r="G30" s="181">
        <f t="shared" si="4"/>
        <v>6470.299999999999</v>
      </c>
      <c r="H30" s="181">
        <f t="shared" si="4"/>
        <v>13527.800000000001</v>
      </c>
      <c r="I30" s="181">
        <f t="shared" si="4"/>
        <v>69338.6</v>
      </c>
      <c r="J30" s="123" t="s">
        <v>8</v>
      </c>
      <c r="K30" s="124" t="s">
        <v>8</v>
      </c>
      <c r="L30" s="125">
        <v>1</v>
      </c>
      <c r="M30" s="126" t="s">
        <v>8</v>
      </c>
    </row>
    <row r="31" spans="1:13" ht="11.25">
      <c r="A31" s="127"/>
      <c r="B31" s="23"/>
      <c r="C31" s="23"/>
      <c r="D31" s="23"/>
      <c r="I31" s="128"/>
      <c r="K31" s="121"/>
      <c r="L31" s="129"/>
      <c r="M31" s="129"/>
    </row>
    <row r="32" spans="1:13" ht="11.25">
      <c r="A32" s="127"/>
      <c r="B32" s="23"/>
      <c r="C32" s="23"/>
      <c r="D32" s="23"/>
      <c r="K32" s="121"/>
      <c r="L32" s="129"/>
      <c r="M32" s="129"/>
    </row>
    <row r="33" spans="1:13" ht="11.25">
      <c r="A33" s="127"/>
      <c r="B33" s="23"/>
      <c r="C33" s="23"/>
      <c r="D33" s="23"/>
      <c r="K33" s="121"/>
      <c r="L33" s="129"/>
      <c r="M33" s="129"/>
    </row>
    <row r="34" spans="1:13" ht="11.25">
      <c r="A34" s="127"/>
      <c r="B34" s="23"/>
      <c r="C34" s="23"/>
      <c r="D34" s="23"/>
      <c r="K34" s="121"/>
      <c r="L34" s="129"/>
      <c r="M34" s="129"/>
    </row>
    <row r="35" spans="1:13" ht="11.25">
      <c r="A35" s="127"/>
      <c r="B35" s="23"/>
      <c r="C35" s="23"/>
      <c r="D35" s="23"/>
      <c r="K35" s="121"/>
      <c r="L35" s="129"/>
      <c r="M35" s="129"/>
    </row>
    <row r="36" spans="1:13" ht="11.25">
      <c r="A36" s="127"/>
      <c r="B36" s="23"/>
      <c r="C36" s="23"/>
      <c r="D36" s="23"/>
      <c r="K36" s="121"/>
      <c r="L36" s="129"/>
      <c r="M36" s="129"/>
    </row>
    <row r="37" spans="1:13" ht="11.25">
      <c r="A37" s="121"/>
      <c r="B37" s="129"/>
      <c r="C37" s="129"/>
      <c r="D37" s="129"/>
      <c r="K37" s="121"/>
      <c r="L37" s="129"/>
      <c r="M37" s="129"/>
    </row>
    <row r="38" spans="1:13" ht="11.25">
      <c r="A38" s="121"/>
      <c r="B38" s="129"/>
      <c r="C38" s="129"/>
      <c r="D38" s="129"/>
      <c r="K38" s="121"/>
      <c r="L38" s="129"/>
      <c r="M38" s="129"/>
    </row>
    <row r="39" spans="1:13" ht="11.25">
      <c r="A39" s="121"/>
      <c r="B39" s="129"/>
      <c r="C39" s="129"/>
      <c r="D39" s="129"/>
      <c r="K39" s="121"/>
      <c r="L39" s="129"/>
      <c r="M39" s="129"/>
    </row>
    <row r="40" spans="1:13" ht="11.25">
      <c r="A40" s="121"/>
      <c r="B40" s="129"/>
      <c r="C40" s="129"/>
      <c r="D40" s="129"/>
      <c r="K40" s="121"/>
      <c r="L40" s="129"/>
      <c r="M40" s="129"/>
    </row>
    <row r="41" spans="1:13" ht="11.25">
      <c r="A41" s="121"/>
      <c r="B41" s="129"/>
      <c r="C41" s="129"/>
      <c r="D41" s="129"/>
      <c r="K41" s="121"/>
      <c r="L41" s="129"/>
      <c r="M41" s="129"/>
    </row>
    <row r="42" spans="11:13" ht="11.25">
      <c r="K42" s="121"/>
      <c r="L42" s="129"/>
      <c r="M42" s="129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H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3" sqref="H22:I2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68" t="s">
        <v>117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64" t="s">
        <v>3</v>
      </c>
      <c r="B3" s="262" t="s">
        <v>102</v>
      </c>
      <c r="C3" s="28" t="s">
        <v>118</v>
      </c>
      <c r="D3" s="27"/>
      <c r="E3" s="27"/>
      <c r="F3" s="35" t="s">
        <v>198</v>
      </c>
      <c r="G3" s="35" t="s">
        <v>216</v>
      </c>
      <c r="H3" s="35" t="s">
        <v>195</v>
      </c>
      <c r="I3" s="95" t="s">
        <v>131</v>
      </c>
      <c r="J3" s="95" t="s">
        <v>24</v>
      </c>
      <c r="K3" s="265" t="s">
        <v>15</v>
      </c>
      <c r="L3" s="265" t="s">
        <v>63</v>
      </c>
      <c r="M3" s="6" t="s">
        <v>6</v>
      </c>
    </row>
    <row r="4" spans="1:13" s="10" customFormat="1" ht="56.25" customHeight="1">
      <c r="A4" s="264"/>
      <c r="B4" s="262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6" t="s">
        <v>64</v>
      </c>
      <c r="J4" s="28" t="s">
        <v>62</v>
      </c>
      <c r="K4" s="267"/>
      <c r="L4" s="267"/>
      <c r="M4" s="9"/>
    </row>
    <row r="5" spans="1:13" s="10" customFormat="1" ht="13.5" customHeight="1">
      <c r="A5" s="48">
        <v>1</v>
      </c>
      <c r="B5" s="35">
        <v>2</v>
      </c>
      <c r="C5" s="8">
        <v>3</v>
      </c>
      <c r="D5" s="7"/>
      <c r="E5" s="7"/>
      <c r="F5" s="48">
        <v>4</v>
      </c>
      <c r="G5" s="48">
        <v>5</v>
      </c>
      <c r="H5" s="48">
        <v>6</v>
      </c>
      <c r="I5" s="9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97">
        <v>1</v>
      </c>
      <c r="B6" s="16" t="s">
        <v>171</v>
      </c>
      <c r="C6" s="98">
        <v>0</v>
      </c>
      <c r="D6" s="99"/>
      <c r="E6" s="99"/>
      <c r="F6" s="52">
        <v>4030</v>
      </c>
      <c r="G6" s="13">
        <v>44.2</v>
      </c>
      <c r="H6" s="52">
        <v>627.2</v>
      </c>
      <c r="I6" s="100">
        <f aca="true" t="shared" si="0" ref="I6:I22">F6-G6-H6</f>
        <v>3358.6000000000004</v>
      </c>
      <c r="J6" s="101">
        <f aca="true" t="shared" si="1" ref="J6:J22">C6/I6*100</f>
        <v>0</v>
      </c>
      <c r="K6" s="102">
        <v>1</v>
      </c>
      <c r="L6" s="14">
        <v>0.75</v>
      </c>
      <c r="M6" s="14">
        <f aca="true" t="shared" si="2" ref="M6:M22">K6*L6</f>
        <v>0.75</v>
      </c>
    </row>
    <row r="7" spans="1:13" ht="22.5">
      <c r="A7" s="97">
        <v>2</v>
      </c>
      <c r="B7" s="16" t="s">
        <v>172</v>
      </c>
      <c r="C7" s="98">
        <v>0</v>
      </c>
      <c r="D7" s="99"/>
      <c r="E7" s="99"/>
      <c r="F7" s="52">
        <v>3687.6</v>
      </c>
      <c r="G7" s="13">
        <v>44.2</v>
      </c>
      <c r="H7" s="52">
        <v>555.6</v>
      </c>
      <c r="I7" s="100">
        <f t="shared" si="0"/>
        <v>3087.8</v>
      </c>
      <c r="J7" s="101">
        <f t="shared" si="1"/>
        <v>0</v>
      </c>
      <c r="K7" s="102">
        <v>1</v>
      </c>
      <c r="L7" s="14">
        <v>0.75</v>
      </c>
      <c r="M7" s="14">
        <f t="shared" si="2"/>
        <v>0.75</v>
      </c>
    </row>
    <row r="8" spans="1:13" ht="22.5">
      <c r="A8" s="97">
        <v>3</v>
      </c>
      <c r="B8" s="16" t="s">
        <v>173</v>
      </c>
      <c r="C8" s="98">
        <v>0</v>
      </c>
      <c r="D8" s="99"/>
      <c r="E8" s="99"/>
      <c r="F8" s="52">
        <v>4871.2</v>
      </c>
      <c r="G8" s="13">
        <v>110.3</v>
      </c>
      <c r="H8" s="52">
        <v>1092.9</v>
      </c>
      <c r="I8" s="100">
        <f t="shared" si="0"/>
        <v>3667.9999999999995</v>
      </c>
      <c r="J8" s="101">
        <f t="shared" si="1"/>
        <v>0</v>
      </c>
      <c r="K8" s="102">
        <v>1</v>
      </c>
      <c r="L8" s="14">
        <v>0.75</v>
      </c>
      <c r="M8" s="14">
        <f t="shared" si="2"/>
        <v>0.75</v>
      </c>
    </row>
    <row r="9" spans="1:13" ht="22.5">
      <c r="A9" s="97">
        <v>4</v>
      </c>
      <c r="B9" s="16" t="s">
        <v>174</v>
      </c>
      <c r="C9" s="98">
        <v>0</v>
      </c>
      <c r="D9" s="99"/>
      <c r="E9" s="99"/>
      <c r="F9" s="52">
        <v>5810.6</v>
      </c>
      <c r="G9" s="13">
        <v>1030.8</v>
      </c>
      <c r="H9" s="52">
        <v>787.3</v>
      </c>
      <c r="I9" s="100">
        <f t="shared" si="0"/>
        <v>3992.5</v>
      </c>
      <c r="J9" s="101">
        <f t="shared" si="1"/>
        <v>0</v>
      </c>
      <c r="K9" s="102">
        <v>1</v>
      </c>
      <c r="L9" s="14">
        <v>0.75</v>
      </c>
      <c r="M9" s="14">
        <f t="shared" si="2"/>
        <v>0.75</v>
      </c>
    </row>
    <row r="10" spans="1:13" ht="22.5">
      <c r="A10" s="97">
        <v>5</v>
      </c>
      <c r="B10" s="16" t="s">
        <v>175</v>
      </c>
      <c r="C10" s="98">
        <v>0</v>
      </c>
      <c r="D10" s="99"/>
      <c r="E10" s="99"/>
      <c r="F10" s="52">
        <v>3606.5</v>
      </c>
      <c r="G10" s="13">
        <v>110.3</v>
      </c>
      <c r="H10" s="52">
        <v>650.3</v>
      </c>
      <c r="I10" s="100">
        <f t="shared" si="0"/>
        <v>2845.8999999999996</v>
      </c>
      <c r="J10" s="101">
        <f t="shared" si="1"/>
        <v>0</v>
      </c>
      <c r="K10" s="102">
        <v>1</v>
      </c>
      <c r="L10" s="14">
        <v>0.75</v>
      </c>
      <c r="M10" s="14">
        <f t="shared" si="2"/>
        <v>0.75</v>
      </c>
    </row>
    <row r="11" spans="1:13" ht="22.5">
      <c r="A11" s="97">
        <v>6</v>
      </c>
      <c r="B11" s="16" t="s">
        <v>176</v>
      </c>
      <c r="C11" s="98">
        <v>0</v>
      </c>
      <c r="D11" s="99"/>
      <c r="E11" s="99"/>
      <c r="F11" s="52">
        <v>4147.7</v>
      </c>
      <c r="G11" s="13">
        <v>1030.8</v>
      </c>
      <c r="H11" s="52">
        <v>497.7</v>
      </c>
      <c r="I11" s="100">
        <f t="shared" si="0"/>
        <v>2619.2</v>
      </c>
      <c r="J11" s="101">
        <f t="shared" si="1"/>
        <v>0</v>
      </c>
      <c r="K11" s="102">
        <v>1</v>
      </c>
      <c r="L11" s="14">
        <v>0.75</v>
      </c>
      <c r="M11" s="14">
        <f t="shared" si="2"/>
        <v>0.75</v>
      </c>
    </row>
    <row r="12" spans="1:13" ht="22.5">
      <c r="A12" s="97">
        <v>7</v>
      </c>
      <c r="B12" s="16" t="s">
        <v>177</v>
      </c>
      <c r="C12" s="98">
        <v>0</v>
      </c>
      <c r="D12" s="99"/>
      <c r="E12" s="99"/>
      <c r="F12" s="52">
        <v>2506.2</v>
      </c>
      <c r="G12" s="13">
        <v>44.1</v>
      </c>
      <c r="H12" s="52">
        <v>419.7</v>
      </c>
      <c r="I12" s="100">
        <f t="shared" si="0"/>
        <v>2042.3999999999999</v>
      </c>
      <c r="J12" s="101">
        <f t="shared" si="1"/>
        <v>0</v>
      </c>
      <c r="K12" s="102">
        <v>1</v>
      </c>
      <c r="L12" s="14">
        <v>0.75</v>
      </c>
      <c r="M12" s="14">
        <f t="shared" si="2"/>
        <v>0.75</v>
      </c>
    </row>
    <row r="13" spans="1:13" ht="22.5">
      <c r="A13" s="97">
        <v>8</v>
      </c>
      <c r="B13" s="16" t="s">
        <v>187</v>
      </c>
      <c r="C13" s="98">
        <v>0</v>
      </c>
      <c r="D13" s="99"/>
      <c r="E13" s="99"/>
      <c r="F13" s="52">
        <v>3259.5</v>
      </c>
      <c r="G13" s="13">
        <v>44.2</v>
      </c>
      <c r="H13" s="52">
        <v>399.1</v>
      </c>
      <c r="I13" s="100">
        <f t="shared" si="0"/>
        <v>2816.2000000000003</v>
      </c>
      <c r="J13" s="101">
        <f t="shared" si="1"/>
        <v>0</v>
      </c>
      <c r="K13" s="102">
        <v>1</v>
      </c>
      <c r="L13" s="14">
        <v>0.75</v>
      </c>
      <c r="M13" s="14">
        <f t="shared" si="2"/>
        <v>0.75</v>
      </c>
    </row>
    <row r="14" spans="1:13" ht="22.5">
      <c r="A14" s="97">
        <v>9</v>
      </c>
      <c r="B14" s="16" t="s">
        <v>178</v>
      </c>
      <c r="C14" s="98">
        <v>0</v>
      </c>
      <c r="D14" s="99"/>
      <c r="E14" s="99"/>
      <c r="F14" s="52">
        <v>6180.5</v>
      </c>
      <c r="G14" s="13">
        <v>110.4</v>
      </c>
      <c r="H14" s="52">
        <v>1142.5</v>
      </c>
      <c r="I14" s="100">
        <f t="shared" si="0"/>
        <v>4927.6</v>
      </c>
      <c r="J14" s="101">
        <f t="shared" si="1"/>
        <v>0</v>
      </c>
      <c r="K14" s="102">
        <v>1</v>
      </c>
      <c r="L14" s="14">
        <v>0.75</v>
      </c>
      <c r="M14" s="14">
        <f t="shared" si="2"/>
        <v>0.75</v>
      </c>
    </row>
    <row r="15" spans="1:13" ht="22.5">
      <c r="A15" s="97">
        <v>10</v>
      </c>
      <c r="B15" s="16" t="s">
        <v>179</v>
      </c>
      <c r="C15" s="98">
        <v>0</v>
      </c>
      <c r="D15" s="99"/>
      <c r="E15" s="99"/>
      <c r="F15" s="52">
        <v>2796.1</v>
      </c>
      <c r="G15" s="13">
        <v>44.2</v>
      </c>
      <c r="H15" s="52">
        <v>499.7</v>
      </c>
      <c r="I15" s="100">
        <f t="shared" si="0"/>
        <v>2252.2000000000003</v>
      </c>
      <c r="J15" s="101">
        <f t="shared" si="1"/>
        <v>0</v>
      </c>
      <c r="K15" s="102">
        <v>1</v>
      </c>
      <c r="L15" s="14">
        <v>0.75</v>
      </c>
      <c r="M15" s="14">
        <f t="shared" si="2"/>
        <v>0.75</v>
      </c>
    </row>
    <row r="16" spans="1:13" ht="22.5">
      <c r="A16" s="97">
        <v>11</v>
      </c>
      <c r="B16" s="16" t="s">
        <v>180</v>
      </c>
      <c r="C16" s="98">
        <v>0</v>
      </c>
      <c r="D16" s="99"/>
      <c r="E16" s="99"/>
      <c r="F16" s="52">
        <v>3817.8</v>
      </c>
      <c r="G16" s="13">
        <v>1030.8</v>
      </c>
      <c r="H16" s="52">
        <v>695.5</v>
      </c>
      <c r="I16" s="100">
        <f t="shared" si="0"/>
        <v>2091.5</v>
      </c>
      <c r="J16" s="101">
        <f t="shared" si="1"/>
        <v>0</v>
      </c>
      <c r="K16" s="102">
        <v>1</v>
      </c>
      <c r="L16" s="14">
        <v>0.75</v>
      </c>
      <c r="M16" s="14">
        <f t="shared" si="2"/>
        <v>0.75</v>
      </c>
    </row>
    <row r="17" spans="1:13" ht="22.5">
      <c r="A17" s="97">
        <v>12</v>
      </c>
      <c r="B17" s="16" t="s">
        <v>181</v>
      </c>
      <c r="C17" s="98">
        <v>0</v>
      </c>
      <c r="D17" s="99"/>
      <c r="E17" s="99"/>
      <c r="F17" s="52">
        <v>4440.6</v>
      </c>
      <c r="G17" s="13">
        <v>44.2</v>
      </c>
      <c r="H17" s="52">
        <v>792.8</v>
      </c>
      <c r="I17" s="100">
        <f t="shared" si="0"/>
        <v>3603.6000000000004</v>
      </c>
      <c r="J17" s="101">
        <f t="shared" si="1"/>
        <v>0</v>
      </c>
      <c r="K17" s="102">
        <v>1</v>
      </c>
      <c r="L17" s="14">
        <v>0.75</v>
      </c>
      <c r="M17" s="14">
        <f t="shared" si="2"/>
        <v>0.75</v>
      </c>
    </row>
    <row r="18" spans="1:13" ht="22.5">
      <c r="A18" s="97">
        <v>13</v>
      </c>
      <c r="B18" s="16" t="s">
        <v>182</v>
      </c>
      <c r="C18" s="98">
        <v>0</v>
      </c>
      <c r="D18" s="99"/>
      <c r="E18" s="99"/>
      <c r="F18" s="52">
        <v>4494.7</v>
      </c>
      <c r="G18" s="13">
        <v>110.3</v>
      </c>
      <c r="H18" s="52">
        <v>748.9</v>
      </c>
      <c r="I18" s="100">
        <f t="shared" si="0"/>
        <v>3635.4999999999995</v>
      </c>
      <c r="J18" s="101">
        <f t="shared" si="1"/>
        <v>0</v>
      </c>
      <c r="K18" s="102">
        <v>1</v>
      </c>
      <c r="L18" s="14">
        <v>0.75</v>
      </c>
      <c r="M18" s="14">
        <f t="shared" si="2"/>
        <v>0.75</v>
      </c>
    </row>
    <row r="19" spans="1:13" ht="22.5">
      <c r="A19" s="97">
        <v>14</v>
      </c>
      <c r="B19" s="16" t="s">
        <v>183</v>
      </c>
      <c r="C19" s="98">
        <v>0</v>
      </c>
      <c r="D19" s="99"/>
      <c r="E19" s="99"/>
      <c r="F19" s="52">
        <v>4006.6</v>
      </c>
      <c r="G19" s="13">
        <v>1529.1</v>
      </c>
      <c r="H19" s="52">
        <v>497</v>
      </c>
      <c r="I19" s="100">
        <f t="shared" si="0"/>
        <v>1980.5</v>
      </c>
      <c r="J19" s="101">
        <f t="shared" si="1"/>
        <v>0</v>
      </c>
      <c r="K19" s="102">
        <v>1</v>
      </c>
      <c r="L19" s="14">
        <v>0.75</v>
      </c>
      <c r="M19" s="14">
        <f t="shared" si="2"/>
        <v>0.75</v>
      </c>
    </row>
    <row r="20" spans="1:13" ht="22.5">
      <c r="A20" s="97">
        <v>15</v>
      </c>
      <c r="B20" s="16" t="s">
        <v>184</v>
      </c>
      <c r="C20" s="98">
        <v>0</v>
      </c>
      <c r="D20" s="99"/>
      <c r="E20" s="99"/>
      <c r="F20" s="52">
        <v>22812.4</v>
      </c>
      <c r="G20" s="13">
        <v>987.8</v>
      </c>
      <c r="H20" s="52">
        <v>2509.7</v>
      </c>
      <c r="I20" s="100">
        <f t="shared" si="0"/>
        <v>19314.9</v>
      </c>
      <c r="J20" s="101">
        <f t="shared" si="1"/>
        <v>0</v>
      </c>
      <c r="K20" s="102">
        <v>1</v>
      </c>
      <c r="L20" s="14">
        <v>0.75</v>
      </c>
      <c r="M20" s="14">
        <f t="shared" si="2"/>
        <v>0.75</v>
      </c>
    </row>
    <row r="21" spans="1:13" ht="22.5">
      <c r="A21" s="97">
        <v>16</v>
      </c>
      <c r="B21" s="16" t="s">
        <v>185</v>
      </c>
      <c r="C21" s="98">
        <v>0</v>
      </c>
      <c r="D21" s="99"/>
      <c r="E21" s="99"/>
      <c r="F21" s="52">
        <v>2988.3</v>
      </c>
      <c r="G21" s="13">
        <v>44.2</v>
      </c>
      <c r="H21" s="52">
        <v>396.2</v>
      </c>
      <c r="I21" s="100">
        <f t="shared" si="0"/>
        <v>2547.9000000000005</v>
      </c>
      <c r="J21" s="101">
        <f t="shared" si="1"/>
        <v>0</v>
      </c>
      <c r="K21" s="102">
        <v>1</v>
      </c>
      <c r="L21" s="14">
        <v>0.75</v>
      </c>
      <c r="M21" s="14">
        <f t="shared" si="2"/>
        <v>0.75</v>
      </c>
    </row>
    <row r="22" spans="1:13" ht="22.5">
      <c r="A22" s="97">
        <v>17</v>
      </c>
      <c r="B22" s="16" t="s">
        <v>186</v>
      </c>
      <c r="C22" s="98">
        <v>0</v>
      </c>
      <c r="D22" s="99"/>
      <c r="E22" s="99"/>
      <c r="F22" s="52">
        <v>5880.4</v>
      </c>
      <c r="G22" s="13">
        <v>110.4</v>
      </c>
      <c r="H22" s="52">
        <v>1425.7</v>
      </c>
      <c r="I22" s="100">
        <f t="shared" si="0"/>
        <v>4344.3</v>
      </c>
      <c r="J22" s="101">
        <f t="shared" si="1"/>
        <v>0</v>
      </c>
      <c r="K22" s="102">
        <v>1</v>
      </c>
      <c r="L22" s="14">
        <v>0.75</v>
      </c>
      <c r="M22" s="14">
        <f t="shared" si="2"/>
        <v>0.75</v>
      </c>
    </row>
    <row r="23" spans="1:13" ht="11.25">
      <c r="A23" s="97">
        <v>18</v>
      </c>
      <c r="B23" s="47"/>
      <c r="C23" s="98"/>
      <c r="D23" s="99"/>
      <c r="E23" s="99"/>
      <c r="F23" s="52"/>
      <c r="G23" s="13"/>
      <c r="H23" s="52"/>
      <c r="I23" s="100"/>
      <c r="J23" s="101"/>
      <c r="K23" s="102"/>
      <c r="L23" s="14"/>
      <c r="M23" s="14"/>
    </row>
    <row r="24" spans="1:13" ht="11.25">
      <c r="A24" s="97">
        <v>19</v>
      </c>
      <c r="B24" s="47"/>
      <c r="C24" s="98"/>
      <c r="D24" s="99"/>
      <c r="E24" s="99"/>
      <c r="F24" s="52"/>
      <c r="G24" s="13"/>
      <c r="H24" s="52"/>
      <c r="I24" s="100"/>
      <c r="J24" s="101"/>
      <c r="K24" s="102"/>
      <c r="L24" s="14"/>
      <c r="M24" s="14"/>
    </row>
    <row r="25" spans="1:13" ht="11.25">
      <c r="A25" s="97">
        <v>20</v>
      </c>
      <c r="B25" s="47"/>
      <c r="C25" s="98"/>
      <c r="D25" s="99"/>
      <c r="E25" s="99"/>
      <c r="F25" s="52"/>
      <c r="G25" s="13"/>
      <c r="H25" s="52"/>
      <c r="I25" s="100"/>
      <c r="J25" s="101"/>
      <c r="K25" s="102"/>
      <c r="L25" s="14"/>
      <c r="M25" s="14"/>
    </row>
    <row r="26" spans="1:13" ht="11.25">
      <c r="A26" s="97">
        <v>21</v>
      </c>
      <c r="B26" s="47"/>
      <c r="C26" s="98"/>
      <c r="D26" s="99"/>
      <c r="E26" s="99"/>
      <c r="F26" s="52"/>
      <c r="G26" s="13"/>
      <c r="H26" s="52"/>
      <c r="I26" s="100"/>
      <c r="J26" s="101"/>
      <c r="K26" s="102"/>
      <c r="L26" s="14"/>
      <c r="M26" s="14"/>
    </row>
    <row r="27" spans="1:13" ht="11.25">
      <c r="A27" s="97">
        <v>22</v>
      </c>
      <c r="B27" s="47"/>
      <c r="C27" s="98"/>
      <c r="D27" s="103"/>
      <c r="E27" s="103"/>
      <c r="F27" s="53"/>
      <c r="G27" s="18"/>
      <c r="H27" s="53"/>
      <c r="I27" s="100"/>
      <c r="J27" s="101"/>
      <c r="K27" s="102"/>
      <c r="L27" s="14"/>
      <c r="M27" s="14"/>
    </row>
    <row r="28" spans="1:13" ht="11.25">
      <c r="A28" s="97">
        <v>23</v>
      </c>
      <c r="B28" s="47"/>
      <c r="C28" s="98"/>
      <c r="D28" s="103"/>
      <c r="E28" s="103"/>
      <c r="F28" s="53"/>
      <c r="G28" s="18"/>
      <c r="H28" s="53"/>
      <c r="I28" s="100"/>
      <c r="J28" s="101"/>
      <c r="K28" s="102"/>
      <c r="L28" s="14"/>
      <c r="M28" s="14"/>
    </row>
    <row r="29" spans="1:13" ht="11.25">
      <c r="A29" s="97">
        <v>24</v>
      </c>
      <c r="B29" s="47"/>
      <c r="C29" s="98"/>
      <c r="D29" s="103"/>
      <c r="E29" s="103"/>
      <c r="F29" s="53"/>
      <c r="G29" s="18"/>
      <c r="H29" s="53"/>
      <c r="I29" s="100"/>
      <c r="J29" s="101"/>
      <c r="K29" s="102"/>
      <c r="L29" s="14"/>
      <c r="M29" s="14"/>
    </row>
    <row r="30" spans="1:13" ht="11.25">
      <c r="A30" s="212" t="s">
        <v>65</v>
      </c>
      <c r="B30" s="213"/>
      <c r="C30" s="179">
        <f aca="true" t="shared" si="3" ref="C30:I30">SUM(C6:C29)</f>
        <v>0</v>
      </c>
      <c r="D30" s="179">
        <f t="shared" si="3"/>
        <v>0</v>
      </c>
      <c r="E30" s="179">
        <f t="shared" si="3"/>
        <v>0</v>
      </c>
      <c r="F30" s="179">
        <f t="shared" si="3"/>
        <v>89336.7</v>
      </c>
      <c r="G30" s="179">
        <f t="shared" si="3"/>
        <v>6470.299999999999</v>
      </c>
      <c r="H30" s="179">
        <f t="shared" si="3"/>
        <v>13737.800000000003</v>
      </c>
      <c r="I30" s="179">
        <f t="shared" si="3"/>
        <v>69128.6</v>
      </c>
      <c r="J30" s="104" t="s">
        <v>8</v>
      </c>
      <c r="K30" s="105" t="s">
        <v>8</v>
      </c>
      <c r="L30" s="193">
        <v>0.75</v>
      </c>
      <c r="M30" s="57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6"/>
      <c r="K41" s="24"/>
    </row>
    <row r="42" spans="1:11" s="25" customFormat="1" ht="11.25">
      <c r="A42" s="24"/>
      <c r="I42" s="106"/>
      <c r="K42" s="24"/>
    </row>
    <row r="43" ht="11.25">
      <c r="I43" s="107"/>
    </row>
    <row r="44" ht="11.25">
      <c r="I44" s="107"/>
    </row>
    <row r="45" ht="11.25">
      <c r="I45" s="107"/>
    </row>
    <row r="46" ht="11.25">
      <c r="I46" s="107"/>
    </row>
    <row r="47" ht="11.25">
      <c r="I47" s="107"/>
    </row>
    <row r="48" ht="11.25">
      <c r="I48" s="107"/>
    </row>
    <row r="49" ht="11.25">
      <c r="I49" s="107"/>
    </row>
    <row r="50" ht="11.25">
      <c r="I50" s="107"/>
    </row>
    <row r="51" ht="11.25">
      <c r="I51" s="107"/>
    </row>
    <row r="52" ht="11.25">
      <c r="I52" s="107"/>
    </row>
    <row r="53" ht="11.25">
      <c r="I53" s="107"/>
    </row>
    <row r="54" ht="11.25">
      <c r="I54" s="107"/>
    </row>
    <row r="55" ht="11.25">
      <c r="I55" s="107"/>
    </row>
    <row r="56" ht="11.25">
      <c r="I56" s="107"/>
    </row>
    <row r="57" ht="11.25">
      <c r="I57" s="107"/>
    </row>
    <row r="58" ht="11.25">
      <c r="I58" s="107"/>
    </row>
    <row r="59" ht="11.25">
      <c r="I59" s="107"/>
    </row>
    <row r="60" ht="11.25">
      <c r="I60" s="107"/>
    </row>
    <row r="61" ht="11.25">
      <c r="I61" s="107"/>
    </row>
    <row r="62" ht="11.25">
      <c r="I62" s="107"/>
    </row>
    <row r="63" ht="11.25">
      <c r="I63" s="107"/>
    </row>
    <row r="64" ht="11.25">
      <c r="I64" s="107"/>
    </row>
    <row r="65" ht="11.25">
      <c r="I65" s="107"/>
    </row>
    <row r="66" ht="11.25">
      <c r="I66" s="107"/>
    </row>
    <row r="67" ht="11.25">
      <c r="I67" s="107"/>
    </row>
    <row r="68" ht="11.25">
      <c r="I68" s="107"/>
    </row>
    <row r="69" ht="11.25">
      <c r="I69" s="107"/>
    </row>
    <row r="70" ht="11.25">
      <c r="I70" s="107"/>
    </row>
    <row r="71" ht="11.25">
      <c r="I71" s="107"/>
    </row>
    <row r="72" ht="11.25">
      <c r="I72" s="107"/>
    </row>
    <row r="73" ht="11.25">
      <c r="I73" s="107"/>
    </row>
    <row r="74" ht="11.25">
      <c r="I74" s="107"/>
    </row>
    <row r="75" ht="11.25">
      <c r="I75" s="107"/>
    </row>
    <row r="76" ht="11.25">
      <c r="I76" s="107"/>
    </row>
    <row r="77" ht="11.25">
      <c r="I77" s="107"/>
    </row>
    <row r="78" ht="11.25">
      <c r="I78" s="107"/>
    </row>
    <row r="79" ht="11.25">
      <c r="I79" s="107"/>
    </row>
    <row r="80" ht="11.25">
      <c r="I80" s="107"/>
    </row>
    <row r="81" ht="11.25">
      <c r="I81" s="107"/>
    </row>
    <row r="82" ht="11.25">
      <c r="I82" s="107"/>
    </row>
    <row r="83" ht="11.25">
      <c r="I83" s="107"/>
    </row>
    <row r="84" ht="11.25">
      <c r="I84" s="107"/>
    </row>
    <row r="85" ht="11.25">
      <c r="I85" s="107"/>
    </row>
    <row r="86" ht="11.25">
      <c r="I86" s="107"/>
    </row>
    <row r="87" ht="11.25">
      <c r="I87" s="107"/>
    </row>
    <row r="88" ht="11.25">
      <c r="I88" s="107"/>
    </row>
    <row r="89" ht="11.25">
      <c r="I89" s="107"/>
    </row>
    <row r="90" ht="11.25">
      <c r="I90" s="107"/>
    </row>
    <row r="91" ht="11.25">
      <c r="I91" s="107"/>
    </row>
    <row r="92" ht="11.25">
      <c r="I92" s="107"/>
    </row>
    <row r="93" ht="11.25">
      <c r="I93" s="107"/>
    </row>
    <row r="94" ht="11.25">
      <c r="I94" s="107"/>
    </row>
    <row r="95" ht="11.25">
      <c r="I95" s="107"/>
    </row>
    <row r="96" ht="11.25">
      <c r="I96" s="107"/>
    </row>
    <row r="97" ht="11.25">
      <c r="I97" s="107"/>
    </row>
    <row r="98" ht="11.25">
      <c r="I98" s="107"/>
    </row>
    <row r="99" ht="11.25">
      <c r="I99" s="107"/>
    </row>
    <row r="100" ht="11.25">
      <c r="I100" s="107"/>
    </row>
    <row r="101" ht="11.25">
      <c r="I101" s="107"/>
    </row>
    <row r="102" ht="11.25">
      <c r="I102" s="107"/>
    </row>
    <row r="103" ht="11.25">
      <c r="I103" s="107"/>
    </row>
    <row r="104" ht="11.25">
      <c r="I104" s="107"/>
    </row>
    <row r="105" ht="11.25">
      <c r="I105" s="107"/>
    </row>
    <row r="106" ht="11.25">
      <c r="I106" s="107"/>
    </row>
    <row r="107" ht="11.25">
      <c r="I107" s="107"/>
    </row>
    <row r="108" ht="11.25">
      <c r="I108" s="107"/>
    </row>
    <row r="109" ht="11.25">
      <c r="I109" s="107"/>
    </row>
    <row r="110" ht="11.25">
      <c r="I110" s="107"/>
    </row>
    <row r="111" ht="11.25">
      <c r="I111" s="107"/>
    </row>
    <row r="112" ht="11.25">
      <c r="I112" s="107"/>
    </row>
    <row r="113" ht="11.25">
      <c r="I113" s="107"/>
    </row>
    <row r="114" ht="11.25">
      <c r="I114" s="107"/>
    </row>
    <row r="115" ht="11.25">
      <c r="I115" s="107"/>
    </row>
    <row r="116" ht="11.25">
      <c r="I116" s="107"/>
    </row>
    <row r="117" ht="11.25">
      <c r="I117" s="107"/>
    </row>
    <row r="118" ht="11.25">
      <c r="I118" s="107"/>
    </row>
    <row r="119" ht="11.25">
      <c r="I119" s="107"/>
    </row>
    <row r="120" ht="11.25">
      <c r="I120" s="107"/>
    </row>
    <row r="121" ht="11.25">
      <c r="I121" s="107"/>
    </row>
    <row r="122" ht="11.25">
      <c r="I122" s="107"/>
    </row>
    <row r="123" ht="11.25">
      <c r="I123" s="107"/>
    </row>
    <row r="124" ht="11.25">
      <c r="I124" s="107"/>
    </row>
    <row r="125" ht="11.25">
      <c r="I125" s="107"/>
    </row>
    <row r="126" ht="11.25">
      <c r="I126" s="107"/>
    </row>
    <row r="127" ht="11.25">
      <c r="I127" s="107"/>
    </row>
    <row r="128" ht="11.25">
      <c r="I128" s="107"/>
    </row>
    <row r="129" ht="11.25">
      <c r="I129" s="107"/>
    </row>
    <row r="130" ht="11.25">
      <c r="I130" s="107"/>
    </row>
    <row r="131" ht="11.25">
      <c r="I131" s="107"/>
    </row>
    <row r="132" ht="11.25">
      <c r="I132" s="107"/>
    </row>
    <row r="133" ht="11.25">
      <c r="I133" s="107"/>
    </row>
    <row r="134" ht="11.25">
      <c r="I134" s="107"/>
    </row>
    <row r="135" ht="11.25">
      <c r="I135" s="107"/>
    </row>
    <row r="136" ht="11.25">
      <c r="I136" s="107"/>
    </row>
    <row r="137" ht="11.25">
      <c r="I137" s="107"/>
    </row>
    <row r="138" ht="11.25">
      <c r="I138" s="107"/>
    </row>
    <row r="139" ht="11.25">
      <c r="I139" s="107"/>
    </row>
    <row r="140" ht="11.25">
      <c r="I140" s="107"/>
    </row>
    <row r="141" ht="11.25">
      <c r="I141" s="107"/>
    </row>
    <row r="142" ht="11.25">
      <c r="I142" s="107"/>
    </row>
    <row r="143" ht="11.25">
      <c r="I143" s="107"/>
    </row>
    <row r="144" ht="11.25">
      <c r="I144" s="107"/>
    </row>
    <row r="145" ht="11.25">
      <c r="I145" s="107"/>
    </row>
    <row r="146" ht="11.25">
      <c r="I146" s="107"/>
    </row>
    <row r="147" ht="11.25">
      <c r="I147" s="107"/>
    </row>
    <row r="148" ht="11.25">
      <c r="I148" s="107"/>
    </row>
    <row r="149" ht="11.25">
      <c r="I149" s="107"/>
    </row>
    <row r="150" ht="11.25">
      <c r="I150" s="107"/>
    </row>
    <row r="151" ht="11.25">
      <c r="I151" s="107"/>
    </row>
    <row r="152" ht="11.25">
      <c r="I152" s="107"/>
    </row>
    <row r="153" ht="11.25">
      <c r="I153" s="107"/>
    </row>
    <row r="154" ht="11.25">
      <c r="I154" s="107"/>
    </row>
    <row r="155" ht="11.25">
      <c r="I155" s="107"/>
    </row>
    <row r="156" ht="11.25">
      <c r="I156" s="107"/>
    </row>
    <row r="157" ht="11.25">
      <c r="I157" s="107"/>
    </row>
    <row r="158" ht="11.25">
      <c r="I158" s="107"/>
    </row>
    <row r="159" ht="11.25">
      <c r="I159" s="107"/>
    </row>
    <row r="160" ht="11.25">
      <c r="I160" s="107"/>
    </row>
    <row r="161" ht="11.25">
      <c r="I161" s="107"/>
    </row>
    <row r="162" ht="11.25">
      <c r="I162" s="107"/>
    </row>
    <row r="163" ht="11.25">
      <c r="I163" s="107"/>
    </row>
    <row r="164" ht="11.25">
      <c r="I164" s="107"/>
    </row>
    <row r="165" ht="11.25">
      <c r="I165" s="107"/>
    </row>
    <row r="166" ht="11.25">
      <c r="I166" s="107"/>
    </row>
    <row r="167" ht="11.25">
      <c r="I167" s="107"/>
    </row>
    <row r="168" ht="11.25">
      <c r="I168" s="107"/>
    </row>
    <row r="169" ht="11.25">
      <c r="I169" s="107"/>
    </row>
    <row r="170" ht="11.25">
      <c r="I170" s="107"/>
    </row>
    <row r="171" ht="11.25">
      <c r="I171" s="107"/>
    </row>
    <row r="172" ht="11.25">
      <c r="I172" s="107"/>
    </row>
    <row r="173" ht="11.25">
      <c r="I173" s="107"/>
    </row>
    <row r="174" ht="11.25">
      <c r="I174" s="107"/>
    </row>
    <row r="175" ht="11.25">
      <c r="I175" s="107"/>
    </row>
    <row r="176" ht="11.25">
      <c r="I176" s="107"/>
    </row>
    <row r="177" ht="11.25">
      <c r="I177" s="107"/>
    </row>
    <row r="178" ht="11.25">
      <c r="I178" s="107"/>
    </row>
    <row r="179" ht="11.25">
      <c r="I179" s="107"/>
    </row>
    <row r="180" ht="11.25">
      <c r="I180" s="107"/>
    </row>
    <row r="181" ht="11.25">
      <c r="I181" s="107"/>
    </row>
    <row r="182" ht="11.25">
      <c r="I182" s="107"/>
    </row>
    <row r="183" ht="11.25">
      <c r="I183" s="107"/>
    </row>
    <row r="184" ht="11.25">
      <c r="I184" s="107"/>
    </row>
    <row r="185" ht="11.25">
      <c r="I185" s="107"/>
    </row>
    <row r="186" ht="11.25">
      <c r="I186" s="107"/>
    </row>
    <row r="187" ht="11.25">
      <c r="I187" s="107"/>
    </row>
    <row r="188" ht="11.25">
      <c r="I188" s="107"/>
    </row>
    <row r="189" ht="11.25">
      <c r="I189" s="107"/>
    </row>
    <row r="190" ht="11.25">
      <c r="I190" s="107"/>
    </row>
    <row r="191" ht="11.25">
      <c r="I191" s="107"/>
    </row>
    <row r="192" ht="11.25">
      <c r="I192" s="107"/>
    </row>
    <row r="193" ht="11.25">
      <c r="I193" s="107"/>
    </row>
    <row r="194" ht="11.25">
      <c r="I194" s="107"/>
    </row>
    <row r="195" ht="11.25">
      <c r="I195" s="107"/>
    </row>
    <row r="196" ht="11.25">
      <c r="I196" s="107"/>
    </row>
    <row r="197" ht="11.25">
      <c r="I197" s="107"/>
    </row>
    <row r="198" ht="11.25">
      <c r="I198" s="107"/>
    </row>
    <row r="199" ht="11.25">
      <c r="I199" s="107"/>
    </row>
    <row r="200" ht="11.25">
      <c r="I200" s="107"/>
    </row>
    <row r="201" ht="11.25">
      <c r="I201" s="107"/>
    </row>
    <row r="202" ht="11.25">
      <c r="I202" s="107"/>
    </row>
    <row r="203" ht="11.25">
      <c r="I203" s="107"/>
    </row>
    <row r="204" ht="11.25">
      <c r="I204" s="107"/>
    </row>
    <row r="205" ht="11.25">
      <c r="I205" s="107"/>
    </row>
    <row r="206" ht="11.25">
      <c r="I206" s="107"/>
    </row>
    <row r="207" ht="11.25">
      <c r="I207" s="107"/>
    </row>
    <row r="208" ht="11.25">
      <c r="I208" s="107"/>
    </row>
    <row r="209" ht="11.25">
      <c r="I209" s="107"/>
    </row>
    <row r="210" ht="11.25">
      <c r="I210" s="107"/>
    </row>
    <row r="211" ht="11.25">
      <c r="I211" s="107"/>
    </row>
    <row r="212" ht="11.25">
      <c r="I212" s="107"/>
    </row>
    <row r="213" ht="11.25">
      <c r="I213" s="107"/>
    </row>
    <row r="214" ht="11.25">
      <c r="I214" s="107"/>
    </row>
    <row r="215" ht="11.25">
      <c r="I215" s="107"/>
    </row>
    <row r="216" ht="11.25">
      <c r="I216" s="107"/>
    </row>
    <row r="217" ht="11.25">
      <c r="I217" s="107"/>
    </row>
    <row r="218" ht="11.25">
      <c r="I218" s="107"/>
    </row>
    <row r="219" ht="11.25">
      <c r="I219" s="107"/>
    </row>
    <row r="220" ht="11.25">
      <c r="I220" s="107"/>
    </row>
    <row r="221" ht="11.25">
      <c r="I221" s="107"/>
    </row>
    <row r="222" ht="11.25">
      <c r="I222" s="107"/>
    </row>
    <row r="223" ht="11.25">
      <c r="I223" s="107"/>
    </row>
    <row r="224" ht="11.25">
      <c r="I224" s="107"/>
    </row>
    <row r="225" ht="11.25">
      <c r="I225" s="107"/>
    </row>
    <row r="226" ht="11.25">
      <c r="I226" s="107"/>
    </row>
    <row r="227" ht="11.25">
      <c r="I227" s="107"/>
    </row>
    <row r="228" ht="11.25">
      <c r="I228" s="107"/>
    </row>
    <row r="229" ht="11.25">
      <c r="I229" s="107"/>
    </row>
    <row r="230" ht="11.25">
      <c r="I230" s="107"/>
    </row>
    <row r="231" ht="11.25">
      <c r="I231" s="107"/>
    </row>
    <row r="232" ht="11.25">
      <c r="I232" s="107"/>
    </row>
    <row r="233" ht="11.25">
      <c r="I233" s="107"/>
    </row>
    <row r="234" ht="11.25">
      <c r="I234" s="107"/>
    </row>
    <row r="235" ht="11.25">
      <c r="I235" s="107"/>
    </row>
    <row r="236" ht="11.25">
      <c r="I236" s="107"/>
    </row>
    <row r="237" ht="11.25">
      <c r="I237" s="107"/>
    </row>
    <row r="238" ht="11.25">
      <c r="I238" s="107"/>
    </row>
    <row r="239" ht="11.25">
      <c r="I239" s="107"/>
    </row>
    <row r="240" ht="11.25">
      <c r="I240" s="107"/>
    </row>
    <row r="241" ht="11.25">
      <c r="I241" s="107"/>
    </row>
    <row r="242" ht="11.25">
      <c r="I242" s="107"/>
    </row>
    <row r="243" ht="11.25">
      <c r="I243" s="107"/>
    </row>
    <row r="244" ht="11.25">
      <c r="I244" s="107"/>
    </row>
    <row r="245" ht="11.25">
      <c r="I245" s="107"/>
    </row>
    <row r="246" ht="11.25">
      <c r="I246" s="107"/>
    </row>
    <row r="247" ht="11.25">
      <c r="I247" s="107"/>
    </row>
    <row r="248" ht="11.25">
      <c r="I248" s="107"/>
    </row>
    <row r="249" ht="11.25">
      <c r="I249" s="107"/>
    </row>
    <row r="250" ht="11.25">
      <c r="I250" s="107"/>
    </row>
    <row r="251" ht="11.25">
      <c r="I251" s="107"/>
    </row>
    <row r="252" ht="11.25">
      <c r="I252" s="107"/>
    </row>
    <row r="253" ht="11.25">
      <c r="I253" s="107"/>
    </row>
    <row r="254" ht="11.25">
      <c r="I254" s="107"/>
    </row>
    <row r="255" ht="11.25">
      <c r="I255" s="107"/>
    </row>
    <row r="256" ht="11.25">
      <c r="I256" s="107"/>
    </row>
    <row r="257" ht="11.25">
      <c r="I257" s="107"/>
    </row>
    <row r="258" ht="11.25">
      <c r="I258" s="107"/>
    </row>
    <row r="259" ht="11.25">
      <c r="I259" s="107"/>
    </row>
    <row r="260" ht="11.25">
      <c r="I260" s="107"/>
    </row>
    <row r="261" ht="11.25">
      <c r="I261" s="107"/>
    </row>
    <row r="262" ht="11.25">
      <c r="I262" s="107"/>
    </row>
    <row r="263" ht="11.25">
      <c r="I263" s="107"/>
    </row>
    <row r="264" ht="11.25">
      <c r="I264" s="107"/>
    </row>
    <row r="265" ht="11.25">
      <c r="I265" s="107"/>
    </row>
    <row r="266" ht="11.25">
      <c r="I266" s="107"/>
    </row>
    <row r="267" ht="11.25">
      <c r="I267" s="107"/>
    </row>
    <row r="268" ht="11.25">
      <c r="I268" s="107"/>
    </row>
    <row r="269" ht="11.25">
      <c r="I269" s="107"/>
    </row>
    <row r="270" ht="11.25">
      <c r="I270" s="107"/>
    </row>
    <row r="271" ht="11.25">
      <c r="I271" s="107"/>
    </row>
    <row r="272" ht="11.25">
      <c r="I272" s="107"/>
    </row>
    <row r="273" ht="11.25">
      <c r="I273" s="107"/>
    </row>
    <row r="274" ht="11.25">
      <c r="I274" s="107"/>
    </row>
    <row r="275" ht="11.25">
      <c r="I275" s="107"/>
    </row>
    <row r="276" ht="11.25">
      <c r="I276" s="107"/>
    </row>
    <row r="277" ht="11.25">
      <c r="I277" s="107"/>
    </row>
    <row r="278" ht="11.25">
      <c r="I278" s="107"/>
    </row>
    <row r="279" ht="11.25">
      <c r="I279" s="107"/>
    </row>
    <row r="280" ht="11.25">
      <c r="I280" s="107"/>
    </row>
    <row r="281" ht="11.25">
      <c r="I281" s="107"/>
    </row>
    <row r="282" ht="11.25">
      <c r="I282" s="107"/>
    </row>
    <row r="283" ht="11.25">
      <c r="I283" s="107"/>
    </row>
    <row r="284" ht="11.25">
      <c r="I284" s="107"/>
    </row>
    <row r="285" ht="11.25">
      <c r="I285" s="107"/>
    </row>
    <row r="286" ht="11.25">
      <c r="I286" s="107"/>
    </row>
    <row r="287" ht="11.25">
      <c r="I287" s="107"/>
    </row>
    <row r="288" ht="11.25">
      <c r="I288" s="107"/>
    </row>
    <row r="289" ht="11.25">
      <c r="I289" s="107"/>
    </row>
    <row r="290" ht="11.25">
      <c r="I290" s="107"/>
    </row>
    <row r="291" ht="11.25">
      <c r="I291" s="107"/>
    </row>
    <row r="292" ht="11.25">
      <c r="I292" s="107"/>
    </row>
    <row r="293" ht="11.25">
      <c r="I293" s="107"/>
    </row>
    <row r="294" ht="11.25">
      <c r="I294" s="107"/>
    </row>
    <row r="295" ht="11.25">
      <c r="I295" s="107"/>
    </row>
    <row r="296" ht="11.25">
      <c r="I296" s="107"/>
    </row>
    <row r="297" ht="11.25">
      <c r="I297" s="107"/>
    </row>
    <row r="298" ht="11.25">
      <c r="I298" s="107"/>
    </row>
    <row r="299" ht="11.25">
      <c r="I299" s="107"/>
    </row>
    <row r="300" ht="11.25">
      <c r="I300" s="107"/>
    </row>
    <row r="301" ht="11.25">
      <c r="I301" s="107"/>
    </row>
    <row r="302" ht="11.25">
      <c r="I302" s="107"/>
    </row>
    <row r="303" ht="11.25">
      <c r="I303" s="107"/>
    </row>
    <row r="304" ht="11.25">
      <c r="I304" s="107"/>
    </row>
    <row r="305" ht="11.25">
      <c r="I305" s="107"/>
    </row>
    <row r="306" ht="11.25">
      <c r="I306" s="107"/>
    </row>
    <row r="307" ht="11.25">
      <c r="I307" s="107"/>
    </row>
    <row r="308" ht="11.25">
      <c r="I308" s="107"/>
    </row>
    <row r="309" ht="11.25">
      <c r="I309" s="107"/>
    </row>
    <row r="310" ht="11.25">
      <c r="I310" s="107"/>
    </row>
    <row r="311" ht="11.25">
      <c r="I311" s="107"/>
    </row>
    <row r="312" ht="11.25">
      <c r="I312" s="107"/>
    </row>
    <row r="313" ht="11.25">
      <c r="I313" s="107"/>
    </row>
    <row r="314" ht="11.25">
      <c r="I314" s="107"/>
    </row>
    <row r="315" ht="11.25">
      <c r="I315" s="107"/>
    </row>
    <row r="316" ht="11.25">
      <c r="I316" s="107"/>
    </row>
    <row r="317" ht="11.25">
      <c r="I317" s="107"/>
    </row>
    <row r="318" ht="11.25">
      <c r="I318" s="107"/>
    </row>
    <row r="319" ht="11.25">
      <c r="I319" s="107"/>
    </row>
    <row r="320" ht="11.25">
      <c r="I320" s="107"/>
    </row>
    <row r="321" ht="11.25">
      <c r="I321" s="107"/>
    </row>
    <row r="322" ht="11.25">
      <c r="I322" s="107"/>
    </row>
    <row r="323" ht="11.25">
      <c r="I323" s="107"/>
    </row>
    <row r="324" ht="11.25">
      <c r="I324" s="107"/>
    </row>
    <row r="325" ht="11.25">
      <c r="I325" s="107"/>
    </row>
    <row r="326" ht="11.25">
      <c r="I326" s="107"/>
    </row>
    <row r="327" ht="11.25">
      <c r="I327" s="107"/>
    </row>
    <row r="328" ht="11.25">
      <c r="I328" s="107"/>
    </row>
    <row r="329" ht="11.25">
      <c r="I329" s="107"/>
    </row>
    <row r="330" ht="11.25">
      <c r="I330" s="107"/>
    </row>
    <row r="331" ht="11.25">
      <c r="I331" s="107"/>
    </row>
    <row r="332" ht="11.25">
      <c r="I332" s="107"/>
    </row>
    <row r="333" ht="11.25">
      <c r="I333" s="107"/>
    </row>
    <row r="334" ht="11.25">
      <c r="I334" s="107"/>
    </row>
    <row r="335" ht="11.25">
      <c r="I335" s="107"/>
    </row>
    <row r="336" ht="11.25">
      <c r="I336" s="107"/>
    </row>
    <row r="337" ht="11.25">
      <c r="I337" s="107"/>
    </row>
    <row r="338" ht="11.25">
      <c r="I338" s="107"/>
    </row>
    <row r="339" ht="11.25">
      <c r="I339" s="107"/>
    </row>
    <row r="340" ht="11.25">
      <c r="I340" s="107"/>
    </row>
    <row r="341" ht="11.25">
      <c r="I341" s="107"/>
    </row>
    <row r="342" ht="11.25">
      <c r="I342" s="107"/>
    </row>
    <row r="343" ht="11.25">
      <c r="I343" s="107"/>
    </row>
    <row r="344" ht="11.25">
      <c r="I344" s="107"/>
    </row>
    <row r="345" ht="11.25">
      <c r="I345" s="107"/>
    </row>
    <row r="346" ht="11.25">
      <c r="I346" s="107"/>
    </row>
    <row r="347" ht="11.25">
      <c r="I347" s="107"/>
    </row>
    <row r="348" ht="11.25">
      <c r="I348" s="107"/>
    </row>
    <row r="349" ht="11.25">
      <c r="I349" s="107"/>
    </row>
    <row r="350" ht="11.25">
      <c r="I350" s="107"/>
    </row>
    <row r="351" ht="11.25">
      <c r="I351" s="107"/>
    </row>
    <row r="352" ht="11.25">
      <c r="I352" s="107"/>
    </row>
    <row r="353" ht="11.25">
      <c r="I353" s="107"/>
    </row>
    <row r="354" ht="11.25">
      <c r="I354" s="107"/>
    </row>
    <row r="355" ht="11.25">
      <c r="I355" s="107"/>
    </row>
    <row r="356" ht="11.25">
      <c r="I356" s="107"/>
    </row>
    <row r="357" ht="11.25">
      <c r="I357" s="107"/>
    </row>
    <row r="358" ht="11.25">
      <c r="I358" s="107"/>
    </row>
    <row r="359" ht="11.25">
      <c r="I359" s="107"/>
    </row>
    <row r="360" ht="11.25">
      <c r="I360" s="107"/>
    </row>
    <row r="361" ht="11.25">
      <c r="I361" s="107"/>
    </row>
    <row r="362" ht="11.25">
      <c r="I362" s="107"/>
    </row>
    <row r="363" ht="11.25">
      <c r="I363" s="107"/>
    </row>
    <row r="364" ht="11.25">
      <c r="I364" s="107"/>
    </row>
    <row r="365" ht="11.25">
      <c r="I365" s="107"/>
    </row>
    <row r="366" ht="11.25">
      <c r="I366" s="107"/>
    </row>
    <row r="367" ht="11.25">
      <c r="I367" s="107"/>
    </row>
    <row r="368" ht="11.25">
      <c r="I368" s="107"/>
    </row>
    <row r="369" ht="11.25">
      <c r="I369" s="107"/>
    </row>
    <row r="370" ht="11.25">
      <c r="I370" s="107"/>
    </row>
    <row r="371" ht="11.25">
      <c r="I371" s="107"/>
    </row>
    <row r="372" ht="11.25">
      <c r="I372" s="107"/>
    </row>
    <row r="373" ht="11.25">
      <c r="I373" s="107"/>
    </row>
    <row r="374" ht="11.25">
      <c r="I374" s="107"/>
    </row>
    <row r="375" ht="11.25">
      <c r="I375" s="107"/>
    </row>
    <row r="376" ht="11.25">
      <c r="I376" s="107"/>
    </row>
    <row r="377" ht="11.25">
      <c r="I377" s="107"/>
    </row>
    <row r="378" ht="11.25">
      <c r="I378" s="107"/>
    </row>
    <row r="379" ht="11.25">
      <c r="I379" s="107"/>
    </row>
    <row r="380" ht="11.25">
      <c r="I380" s="107"/>
    </row>
    <row r="381" ht="11.25">
      <c r="I381" s="107"/>
    </row>
    <row r="382" ht="11.25">
      <c r="I382" s="107"/>
    </row>
    <row r="383" ht="11.25">
      <c r="I383" s="107"/>
    </row>
    <row r="384" ht="11.25">
      <c r="I384" s="107"/>
    </row>
    <row r="385" ht="11.25">
      <c r="I385" s="107"/>
    </row>
    <row r="386" ht="11.25">
      <c r="I386" s="107"/>
    </row>
    <row r="387" ht="11.25">
      <c r="I387" s="107"/>
    </row>
    <row r="388" ht="11.25">
      <c r="I388" s="107"/>
    </row>
    <row r="389" ht="11.25">
      <c r="I389" s="107"/>
    </row>
    <row r="390" ht="11.25">
      <c r="I390" s="107"/>
    </row>
    <row r="391" ht="11.25">
      <c r="I391" s="107"/>
    </row>
    <row r="392" ht="11.25">
      <c r="I392" s="107"/>
    </row>
    <row r="393" ht="11.25">
      <c r="I393" s="107"/>
    </row>
    <row r="394" ht="11.25">
      <c r="I394" s="107"/>
    </row>
    <row r="395" ht="11.25">
      <c r="I395" s="107"/>
    </row>
    <row r="396" ht="11.25">
      <c r="I396" s="107"/>
    </row>
    <row r="397" ht="11.25">
      <c r="I397" s="107"/>
    </row>
    <row r="398" ht="11.25">
      <c r="I398" s="107"/>
    </row>
    <row r="399" ht="11.25">
      <c r="I399" s="107"/>
    </row>
    <row r="400" ht="11.25">
      <c r="I400" s="107"/>
    </row>
    <row r="401" ht="11.25">
      <c r="I401" s="107"/>
    </row>
    <row r="402" ht="11.25">
      <c r="I402" s="107"/>
    </row>
    <row r="403" ht="11.25">
      <c r="I403" s="107"/>
    </row>
    <row r="404" ht="11.25">
      <c r="I404" s="107"/>
    </row>
    <row r="405" ht="11.25">
      <c r="I405" s="107"/>
    </row>
    <row r="406" ht="11.25">
      <c r="I406" s="107"/>
    </row>
    <row r="407" ht="11.25">
      <c r="I407" s="107"/>
    </row>
    <row r="408" ht="11.25">
      <c r="I408" s="107"/>
    </row>
    <row r="409" ht="11.25">
      <c r="I409" s="107"/>
    </row>
    <row r="410" ht="11.25">
      <c r="I410" s="107"/>
    </row>
    <row r="411" ht="11.25">
      <c r="I411" s="107"/>
    </row>
    <row r="412" ht="11.25">
      <c r="I412" s="107"/>
    </row>
    <row r="413" ht="11.25">
      <c r="I413" s="107"/>
    </row>
    <row r="414" ht="11.25">
      <c r="I414" s="107"/>
    </row>
    <row r="415" ht="11.25">
      <c r="I415" s="107"/>
    </row>
    <row r="416" ht="11.25">
      <c r="I416" s="107"/>
    </row>
    <row r="417" ht="11.25">
      <c r="I417" s="107"/>
    </row>
    <row r="418" ht="11.25">
      <c r="I418" s="107"/>
    </row>
    <row r="419" ht="11.25">
      <c r="I419" s="107"/>
    </row>
    <row r="420" ht="11.25">
      <c r="I420" s="107"/>
    </row>
    <row r="421" ht="11.25">
      <c r="I421" s="107"/>
    </row>
    <row r="422" ht="11.25">
      <c r="I422" s="107"/>
    </row>
    <row r="423" ht="11.25">
      <c r="I423" s="107"/>
    </row>
    <row r="424" ht="11.25">
      <c r="I424" s="107"/>
    </row>
    <row r="425" ht="11.25">
      <c r="I425" s="107"/>
    </row>
    <row r="426" ht="11.25">
      <c r="I426" s="107"/>
    </row>
    <row r="427" ht="11.25">
      <c r="I427" s="107"/>
    </row>
    <row r="428" ht="11.25">
      <c r="I428" s="107"/>
    </row>
    <row r="429" ht="11.25">
      <c r="I429" s="107"/>
    </row>
    <row r="430" ht="11.25">
      <c r="I430" s="107"/>
    </row>
    <row r="431" ht="11.25">
      <c r="I431" s="107"/>
    </row>
    <row r="432" ht="11.25">
      <c r="I432" s="107"/>
    </row>
    <row r="433" ht="11.25">
      <c r="I433" s="107"/>
    </row>
    <row r="434" ht="11.25">
      <c r="I434" s="107"/>
    </row>
    <row r="435" ht="11.25">
      <c r="I435" s="107"/>
    </row>
    <row r="436" ht="11.25">
      <c r="I436" s="107"/>
    </row>
    <row r="437" ht="11.25">
      <c r="I437" s="107"/>
    </row>
    <row r="438" ht="11.25">
      <c r="I438" s="107"/>
    </row>
    <row r="439" ht="11.25">
      <c r="I439" s="107"/>
    </row>
    <row r="440" ht="11.25">
      <c r="I440" s="107"/>
    </row>
    <row r="441" ht="11.25">
      <c r="I441" s="107"/>
    </row>
    <row r="442" ht="11.25">
      <c r="I442" s="107"/>
    </row>
    <row r="443" ht="11.25">
      <c r="I443" s="107"/>
    </row>
    <row r="444" ht="11.25">
      <c r="I444" s="107"/>
    </row>
    <row r="445" ht="11.25">
      <c r="I445" s="107"/>
    </row>
    <row r="446" ht="11.25">
      <c r="I446" s="107"/>
    </row>
    <row r="447" ht="11.25">
      <c r="I447" s="107"/>
    </row>
    <row r="448" ht="11.25">
      <c r="I448" s="107"/>
    </row>
    <row r="449" ht="11.25">
      <c r="I449" s="107"/>
    </row>
    <row r="450" ht="11.25">
      <c r="I450" s="107"/>
    </row>
    <row r="451" ht="11.25">
      <c r="I451" s="107"/>
    </row>
    <row r="452" ht="11.25">
      <c r="I452" s="107"/>
    </row>
    <row r="453" ht="11.25">
      <c r="I453" s="107"/>
    </row>
    <row r="454" ht="11.25">
      <c r="I454" s="107"/>
    </row>
    <row r="455" ht="11.25">
      <c r="I455" s="107"/>
    </row>
    <row r="456" ht="11.25">
      <c r="I456" s="107"/>
    </row>
    <row r="457" ht="11.25">
      <c r="I457" s="107"/>
    </row>
    <row r="458" ht="11.25">
      <c r="I458" s="107"/>
    </row>
    <row r="459" ht="11.25">
      <c r="I459" s="107"/>
    </row>
    <row r="460" ht="11.25">
      <c r="I460" s="107"/>
    </row>
    <row r="461" ht="11.25">
      <c r="I461" s="107"/>
    </row>
    <row r="462" ht="11.25">
      <c r="I462" s="107"/>
    </row>
    <row r="463" ht="11.25">
      <c r="I463" s="107"/>
    </row>
    <row r="464" ht="11.25">
      <c r="I464" s="107"/>
    </row>
    <row r="465" ht="11.25">
      <c r="I465" s="107"/>
    </row>
    <row r="466" ht="11.25">
      <c r="I466" s="107"/>
    </row>
    <row r="467" ht="11.25">
      <c r="I467" s="107"/>
    </row>
    <row r="468" ht="11.25">
      <c r="I468" s="107"/>
    </row>
    <row r="469" ht="11.25">
      <c r="I469" s="107"/>
    </row>
    <row r="470" ht="11.25">
      <c r="I470" s="107"/>
    </row>
    <row r="471" ht="11.25">
      <c r="I471" s="107"/>
    </row>
    <row r="472" ht="11.25">
      <c r="I472" s="107"/>
    </row>
    <row r="473" ht="11.25">
      <c r="I473" s="107"/>
    </row>
    <row r="474" ht="11.25">
      <c r="I474" s="107"/>
    </row>
    <row r="475" ht="11.25">
      <c r="I475" s="107"/>
    </row>
    <row r="476" ht="11.25">
      <c r="I476" s="107"/>
    </row>
    <row r="477" ht="11.25">
      <c r="I477" s="107"/>
    </row>
    <row r="478" ht="11.25">
      <c r="I478" s="107"/>
    </row>
    <row r="479" ht="11.25">
      <c r="I479" s="107"/>
    </row>
    <row r="480" ht="11.25">
      <c r="I480" s="107"/>
    </row>
    <row r="481" ht="11.25">
      <c r="I481" s="107"/>
    </row>
    <row r="482" ht="11.25">
      <c r="I482" s="107"/>
    </row>
    <row r="483" ht="11.25">
      <c r="I483" s="107"/>
    </row>
    <row r="484" ht="11.25">
      <c r="I484" s="107"/>
    </row>
    <row r="485" ht="11.25">
      <c r="I485" s="107"/>
    </row>
    <row r="486" ht="11.25">
      <c r="I486" s="107"/>
    </row>
    <row r="487" ht="11.25">
      <c r="I487" s="107"/>
    </row>
    <row r="488" ht="11.25">
      <c r="I488" s="107"/>
    </row>
    <row r="489" ht="11.25">
      <c r="I489" s="107"/>
    </row>
    <row r="490" ht="11.25">
      <c r="I490" s="107"/>
    </row>
    <row r="491" ht="11.25">
      <c r="I491" s="107"/>
    </row>
    <row r="492" ht="11.25">
      <c r="I492" s="107"/>
    </row>
    <row r="493" ht="11.25">
      <c r="I493" s="107"/>
    </row>
    <row r="494" ht="11.25">
      <c r="I494" s="107"/>
    </row>
    <row r="495" ht="11.25">
      <c r="I495" s="107"/>
    </row>
    <row r="496" ht="11.25">
      <c r="I496" s="107"/>
    </row>
    <row r="497" ht="11.25">
      <c r="I497" s="107"/>
    </row>
    <row r="498" ht="11.25">
      <c r="I498" s="107"/>
    </row>
    <row r="499" ht="11.25">
      <c r="I499" s="107"/>
    </row>
    <row r="500" ht="11.25">
      <c r="I500" s="107"/>
    </row>
    <row r="501" ht="11.25">
      <c r="I501" s="107"/>
    </row>
    <row r="502" ht="11.25">
      <c r="I502" s="107"/>
    </row>
    <row r="503" ht="11.25">
      <c r="I503" s="107"/>
    </row>
    <row r="504" ht="11.25">
      <c r="I504" s="107"/>
    </row>
    <row r="505" ht="11.25">
      <c r="I505" s="107"/>
    </row>
    <row r="506" ht="11.25">
      <c r="I506" s="107"/>
    </row>
    <row r="507" ht="11.25">
      <c r="I507" s="107"/>
    </row>
    <row r="508" ht="11.25">
      <c r="I508" s="107"/>
    </row>
    <row r="509" ht="11.25">
      <c r="I509" s="107"/>
    </row>
    <row r="510" ht="11.25">
      <c r="I510" s="107"/>
    </row>
    <row r="511" ht="11.25">
      <c r="I511" s="107"/>
    </row>
    <row r="512" ht="11.25">
      <c r="I512" s="107"/>
    </row>
    <row r="513" ht="11.25">
      <c r="I513" s="107"/>
    </row>
    <row r="514" ht="11.25">
      <c r="I514" s="107"/>
    </row>
    <row r="515" ht="11.25">
      <c r="I515" s="107"/>
    </row>
    <row r="516" ht="11.25">
      <c r="I516" s="107"/>
    </row>
    <row r="517" ht="11.25">
      <c r="I517" s="107"/>
    </row>
    <row r="518" ht="11.25">
      <c r="I518" s="107"/>
    </row>
    <row r="519" ht="11.25">
      <c r="I519" s="107"/>
    </row>
    <row r="520" ht="11.25">
      <c r="I520" s="107"/>
    </row>
    <row r="521" ht="11.25">
      <c r="I521" s="107"/>
    </row>
    <row r="522" ht="11.25">
      <c r="I522" s="107"/>
    </row>
    <row r="523" ht="11.25">
      <c r="I523" s="107"/>
    </row>
    <row r="524" ht="11.25">
      <c r="I524" s="107"/>
    </row>
    <row r="525" ht="11.25">
      <c r="I525" s="107"/>
    </row>
    <row r="526" ht="11.25">
      <c r="I526" s="107"/>
    </row>
    <row r="527" ht="11.25">
      <c r="I527" s="107"/>
    </row>
    <row r="528" ht="11.25">
      <c r="I528" s="107"/>
    </row>
    <row r="529" ht="11.25">
      <c r="I529" s="107"/>
    </row>
    <row r="530" ht="11.25">
      <c r="I530" s="107"/>
    </row>
    <row r="531" ht="11.25">
      <c r="I531" s="107"/>
    </row>
    <row r="532" ht="11.25">
      <c r="I532" s="107"/>
    </row>
    <row r="533" ht="11.25">
      <c r="I533" s="107"/>
    </row>
    <row r="534" ht="11.25">
      <c r="I534" s="107"/>
    </row>
    <row r="535" ht="11.25">
      <c r="I535" s="107"/>
    </row>
    <row r="536" ht="11.25">
      <c r="I536" s="107"/>
    </row>
    <row r="537" ht="11.25">
      <c r="I537" s="107"/>
    </row>
    <row r="538" ht="11.25">
      <c r="I538" s="107"/>
    </row>
    <row r="539" ht="11.25">
      <c r="I539" s="107"/>
    </row>
    <row r="540" ht="11.25">
      <c r="I540" s="107"/>
    </row>
    <row r="541" ht="11.25">
      <c r="I541" s="107"/>
    </row>
    <row r="542" ht="11.25">
      <c r="I542" s="107"/>
    </row>
    <row r="543" ht="11.25">
      <c r="I543" s="107"/>
    </row>
    <row r="544" ht="11.25">
      <c r="I544" s="107"/>
    </row>
    <row r="545" ht="11.25">
      <c r="I545" s="107"/>
    </row>
    <row r="546" ht="11.25">
      <c r="I546" s="107"/>
    </row>
    <row r="547" ht="11.25">
      <c r="I547" s="107"/>
    </row>
    <row r="548" ht="11.25">
      <c r="I548" s="107"/>
    </row>
    <row r="549" ht="11.25">
      <c r="I549" s="107"/>
    </row>
    <row r="550" ht="11.25">
      <c r="I550" s="107"/>
    </row>
    <row r="551" ht="11.25">
      <c r="I551" s="107"/>
    </row>
    <row r="552" ht="11.25">
      <c r="I552" s="107"/>
    </row>
    <row r="553" ht="11.25">
      <c r="I553" s="107"/>
    </row>
    <row r="554" ht="11.25">
      <c r="I554" s="107"/>
    </row>
    <row r="555" ht="11.25">
      <c r="I555" s="107"/>
    </row>
    <row r="556" ht="11.25">
      <c r="I556" s="107"/>
    </row>
    <row r="557" ht="11.25">
      <c r="I557" s="107"/>
    </row>
    <row r="558" ht="11.25">
      <c r="I558" s="107"/>
    </row>
    <row r="559" ht="11.25">
      <c r="I559" s="107"/>
    </row>
    <row r="560" ht="11.25">
      <c r="I560" s="107"/>
    </row>
    <row r="561" ht="11.25">
      <c r="I561" s="107"/>
    </row>
    <row r="562" ht="11.25">
      <c r="I562" s="107"/>
    </row>
    <row r="563" ht="11.25">
      <c r="I563" s="107"/>
    </row>
    <row r="564" ht="11.25">
      <c r="I564" s="107"/>
    </row>
    <row r="565" ht="11.25">
      <c r="I565" s="107"/>
    </row>
    <row r="566" ht="11.25">
      <c r="I566" s="107"/>
    </row>
    <row r="567" ht="11.25">
      <c r="I567" s="107"/>
    </row>
    <row r="568" ht="11.25">
      <c r="I568" s="107"/>
    </row>
    <row r="569" ht="11.25">
      <c r="I569" s="107"/>
    </row>
    <row r="570" ht="11.25">
      <c r="I570" s="107"/>
    </row>
    <row r="571" ht="11.25">
      <c r="I571" s="107"/>
    </row>
    <row r="572" ht="11.25">
      <c r="I572" s="107"/>
    </row>
    <row r="573" ht="11.25">
      <c r="I573" s="107"/>
    </row>
    <row r="574" ht="11.25">
      <c r="I574" s="107"/>
    </row>
    <row r="575" ht="11.25">
      <c r="I575" s="107"/>
    </row>
    <row r="576" ht="11.25">
      <c r="I576" s="107"/>
    </row>
    <row r="577" ht="11.25">
      <c r="I577" s="107"/>
    </row>
    <row r="578" ht="11.25">
      <c r="I578" s="107"/>
    </row>
    <row r="579" ht="11.25">
      <c r="I579" s="107"/>
    </row>
    <row r="580" ht="11.25">
      <c r="I580" s="107"/>
    </row>
    <row r="581" ht="11.25">
      <c r="I581" s="107"/>
    </row>
    <row r="582" ht="11.25">
      <c r="I582" s="107"/>
    </row>
    <row r="583" ht="11.25">
      <c r="I583" s="107"/>
    </row>
    <row r="584" ht="11.25">
      <c r="I584" s="107"/>
    </row>
    <row r="585" ht="11.25">
      <c r="I585" s="107"/>
    </row>
    <row r="586" ht="11.25">
      <c r="I586" s="107"/>
    </row>
    <row r="587" ht="11.25">
      <c r="I587" s="107"/>
    </row>
    <row r="588" ht="11.25">
      <c r="I588" s="107"/>
    </row>
    <row r="589" ht="11.25">
      <c r="I589" s="107"/>
    </row>
    <row r="590" ht="11.25">
      <c r="I590" s="107"/>
    </row>
    <row r="591" ht="11.25">
      <c r="I591" s="107"/>
    </row>
    <row r="592" ht="11.25">
      <c r="I592" s="107"/>
    </row>
    <row r="593" ht="11.25">
      <c r="I593" s="107"/>
    </row>
    <row r="594" ht="11.25">
      <c r="I594" s="107"/>
    </row>
    <row r="595" ht="11.25">
      <c r="I595" s="107"/>
    </row>
    <row r="596" ht="11.25">
      <c r="I596" s="107"/>
    </row>
    <row r="597" ht="11.25">
      <c r="I597" s="107"/>
    </row>
    <row r="598" ht="11.25">
      <c r="I598" s="107"/>
    </row>
    <row r="599" ht="11.25">
      <c r="I599" s="107"/>
    </row>
    <row r="600" ht="11.25">
      <c r="I600" s="107"/>
    </row>
    <row r="601" ht="11.25">
      <c r="I601" s="107"/>
    </row>
    <row r="602" ht="11.25">
      <c r="I602" s="107"/>
    </row>
    <row r="603" ht="11.25">
      <c r="I603" s="107"/>
    </row>
    <row r="604" ht="11.25">
      <c r="I604" s="107"/>
    </row>
    <row r="605" ht="11.25">
      <c r="I605" s="107"/>
    </row>
    <row r="606" ht="11.25">
      <c r="I606" s="107"/>
    </row>
    <row r="607" ht="11.25">
      <c r="I607" s="107"/>
    </row>
    <row r="608" ht="11.25">
      <c r="I608" s="107"/>
    </row>
    <row r="609" ht="11.25">
      <c r="I609" s="107"/>
    </row>
    <row r="610" ht="11.25">
      <c r="I610" s="107"/>
    </row>
    <row r="611" ht="11.25">
      <c r="I611" s="107"/>
    </row>
    <row r="612" ht="11.25">
      <c r="I612" s="107"/>
    </row>
    <row r="613" ht="11.25">
      <c r="I613" s="107"/>
    </row>
    <row r="614" ht="11.25">
      <c r="I614" s="107"/>
    </row>
    <row r="615" ht="11.25">
      <c r="I615" s="107"/>
    </row>
    <row r="616" ht="11.25">
      <c r="I616" s="107"/>
    </row>
    <row r="617" ht="11.25">
      <c r="I617" s="107"/>
    </row>
    <row r="618" ht="11.25">
      <c r="I618" s="107"/>
    </row>
    <row r="619" ht="11.25">
      <c r="I619" s="107"/>
    </row>
    <row r="620" ht="11.25">
      <c r="I620" s="107"/>
    </row>
    <row r="621" ht="11.25">
      <c r="I621" s="107"/>
    </row>
    <row r="622" ht="11.25">
      <c r="I622" s="107"/>
    </row>
    <row r="623" ht="11.25">
      <c r="I623" s="107"/>
    </row>
    <row r="624" ht="11.25">
      <c r="I624" s="107"/>
    </row>
    <row r="625" ht="11.25">
      <c r="I625" s="107"/>
    </row>
    <row r="626" ht="11.25">
      <c r="I626" s="107"/>
    </row>
    <row r="627" ht="11.25">
      <c r="I627" s="107"/>
    </row>
    <row r="628" ht="11.25">
      <c r="I628" s="107"/>
    </row>
    <row r="629" ht="11.25">
      <c r="I629" s="107"/>
    </row>
    <row r="630" ht="11.25">
      <c r="I630" s="107"/>
    </row>
    <row r="631" ht="11.25">
      <c r="I631" s="107"/>
    </row>
    <row r="632" ht="11.25">
      <c r="I632" s="107"/>
    </row>
    <row r="633" ht="11.25">
      <c r="I633" s="107"/>
    </row>
    <row r="634" ht="11.25">
      <c r="I634" s="107"/>
    </row>
    <row r="635" ht="11.25">
      <c r="I635" s="107"/>
    </row>
    <row r="636" ht="11.25">
      <c r="I636" s="107"/>
    </row>
    <row r="637" ht="11.25">
      <c r="I637" s="107"/>
    </row>
    <row r="638" ht="11.25">
      <c r="I638" s="107"/>
    </row>
    <row r="639" ht="11.25">
      <c r="I639" s="107"/>
    </row>
    <row r="640" ht="11.25">
      <c r="I640" s="107"/>
    </row>
    <row r="641" ht="11.25">
      <c r="I641" s="107"/>
    </row>
    <row r="642" ht="11.25">
      <c r="I642" s="107"/>
    </row>
    <row r="643" ht="11.25">
      <c r="I643" s="107"/>
    </row>
    <row r="644" ht="11.25">
      <c r="I644" s="107"/>
    </row>
    <row r="645" ht="11.25">
      <c r="I645" s="107"/>
    </row>
    <row r="646" ht="11.25">
      <c r="I646" s="107"/>
    </row>
    <row r="647" ht="11.25">
      <c r="I647" s="107"/>
    </row>
    <row r="648" ht="11.25">
      <c r="I648" s="107"/>
    </row>
    <row r="649" ht="11.25">
      <c r="I649" s="107"/>
    </row>
    <row r="650" ht="11.25">
      <c r="I650" s="107"/>
    </row>
    <row r="651" ht="11.25">
      <c r="I651" s="107"/>
    </row>
    <row r="652" ht="11.25">
      <c r="I652" s="107"/>
    </row>
    <row r="653" ht="11.25">
      <c r="I653" s="107"/>
    </row>
    <row r="654" ht="11.25">
      <c r="I654" s="107"/>
    </row>
    <row r="655" ht="11.25">
      <c r="I655" s="107"/>
    </row>
    <row r="656" ht="11.25">
      <c r="I656" s="107"/>
    </row>
    <row r="657" ht="11.25">
      <c r="I657" s="107"/>
    </row>
    <row r="658" ht="11.25">
      <c r="I658" s="107"/>
    </row>
    <row r="659" ht="11.25">
      <c r="I659" s="107"/>
    </row>
    <row r="660" ht="11.25">
      <c r="I660" s="107"/>
    </row>
    <row r="661" ht="11.25">
      <c r="I661" s="107"/>
    </row>
    <row r="662" ht="11.25">
      <c r="I662" s="107"/>
    </row>
    <row r="663" ht="11.25">
      <c r="I663" s="107"/>
    </row>
    <row r="664" ht="11.25">
      <c r="I664" s="107"/>
    </row>
    <row r="665" ht="11.25">
      <c r="I665" s="107"/>
    </row>
    <row r="666" ht="11.25">
      <c r="I666" s="107"/>
    </row>
    <row r="667" ht="11.25">
      <c r="I667" s="107"/>
    </row>
    <row r="668" ht="11.25">
      <c r="I668" s="107"/>
    </row>
    <row r="669" ht="11.25">
      <c r="I669" s="107"/>
    </row>
    <row r="670" ht="11.25">
      <c r="I670" s="107"/>
    </row>
    <row r="671" ht="11.25">
      <c r="I671" s="107"/>
    </row>
    <row r="672" ht="11.25">
      <c r="I672" s="107"/>
    </row>
    <row r="673" ht="11.25">
      <c r="I673" s="107"/>
    </row>
    <row r="674" ht="11.25">
      <c r="I674" s="107"/>
    </row>
    <row r="675" ht="11.25">
      <c r="I675" s="107"/>
    </row>
    <row r="676" ht="11.25">
      <c r="I676" s="107"/>
    </row>
    <row r="677" ht="11.25">
      <c r="I677" s="107"/>
    </row>
    <row r="678" ht="11.25">
      <c r="I678" s="107"/>
    </row>
    <row r="679" ht="11.25">
      <c r="I679" s="107"/>
    </row>
    <row r="680" ht="11.25">
      <c r="I680" s="107"/>
    </row>
    <row r="681" ht="11.25">
      <c r="I681" s="107"/>
    </row>
    <row r="682" ht="11.25">
      <c r="I682" s="107"/>
    </row>
    <row r="683" ht="11.25">
      <c r="I683" s="107"/>
    </row>
    <row r="684" ht="11.25">
      <c r="I684" s="107"/>
    </row>
    <row r="685" ht="11.25">
      <c r="I685" s="107"/>
    </row>
    <row r="686" ht="11.25">
      <c r="I686" s="107"/>
    </row>
    <row r="687" ht="11.25">
      <c r="I687" s="107"/>
    </row>
    <row r="688" ht="11.25">
      <c r="I688" s="107"/>
    </row>
    <row r="689" ht="11.25">
      <c r="I689" s="107"/>
    </row>
    <row r="690" ht="11.25">
      <c r="I690" s="107"/>
    </row>
    <row r="691" ht="11.25">
      <c r="I691" s="107"/>
    </row>
    <row r="692" ht="11.25">
      <c r="I692" s="107"/>
    </row>
    <row r="693" ht="11.25">
      <c r="I693" s="107"/>
    </row>
    <row r="694" ht="11.25">
      <c r="I694" s="107"/>
    </row>
    <row r="695" ht="11.25">
      <c r="I695" s="107"/>
    </row>
    <row r="696" ht="11.25">
      <c r="I696" s="107"/>
    </row>
    <row r="697" ht="11.25">
      <c r="I697" s="107"/>
    </row>
    <row r="698" ht="11.25">
      <c r="I698" s="107"/>
    </row>
    <row r="699" ht="11.25">
      <c r="I699" s="107"/>
    </row>
    <row r="700" ht="11.25">
      <c r="I700" s="107"/>
    </row>
    <row r="701" ht="11.25">
      <c r="I701" s="107"/>
    </row>
    <row r="702" ht="11.25">
      <c r="I702" s="107"/>
    </row>
    <row r="703" ht="11.25">
      <c r="I703" s="107"/>
    </row>
    <row r="704" ht="11.25">
      <c r="I704" s="107"/>
    </row>
    <row r="705" ht="11.25">
      <c r="I705" s="107"/>
    </row>
    <row r="706" ht="11.25">
      <c r="I706" s="107"/>
    </row>
    <row r="707" ht="11.25">
      <c r="I707" s="107"/>
    </row>
    <row r="708" ht="11.25">
      <c r="I708" s="107"/>
    </row>
    <row r="709" ht="11.25">
      <c r="I709" s="107"/>
    </row>
    <row r="710" ht="11.25">
      <c r="I710" s="107"/>
    </row>
    <row r="711" ht="11.25">
      <c r="I711" s="107"/>
    </row>
    <row r="712" ht="11.25">
      <c r="I712" s="107"/>
    </row>
    <row r="713" ht="11.25">
      <c r="I713" s="107"/>
    </row>
    <row r="714" ht="11.25">
      <c r="I714" s="107"/>
    </row>
    <row r="715" ht="11.25">
      <c r="I715" s="107"/>
    </row>
    <row r="716" ht="11.25">
      <c r="I716" s="107"/>
    </row>
    <row r="717" ht="11.25">
      <c r="I717" s="107"/>
    </row>
    <row r="718" ht="11.25">
      <c r="I718" s="107"/>
    </row>
    <row r="719" ht="11.25">
      <c r="I719" s="107"/>
    </row>
    <row r="720" ht="11.25">
      <c r="I720" s="107"/>
    </row>
    <row r="721" ht="11.25">
      <c r="I721" s="107"/>
    </row>
    <row r="722" ht="11.25">
      <c r="I722" s="107"/>
    </row>
    <row r="723" ht="11.25">
      <c r="I723" s="107"/>
    </row>
    <row r="724" ht="11.25">
      <c r="I724" s="107"/>
    </row>
    <row r="725" ht="11.25">
      <c r="I725" s="107"/>
    </row>
    <row r="726" ht="11.25">
      <c r="I726" s="107"/>
    </row>
    <row r="727" ht="11.25">
      <c r="I727" s="107"/>
    </row>
    <row r="728" ht="11.25">
      <c r="I728" s="107"/>
    </row>
    <row r="729" ht="11.25">
      <c r="I729" s="107"/>
    </row>
    <row r="730" ht="11.25">
      <c r="I730" s="107"/>
    </row>
    <row r="731" ht="11.25">
      <c r="I731" s="107"/>
    </row>
    <row r="732" ht="11.25">
      <c r="I732" s="107"/>
    </row>
    <row r="733" ht="11.25">
      <c r="I733" s="107"/>
    </row>
    <row r="734" ht="11.25">
      <c r="I734" s="107"/>
    </row>
    <row r="735" ht="11.25">
      <c r="I735" s="107"/>
    </row>
    <row r="736" ht="11.25">
      <c r="I736" s="107"/>
    </row>
    <row r="737" ht="11.25">
      <c r="I737" s="107"/>
    </row>
    <row r="738" ht="11.25">
      <c r="I738" s="107"/>
    </row>
    <row r="739" ht="11.25">
      <c r="I739" s="107"/>
    </row>
    <row r="740" ht="11.25">
      <c r="I740" s="107"/>
    </row>
    <row r="741" ht="11.25">
      <c r="I741" s="107"/>
    </row>
    <row r="742" ht="11.25">
      <c r="I742" s="107"/>
    </row>
    <row r="743" ht="11.25">
      <c r="I743" s="107"/>
    </row>
    <row r="744" ht="11.25">
      <c r="I744" s="107"/>
    </row>
    <row r="745" ht="11.25">
      <c r="I745" s="107"/>
    </row>
    <row r="746" ht="11.25">
      <c r="I746" s="107"/>
    </row>
    <row r="747" ht="11.25">
      <c r="I747" s="107"/>
    </row>
    <row r="748" ht="11.25">
      <c r="I748" s="107"/>
    </row>
    <row r="749" ht="11.25">
      <c r="I749" s="107"/>
    </row>
    <row r="750" ht="11.25">
      <c r="I750" s="107"/>
    </row>
    <row r="751" ht="11.25">
      <c r="I751" s="107"/>
    </row>
    <row r="752" ht="11.25">
      <c r="I752" s="107"/>
    </row>
    <row r="753" ht="11.25">
      <c r="I753" s="107"/>
    </row>
    <row r="754" ht="11.25">
      <c r="I754" s="107"/>
    </row>
    <row r="755" ht="11.25">
      <c r="I755" s="107"/>
    </row>
    <row r="756" ht="11.25">
      <c r="I756" s="107"/>
    </row>
    <row r="757" ht="11.25">
      <c r="I757" s="107"/>
    </row>
    <row r="758" ht="11.25">
      <c r="I758" s="107"/>
    </row>
    <row r="759" ht="11.25">
      <c r="I759" s="107"/>
    </row>
    <row r="760" ht="11.25">
      <c r="I760" s="107"/>
    </row>
    <row r="761" ht="11.25">
      <c r="I761" s="107"/>
    </row>
    <row r="762" ht="11.25">
      <c r="I762" s="107"/>
    </row>
    <row r="763" ht="11.25">
      <c r="I763" s="107"/>
    </row>
    <row r="764" ht="11.25">
      <c r="I764" s="107"/>
    </row>
    <row r="765" ht="11.25">
      <c r="I765" s="107"/>
    </row>
    <row r="766" ht="11.25">
      <c r="I766" s="107"/>
    </row>
    <row r="767" ht="11.25">
      <c r="I767" s="107"/>
    </row>
    <row r="768" ht="11.25">
      <c r="I768" s="107"/>
    </row>
    <row r="769" ht="11.25">
      <c r="I769" s="107"/>
    </row>
    <row r="770" ht="11.25">
      <c r="I770" s="107"/>
    </row>
    <row r="771" ht="11.25">
      <c r="I771" s="107"/>
    </row>
    <row r="772" ht="11.25">
      <c r="I772" s="107"/>
    </row>
    <row r="773" ht="11.25">
      <c r="I773" s="107"/>
    </row>
    <row r="774" ht="11.25">
      <c r="I774" s="107"/>
    </row>
    <row r="775" ht="11.25">
      <c r="I775" s="107"/>
    </row>
    <row r="776" ht="11.25">
      <c r="I776" s="107"/>
    </row>
    <row r="777" ht="11.25">
      <c r="I777" s="107"/>
    </row>
    <row r="778" ht="11.25">
      <c r="I778" s="107"/>
    </row>
    <row r="779" ht="11.25">
      <c r="I779" s="107"/>
    </row>
    <row r="780" ht="11.25">
      <c r="I780" s="107"/>
    </row>
    <row r="781" ht="11.25">
      <c r="I781" s="107"/>
    </row>
    <row r="782" ht="11.25">
      <c r="I782" s="107"/>
    </row>
    <row r="783" ht="11.25">
      <c r="I783" s="107"/>
    </row>
    <row r="784" ht="11.25">
      <c r="I784" s="107"/>
    </row>
    <row r="785" ht="11.25">
      <c r="I785" s="107"/>
    </row>
    <row r="786" ht="11.25">
      <c r="I786" s="107"/>
    </row>
    <row r="787" ht="11.25">
      <c r="I787" s="107"/>
    </row>
    <row r="788" ht="11.25">
      <c r="I788" s="107"/>
    </row>
    <row r="789" ht="11.25">
      <c r="I789" s="107"/>
    </row>
    <row r="790" ht="11.25">
      <c r="I790" s="107"/>
    </row>
    <row r="791" ht="11.25">
      <c r="I791" s="107"/>
    </row>
    <row r="792" ht="11.25">
      <c r="I792" s="107"/>
    </row>
    <row r="793" ht="11.25">
      <c r="I793" s="107"/>
    </row>
    <row r="794" ht="11.25">
      <c r="I794" s="107"/>
    </row>
    <row r="795" ht="11.25">
      <c r="I795" s="107"/>
    </row>
    <row r="796" ht="11.25">
      <c r="I796" s="107"/>
    </row>
    <row r="797" ht="11.25">
      <c r="I797" s="107"/>
    </row>
    <row r="798" ht="11.25">
      <c r="I798" s="107"/>
    </row>
    <row r="799" ht="11.25">
      <c r="I799" s="107"/>
    </row>
    <row r="800" ht="11.25">
      <c r="I800" s="107"/>
    </row>
    <row r="801" ht="11.25">
      <c r="I801" s="107"/>
    </row>
    <row r="802" ht="11.25">
      <c r="I802" s="107"/>
    </row>
    <row r="803" ht="11.25">
      <c r="I803" s="107"/>
    </row>
    <row r="804" ht="11.25">
      <c r="I804" s="107"/>
    </row>
    <row r="805" ht="11.25">
      <c r="I805" s="107"/>
    </row>
    <row r="806" ht="11.25">
      <c r="I806" s="107"/>
    </row>
    <row r="807" ht="11.25">
      <c r="I807" s="107"/>
    </row>
    <row r="808" ht="11.25">
      <c r="I808" s="107"/>
    </row>
    <row r="809" ht="11.25">
      <c r="I809" s="107"/>
    </row>
    <row r="810" ht="11.25">
      <c r="I810" s="107"/>
    </row>
    <row r="811" ht="11.25">
      <c r="I811" s="107"/>
    </row>
    <row r="812" ht="11.25">
      <c r="I812" s="107"/>
    </row>
    <row r="813" ht="11.25">
      <c r="I813" s="107"/>
    </row>
    <row r="814" ht="11.25">
      <c r="I814" s="107"/>
    </row>
    <row r="815" ht="11.25">
      <c r="I815" s="107"/>
    </row>
    <row r="816" ht="11.25">
      <c r="I816" s="107"/>
    </row>
    <row r="817" ht="11.25">
      <c r="I817" s="107"/>
    </row>
    <row r="818" ht="11.25">
      <c r="I818" s="107"/>
    </row>
    <row r="819" ht="11.25">
      <c r="I819" s="107"/>
    </row>
    <row r="820" ht="11.25">
      <c r="I820" s="107"/>
    </row>
    <row r="821" ht="11.25">
      <c r="I821" s="107"/>
    </row>
    <row r="822" ht="11.25">
      <c r="I822" s="107"/>
    </row>
    <row r="823" ht="11.25">
      <c r="I823" s="107"/>
    </row>
    <row r="824" ht="11.25">
      <c r="I824" s="107"/>
    </row>
    <row r="825" ht="11.25">
      <c r="I825" s="107"/>
    </row>
    <row r="826" ht="11.25">
      <c r="I826" s="107"/>
    </row>
    <row r="827" ht="11.25">
      <c r="I827" s="107"/>
    </row>
    <row r="828" ht="11.25">
      <c r="I828" s="107"/>
    </row>
    <row r="829" ht="11.25">
      <c r="I829" s="107"/>
    </row>
    <row r="830" ht="11.25">
      <c r="I830" s="107"/>
    </row>
    <row r="831" ht="11.25">
      <c r="I831" s="107"/>
    </row>
    <row r="832" ht="11.25">
      <c r="I832" s="107"/>
    </row>
    <row r="833" ht="11.25">
      <c r="I833" s="10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</cp:lastModifiedBy>
  <cp:lastPrinted>2009-05-22T04:21:34Z</cp:lastPrinted>
  <dcterms:created xsi:type="dcterms:W3CDTF">2007-07-17T04:31:37Z</dcterms:created>
  <dcterms:modified xsi:type="dcterms:W3CDTF">2009-12-15T11:43:13Z</dcterms:modified>
  <cp:category/>
  <cp:version/>
  <cp:contentType/>
  <cp:contentStatus/>
</cp:coreProperties>
</file>