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<sst xmlns="http://schemas.openxmlformats.org/spreadsheetml/2006/main" count="107" uniqueCount="45">
  <si>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</si>
  <si>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</si>
  <si>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</si>
  <si>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</si>
  <si>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</si>
  <si>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</si>
  <si>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</si>
  <si>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</si>
  <si>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</si>
  <si>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</si>
  <si>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</si>
  <si>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</si>
  <si>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</si>
  <si>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</si>
  <si>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</si>
  <si>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</si>
  <si>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</si>
  <si>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</si>
  <si>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</si>
  <si>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</si>
  <si>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</si>
  <si>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</si>
  <si>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</si>
  <si>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</si>
  <si>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</si>
  <si>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</si>
  <si>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</si>
  <si>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</si>
  <si>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</si>
  <si>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</si>
  <si>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</si>
  <si>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</si>
  <si>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</si>
  <si>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</si>
  <si>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</si>
  <si>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</si>
  <si>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</si>
  <si>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</si>
  <si>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</si>
  <si>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Процент исполнения</t>
  </si>
  <si>
    <t>Фактически поступило на 01.05.2007г</t>
  </si>
  <si>
    <t>Фактически поступило на 01.05.2008г</t>
  </si>
  <si>
    <t>Фактически исполнено на 01.05.2007г</t>
  </si>
  <si>
    <t>Фактически исполнено на 01.05.2008г</t>
  </si>
  <si>
    <t xml:space="preserve">     Анализ исполнения бюджетов поселений Шумерлинского района по состоянию на 01.05.2008г.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</si>
</sst>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2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2" fillId="0" borderId="16" xfId="53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vertical="center" wrapText="1"/>
    </xf>
    <xf numFmtId="165" fontId="1" fillId="0" borderId="16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/>
      <protection locked="0"/>
    </xf>
    <xf numFmtId="166" fontId="1" fillId="0" borderId="16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Лист3!$B$13:$BM$13</c:f>
              <c:numCache>
                <c:ptCount val="66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  <c:pt idx="62">
                  <c:v>73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Лист3!$B$14:$BM$14</c:f>
              <c:numCache>
                <c:ptCount val="66"/>
                <c:pt idx="0">
                  <c:v>0</c:v>
                </c:pt>
                <c:pt idx="1">
                  <c:v>1408.9</c:v>
                </c:pt>
                <c:pt idx="2">
                  <c:v>388.5</c:v>
                </c:pt>
                <c:pt idx="3">
                  <c:v>27.574703669529416</c:v>
                </c:pt>
                <c:pt idx="4">
                  <c:v>703.6</c:v>
                </c:pt>
                <c:pt idx="5">
                  <c:v>156.6</c:v>
                </c:pt>
                <c:pt idx="6">
                  <c:v>22.256964184195564</c:v>
                </c:pt>
                <c:pt idx="7">
                  <c:v>162.7</c:v>
                </c:pt>
                <c:pt idx="8">
                  <c:v>68.4</c:v>
                </c:pt>
                <c:pt idx="9">
                  <c:v>42.040565457897976</c:v>
                </c:pt>
                <c:pt idx="13">
                  <c:v>13</c:v>
                </c:pt>
                <c:pt idx="14">
                  <c:v>2.8</c:v>
                </c:pt>
                <c:pt idx="15">
                  <c:v>21.538461538461537</c:v>
                </c:pt>
                <c:pt idx="16">
                  <c:v>7</c:v>
                </c:pt>
                <c:pt idx="17">
                  <c:v>2</c:v>
                </c:pt>
                <c:pt idx="18">
                  <c:v>28.57142857142857</c:v>
                </c:pt>
                <c:pt idx="19">
                  <c:v>247.9</c:v>
                </c:pt>
                <c:pt idx="20">
                  <c:v>59.4</c:v>
                </c:pt>
                <c:pt idx="21">
                  <c:v>23.96127470754336</c:v>
                </c:pt>
                <c:pt idx="23">
                  <c:v>6.9</c:v>
                </c:pt>
                <c:pt idx="25">
                  <c:v>0</c:v>
                </c:pt>
                <c:pt idx="26">
                  <c:v>649.1</c:v>
                </c:pt>
                <c:pt idx="27">
                  <c:v>217.3</c:v>
                </c:pt>
                <c:pt idx="28">
                  <c:v>33.4771221691573</c:v>
                </c:pt>
                <c:pt idx="29">
                  <c:v>612.9</c:v>
                </c:pt>
                <c:pt idx="30">
                  <c:v>205.1</c:v>
                </c:pt>
                <c:pt idx="31">
                  <c:v>33.46386033610703</c:v>
                </c:pt>
                <c:pt idx="33">
                  <c:v>56.2</c:v>
                </c:pt>
                <c:pt idx="34">
                  <c:v>14.6</c:v>
                </c:pt>
                <c:pt idx="35">
                  <c:v>25.97864768683274</c:v>
                </c:pt>
                <c:pt idx="36">
                  <c:v>1408.9</c:v>
                </c:pt>
                <c:pt idx="37">
                  <c:v>470</c:v>
                </c:pt>
                <c:pt idx="38">
                  <c:v>33.35935836468166</c:v>
                </c:pt>
                <c:pt idx="39">
                  <c:v>591.9</c:v>
                </c:pt>
                <c:pt idx="40">
                  <c:v>229.4</c:v>
                </c:pt>
                <c:pt idx="41">
                  <c:v>38.75654671397196</c:v>
                </c:pt>
                <c:pt idx="42">
                  <c:v>589.9</c:v>
                </c:pt>
                <c:pt idx="43">
                  <c:v>229.4</c:v>
                </c:pt>
                <c:pt idx="44">
                  <c:v>38.88794710967961</c:v>
                </c:pt>
                <c:pt idx="45">
                  <c:v>30</c:v>
                </c:pt>
                <c:pt idx="48">
                  <c:v>124.2</c:v>
                </c:pt>
                <c:pt idx="49">
                  <c:v>32.1</c:v>
                </c:pt>
                <c:pt idx="50">
                  <c:v>25.845410628019323</c:v>
                </c:pt>
                <c:pt idx="51">
                  <c:v>511.4</c:v>
                </c:pt>
                <c:pt idx="52">
                  <c:v>199.2</c:v>
                </c:pt>
                <c:pt idx="53">
                  <c:v>38.9518967540086</c:v>
                </c:pt>
                <c:pt idx="54">
                  <c:v>368</c:v>
                </c:pt>
                <c:pt idx="55">
                  <c:v>125.8</c:v>
                </c:pt>
                <c:pt idx="56">
                  <c:v>34.18478260869565</c:v>
                </c:pt>
                <c:pt idx="57">
                  <c:v>104.6</c:v>
                </c:pt>
                <c:pt idx="58">
                  <c:v>67.6</c:v>
                </c:pt>
                <c:pt idx="59">
                  <c:v>64.62715105162525</c:v>
                </c:pt>
                <c:pt idx="62">
                  <c:v>0</c:v>
                </c:pt>
                <c:pt idx="63">
                  <c:v>0</c:v>
                </c:pt>
                <c:pt idx="64">
                  <c:v>-81.5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Лист3!$B$15:$BM$15</c:f>
              <c:numCache>
                <c:ptCount val="66"/>
                <c:pt idx="0">
                  <c:v>0</c:v>
                </c:pt>
                <c:pt idx="1">
                  <c:v>1316.7</c:v>
                </c:pt>
                <c:pt idx="2">
                  <c:v>631.2</c:v>
                </c:pt>
                <c:pt idx="3">
                  <c:v>47.93802688539531</c:v>
                </c:pt>
                <c:pt idx="4">
                  <c:v>165.9</c:v>
                </c:pt>
                <c:pt idx="5">
                  <c:v>37.1</c:v>
                </c:pt>
                <c:pt idx="6">
                  <c:v>22.362869198312236</c:v>
                </c:pt>
                <c:pt idx="7">
                  <c:v>127.1</c:v>
                </c:pt>
                <c:pt idx="8">
                  <c:v>31.1</c:v>
                </c:pt>
                <c:pt idx="9">
                  <c:v>24.468922108575928</c:v>
                </c:pt>
                <c:pt idx="13">
                  <c:v>28</c:v>
                </c:pt>
                <c:pt idx="14">
                  <c:v>2.6</c:v>
                </c:pt>
                <c:pt idx="15">
                  <c:v>9.285714285714286</c:v>
                </c:pt>
                <c:pt idx="16">
                  <c:v>2</c:v>
                </c:pt>
                <c:pt idx="17">
                  <c:v>1.3</c:v>
                </c:pt>
                <c:pt idx="18">
                  <c:v>65</c:v>
                </c:pt>
                <c:pt idx="19">
                  <c:v>8.8</c:v>
                </c:pt>
                <c:pt idx="20">
                  <c:v>0.9</c:v>
                </c:pt>
                <c:pt idx="21">
                  <c:v>10.227272727272727</c:v>
                </c:pt>
                <c:pt idx="26">
                  <c:v>1101.8</c:v>
                </c:pt>
                <c:pt idx="27">
                  <c:v>567</c:v>
                </c:pt>
                <c:pt idx="28">
                  <c:v>51.46124523506989</c:v>
                </c:pt>
                <c:pt idx="29">
                  <c:v>786.8</c:v>
                </c:pt>
                <c:pt idx="30">
                  <c:v>276.1</c:v>
                </c:pt>
                <c:pt idx="31">
                  <c:v>35.09150991357398</c:v>
                </c:pt>
                <c:pt idx="33">
                  <c:v>49</c:v>
                </c:pt>
                <c:pt idx="34">
                  <c:v>27.1</c:v>
                </c:pt>
                <c:pt idx="35">
                  <c:v>55.3061224489796</c:v>
                </c:pt>
                <c:pt idx="36">
                  <c:v>1316.7</c:v>
                </c:pt>
                <c:pt idx="37">
                  <c:v>292.2</c:v>
                </c:pt>
                <c:pt idx="38">
                  <c:v>22.19184324447482</c:v>
                </c:pt>
                <c:pt idx="39">
                  <c:v>527.5</c:v>
                </c:pt>
                <c:pt idx="40">
                  <c:v>210.8</c:v>
                </c:pt>
                <c:pt idx="41">
                  <c:v>39.96208530805687</c:v>
                </c:pt>
                <c:pt idx="42">
                  <c:v>524</c:v>
                </c:pt>
                <c:pt idx="43">
                  <c:v>210.8</c:v>
                </c:pt>
                <c:pt idx="44">
                  <c:v>40.229007633587784</c:v>
                </c:pt>
                <c:pt idx="47">
                  <c:v>0</c:v>
                </c:pt>
                <c:pt idx="48">
                  <c:v>141.5</c:v>
                </c:pt>
                <c:pt idx="49">
                  <c:v>20</c:v>
                </c:pt>
                <c:pt idx="50">
                  <c:v>14.13427561837456</c:v>
                </c:pt>
                <c:pt idx="51">
                  <c:v>254</c:v>
                </c:pt>
                <c:pt idx="52">
                  <c:v>51.7</c:v>
                </c:pt>
                <c:pt idx="53">
                  <c:v>20.35433070866142</c:v>
                </c:pt>
                <c:pt idx="54">
                  <c:v>223.3</c:v>
                </c:pt>
                <c:pt idx="55">
                  <c:v>50.2</c:v>
                </c:pt>
                <c:pt idx="56">
                  <c:v>22.480967308553517</c:v>
                </c:pt>
                <c:pt idx="57">
                  <c:v>12.3</c:v>
                </c:pt>
                <c:pt idx="59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339.00000000000006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Лист3!$B$16:$BM$16</c:f>
              <c:numCache>
                <c:ptCount val="66"/>
                <c:pt idx="0">
                  <c:v>0</c:v>
                </c:pt>
                <c:pt idx="1">
                  <c:v>1587.6000000000001</c:v>
                </c:pt>
                <c:pt idx="2">
                  <c:v>548.6</c:v>
                </c:pt>
                <c:pt idx="3">
                  <c:v>34.55530360292265</c:v>
                </c:pt>
                <c:pt idx="4">
                  <c:v>182.9</c:v>
                </c:pt>
                <c:pt idx="5">
                  <c:v>47.5</c:v>
                </c:pt>
                <c:pt idx="6">
                  <c:v>25.970475669764898</c:v>
                </c:pt>
                <c:pt idx="7">
                  <c:v>119.7</c:v>
                </c:pt>
                <c:pt idx="8">
                  <c:v>28</c:v>
                </c:pt>
                <c:pt idx="9">
                  <c:v>23.391812865497073</c:v>
                </c:pt>
                <c:pt idx="13">
                  <c:v>28</c:v>
                </c:pt>
                <c:pt idx="14">
                  <c:v>11.2</c:v>
                </c:pt>
                <c:pt idx="15">
                  <c:v>40</c:v>
                </c:pt>
                <c:pt idx="16">
                  <c:v>4</c:v>
                </c:pt>
                <c:pt idx="17">
                  <c:v>2.3</c:v>
                </c:pt>
                <c:pt idx="18">
                  <c:v>57.49999999999999</c:v>
                </c:pt>
                <c:pt idx="19">
                  <c:v>17.4</c:v>
                </c:pt>
                <c:pt idx="20">
                  <c:v>4.6</c:v>
                </c:pt>
                <c:pt idx="21">
                  <c:v>26.436781609195403</c:v>
                </c:pt>
                <c:pt idx="23">
                  <c:v>13.8</c:v>
                </c:pt>
                <c:pt idx="25">
                  <c:v>0</c:v>
                </c:pt>
                <c:pt idx="26">
                  <c:v>1371.2</c:v>
                </c:pt>
                <c:pt idx="27">
                  <c:v>480.4</c:v>
                </c:pt>
                <c:pt idx="28">
                  <c:v>35.035005834305714</c:v>
                </c:pt>
                <c:pt idx="29">
                  <c:v>1335</c:v>
                </c:pt>
                <c:pt idx="30">
                  <c:v>468.3</c:v>
                </c:pt>
                <c:pt idx="31">
                  <c:v>35.07865168539326</c:v>
                </c:pt>
                <c:pt idx="33">
                  <c:v>33.5</c:v>
                </c:pt>
                <c:pt idx="34">
                  <c:v>20.7</c:v>
                </c:pt>
                <c:pt idx="35">
                  <c:v>61.7910447761194</c:v>
                </c:pt>
                <c:pt idx="36">
                  <c:v>1587.6000000000001</c:v>
                </c:pt>
                <c:pt idx="37">
                  <c:v>464.7</c:v>
                </c:pt>
                <c:pt idx="38">
                  <c:v>29.270597127739983</c:v>
                </c:pt>
                <c:pt idx="39">
                  <c:v>605.9</c:v>
                </c:pt>
                <c:pt idx="40">
                  <c:v>194.9</c:v>
                </c:pt>
                <c:pt idx="41">
                  <c:v>32.16702426142928</c:v>
                </c:pt>
                <c:pt idx="42">
                  <c:v>602.5</c:v>
                </c:pt>
                <c:pt idx="43">
                  <c:v>194.9</c:v>
                </c:pt>
                <c:pt idx="44">
                  <c:v>32.34854771784232</c:v>
                </c:pt>
                <c:pt idx="45">
                  <c:v>15</c:v>
                </c:pt>
                <c:pt idx="47">
                  <c:v>0</c:v>
                </c:pt>
                <c:pt idx="48">
                  <c:v>133.1</c:v>
                </c:pt>
                <c:pt idx="49">
                  <c:v>38.9</c:v>
                </c:pt>
                <c:pt idx="50">
                  <c:v>29.226145755071375</c:v>
                </c:pt>
                <c:pt idx="51">
                  <c:v>630.6</c:v>
                </c:pt>
                <c:pt idx="52">
                  <c:v>210.6</c:v>
                </c:pt>
                <c:pt idx="53">
                  <c:v>33.39676498572788</c:v>
                </c:pt>
                <c:pt idx="54">
                  <c:v>444.8</c:v>
                </c:pt>
                <c:pt idx="55">
                  <c:v>151.6</c:v>
                </c:pt>
                <c:pt idx="56">
                  <c:v>34.08273381294964</c:v>
                </c:pt>
                <c:pt idx="57">
                  <c:v>122.5</c:v>
                </c:pt>
                <c:pt idx="58">
                  <c:v>33.7</c:v>
                </c:pt>
                <c:pt idx="59">
                  <c:v>27.510204081632654</c:v>
                </c:pt>
                <c:pt idx="62">
                  <c:v>0</c:v>
                </c:pt>
                <c:pt idx="63">
                  <c:v>0</c:v>
                </c:pt>
                <c:pt idx="64">
                  <c:v>83.90000000000003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Лист3!$B$17:$BM$17</c:f>
              <c:numCache>
                <c:ptCount val="66"/>
                <c:pt idx="0">
                  <c:v>0</c:v>
                </c:pt>
                <c:pt idx="1">
                  <c:v>1332.1000000000001</c:v>
                </c:pt>
                <c:pt idx="2">
                  <c:v>438.40000000000003</c:v>
                </c:pt>
                <c:pt idx="3">
                  <c:v>32.91044215899707</c:v>
                </c:pt>
                <c:pt idx="4">
                  <c:v>277.90000000000003</c:v>
                </c:pt>
                <c:pt idx="5">
                  <c:v>77.20000000000002</c:v>
                </c:pt>
                <c:pt idx="6">
                  <c:v>27.77977689816481</c:v>
                </c:pt>
                <c:pt idx="7">
                  <c:v>235.8</c:v>
                </c:pt>
                <c:pt idx="8">
                  <c:v>61.4</c:v>
                </c:pt>
                <c:pt idx="9">
                  <c:v>26.03901611535199</c:v>
                </c:pt>
                <c:pt idx="13">
                  <c:v>13</c:v>
                </c:pt>
                <c:pt idx="14">
                  <c:v>2.6</c:v>
                </c:pt>
                <c:pt idx="15">
                  <c:v>20</c:v>
                </c:pt>
                <c:pt idx="16">
                  <c:v>3</c:v>
                </c:pt>
                <c:pt idx="17">
                  <c:v>0.9</c:v>
                </c:pt>
                <c:pt idx="18">
                  <c:v>30</c:v>
                </c:pt>
                <c:pt idx="19">
                  <c:v>23.5</c:v>
                </c:pt>
                <c:pt idx="20">
                  <c:v>10.9</c:v>
                </c:pt>
                <c:pt idx="21">
                  <c:v>46.38297872340426</c:v>
                </c:pt>
                <c:pt idx="23">
                  <c:v>2.6</c:v>
                </c:pt>
                <c:pt idx="24">
                  <c:v>1.4</c:v>
                </c:pt>
                <c:pt idx="25">
                  <c:v>53.84615384615385</c:v>
                </c:pt>
                <c:pt idx="26">
                  <c:v>1013.2</c:v>
                </c:pt>
                <c:pt idx="27">
                  <c:v>354.9</c:v>
                </c:pt>
                <c:pt idx="28">
                  <c:v>35.02763521515988</c:v>
                </c:pt>
                <c:pt idx="29">
                  <c:v>977</c:v>
                </c:pt>
                <c:pt idx="30">
                  <c:v>342.8</c:v>
                </c:pt>
                <c:pt idx="31">
                  <c:v>35.087001023541454</c:v>
                </c:pt>
                <c:pt idx="33">
                  <c:v>41</c:v>
                </c:pt>
                <c:pt idx="34">
                  <c:v>6.3</c:v>
                </c:pt>
                <c:pt idx="35">
                  <c:v>15.365853658536585</c:v>
                </c:pt>
                <c:pt idx="36">
                  <c:v>1332.1000000000001</c:v>
                </c:pt>
                <c:pt idx="37">
                  <c:v>449.4</c:v>
                </c:pt>
                <c:pt idx="38">
                  <c:v>33.736205990541244</c:v>
                </c:pt>
                <c:pt idx="39">
                  <c:v>651.7</c:v>
                </c:pt>
                <c:pt idx="40">
                  <c:v>247.3</c:v>
                </c:pt>
                <c:pt idx="41">
                  <c:v>37.946908086542884</c:v>
                </c:pt>
                <c:pt idx="42">
                  <c:v>649.7</c:v>
                </c:pt>
                <c:pt idx="43">
                  <c:v>247.3</c:v>
                </c:pt>
                <c:pt idx="44">
                  <c:v>38.06372171771587</c:v>
                </c:pt>
                <c:pt idx="45">
                  <c:v>15</c:v>
                </c:pt>
                <c:pt idx="47">
                  <c:v>0</c:v>
                </c:pt>
                <c:pt idx="48">
                  <c:v>70</c:v>
                </c:pt>
                <c:pt idx="49">
                  <c:v>21.3</c:v>
                </c:pt>
                <c:pt idx="50">
                  <c:v>30.428571428571427</c:v>
                </c:pt>
                <c:pt idx="51">
                  <c:v>447.3</c:v>
                </c:pt>
                <c:pt idx="52">
                  <c:v>170.8</c:v>
                </c:pt>
                <c:pt idx="53">
                  <c:v>38.18466353677621</c:v>
                </c:pt>
                <c:pt idx="54">
                  <c:v>322.6</c:v>
                </c:pt>
                <c:pt idx="55">
                  <c:v>121.7</c:v>
                </c:pt>
                <c:pt idx="56">
                  <c:v>37.72473651580905</c:v>
                </c:pt>
                <c:pt idx="57">
                  <c:v>31.6</c:v>
                </c:pt>
                <c:pt idx="58">
                  <c:v>8.2</c:v>
                </c:pt>
                <c:pt idx="59">
                  <c:v>25.949367088607588</c:v>
                </c:pt>
                <c:pt idx="62">
                  <c:v>0</c:v>
                </c:pt>
                <c:pt idx="63">
                  <c:v>0</c:v>
                </c:pt>
                <c:pt idx="64">
                  <c:v>-10.999999999999943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Лист3!$B$18:$BM$18</c:f>
              <c:numCache>
                <c:ptCount val="66"/>
                <c:pt idx="0">
                  <c:v>0</c:v>
                </c:pt>
                <c:pt idx="1">
                  <c:v>1134.6</c:v>
                </c:pt>
                <c:pt idx="2">
                  <c:v>374.1</c:v>
                </c:pt>
                <c:pt idx="3">
                  <c:v>32.97197250132206</c:v>
                </c:pt>
                <c:pt idx="4">
                  <c:v>284.7</c:v>
                </c:pt>
                <c:pt idx="5">
                  <c:v>68.1</c:v>
                </c:pt>
                <c:pt idx="6">
                  <c:v>23.91991570073762</c:v>
                </c:pt>
                <c:pt idx="7">
                  <c:v>111.8</c:v>
                </c:pt>
                <c:pt idx="8">
                  <c:v>34.3</c:v>
                </c:pt>
                <c:pt idx="9">
                  <c:v>30.679785330948118</c:v>
                </c:pt>
                <c:pt idx="10">
                  <c:v>0.1</c:v>
                </c:pt>
                <c:pt idx="13">
                  <c:v>16</c:v>
                </c:pt>
                <c:pt idx="14">
                  <c:v>2.3</c:v>
                </c:pt>
                <c:pt idx="15">
                  <c:v>14.374999999999998</c:v>
                </c:pt>
                <c:pt idx="16">
                  <c:v>126</c:v>
                </c:pt>
                <c:pt idx="17">
                  <c:v>21.2</c:v>
                </c:pt>
                <c:pt idx="18">
                  <c:v>16.825396825396822</c:v>
                </c:pt>
                <c:pt idx="19">
                  <c:v>3.2</c:v>
                </c:pt>
                <c:pt idx="20">
                  <c:v>4.5</c:v>
                </c:pt>
                <c:pt idx="21">
                  <c:v>140.625</c:v>
                </c:pt>
                <c:pt idx="23">
                  <c:v>27.6</c:v>
                </c:pt>
                <c:pt idx="24">
                  <c:v>4.5</c:v>
                </c:pt>
                <c:pt idx="25">
                  <c:v>16.304347826086957</c:v>
                </c:pt>
                <c:pt idx="26">
                  <c:v>815.9</c:v>
                </c:pt>
                <c:pt idx="27">
                  <c:v>295.6</c:v>
                </c:pt>
                <c:pt idx="28">
                  <c:v>36.229930138497366</c:v>
                </c:pt>
                <c:pt idx="29">
                  <c:v>779.6</c:v>
                </c:pt>
                <c:pt idx="30">
                  <c:v>283.5</c:v>
                </c:pt>
                <c:pt idx="31">
                  <c:v>36.364802462801435</c:v>
                </c:pt>
                <c:pt idx="33">
                  <c:v>34</c:v>
                </c:pt>
                <c:pt idx="34">
                  <c:v>10.4</c:v>
                </c:pt>
                <c:pt idx="35">
                  <c:v>30.58823529411765</c:v>
                </c:pt>
                <c:pt idx="36">
                  <c:v>1134.6</c:v>
                </c:pt>
                <c:pt idx="37">
                  <c:v>376.2</c:v>
                </c:pt>
                <c:pt idx="38">
                  <c:v>33.15705975674247</c:v>
                </c:pt>
                <c:pt idx="39">
                  <c:v>554.6</c:v>
                </c:pt>
                <c:pt idx="40">
                  <c:v>203.3</c:v>
                </c:pt>
                <c:pt idx="41">
                  <c:v>36.657050126217094</c:v>
                </c:pt>
                <c:pt idx="42">
                  <c:v>550</c:v>
                </c:pt>
                <c:pt idx="43">
                  <c:v>203.3</c:v>
                </c:pt>
                <c:pt idx="44">
                  <c:v>36.96363636363637</c:v>
                </c:pt>
                <c:pt idx="47">
                  <c:v>0</c:v>
                </c:pt>
                <c:pt idx="48">
                  <c:v>85.4</c:v>
                </c:pt>
                <c:pt idx="49">
                  <c:v>18</c:v>
                </c:pt>
                <c:pt idx="50">
                  <c:v>21.077283372365336</c:v>
                </c:pt>
                <c:pt idx="51">
                  <c:v>365.6</c:v>
                </c:pt>
                <c:pt idx="52">
                  <c:v>146.1</c:v>
                </c:pt>
                <c:pt idx="53">
                  <c:v>39.9617067833698</c:v>
                </c:pt>
                <c:pt idx="54">
                  <c:v>285.7</c:v>
                </c:pt>
                <c:pt idx="55">
                  <c:v>122.2</c:v>
                </c:pt>
                <c:pt idx="56">
                  <c:v>42.77213860693035</c:v>
                </c:pt>
                <c:pt idx="57">
                  <c:v>48.5</c:v>
                </c:pt>
                <c:pt idx="58">
                  <c:v>13.3</c:v>
                </c:pt>
                <c:pt idx="59">
                  <c:v>27.422680412371136</c:v>
                </c:pt>
                <c:pt idx="62">
                  <c:v>0</c:v>
                </c:pt>
                <c:pt idx="63">
                  <c:v>0</c:v>
                </c:pt>
                <c:pt idx="64">
                  <c:v>-2.099999999999966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Лист3!$B$19:$BM$19</c:f>
              <c:numCache>
                <c:ptCount val="66"/>
                <c:pt idx="0">
                  <c:v>0</c:v>
                </c:pt>
                <c:pt idx="1">
                  <c:v>1230.6</c:v>
                </c:pt>
                <c:pt idx="2">
                  <c:v>435.40000000000003</c:v>
                </c:pt>
                <c:pt idx="3">
                  <c:v>35.38111490329921</c:v>
                </c:pt>
                <c:pt idx="4">
                  <c:v>151.1</c:v>
                </c:pt>
                <c:pt idx="5">
                  <c:v>61.8</c:v>
                </c:pt>
                <c:pt idx="7">
                  <c:v>91.7</c:v>
                </c:pt>
                <c:pt idx="8">
                  <c:v>24.1</c:v>
                </c:pt>
                <c:pt idx="9">
                  <c:v>26.28135223555071</c:v>
                </c:pt>
                <c:pt idx="13">
                  <c:v>10</c:v>
                </c:pt>
                <c:pt idx="14">
                  <c:v>2.1</c:v>
                </c:pt>
                <c:pt idx="15">
                  <c:v>21.000000000000004</c:v>
                </c:pt>
                <c:pt idx="16">
                  <c:v>23</c:v>
                </c:pt>
                <c:pt idx="17">
                  <c:v>3</c:v>
                </c:pt>
                <c:pt idx="19">
                  <c:v>11.4</c:v>
                </c:pt>
                <c:pt idx="20">
                  <c:v>9.9</c:v>
                </c:pt>
                <c:pt idx="21">
                  <c:v>86.8421052631579</c:v>
                </c:pt>
                <c:pt idx="23">
                  <c:v>15</c:v>
                </c:pt>
                <c:pt idx="25">
                  <c:v>0</c:v>
                </c:pt>
                <c:pt idx="26">
                  <c:v>999.5</c:v>
                </c:pt>
                <c:pt idx="27">
                  <c:v>350</c:v>
                </c:pt>
                <c:pt idx="28">
                  <c:v>35.01750875437719</c:v>
                </c:pt>
                <c:pt idx="29">
                  <c:v>963.3</c:v>
                </c:pt>
                <c:pt idx="30">
                  <c:v>338</c:v>
                </c:pt>
                <c:pt idx="31">
                  <c:v>35.08771929824562</c:v>
                </c:pt>
                <c:pt idx="33">
                  <c:v>80</c:v>
                </c:pt>
                <c:pt idx="34">
                  <c:v>23.6</c:v>
                </c:pt>
                <c:pt idx="35">
                  <c:v>29.500000000000004</c:v>
                </c:pt>
                <c:pt idx="36">
                  <c:v>1230.6</c:v>
                </c:pt>
                <c:pt idx="37">
                  <c:v>290.8</c:v>
                </c:pt>
                <c:pt idx="38">
                  <c:v>23.630749228018853</c:v>
                </c:pt>
                <c:pt idx="39">
                  <c:v>560.9</c:v>
                </c:pt>
                <c:pt idx="40">
                  <c:v>163.7</c:v>
                </c:pt>
                <c:pt idx="41">
                  <c:v>29.185238010340527</c:v>
                </c:pt>
                <c:pt idx="42">
                  <c:v>558.9</c:v>
                </c:pt>
                <c:pt idx="43">
                  <c:v>163.7</c:v>
                </c:pt>
                <c:pt idx="44">
                  <c:v>29.28967614957953</c:v>
                </c:pt>
                <c:pt idx="47">
                  <c:v>0</c:v>
                </c:pt>
                <c:pt idx="48">
                  <c:v>176.3</c:v>
                </c:pt>
                <c:pt idx="49">
                  <c:v>32</c:v>
                </c:pt>
                <c:pt idx="50">
                  <c:v>18.150879183210435</c:v>
                </c:pt>
                <c:pt idx="51">
                  <c:v>355.1</c:v>
                </c:pt>
                <c:pt idx="52">
                  <c:v>87.3</c:v>
                </c:pt>
                <c:pt idx="53">
                  <c:v>24.5846240495635</c:v>
                </c:pt>
                <c:pt idx="54">
                  <c:v>276.9</c:v>
                </c:pt>
                <c:pt idx="55">
                  <c:v>69.1</c:v>
                </c:pt>
                <c:pt idx="56">
                  <c:v>24.95485734922355</c:v>
                </c:pt>
                <c:pt idx="57">
                  <c:v>54.9</c:v>
                </c:pt>
                <c:pt idx="58">
                  <c:v>13.7</c:v>
                </c:pt>
                <c:pt idx="59">
                  <c:v>24.95446265938069</c:v>
                </c:pt>
                <c:pt idx="62">
                  <c:v>0</c:v>
                </c:pt>
                <c:pt idx="63">
                  <c:v>0</c:v>
                </c:pt>
                <c:pt idx="64">
                  <c:v>144.60000000000002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Лист3!$B$20:$BM$20</c:f>
              <c:numCache>
                <c:ptCount val="66"/>
                <c:pt idx="0">
                  <c:v>0</c:v>
                </c:pt>
                <c:pt idx="1">
                  <c:v>1643</c:v>
                </c:pt>
                <c:pt idx="2">
                  <c:v>587.3</c:v>
                </c:pt>
                <c:pt idx="3">
                  <c:v>35.74558734023128</c:v>
                </c:pt>
                <c:pt idx="4">
                  <c:v>993.8</c:v>
                </c:pt>
                <c:pt idx="5">
                  <c:v>353.4</c:v>
                </c:pt>
                <c:pt idx="6">
                  <c:v>35.560474944656875</c:v>
                </c:pt>
                <c:pt idx="7">
                  <c:v>338.9</c:v>
                </c:pt>
                <c:pt idx="8">
                  <c:v>126.1</c:v>
                </c:pt>
                <c:pt idx="9">
                  <c:v>37.20861611094718</c:v>
                </c:pt>
                <c:pt idx="10">
                  <c:v>3.4</c:v>
                </c:pt>
                <c:pt idx="13">
                  <c:v>53</c:v>
                </c:pt>
                <c:pt idx="14">
                  <c:v>8.4</c:v>
                </c:pt>
                <c:pt idx="15">
                  <c:v>15.849056603773587</c:v>
                </c:pt>
                <c:pt idx="16">
                  <c:v>199</c:v>
                </c:pt>
                <c:pt idx="17">
                  <c:v>99.7</c:v>
                </c:pt>
                <c:pt idx="18">
                  <c:v>50.10050251256282</c:v>
                </c:pt>
                <c:pt idx="19">
                  <c:v>377.7</c:v>
                </c:pt>
                <c:pt idx="20">
                  <c:v>110.5</c:v>
                </c:pt>
                <c:pt idx="21">
                  <c:v>29.256023298914485</c:v>
                </c:pt>
                <c:pt idx="23">
                  <c:v>21.8</c:v>
                </c:pt>
                <c:pt idx="24">
                  <c:v>5.8</c:v>
                </c:pt>
                <c:pt idx="25">
                  <c:v>26.60550458715596</c:v>
                </c:pt>
                <c:pt idx="26">
                  <c:v>614.7</c:v>
                </c:pt>
                <c:pt idx="27">
                  <c:v>215</c:v>
                </c:pt>
                <c:pt idx="28">
                  <c:v>34.97641125752399</c:v>
                </c:pt>
                <c:pt idx="29">
                  <c:v>578.5</c:v>
                </c:pt>
                <c:pt idx="30">
                  <c:v>203</c:v>
                </c:pt>
                <c:pt idx="31">
                  <c:v>35.09075194468453</c:v>
                </c:pt>
                <c:pt idx="33">
                  <c:v>34.5</c:v>
                </c:pt>
                <c:pt idx="34">
                  <c:v>18.9</c:v>
                </c:pt>
                <c:pt idx="35">
                  <c:v>54.78260869565217</c:v>
                </c:pt>
                <c:pt idx="36">
                  <c:v>1643</c:v>
                </c:pt>
                <c:pt idx="37">
                  <c:v>564.2</c:v>
                </c:pt>
                <c:pt idx="38">
                  <c:v>34.339622641509436</c:v>
                </c:pt>
                <c:pt idx="39">
                  <c:v>743.8</c:v>
                </c:pt>
                <c:pt idx="40">
                  <c:v>285.6</c:v>
                </c:pt>
                <c:pt idx="41">
                  <c:v>38.39741866093036</c:v>
                </c:pt>
                <c:pt idx="42">
                  <c:v>740.3</c:v>
                </c:pt>
                <c:pt idx="43">
                  <c:v>285.6</c:v>
                </c:pt>
                <c:pt idx="44">
                  <c:v>38.578954477914365</c:v>
                </c:pt>
                <c:pt idx="45">
                  <c:v>5</c:v>
                </c:pt>
                <c:pt idx="47">
                  <c:v>0</c:v>
                </c:pt>
                <c:pt idx="48">
                  <c:v>143.7</c:v>
                </c:pt>
                <c:pt idx="49">
                  <c:v>37.6</c:v>
                </c:pt>
                <c:pt idx="50">
                  <c:v>26.165622825330555</c:v>
                </c:pt>
                <c:pt idx="51">
                  <c:v>505.2</c:v>
                </c:pt>
                <c:pt idx="52">
                  <c:v>184.1</c:v>
                </c:pt>
                <c:pt idx="53">
                  <c:v>36.44101346001584</c:v>
                </c:pt>
                <c:pt idx="54">
                  <c:v>424.2</c:v>
                </c:pt>
                <c:pt idx="55">
                  <c:v>152</c:v>
                </c:pt>
                <c:pt idx="56">
                  <c:v>35.83215464403583</c:v>
                </c:pt>
                <c:pt idx="57">
                  <c:v>37.7</c:v>
                </c:pt>
                <c:pt idx="58">
                  <c:v>22.5</c:v>
                </c:pt>
                <c:pt idx="59">
                  <c:v>59.68169761273209</c:v>
                </c:pt>
                <c:pt idx="62">
                  <c:v>0</c:v>
                </c:pt>
                <c:pt idx="63">
                  <c:v>0</c:v>
                </c:pt>
                <c:pt idx="64">
                  <c:v>23.09999999999991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Лист3!$B$21:$BM$21</c:f>
              <c:numCache>
                <c:ptCount val="66"/>
                <c:pt idx="0">
                  <c:v>0</c:v>
                </c:pt>
                <c:pt idx="1">
                  <c:v>1475.5</c:v>
                </c:pt>
                <c:pt idx="2">
                  <c:v>500.70000000000005</c:v>
                </c:pt>
                <c:pt idx="3">
                  <c:v>33.9342595730261</c:v>
                </c:pt>
                <c:pt idx="4">
                  <c:v>112.2</c:v>
                </c:pt>
                <c:pt idx="5">
                  <c:v>27.299999999999997</c:v>
                </c:pt>
                <c:pt idx="6">
                  <c:v>24.331550802139034</c:v>
                </c:pt>
                <c:pt idx="7">
                  <c:v>51</c:v>
                </c:pt>
                <c:pt idx="8">
                  <c:v>18.9</c:v>
                </c:pt>
                <c:pt idx="9">
                  <c:v>37.05882352941176</c:v>
                </c:pt>
                <c:pt idx="13">
                  <c:v>34</c:v>
                </c:pt>
                <c:pt idx="14">
                  <c:v>0.9</c:v>
                </c:pt>
                <c:pt idx="15">
                  <c:v>2.6470588235294117</c:v>
                </c:pt>
                <c:pt idx="16">
                  <c:v>4</c:v>
                </c:pt>
                <c:pt idx="17">
                  <c:v>0.7</c:v>
                </c:pt>
                <c:pt idx="18">
                  <c:v>17.5</c:v>
                </c:pt>
                <c:pt idx="19">
                  <c:v>10</c:v>
                </c:pt>
                <c:pt idx="20">
                  <c:v>3.8</c:v>
                </c:pt>
                <c:pt idx="21">
                  <c:v>38</c:v>
                </c:pt>
                <c:pt idx="23">
                  <c:v>13.2</c:v>
                </c:pt>
                <c:pt idx="24">
                  <c:v>2.4</c:v>
                </c:pt>
                <c:pt idx="25">
                  <c:v>18.181818181818183</c:v>
                </c:pt>
                <c:pt idx="26">
                  <c:v>1152.2</c:v>
                </c:pt>
                <c:pt idx="27">
                  <c:v>403.8</c:v>
                </c:pt>
                <c:pt idx="28">
                  <c:v>35.04599895851415</c:v>
                </c:pt>
                <c:pt idx="29">
                  <c:v>1116</c:v>
                </c:pt>
                <c:pt idx="30">
                  <c:v>391.6</c:v>
                </c:pt>
                <c:pt idx="31">
                  <c:v>35.08960573476703</c:v>
                </c:pt>
                <c:pt idx="33">
                  <c:v>211.1</c:v>
                </c:pt>
                <c:pt idx="34">
                  <c:v>69.6</c:v>
                </c:pt>
                <c:pt idx="35">
                  <c:v>32.970156324017054</c:v>
                </c:pt>
                <c:pt idx="36">
                  <c:v>1475.5</c:v>
                </c:pt>
                <c:pt idx="37">
                  <c:v>494.2</c:v>
                </c:pt>
                <c:pt idx="38">
                  <c:v>33.493730938664854</c:v>
                </c:pt>
                <c:pt idx="39">
                  <c:v>574.1</c:v>
                </c:pt>
                <c:pt idx="40">
                  <c:v>195.6</c:v>
                </c:pt>
                <c:pt idx="41">
                  <c:v>34.0707193868664</c:v>
                </c:pt>
                <c:pt idx="42">
                  <c:v>569.1</c:v>
                </c:pt>
                <c:pt idx="43">
                  <c:v>195.6</c:v>
                </c:pt>
                <c:pt idx="44">
                  <c:v>34.37005798629414</c:v>
                </c:pt>
                <c:pt idx="47">
                  <c:v>0</c:v>
                </c:pt>
                <c:pt idx="48">
                  <c:v>75.4</c:v>
                </c:pt>
                <c:pt idx="49">
                  <c:v>22.8</c:v>
                </c:pt>
                <c:pt idx="50">
                  <c:v>30.238726790450926</c:v>
                </c:pt>
                <c:pt idx="51">
                  <c:v>550.3</c:v>
                </c:pt>
                <c:pt idx="52">
                  <c:v>202.7</c:v>
                </c:pt>
                <c:pt idx="53">
                  <c:v>36.8344539342177</c:v>
                </c:pt>
                <c:pt idx="54">
                  <c:v>333.6</c:v>
                </c:pt>
                <c:pt idx="55">
                  <c:v>93.2</c:v>
                </c:pt>
                <c:pt idx="56">
                  <c:v>27.937649880095922</c:v>
                </c:pt>
                <c:pt idx="57">
                  <c:v>92.4</c:v>
                </c:pt>
                <c:pt idx="58">
                  <c:v>47.8</c:v>
                </c:pt>
                <c:pt idx="59">
                  <c:v>51.73160173160173</c:v>
                </c:pt>
                <c:pt idx="62">
                  <c:v>0</c:v>
                </c:pt>
                <c:pt idx="63">
                  <c:v>0</c:v>
                </c:pt>
                <c:pt idx="64">
                  <c:v>6.500000000000057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Лист3!$B$22:$BM$22</c:f>
              <c:numCache>
                <c:ptCount val="66"/>
                <c:pt idx="0">
                  <c:v>0</c:v>
                </c:pt>
                <c:pt idx="1">
                  <c:v>1537.2</c:v>
                </c:pt>
                <c:pt idx="2">
                  <c:v>491.4</c:v>
                </c:pt>
                <c:pt idx="3">
                  <c:v>31.967213114754095</c:v>
                </c:pt>
                <c:pt idx="4">
                  <c:v>365.5</c:v>
                </c:pt>
                <c:pt idx="5">
                  <c:v>84.5</c:v>
                </c:pt>
                <c:pt idx="6">
                  <c:v>23.119015047879618</c:v>
                </c:pt>
                <c:pt idx="7">
                  <c:v>168.5</c:v>
                </c:pt>
                <c:pt idx="8">
                  <c:v>74.9</c:v>
                </c:pt>
                <c:pt idx="9">
                  <c:v>44.45103857566766</c:v>
                </c:pt>
                <c:pt idx="13">
                  <c:v>28</c:v>
                </c:pt>
                <c:pt idx="14">
                  <c:v>5.8</c:v>
                </c:pt>
                <c:pt idx="15">
                  <c:v>20.71428571428571</c:v>
                </c:pt>
                <c:pt idx="16">
                  <c:v>118</c:v>
                </c:pt>
                <c:pt idx="17">
                  <c:v>1.8</c:v>
                </c:pt>
                <c:pt idx="18">
                  <c:v>1.5254237288135595</c:v>
                </c:pt>
                <c:pt idx="19">
                  <c:v>50</c:v>
                </c:pt>
                <c:pt idx="20">
                  <c:v>1.1</c:v>
                </c:pt>
                <c:pt idx="21">
                  <c:v>2.2</c:v>
                </c:pt>
                <c:pt idx="23">
                  <c:v>1</c:v>
                </c:pt>
                <c:pt idx="24">
                  <c:v>0.9</c:v>
                </c:pt>
                <c:pt idx="25">
                  <c:v>90</c:v>
                </c:pt>
                <c:pt idx="26">
                  <c:v>1120.2</c:v>
                </c:pt>
                <c:pt idx="27">
                  <c:v>392.4</c:v>
                </c:pt>
                <c:pt idx="28">
                  <c:v>35.02945902517407</c:v>
                </c:pt>
                <c:pt idx="29">
                  <c:v>1083.8</c:v>
                </c:pt>
                <c:pt idx="30">
                  <c:v>380.3</c:v>
                </c:pt>
                <c:pt idx="31">
                  <c:v>35.089499907732055</c:v>
                </c:pt>
                <c:pt idx="33">
                  <c:v>51.5</c:v>
                </c:pt>
                <c:pt idx="34">
                  <c:v>14.5</c:v>
                </c:pt>
                <c:pt idx="35">
                  <c:v>28.155339805825243</c:v>
                </c:pt>
                <c:pt idx="36">
                  <c:v>1537.2</c:v>
                </c:pt>
                <c:pt idx="37">
                  <c:v>415.2</c:v>
                </c:pt>
                <c:pt idx="38">
                  <c:v>27.010148321623728</c:v>
                </c:pt>
                <c:pt idx="39">
                  <c:v>526.4</c:v>
                </c:pt>
                <c:pt idx="40">
                  <c:v>145.3</c:v>
                </c:pt>
                <c:pt idx="41">
                  <c:v>27.602583586626146</c:v>
                </c:pt>
                <c:pt idx="42">
                  <c:v>519.4</c:v>
                </c:pt>
                <c:pt idx="43">
                  <c:v>145.3</c:v>
                </c:pt>
                <c:pt idx="44">
                  <c:v>27.974586060839435</c:v>
                </c:pt>
                <c:pt idx="47">
                  <c:v>0</c:v>
                </c:pt>
                <c:pt idx="48">
                  <c:v>64.3</c:v>
                </c:pt>
                <c:pt idx="49">
                  <c:v>10.6</c:v>
                </c:pt>
                <c:pt idx="50">
                  <c:v>16.485225505443236</c:v>
                </c:pt>
                <c:pt idx="51">
                  <c:v>753.2</c:v>
                </c:pt>
                <c:pt idx="52">
                  <c:v>241</c:v>
                </c:pt>
                <c:pt idx="53">
                  <c:v>31.996813595326607</c:v>
                </c:pt>
                <c:pt idx="54">
                  <c:v>485.5</c:v>
                </c:pt>
                <c:pt idx="55">
                  <c:v>75.5</c:v>
                </c:pt>
                <c:pt idx="56">
                  <c:v>15.550978372811535</c:v>
                </c:pt>
                <c:pt idx="57">
                  <c:v>133.2</c:v>
                </c:pt>
                <c:pt idx="58">
                  <c:v>77</c:v>
                </c:pt>
                <c:pt idx="59">
                  <c:v>57.80780780780781</c:v>
                </c:pt>
                <c:pt idx="62">
                  <c:v>0</c:v>
                </c:pt>
                <c:pt idx="63">
                  <c:v>0</c:v>
                </c:pt>
                <c:pt idx="64">
                  <c:v>76.19999999999999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Лист3!$B$23:$BM$23</c:f>
              <c:numCache>
                <c:ptCount val="66"/>
                <c:pt idx="0">
                  <c:v>0</c:v>
                </c:pt>
                <c:pt idx="1">
                  <c:v>1266.9</c:v>
                </c:pt>
                <c:pt idx="2">
                  <c:v>477.49999999999994</c:v>
                </c:pt>
                <c:pt idx="3">
                  <c:v>37.690425447943795</c:v>
                </c:pt>
                <c:pt idx="4">
                  <c:v>594.1999999999999</c:v>
                </c:pt>
                <c:pt idx="5">
                  <c:v>256.59999999999997</c:v>
                </c:pt>
                <c:pt idx="6">
                  <c:v>43.1841130932346</c:v>
                </c:pt>
                <c:pt idx="7">
                  <c:v>369</c:v>
                </c:pt>
                <c:pt idx="8">
                  <c:v>190.4</c:v>
                </c:pt>
                <c:pt idx="9">
                  <c:v>51.59891598915989</c:v>
                </c:pt>
                <c:pt idx="13">
                  <c:v>38</c:v>
                </c:pt>
                <c:pt idx="14">
                  <c:v>8.3</c:v>
                </c:pt>
                <c:pt idx="15">
                  <c:v>21.842105263157897</c:v>
                </c:pt>
                <c:pt idx="16">
                  <c:v>67</c:v>
                </c:pt>
                <c:pt idx="17">
                  <c:v>31</c:v>
                </c:pt>
                <c:pt idx="18">
                  <c:v>46.26865671641791</c:v>
                </c:pt>
                <c:pt idx="19">
                  <c:v>113.3</c:v>
                </c:pt>
                <c:pt idx="20">
                  <c:v>18.9</c:v>
                </c:pt>
                <c:pt idx="21">
                  <c:v>16.68137687555163</c:v>
                </c:pt>
                <c:pt idx="23">
                  <c:v>6.9</c:v>
                </c:pt>
                <c:pt idx="24">
                  <c:v>2.2</c:v>
                </c:pt>
                <c:pt idx="25">
                  <c:v>31.884057971014496</c:v>
                </c:pt>
                <c:pt idx="26">
                  <c:v>560.7</c:v>
                </c:pt>
                <c:pt idx="27">
                  <c:v>196.1</c:v>
                </c:pt>
                <c:pt idx="28">
                  <c:v>34.974139468521486</c:v>
                </c:pt>
                <c:pt idx="29">
                  <c:v>524.4</c:v>
                </c:pt>
                <c:pt idx="30">
                  <c:v>184</c:v>
                </c:pt>
                <c:pt idx="31">
                  <c:v>35.08771929824562</c:v>
                </c:pt>
                <c:pt idx="33">
                  <c:v>112</c:v>
                </c:pt>
                <c:pt idx="34">
                  <c:v>24.8</c:v>
                </c:pt>
                <c:pt idx="35">
                  <c:v>22.142857142857146</c:v>
                </c:pt>
                <c:pt idx="36">
                  <c:v>1266.9</c:v>
                </c:pt>
                <c:pt idx="37">
                  <c:v>337.2</c:v>
                </c:pt>
                <c:pt idx="38">
                  <c:v>26.616149656642197</c:v>
                </c:pt>
                <c:pt idx="39">
                  <c:v>599.5</c:v>
                </c:pt>
                <c:pt idx="40">
                  <c:v>182.6</c:v>
                </c:pt>
                <c:pt idx="41">
                  <c:v>30.458715596330276</c:v>
                </c:pt>
                <c:pt idx="42">
                  <c:v>592.5</c:v>
                </c:pt>
                <c:pt idx="43">
                  <c:v>182.6</c:v>
                </c:pt>
                <c:pt idx="44">
                  <c:v>30.818565400843884</c:v>
                </c:pt>
                <c:pt idx="47">
                  <c:v>0</c:v>
                </c:pt>
                <c:pt idx="48">
                  <c:v>133.5</c:v>
                </c:pt>
                <c:pt idx="49">
                  <c:v>38.7</c:v>
                </c:pt>
                <c:pt idx="50">
                  <c:v>28.98876404494382</c:v>
                </c:pt>
                <c:pt idx="51">
                  <c:v>387.6</c:v>
                </c:pt>
                <c:pt idx="52">
                  <c:v>105.7</c:v>
                </c:pt>
                <c:pt idx="53">
                  <c:v>27.2703818369453</c:v>
                </c:pt>
                <c:pt idx="54">
                  <c:v>255.3</c:v>
                </c:pt>
                <c:pt idx="55">
                  <c:v>75.9</c:v>
                </c:pt>
                <c:pt idx="56">
                  <c:v>29.72972972972973</c:v>
                </c:pt>
                <c:pt idx="57">
                  <c:v>30.4</c:v>
                </c:pt>
                <c:pt idx="58">
                  <c:v>9.2</c:v>
                </c:pt>
                <c:pt idx="59">
                  <c:v>30.263157894736842</c:v>
                </c:pt>
                <c:pt idx="62">
                  <c:v>0</c:v>
                </c:pt>
                <c:pt idx="63">
                  <c:v>0</c:v>
                </c:pt>
                <c:pt idx="64">
                  <c:v>140.29999999999995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Лист3!$B$24:$BM$24</c:f>
              <c:numCache>
                <c:ptCount val="66"/>
                <c:pt idx="0">
                  <c:v>0</c:v>
                </c:pt>
                <c:pt idx="1">
                  <c:v>1725</c:v>
                </c:pt>
                <c:pt idx="2">
                  <c:v>597.5</c:v>
                </c:pt>
                <c:pt idx="3">
                  <c:v>34.63768115942029</c:v>
                </c:pt>
                <c:pt idx="4">
                  <c:v>376.59999999999997</c:v>
                </c:pt>
                <c:pt idx="5">
                  <c:v>143.49999999999997</c:v>
                </c:pt>
                <c:pt idx="6">
                  <c:v>38.10408921933085</c:v>
                </c:pt>
                <c:pt idx="7">
                  <c:v>144</c:v>
                </c:pt>
                <c:pt idx="8">
                  <c:v>35.9</c:v>
                </c:pt>
                <c:pt idx="9">
                  <c:v>24.930555555555557</c:v>
                </c:pt>
                <c:pt idx="13">
                  <c:v>32</c:v>
                </c:pt>
                <c:pt idx="14">
                  <c:v>3.3</c:v>
                </c:pt>
                <c:pt idx="15">
                  <c:v>10.3125</c:v>
                </c:pt>
                <c:pt idx="16">
                  <c:v>162</c:v>
                </c:pt>
                <c:pt idx="17">
                  <c:v>88.6</c:v>
                </c:pt>
                <c:pt idx="18">
                  <c:v>54.69135802469135</c:v>
                </c:pt>
                <c:pt idx="19">
                  <c:v>12.2</c:v>
                </c:pt>
                <c:pt idx="20">
                  <c:v>5.1</c:v>
                </c:pt>
                <c:pt idx="21">
                  <c:v>41.80327868852459</c:v>
                </c:pt>
                <c:pt idx="23">
                  <c:v>26.4</c:v>
                </c:pt>
                <c:pt idx="24">
                  <c:v>8.6</c:v>
                </c:pt>
                <c:pt idx="25">
                  <c:v>32.57575757575758</c:v>
                </c:pt>
                <c:pt idx="26">
                  <c:v>1221.4</c:v>
                </c:pt>
                <c:pt idx="27">
                  <c:v>428</c:v>
                </c:pt>
                <c:pt idx="28">
                  <c:v>35.04175536269854</c:v>
                </c:pt>
                <c:pt idx="29">
                  <c:v>1185.2</c:v>
                </c:pt>
                <c:pt idx="30">
                  <c:v>415.8</c:v>
                </c:pt>
                <c:pt idx="31">
                  <c:v>35.08268646641917</c:v>
                </c:pt>
                <c:pt idx="33">
                  <c:v>127</c:v>
                </c:pt>
                <c:pt idx="34">
                  <c:v>26</c:v>
                </c:pt>
                <c:pt idx="35">
                  <c:v>20.47244094488189</c:v>
                </c:pt>
                <c:pt idx="36">
                  <c:v>1725</c:v>
                </c:pt>
                <c:pt idx="37">
                  <c:v>510.9</c:v>
                </c:pt>
                <c:pt idx="38">
                  <c:v>29.617391304347823</c:v>
                </c:pt>
                <c:pt idx="39">
                  <c:v>594.9</c:v>
                </c:pt>
                <c:pt idx="40">
                  <c:v>230</c:v>
                </c:pt>
                <c:pt idx="41">
                  <c:v>38.661959993276184</c:v>
                </c:pt>
                <c:pt idx="42">
                  <c:v>592.9</c:v>
                </c:pt>
                <c:pt idx="43">
                  <c:v>230</c:v>
                </c:pt>
                <c:pt idx="44">
                  <c:v>38.792376454714116</c:v>
                </c:pt>
                <c:pt idx="45">
                  <c:v>130.4</c:v>
                </c:pt>
                <c:pt idx="47">
                  <c:v>0</c:v>
                </c:pt>
                <c:pt idx="48">
                  <c:v>215</c:v>
                </c:pt>
                <c:pt idx="49">
                  <c:v>53.9</c:v>
                </c:pt>
                <c:pt idx="50">
                  <c:v>25.069767441860463</c:v>
                </c:pt>
                <c:pt idx="51">
                  <c:v>579.4</c:v>
                </c:pt>
                <c:pt idx="52">
                  <c:v>216.8</c:v>
                </c:pt>
                <c:pt idx="53">
                  <c:v>37.41801863997239</c:v>
                </c:pt>
                <c:pt idx="54">
                  <c:v>281.1</c:v>
                </c:pt>
                <c:pt idx="55">
                  <c:v>83.6</c:v>
                </c:pt>
                <c:pt idx="56">
                  <c:v>29.74030594094628</c:v>
                </c:pt>
                <c:pt idx="57">
                  <c:v>163.5</c:v>
                </c:pt>
                <c:pt idx="58">
                  <c:v>89.6</c:v>
                </c:pt>
                <c:pt idx="59">
                  <c:v>54.801223241590215</c:v>
                </c:pt>
                <c:pt idx="62">
                  <c:v>0</c:v>
                </c:pt>
                <c:pt idx="63">
                  <c:v>0</c:v>
                </c:pt>
                <c:pt idx="64">
                  <c:v>86.60000000000002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Лист3!$B$25:$BM$25</c:f>
              <c:numCache>
                <c:ptCount val="66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5">
                  <c:v>0</c:v>
                </c:pt>
                <c:pt idx="38">
                  <c:v>0</c:v>
                </c:pt>
                <c:pt idx="41">
                  <c:v>0</c:v>
                </c:pt>
                <c:pt idx="44">
                  <c:v>0</c:v>
                </c:pt>
                <c:pt idx="47">
                  <c:v>0</c:v>
                </c:pt>
                <c:pt idx="50">
                  <c:v>0</c:v>
                </c:pt>
                <c:pt idx="53">
                  <c:v>0</c:v>
                </c:pt>
                <c:pt idx="56">
                  <c:v>0</c:v>
                </c:pt>
                <c:pt idx="59">
                  <c:v>0</c:v>
                </c:pt>
                <c:pt idx="62">
                  <c:v>0</c:v>
                </c:pt>
                <c:pt idx="64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Лист3!$B$26:$BM$26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Лист3!$B$27:$BM$27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Лист3!$B$28:$BM$28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Лист3!$B$29:$BM$29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Лист3!$B$30:$BM$30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Лист3!$B$31:$BM$31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Лист3!$B$32:$BM$32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Лист3!$B$33:$BM$33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Лист3!$B$34:$BM$34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Лист3!$B$35:$BM$35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Лист3!$B$36:$BM$36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Лист3!$B$37:$BM$37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Лист3!$B$38:$BM$38</c:f>
              <c:numCache>
                <c:ptCount val="66"/>
                <c:pt idx="1">
                  <c:v>15658.100000000002</c:v>
                </c:pt>
                <c:pt idx="2">
                  <c:v>5470.599999999999</c:v>
                </c:pt>
                <c:pt idx="3">
                  <c:v>34.93782770578805</c:v>
                </c:pt>
                <c:pt idx="4">
                  <c:v>4208.4</c:v>
                </c:pt>
                <c:pt idx="5">
                  <c:v>1313.6</c:v>
                </c:pt>
                <c:pt idx="6">
                  <c:v>31.213762950289897</c:v>
                </c:pt>
                <c:pt idx="7">
                  <c:v>1920.1999999999998</c:v>
                </c:pt>
                <c:pt idx="8">
                  <c:v>693.4999999999999</c:v>
                </c:pt>
                <c:pt idx="9">
                  <c:v>36.116029580252054</c:v>
                </c:pt>
                <c:pt idx="10">
                  <c:v>3.5</c:v>
                </c:pt>
                <c:pt idx="11">
                  <c:v>0</c:v>
                </c:pt>
                <c:pt idx="12">
                  <c:v>0</c:v>
                </c:pt>
                <c:pt idx="13">
                  <c:v>293</c:v>
                </c:pt>
                <c:pt idx="14">
                  <c:v>50.3</c:v>
                </c:pt>
                <c:pt idx="15">
                  <c:v>17.167235494880543</c:v>
                </c:pt>
                <c:pt idx="16">
                  <c:v>715</c:v>
                </c:pt>
                <c:pt idx="17">
                  <c:v>252.5</c:v>
                </c:pt>
                <c:pt idx="18">
                  <c:v>35.31468531468531</c:v>
                </c:pt>
                <c:pt idx="19">
                  <c:v>875.3999999999999</c:v>
                </c:pt>
                <c:pt idx="20">
                  <c:v>229.6</c:v>
                </c:pt>
                <c:pt idx="21">
                  <c:v>26.22801005254741</c:v>
                </c:pt>
                <c:pt idx="22">
                  <c:v>0</c:v>
                </c:pt>
                <c:pt idx="23">
                  <c:v>135.20000000000002</c:v>
                </c:pt>
                <c:pt idx="24">
                  <c:v>25.799999999999997</c:v>
                </c:pt>
                <c:pt idx="25">
                  <c:v>19.082840236686387</c:v>
                </c:pt>
                <c:pt idx="26">
                  <c:v>10619.9</c:v>
                </c:pt>
                <c:pt idx="27">
                  <c:v>3900.5</c:v>
                </c:pt>
                <c:pt idx="28">
                  <c:v>36.728217779828434</c:v>
                </c:pt>
                <c:pt idx="29">
                  <c:v>9942.5</c:v>
                </c:pt>
                <c:pt idx="30">
                  <c:v>3488.5000000000005</c:v>
                </c:pt>
                <c:pt idx="31">
                  <c:v>35.08674880563239</c:v>
                </c:pt>
                <c:pt idx="32">
                  <c:v>0</c:v>
                </c:pt>
                <c:pt idx="33">
                  <c:v>829.8</c:v>
                </c:pt>
                <c:pt idx="34">
                  <c:v>256.5</c:v>
                </c:pt>
                <c:pt idx="35">
                  <c:v>30.911062906724514</c:v>
                </c:pt>
                <c:pt idx="36">
                  <c:v>15658.100000000002</c:v>
                </c:pt>
                <c:pt idx="37">
                  <c:v>4664.999999999999</c:v>
                </c:pt>
                <c:pt idx="38">
                  <c:v>29.792886748711517</c:v>
                </c:pt>
                <c:pt idx="39">
                  <c:v>6531.2</c:v>
                </c:pt>
                <c:pt idx="40">
                  <c:v>2288.5</c:v>
                </c:pt>
                <c:pt idx="41">
                  <c:v>35.03950269475747</c:v>
                </c:pt>
                <c:pt idx="42">
                  <c:v>6489.2</c:v>
                </c:pt>
                <c:pt idx="43">
                  <c:v>2288.5</c:v>
                </c:pt>
                <c:pt idx="44">
                  <c:v>35.26628860260125</c:v>
                </c:pt>
                <c:pt idx="45">
                  <c:v>195.4</c:v>
                </c:pt>
                <c:pt idx="46">
                  <c:v>0</c:v>
                </c:pt>
                <c:pt idx="47">
                  <c:v>0</c:v>
                </c:pt>
                <c:pt idx="48">
                  <c:v>1362.4</c:v>
                </c:pt>
                <c:pt idx="49">
                  <c:v>325.9</c:v>
                </c:pt>
                <c:pt idx="50">
                  <c:v>23.921021726365236</c:v>
                </c:pt>
                <c:pt idx="51">
                  <c:v>5339.7</c:v>
                </c:pt>
                <c:pt idx="52">
                  <c:v>1816</c:v>
                </c:pt>
                <c:pt idx="53">
                  <c:v>34.009401277225315</c:v>
                </c:pt>
                <c:pt idx="54">
                  <c:v>3700.9999999999995</c:v>
                </c:pt>
                <c:pt idx="55">
                  <c:v>1120.8</c:v>
                </c:pt>
                <c:pt idx="56">
                  <c:v>30.283707106187517</c:v>
                </c:pt>
                <c:pt idx="57">
                  <c:v>831.6</c:v>
                </c:pt>
                <c:pt idx="58">
                  <c:v>382.6</c:v>
                </c:pt>
                <c:pt idx="59">
                  <c:v>46.00769600769601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805.6000000000001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6825"/>
        <c:crosses val="autoZero"/>
        <c:auto val="1"/>
        <c:lblOffset val="100"/>
        <c:tickLblSkip val="3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56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Лист3!$B$13:$BM$13</c:f>
              <c:numCache>
                <c:ptCount val="66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  <c:pt idx="62">
                  <c:v>73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Лист3!$B$14:$BM$14</c:f>
              <c:numCache>
                <c:ptCount val="66"/>
                <c:pt idx="0">
                  <c:v>0</c:v>
                </c:pt>
                <c:pt idx="1">
                  <c:v>1408.9</c:v>
                </c:pt>
                <c:pt idx="2">
                  <c:v>388.5</c:v>
                </c:pt>
                <c:pt idx="3">
                  <c:v>27.574703669529416</c:v>
                </c:pt>
                <c:pt idx="4">
                  <c:v>703.6</c:v>
                </c:pt>
                <c:pt idx="5">
                  <c:v>156.6</c:v>
                </c:pt>
                <c:pt idx="6">
                  <c:v>22.256964184195564</c:v>
                </c:pt>
                <c:pt idx="7">
                  <c:v>162.7</c:v>
                </c:pt>
                <c:pt idx="8">
                  <c:v>68.4</c:v>
                </c:pt>
                <c:pt idx="9">
                  <c:v>42.040565457897976</c:v>
                </c:pt>
                <c:pt idx="13">
                  <c:v>13</c:v>
                </c:pt>
                <c:pt idx="14">
                  <c:v>2.8</c:v>
                </c:pt>
                <c:pt idx="15">
                  <c:v>21.538461538461537</c:v>
                </c:pt>
                <c:pt idx="16">
                  <c:v>7</c:v>
                </c:pt>
                <c:pt idx="17">
                  <c:v>2</c:v>
                </c:pt>
                <c:pt idx="18">
                  <c:v>28.57142857142857</c:v>
                </c:pt>
                <c:pt idx="19">
                  <c:v>247.9</c:v>
                </c:pt>
                <c:pt idx="20">
                  <c:v>59.4</c:v>
                </c:pt>
                <c:pt idx="21">
                  <c:v>23.96127470754336</c:v>
                </c:pt>
                <c:pt idx="23">
                  <c:v>6.9</c:v>
                </c:pt>
                <c:pt idx="25">
                  <c:v>0</c:v>
                </c:pt>
                <c:pt idx="26">
                  <c:v>649.1</c:v>
                </c:pt>
                <c:pt idx="27">
                  <c:v>217.3</c:v>
                </c:pt>
                <c:pt idx="28">
                  <c:v>33.4771221691573</c:v>
                </c:pt>
                <c:pt idx="29">
                  <c:v>612.9</c:v>
                </c:pt>
                <c:pt idx="30">
                  <c:v>205.1</c:v>
                </c:pt>
                <c:pt idx="31">
                  <c:v>33.46386033610703</c:v>
                </c:pt>
                <c:pt idx="33">
                  <c:v>56.2</c:v>
                </c:pt>
                <c:pt idx="34">
                  <c:v>14.6</c:v>
                </c:pt>
                <c:pt idx="35">
                  <c:v>25.97864768683274</c:v>
                </c:pt>
                <c:pt idx="36">
                  <c:v>1408.9</c:v>
                </c:pt>
                <c:pt idx="37">
                  <c:v>470</c:v>
                </c:pt>
                <c:pt idx="38">
                  <c:v>33.35935836468166</c:v>
                </c:pt>
                <c:pt idx="39">
                  <c:v>591.9</c:v>
                </c:pt>
                <c:pt idx="40">
                  <c:v>229.4</c:v>
                </c:pt>
                <c:pt idx="41">
                  <c:v>38.75654671397196</c:v>
                </c:pt>
                <c:pt idx="42">
                  <c:v>589.9</c:v>
                </c:pt>
                <c:pt idx="43">
                  <c:v>229.4</c:v>
                </c:pt>
                <c:pt idx="44">
                  <c:v>38.88794710967961</c:v>
                </c:pt>
                <c:pt idx="45">
                  <c:v>30</c:v>
                </c:pt>
                <c:pt idx="48">
                  <c:v>124.2</c:v>
                </c:pt>
                <c:pt idx="49">
                  <c:v>32.1</c:v>
                </c:pt>
                <c:pt idx="50">
                  <c:v>25.845410628019323</c:v>
                </c:pt>
                <c:pt idx="51">
                  <c:v>511.4</c:v>
                </c:pt>
                <c:pt idx="52">
                  <c:v>199.2</c:v>
                </c:pt>
                <c:pt idx="53">
                  <c:v>38.9518967540086</c:v>
                </c:pt>
                <c:pt idx="54">
                  <c:v>368</c:v>
                </c:pt>
                <c:pt idx="55">
                  <c:v>125.8</c:v>
                </c:pt>
                <c:pt idx="56">
                  <c:v>34.18478260869565</c:v>
                </c:pt>
                <c:pt idx="57">
                  <c:v>104.6</c:v>
                </c:pt>
                <c:pt idx="58">
                  <c:v>67.6</c:v>
                </c:pt>
                <c:pt idx="59">
                  <c:v>64.62715105162525</c:v>
                </c:pt>
                <c:pt idx="62">
                  <c:v>0</c:v>
                </c:pt>
                <c:pt idx="63">
                  <c:v>0</c:v>
                </c:pt>
                <c:pt idx="64">
                  <c:v>-81.5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Лист3!$B$15:$BM$15</c:f>
              <c:numCache>
                <c:ptCount val="66"/>
                <c:pt idx="0">
                  <c:v>0</c:v>
                </c:pt>
                <c:pt idx="1">
                  <c:v>1316.7</c:v>
                </c:pt>
                <c:pt idx="2">
                  <c:v>631.2</c:v>
                </c:pt>
                <c:pt idx="3">
                  <c:v>47.93802688539531</c:v>
                </c:pt>
                <c:pt idx="4">
                  <c:v>165.9</c:v>
                </c:pt>
                <c:pt idx="5">
                  <c:v>37.1</c:v>
                </c:pt>
                <c:pt idx="6">
                  <c:v>22.362869198312236</c:v>
                </c:pt>
                <c:pt idx="7">
                  <c:v>127.1</c:v>
                </c:pt>
                <c:pt idx="8">
                  <c:v>31.1</c:v>
                </c:pt>
                <c:pt idx="9">
                  <c:v>24.468922108575928</c:v>
                </c:pt>
                <c:pt idx="13">
                  <c:v>28</c:v>
                </c:pt>
                <c:pt idx="14">
                  <c:v>2.6</c:v>
                </c:pt>
                <c:pt idx="15">
                  <c:v>9.285714285714286</c:v>
                </c:pt>
                <c:pt idx="16">
                  <c:v>2</c:v>
                </c:pt>
                <c:pt idx="17">
                  <c:v>1.3</c:v>
                </c:pt>
                <c:pt idx="18">
                  <c:v>65</c:v>
                </c:pt>
                <c:pt idx="19">
                  <c:v>8.8</c:v>
                </c:pt>
                <c:pt idx="20">
                  <c:v>0.9</c:v>
                </c:pt>
                <c:pt idx="21">
                  <c:v>10.227272727272727</c:v>
                </c:pt>
                <c:pt idx="26">
                  <c:v>1101.8</c:v>
                </c:pt>
                <c:pt idx="27">
                  <c:v>567</c:v>
                </c:pt>
                <c:pt idx="28">
                  <c:v>51.46124523506989</c:v>
                </c:pt>
                <c:pt idx="29">
                  <c:v>786.8</c:v>
                </c:pt>
                <c:pt idx="30">
                  <c:v>276.1</c:v>
                </c:pt>
                <c:pt idx="31">
                  <c:v>35.09150991357398</c:v>
                </c:pt>
                <c:pt idx="33">
                  <c:v>49</c:v>
                </c:pt>
                <c:pt idx="34">
                  <c:v>27.1</c:v>
                </c:pt>
                <c:pt idx="35">
                  <c:v>55.3061224489796</c:v>
                </c:pt>
                <c:pt idx="36">
                  <c:v>1316.7</c:v>
                </c:pt>
                <c:pt idx="37">
                  <c:v>292.2</c:v>
                </c:pt>
                <c:pt idx="38">
                  <c:v>22.19184324447482</c:v>
                </c:pt>
                <c:pt idx="39">
                  <c:v>527.5</c:v>
                </c:pt>
                <c:pt idx="40">
                  <c:v>210.8</c:v>
                </c:pt>
                <c:pt idx="41">
                  <c:v>39.96208530805687</c:v>
                </c:pt>
                <c:pt idx="42">
                  <c:v>524</c:v>
                </c:pt>
                <c:pt idx="43">
                  <c:v>210.8</c:v>
                </c:pt>
                <c:pt idx="44">
                  <c:v>40.229007633587784</c:v>
                </c:pt>
                <c:pt idx="47">
                  <c:v>0</c:v>
                </c:pt>
                <c:pt idx="48">
                  <c:v>141.5</c:v>
                </c:pt>
                <c:pt idx="49">
                  <c:v>20</c:v>
                </c:pt>
                <c:pt idx="50">
                  <c:v>14.13427561837456</c:v>
                </c:pt>
                <c:pt idx="51">
                  <c:v>254</c:v>
                </c:pt>
                <c:pt idx="52">
                  <c:v>51.7</c:v>
                </c:pt>
                <c:pt idx="53">
                  <c:v>20.35433070866142</c:v>
                </c:pt>
                <c:pt idx="54">
                  <c:v>223.3</c:v>
                </c:pt>
                <c:pt idx="55">
                  <c:v>50.2</c:v>
                </c:pt>
                <c:pt idx="56">
                  <c:v>22.480967308553517</c:v>
                </c:pt>
                <c:pt idx="57">
                  <c:v>12.3</c:v>
                </c:pt>
                <c:pt idx="59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339.00000000000006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Лист3!$B$16:$BM$16</c:f>
              <c:numCache>
                <c:ptCount val="66"/>
                <c:pt idx="0">
                  <c:v>0</c:v>
                </c:pt>
                <c:pt idx="1">
                  <c:v>1587.6000000000001</c:v>
                </c:pt>
                <c:pt idx="2">
                  <c:v>548.6</c:v>
                </c:pt>
                <c:pt idx="3">
                  <c:v>34.55530360292265</c:v>
                </c:pt>
                <c:pt idx="4">
                  <c:v>182.9</c:v>
                </c:pt>
                <c:pt idx="5">
                  <c:v>47.5</c:v>
                </c:pt>
                <c:pt idx="6">
                  <c:v>25.970475669764898</c:v>
                </c:pt>
                <c:pt idx="7">
                  <c:v>119.7</c:v>
                </c:pt>
                <c:pt idx="8">
                  <c:v>28</c:v>
                </c:pt>
                <c:pt idx="9">
                  <c:v>23.391812865497073</c:v>
                </c:pt>
                <c:pt idx="13">
                  <c:v>28</c:v>
                </c:pt>
                <c:pt idx="14">
                  <c:v>11.2</c:v>
                </c:pt>
                <c:pt idx="15">
                  <c:v>40</c:v>
                </c:pt>
                <c:pt idx="16">
                  <c:v>4</c:v>
                </c:pt>
                <c:pt idx="17">
                  <c:v>2.3</c:v>
                </c:pt>
                <c:pt idx="18">
                  <c:v>57.49999999999999</c:v>
                </c:pt>
                <c:pt idx="19">
                  <c:v>17.4</c:v>
                </c:pt>
                <c:pt idx="20">
                  <c:v>4.6</c:v>
                </c:pt>
                <c:pt idx="21">
                  <c:v>26.436781609195403</c:v>
                </c:pt>
                <c:pt idx="23">
                  <c:v>13.8</c:v>
                </c:pt>
                <c:pt idx="25">
                  <c:v>0</c:v>
                </c:pt>
                <c:pt idx="26">
                  <c:v>1371.2</c:v>
                </c:pt>
                <c:pt idx="27">
                  <c:v>480.4</c:v>
                </c:pt>
                <c:pt idx="28">
                  <c:v>35.035005834305714</c:v>
                </c:pt>
                <c:pt idx="29">
                  <c:v>1335</c:v>
                </c:pt>
                <c:pt idx="30">
                  <c:v>468.3</c:v>
                </c:pt>
                <c:pt idx="31">
                  <c:v>35.07865168539326</c:v>
                </c:pt>
                <c:pt idx="33">
                  <c:v>33.5</c:v>
                </c:pt>
                <c:pt idx="34">
                  <c:v>20.7</c:v>
                </c:pt>
                <c:pt idx="35">
                  <c:v>61.7910447761194</c:v>
                </c:pt>
                <c:pt idx="36">
                  <c:v>1587.6000000000001</c:v>
                </c:pt>
                <c:pt idx="37">
                  <c:v>464.7</c:v>
                </c:pt>
                <c:pt idx="38">
                  <c:v>29.270597127739983</c:v>
                </c:pt>
                <c:pt idx="39">
                  <c:v>605.9</c:v>
                </c:pt>
                <c:pt idx="40">
                  <c:v>194.9</c:v>
                </c:pt>
                <c:pt idx="41">
                  <c:v>32.16702426142928</c:v>
                </c:pt>
                <c:pt idx="42">
                  <c:v>602.5</c:v>
                </c:pt>
                <c:pt idx="43">
                  <c:v>194.9</c:v>
                </c:pt>
                <c:pt idx="44">
                  <c:v>32.34854771784232</c:v>
                </c:pt>
                <c:pt idx="45">
                  <c:v>15</c:v>
                </c:pt>
                <c:pt idx="47">
                  <c:v>0</c:v>
                </c:pt>
                <c:pt idx="48">
                  <c:v>133.1</c:v>
                </c:pt>
                <c:pt idx="49">
                  <c:v>38.9</c:v>
                </c:pt>
                <c:pt idx="50">
                  <c:v>29.226145755071375</c:v>
                </c:pt>
                <c:pt idx="51">
                  <c:v>630.6</c:v>
                </c:pt>
                <c:pt idx="52">
                  <c:v>210.6</c:v>
                </c:pt>
                <c:pt idx="53">
                  <c:v>33.39676498572788</c:v>
                </c:pt>
                <c:pt idx="54">
                  <c:v>444.8</c:v>
                </c:pt>
                <c:pt idx="55">
                  <c:v>151.6</c:v>
                </c:pt>
                <c:pt idx="56">
                  <c:v>34.08273381294964</c:v>
                </c:pt>
                <c:pt idx="57">
                  <c:v>122.5</c:v>
                </c:pt>
                <c:pt idx="58">
                  <c:v>33.7</c:v>
                </c:pt>
                <c:pt idx="59">
                  <c:v>27.510204081632654</c:v>
                </c:pt>
                <c:pt idx="62">
                  <c:v>0</c:v>
                </c:pt>
                <c:pt idx="63">
                  <c:v>0</c:v>
                </c:pt>
                <c:pt idx="64">
                  <c:v>83.90000000000003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Лист3!$B$17:$BM$17</c:f>
              <c:numCache>
                <c:ptCount val="66"/>
                <c:pt idx="0">
                  <c:v>0</c:v>
                </c:pt>
                <c:pt idx="1">
                  <c:v>1332.1000000000001</c:v>
                </c:pt>
                <c:pt idx="2">
                  <c:v>438.40000000000003</c:v>
                </c:pt>
                <c:pt idx="3">
                  <c:v>32.91044215899707</c:v>
                </c:pt>
                <c:pt idx="4">
                  <c:v>277.90000000000003</c:v>
                </c:pt>
                <c:pt idx="5">
                  <c:v>77.20000000000002</c:v>
                </c:pt>
                <c:pt idx="6">
                  <c:v>27.77977689816481</c:v>
                </c:pt>
                <c:pt idx="7">
                  <c:v>235.8</c:v>
                </c:pt>
                <c:pt idx="8">
                  <c:v>61.4</c:v>
                </c:pt>
                <c:pt idx="9">
                  <c:v>26.03901611535199</c:v>
                </c:pt>
                <c:pt idx="13">
                  <c:v>13</c:v>
                </c:pt>
                <c:pt idx="14">
                  <c:v>2.6</c:v>
                </c:pt>
                <c:pt idx="15">
                  <c:v>20</c:v>
                </c:pt>
                <c:pt idx="16">
                  <c:v>3</c:v>
                </c:pt>
                <c:pt idx="17">
                  <c:v>0.9</c:v>
                </c:pt>
                <c:pt idx="18">
                  <c:v>30</c:v>
                </c:pt>
                <c:pt idx="19">
                  <c:v>23.5</c:v>
                </c:pt>
                <c:pt idx="20">
                  <c:v>10.9</c:v>
                </c:pt>
                <c:pt idx="21">
                  <c:v>46.38297872340426</c:v>
                </c:pt>
                <c:pt idx="23">
                  <c:v>2.6</c:v>
                </c:pt>
                <c:pt idx="24">
                  <c:v>1.4</c:v>
                </c:pt>
                <c:pt idx="25">
                  <c:v>53.84615384615385</c:v>
                </c:pt>
                <c:pt idx="26">
                  <c:v>1013.2</c:v>
                </c:pt>
                <c:pt idx="27">
                  <c:v>354.9</c:v>
                </c:pt>
                <c:pt idx="28">
                  <c:v>35.02763521515988</c:v>
                </c:pt>
                <c:pt idx="29">
                  <c:v>977</c:v>
                </c:pt>
                <c:pt idx="30">
                  <c:v>342.8</c:v>
                </c:pt>
                <c:pt idx="31">
                  <c:v>35.087001023541454</c:v>
                </c:pt>
                <c:pt idx="33">
                  <c:v>41</c:v>
                </c:pt>
                <c:pt idx="34">
                  <c:v>6.3</c:v>
                </c:pt>
                <c:pt idx="35">
                  <c:v>15.365853658536585</c:v>
                </c:pt>
                <c:pt idx="36">
                  <c:v>1332.1000000000001</c:v>
                </c:pt>
                <c:pt idx="37">
                  <c:v>449.4</c:v>
                </c:pt>
                <c:pt idx="38">
                  <c:v>33.736205990541244</c:v>
                </c:pt>
                <c:pt idx="39">
                  <c:v>651.7</c:v>
                </c:pt>
                <c:pt idx="40">
                  <c:v>247.3</c:v>
                </c:pt>
                <c:pt idx="41">
                  <c:v>37.946908086542884</c:v>
                </c:pt>
                <c:pt idx="42">
                  <c:v>649.7</c:v>
                </c:pt>
                <c:pt idx="43">
                  <c:v>247.3</c:v>
                </c:pt>
                <c:pt idx="44">
                  <c:v>38.06372171771587</c:v>
                </c:pt>
                <c:pt idx="45">
                  <c:v>15</c:v>
                </c:pt>
                <c:pt idx="47">
                  <c:v>0</c:v>
                </c:pt>
                <c:pt idx="48">
                  <c:v>70</c:v>
                </c:pt>
                <c:pt idx="49">
                  <c:v>21.3</c:v>
                </c:pt>
                <c:pt idx="50">
                  <c:v>30.428571428571427</c:v>
                </c:pt>
                <c:pt idx="51">
                  <c:v>447.3</c:v>
                </c:pt>
                <c:pt idx="52">
                  <c:v>170.8</c:v>
                </c:pt>
                <c:pt idx="53">
                  <c:v>38.18466353677621</c:v>
                </c:pt>
                <c:pt idx="54">
                  <c:v>322.6</c:v>
                </c:pt>
                <c:pt idx="55">
                  <c:v>121.7</c:v>
                </c:pt>
                <c:pt idx="56">
                  <c:v>37.72473651580905</c:v>
                </c:pt>
                <c:pt idx="57">
                  <c:v>31.6</c:v>
                </c:pt>
                <c:pt idx="58">
                  <c:v>8.2</c:v>
                </c:pt>
                <c:pt idx="59">
                  <c:v>25.949367088607588</c:v>
                </c:pt>
                <c:pt idx="62">
                  <c:v>0</c:v>
                </c:pt>
                <c:pt idx="63">
                  <c:v>0</c:v>
                </c:pt>
                <c:pt idx="64">
                  <c:v>-10.999999999999943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Лист3!$B$18:$BM$18</c:f>
              <c:numCache>
                <c:ptCount val="66"/>
                <c:pt idx="0">
                  <c:v>0</c:v>
                </c:pt>
                <c:pt idx="1">
                  <c:v>1134.6</c:v>
                </c:pt>
                <c:pt idx="2">
                  <c:v>374.1</c:v>
                </c:pt>
                <c:pt idx="3">
                  <c:v>32.97197250132206</c:v>
                </c:pt>
                <c:pt idx="4">
                  <c:v>284.7</c:v>
                </c:pt>
                <c:pt idx="5">
                  <c:v>68.1</c:v>
                </c:pt>
                <c:pt idx="6">
                  <c:v>23.91991570073762</c:v>
                </c:pt>
                <c:pt idx="7">
                  <c:v>111.8</c:v>
                </c:pt>
                <c:pt idx="8">
                  <c:v>34.3</c:v>
                </c:pt>
                <c:pt idx="9">
                  <c:v>30.679785330948118</c:v>
                </c:pt>
                <c:pt idx="10">
                  <c:v>0.1</c:v>
                </c:pt>
                <c:pt idx="13">
                  <c:v>16</c:v>
                </c:pt>
                <c:pt idx="14">
                  <c:v>2.3</c:v>
                </c:pt>
                <c:pt idx="15">
                  <c:v>14.374999999999998</c:v>
                </c:pt>
                <c:pt idx="16">
                  <c:v>126</c:v>
                </c:pt>
                <c:pt idx="17">
                  <c:v>21.2</c:v>
                </c:pt>
                <c:pt idx="18">
                  <c:v>16.825396825396822</c:v>
                </c:pt>
                <c:pt idx="19">
                  <c:v>3.2</c:v>
                </c:pt>
                <c:pt idx="20">
                  <c:v>4.5</c:v>
                </c:pt>
                <c:pt idx="21">
                  <c:v>140.625</c:v>
                </c:pt>
                <c:pt idx="23">
                  <c:v>27.6</c:v>
                </c:pt>
                <c:pt idx="24">
                  <c:v>4.5</c:v>
                </c:pt>
                <c:pt idx="25">
                  <c:v>16.304347826086957</c:v>
                </c:pt>
                <c:pt idx="26">
                  <c:v>815.9</c:v>
                </c:pt>
                <c:pt idx="27">
                  <c:v>295.6</c:v>
                </c:pt>
                <c:pt idx="28">
                  <c:v>36.229930138497366</c:v>
                </c:pt>
                <c:pt idx="29">
                  <c:v>779.6</c:v>
                </c:pt>
                <c:pt idx="30">
                  <c:v>283.5</c:v>
                </c:pt>
                <c:pt idx="31">
                  <c:v>36.364802462801435</c:v>
                </c:pt>
                <c:pt idx="33">
                  <c:v>34</c:v>
                </c:pt>
                <c:pt idx="34">
                  <c:v>10.4</c:v>
                </c:pt>
                <c:pt idx="35">
                  <c:v>30.58823529411765</c:v>
                </c:pt>
                <c:pt idx="36">
                  <c:v>1134.6</c:v>
                </c:pt>
                <c:pt idx="37">
                  <c:v>376.2</c:v>
                </c:pt>
                <c:pt idx="38">
                  <c:v>33.15705975674247</c:v>
                </c:pt>
                <c:pt idx="39">
                  <c:v>554.6</c:v>
                </c:pt>
                <c:pt idx="40">
                  <c:v>203.3</c:v>
                </c:pt>
                <c:pt idx="41">
                  <c:v>36.657050126217094</c:v>
                </c:pt>
                <c:pt idx="42">
                  <c:v>550</c:v>
                </c:pt>
                <c:pt idx="43">
                  <c:v>203.3</c:v>
                </c:pt>
                <c:pt idx="44">
                  <c:v>36.96363636363637</c:v>
                </c:pt>
                <c:pt idx="47">
                  <c:v>0</c:v>
                </c:pt>
                <c:pt idx="48">
                  <c:v>85.4</c:v>
                </c:pt>
                <c:pt idx="49">
                  <c:v>18</c:v>
                </c:pt>
                <c:pt idx="50">
                  <c:v>21.077283372365336</c:v>
                </c:pt>
                <c:pt idx="51">
                  <c:v>365.6</c:v>
                </c:pt>
                <c:pt idx="52">
                  <c:v>146.1</c:v>
                </c:pt>
                <c:pt idx="53">
                  <c:v>39.9617067833698</c:v>
                </c:pt>
                <c:pt idx="54">
                  <c:v>285.7</c:v>
                </c:pt>
                <c:pt idx="55">
                  <c:v>122.2</c:v>
                </c:pt>
                <c:pt idx="56">
                  <c:v>42.77213860693035</c:v>
                </c:pt>
                <c:pt idx="57">
                  <c:v>48.5</c:v>
                </c:pt>
                <c:pt idx="58">
                  <c:v>13.3</c:v>
                </c:pt>
                <c:pt idx="59">
                  <c:v>27.422680412371136</c:v>
                </c:pt>
                <c:pt idx="62">
                  <c:v>0</c:v>
                </c:pt>
                <c:pt idx="63">
                  <c:v>0</c:v>
                </c:pt>
                <c:pt idx="64">
                  <c:v>-2.099999999999966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Лист3!$B$19:$BM$19</c:f>
              <c:numCache>
                <c:ptCount val="66"/>
                <c:pt idx="0">
                  <c:v>0</c:v>
                </c:pt>
                <c:pt idx="1">
                  <c:v>1230.6</c:v>
                </c:pt>
                <c:pt idx="2">
                  <c:v>435.40000000000003</c:v>
                </c:pt>
                <c:pt idx="3">
                  <c:v>35.38111490329921</c:v>
                </c:pt>
                <c:pt idx="4">
                  <c:v>151.1</c:v>
                </c:pt>
                <c:pt idx="5">
                  <c:v>61.8</c:v>
                </c:pt>
                <c:pt idx="7">
                  <c:v>91.7</c:v>
                </c:pt>
                <c:pt idx="8">
                  <c:v>24.1</c:v>
                </c:pt>
                <c:pt idx="9">
                  <c:v>26.28135223555071</c:v>
                </c:pt>
                <c:pt idx="13">
                  <c:v>10</c:v>
                </c:pt>
                <c:pt idx="14">
                  <c:v>2.1</c:v>
                </c:pt>
                <c:pt idx="15">
                  <c:v>21.000000000000004</c:v>
                </c:pt>
                <c:pt idx="16">
                  <c:v>23</c:v>
                </c:pt>
                <c:pt idx="17">
                  <c:v>3</c:v>
                </c:pt>
                <c:pt idx="19">
                  <c:v>11.4</c:v>
                </c:pt>
                <c:pt idx="20">
                  <c:v>9.9</c:v>
                </c:pt>
                <c:pt idx="21">
                  <c:v>86.8421052631579</c:v>
                </c:pt>
                <c:pt idx="23">
                  <c:v>15</c:v>
                </c:pt>
                <c:pt idx="25">
                  <c:v>0</c:v>
                </c:pt>
                <c:pt idx="26">
                  <c:v>999.5</c:v>
                </c:pt>
                <c:pt idx="27">
                  <c:v>350</c:v>
                </c:pt>
                <c:pt idx="28">
                  <c:v>35.01750875437719</c:v>
                </c:pt>
                <c:pt idx="29">
                  <c:v>963.3</c:v>
                </c:pt>
                <c:pt idx="30">
                  <c:v>338</c:v>
                </c:pt>
                <c:pt idx="31">
                  <c:v>35.08771929824562</c:v>
                </c:pt>
                <c:pt idx="33">
                  <c:v>80</c:v>
                </c:pt>
                <c:pt idx="34">
                  <c:v>23.6</c:v>
                </c:pt>
                <c:pt idx="35">
                  <c:v>29.500000000000004</c:v>
                </c:pt>
                <c:pt idx="36">
                  <c:v>1230.6</c:v>
                </c:pt>
                <c:pt idx="37">
                  <c:v>290.8</c:v>
                </c:pt>
                <c:pt idx="38">
                  <c:v>23.630749228018853</c:v>
                </c:pt>
                <c:pt idx="39">
                  <c:v>560.9</c:v>
                </c:pt>
                <c:pt idx="40">
                  <c:v>163.7</c:v>
                </c:pt>
                <c:pt idx="41">
                  <c:v>29.185238010340527</c:v>
                </c:pt>
                <c:pt idx="42">
                  <c:v>558.9</c:v>
                </c:pt>
                <c:pt idx="43">
                  <c:v>163.7</c:v>
                </c:pt>
                <c:pt idx="44">
                  <c:v>29.28967614957953</c:v>
                </c:pt>
                <c:pt idx="47">
                  <c:v>0</c:v>
                </c:pt>
                <c:pt idx="48">
                  <c:v>176.3</c:v>
                </c:pt>
                <c:pt idx="49">
                  <c:v>32</c:v>
                </c:pt>
                <c:pt idx="50">
                  <c:v>18.150879183210435</c:v>
                </c:pt>
                <c:pt idx="51">
                  <c:v>355.1</c:v>
                </c:pt>
                <c:pt idx="52">
                  <c:v>87.3</c:v>
                </c:pt>
                <c:pt idx="53">
                  <c:v>24.5846240495635</c:v>
                </c:pt>
                <c:pt idx="54">
                  <c:v>276.9</c:v>
                </c:pt>
                <c:pt idx="55">
                  <c:v>69.1</c:v>
                </c:pt>
                <c:pt idx="56">
                  <c:v>24.95485734922355</c:v>
                </c:pt>
                <c:pt idx="57">
                  <c:v>54.9</c:v>
                </c:pt>
                <c:pt idx="58">
                  <c:v>13.7</c:v>
                </c:pt>
                <c:pt idx="59">
                  <c:v>24.95446265938069</c:v>
                </c:pt>
                <c:pt idx="62">
                  <c:v>0</c:v>
                </c:pt>
                <c:pt idx="63">
                  <c:v>0</c:v>
                </c:pt>
                <c:pt idx="64">
                  <c:v>144.60000000000002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Лист3!$B$20:$BM$20</c:f>
              <c:numCache>
                <c:ptCount val="66"/>
                <c:pt idx="0">
                  <c:v>0</c:v>
                </c:pt>
                <c:pt idx="1">
                  <c:v>1643</c:v>
                </c:pt>
                <c:pt idx="2">
                  <c:v>587.3</c:v>
                </c:pt>
                <c:pt idx="3">
                  <c:v>35.74558734023128</c:v>
                </c:pt>
                <c:pt idx="4">
                  <c:v>993.8</c:v>
                </c:pt>
                <c:pt idx="5">
                  <c:v>353.4</c:v>
                </c:pt>
                <c:pt idx="6">
                  <c:v>35.560474944656875</c:v>
                </c:pt>
                <c:pt idx="7">
                  <c:v>338.9</c:v>
                </c:pt>
                <c:pt idx="8">
                  <c:v>126.1</c:v>
                </c:pt>
                <c:pt idx="9">
                  <c:v>37.20861611094718</c:v>
                </c:pt>
                <c:pt idx="10">
                  <c:v>3.4</c:v>
                </c:pt>
                <c:pt idx="13">
                  <c:v>53</c:v>
                </c:pt>
                <c:pt idx="14">
                  <c:v>8.4</c:v>
                </c:pt>
                <c:pt idx="15">
                  <c:v>15.849056603773587</c:v>
                </c:pt>
                <c:pt idx="16">
                  <c:v>199</c:v>
                </c:pt>
                <c:pt idx="17">
                  <c:v>99.7</c:v>
                </c:pt>
                <c:pt idx="18">
                  <c:v>50.10050251256282</c:v>
                </c:pt>
                <c:pt idx="19">
                  <c:v>377.7</c:v>
                </c:pt>
                <c:pt idx="20">
                  <c:v>110.5</c:v>
                </c:pt>
                <c:pt idx="21">
                  <c:v>29.256023298914485</c:v>
                </c:pt>
                <c:pt idx="23">
                  <c:v>21.8</c:v>
                </c:pt>
                <c:pt idx="24">
                  <c:v>5.8</c:v>
                </c:pt>
                <c:pt idx="25">
                  <c:v>26.60550458715596</c:v>
                </c:pt>
                <c:pt idx="26">
                  <c:v>614.7</c:v>
                </c:pt>
                <c:pt idx="27">
                  <c:v>215</c:v>
                </c:pt>
                <c:pt idx="28">
                  <c:v>34.97641125752399</c:v>
                </c:pt>
                <c:pt idx="29">
                  <c:v>578.5</c:v>
                </c:pt>
                <c:pt idx="30">
                  <c:v>203</c:v>
                </c:pt>
                <c:pt idx="31">
                  <c:v>35.09075194468453</c:v>
                </c:pt>
                <c:pt idx="33">
                  <c:v>34.5</c:v>
                </c:pt>
                <c:pt idx="34">
                  <c:v>18.9</c:v>
                </c:pt>
                <c:pt idx="35">
                  <c:v>54.78260869565217</c:v>
                </c:pt>
                <c:pt idx="36">
                  <c:v>1643</c:v>
                </c:pt>
                <c:pt idx="37">
                  <c:v>564.2</c:v>
                </c:pt>
                <c:pt idx="38">
                  <c:v>34.339622641509436</c:v>
                </c:pt>
                <c:pt idx="39">
                  <c:v>743.8</c:v>
                </c:pt>
                <c:pt idx="40">
                  <c:v>285.6</c:v>
                </c:pt>
                <c:pt idx="41">
                  <c:v>38.39741866093036</c:v>
                </c:pt>
                <c:pt idx="42">
                  <c:v>740.3</c:v>
                </c:pt>
                <c:pt idx="43">
                  <c:v>285.6</c:v>
                </c:pt>
                <c:pt idx="44">
                  <c:v>38.578954477914365</c:v>
                </c:pt>
                <c:pt idx="45">
                  <c:v>5</c:v>
                </c:pt>
                <c:pt idx="47">
                  <c:v>0</c:v>
                </c:pt>
                <c:pt idx="48">
                  <c:v>143.7</c:v>
                </c:pt>
                <c:pt idx="49">
                  <c:v>37.6</c:v>
                </c:pt>
                <c:pt idx="50">
                  <c:v>26.165622825330555</c:v>
                </c:pt>
                <c:pt idx="51">
                  <c:v>505.2</c:v>
                </c:pt>
                <c:pt idx="52">
                  <c:v>184.1</c:v>
                </c:pt>
                <c:pt idx="53">
                  <c:v>36.44101346001584</c:v>
                </c:pt>
                <c:pt idx="54">
                  <c:v>424.2</c:v>
                </c:pt>
                <c:pt idx="55">
                  <c:v>152</c:v>
                </c:pt>
                <c:pt idx="56">
                  <c:v>35.83215464403583</c:v>
                </c:pt>
                <c:pt idx="57">
                  <c:v>37.7</c:v>
                </c:pt>
                <c:pt idx="58">
                  <c:v>22.5</c:v>
                </c:pt>
                <c:pt idx="59">
                  <c:v>59.68169761273209</c:v>
                </c:pt>
                <c:pt idx="62">
                  <c:v>0</c:v>
                </c:pt>
                <c:pt idx="63">
                  <c:v>0</c:v>
                </c:pt>
                <c:pt idx="64">
                  <c:v>23.09999999999991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Лист3!$B$21:$BM$21</c:f>
              <c:numCache>
                <c:ptCount val="66"/>
                <c:pt idx="0">
                  <c:v>0</c:v>
                </c:pt>
                <c:pt idx="1">
                  <c:v>1475.5</c:v>
                </c:pt>
                <c:pt idx="2">
                  <c:v>500.70000000000005</c:v>
                </c:pt>
                <c:pt idx="3">
                  <c:v>33.9342595730261</c:v>
                </c:pt>
                <c:pt idx="4">
                  <c:v>112.2</c:v>
                </c:pt>
                <c:pt idx="5">
                  <c:v>27.299999999999997</c:v>
                </c:pt>
                <c:pt idx="6">
                  <c:v>24.331550802139034</c:v>
                </c:pt>
                <c:pt idx="7">
                  <c:v>51</c:v>
                </c:pt>
                <c:pt idx="8">
                  <c:v>18.9</c:v>
                </c:pt>
                <c:pt idx="9">
                  <c:v>37.05882352941176</c:v>
                </c:pt>
                <c:pt idx="13">
                  <c:v>34</c:v>
                </c:pt>
                <c:pt idx="14">
                  <c:v>0.9</c:v>
                </c:pt>
                <c:pt idx="15">
                  <c:v>2.6470588235294117</c:v>
                </c:pt>
                <c:pt idx="16">
                  <c:v>4</c:v>
                </c:pt>
                <c:pt idx="17">
                  <c:v>0.7</c:v>
                </c:pt>
                <c:pt idx="18">
                  <c:v>17.5</c:v>
                </c:pt>
                <c:pt idx="19">
                  <c:v>10</c:v>
                </c:pt>
                <c:pt idx="20">
                  <c:v>3.8</c:v>
                </c:pt>
                <c:pt idx="21">
                  <c:v>38</c:v>
                </c:pt>
                <c:pt idx="23">
                  <c:v>13.2</c:v>
                </c:pt>
                <c:pt idx="24">
                  <c:v>2.4</c:v>
                </c:pt>
                <c:pt idx="25">
                  <c:v>18.181818181818183</c:v>
                </c:pt>
                <c:pt idx="26">
                  <c:v>1152.2</c:v>
                </c:pt>
                <c:pt idx="27">
                  <c:v>403.8</c:v>
                </c:pt>
                <c:pt idx="28">
                  <c:v>35.04599895851415</c:v>
                </c:pt>
                <c:pt idx="29">
                  <c:v>1116</c:v>
                </c:pt>
                <c:pt idx="30">
                  <c:v>391.6</c:v>
                </c:pt>
                <c:pt idx="31">
                  <c:v>35.08960573476703</c:v>
                </c:pt>
                <c:pt idx="33">
                  <c:v>211.1</c:v>
                </c:pt>
                <c:pt idx="34">
                  <c:v>69.6</c:v>
                </c:pt>
                <c:pt idx="35">
                  <c:v>32.970156324017054</c:v>
                </c:pt>
                <c:pt idx="36">
                  <c:v>1475.5</c:v>
                </c:pt>
                <c:pt idx="37">
                  <c:v>494.2</c:v>
                </c:pt>
                <c:pt idx="38">
                  <c:v>33.493730938664854</c:v>
                </c:pt>
                <c:pt idx="39">
                  <c:v>574.1</c:v>
                </c:pt>
                <c:pt idx="40">
                  <c:v>195.6</c:v>
                </c:pt>
                <c:pt idx="41">
                  <c:v>34.0707193868664</c:v>
                </c:pt>
                <c:pt idx="42">
                  <c:v>569.1</c:v>
                </c:pt>
                <c:pt idx="43">
                  <c:v>195.6</c:v>
                </c:pt>
                <c:pt idx="44">
                  <c:v>34.37005798629414</c:v>
                </c:pt>
                <c:pt idx="47">
                  <c:v>0</c:v>
                </c:pt>
                <c:pt idx="48">
                  <c:v>75.4</c:v>
                </c:pt>
                <c:pt idx="49">
                  <c:v>22.8</c:v>
                </c:pt>
                <c:pt idx="50">
                  <c:v>30.238726790450926</c:v>
                </c:pt>
                <c:pt idx="51">
                  <c:v>550.3</c:v>
                </c:pt>
                <c:pt idx="52">
                  <c:v>202.7</c:v>
                </c:pt>
                <c:pt idx="53">
                  <c:v>36.8344539342177</c:v>
                </c:pt>
                <c:pt idx="54">
                  <c:v>333.6</c:v>
                </c:pt>
                <c:pt idx="55">
                  <c:v>93.2</c:v>
                </c:pt>
                <c:pt idx="56">
                  <c:v>27.937649880095922</c:v>
                </c:pt>
                <c:pt idx="57">
                  <c:v>92.4</c:v>
                </c:pt>
                <c:pt idx="58">
                  <c:v>47.8</c:v>
                </c:pt>
                <c:pt idx="59">
                  <c:v>51.73160173160173</c:v>
                </c:pt>
                <c:pt idx="62">
                  <c:v>0</c:v>
                </c:pt>
                <c:pt idx="63">
                  <c:v>0</c:v>
                </c:pt>
                <c:pt idx="64">
                  <c:v>6.500000000000057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Лист3!$B$22:$BM$22</c:f>
              <c:numCache>
                <c:ptCount val="66"/>
                <c:pt idx="0">
                  <c:v>0</c:v>
                </c:pt>
                <c:pt idx="1">
                  <c:v>1537.2</c:v>
                </c:pt>
                <c:pt idx="2">
                  <c:v>491.4</c:v>
                </c:pt>
                <c:pt idx="3">
                  <c:v>31.967213114754095</c:v>
                </c:pt>
                <c:pt idx="4">
                  <c:v>365.5</c:v>
                </c:pt>
                <c:pt idx="5">
                  <c:v>84.5</c:v>
                </c:pt>
                <c:pt idx="6">
                  <c:v>23.119015047879618</c:v>
                </c:pt>
                <c:pt idx="7">
                  <c:v>168.5</c:v>
                </c:pt>
                <c:pt idx="8">
                  <c:v>74.9</c:v>
                </c:pt>
                <c:pt idx="9">
                  <c:v>44.45103857566766</c:v>
                </c:pt>
                <c:pt idx="13">
                  <c:v>28</c:v>
                </c:pt>
                <c:pt idx="14">
                  <c:v>5.8</c:v>
                </c:pt>
                <c:pt idx="15">
                  <c:v>20.71428571428571</c:v>
                </c:pt>
                <c:pt idx="16">
                  <c:v>118</c:v>
                </c:pt>
                <c:pt idx="17">
                  <c:v>1.8</c:v>
                </c:pt>
                <c:pt idx="18">
                  <c:v>1.5254237288135595</c:v>
                </c:pt>
                <c:pt idx="19">
                  <c:v>50</c:v>
                </c:pt>
                <c:pt idx="20">
                  <c:v>1.1</c:v>
                </c:pt>
                <c:pt idx="21">
                  <c:v>2.2</c:v>
                </c:pt>
                <c:pt idx="23">
                  <c:v>1</c:v>
                </c:pt>
                <c:pt idx="24">
                  <c:v>0.9</c:v>
                </c:pt>
                <c:pt idx="25">
                  <c:v>90</c:v>
                </c:pt>
                <c:pt idx="26">
                  <c:v>1120.2</c:v>
                </c:pt>
                <c:pt idx="27">
                  <c:v>392.4</c:v>
                </c:pt>
                <c:pt idx="28">
                  <c:v>35.02945902517407</c:v>
                </c:pt>
                <c:pt idx="29">
                  <c:v>1083.8</c:v>
                </c:pt>
                <c:pt idx="30">
                  <c:v>380.3</c:v>
                </c:pt>
                <c:pt idx="31">
                  <c:v>35.089499907732055</c:v>
                </c:pt>
                <c:pt idx="33">
                  <c:v>51.5</c:v>
                </c:pt>
                <c:pt idx="34">
                  <c:v>14.5</c:v>
                </c:pt>
                <c:pt idx="35">
                  <c:v>28.155339805825243</c:v>
                </c:pt>
                <c:pt idx="36">
                  <c:v>1537.2</c:v>
                </c:pt>
                <c:pt idx="37">
                  <c:v>415.2</c:v>
                </c:pt>
                <c:pt idx="38">
                  <c:v>27.010148321623728</c:v>
                </c:pt>
                <c:pt idx="39">
                  <c:v>526.4</c:v>
                </c:pt>
                <c:pt idx="40">
                  <c:v>145.3</c:v>
                </c:pt>
                <c:pt idx="41">
                  <c:v>27.602583586626146</c:v>
                </c:pt>
                <c:pt idx="42">
                  <c:v>519.4</c:v>
                </c:pt>
                <c:pt idx="43">
                  <c:v>145.3</c:v>
                </c:pt>
                <c:pt idx="44">
                  <c:v>27.974586060839435</c:v>
                </c:pt>
                <c:pt idx="47">
                  <c:v>0</c:v>
                </c:pt>
                <c:pt idx="48">
                  <c:v>64.3</c:v>
                </c:pt>
                <c:pt idx="49">
                  <c:v>10.6</c:v>
                </c:pt>
                <c:pt idx="50">
                  <c:v>16.485225505443236</c:v>
                </c:pt>
                <c:pt idx="51">
                  <c:v>753.2</c:v>
                </c:pt>
                <c:pt idx="52">
                  <c:v>241</c:v>
                </c:pt>
                <c:pt idx="53">
                  <c:v>31.996813595326607</c:v>
                </c:pt>
                <c:pt idx="54">
                  <c:v>485.5</c:v>
                </c:pt>
                <c:pt idx="55">
                  <c:v>75.5</c:v>
                </c:pt>
                <c:pt idx="56">
                  <c:v>15.550978372811535</c:v>
                </c:pt>
                <c:pt idx="57">
                  <c:v>133.2</c:v>
                </c:pt>
                <c:pt idx="58">
                  <c:v>77</c:v>
                </c:pt>
                <c:pt idx="59">
                  <c:v>57.80780780780781</c:v>
                </c:pt>
                <c:pt idx="62">
                  <c:v>0</c:v>
                </c:pt>
                <c:pt idx="63">
                  <c:v>0</c:v>
                </c:pt>
                <c:pt idx="64">
                  <c:v>76.19999999999999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Лист3!$B$23:$BM$23</c:f>
              <c:numCache>
                <c:ptCount val="66"/>
                <c:pt idx="0">
                  <c:v>0</c:v>
                </c:pt>
                <c:pt idx="1">
                  <c:v>1266.9</c:v>
                </c:pt>
                <c:pt idx="2">
                  <c:v>477.49999999999994</c:v>
                </c:pt>
                <c:pt idx="3">
                  <c:v>37.690425447943795</c:v>
                </c:pt>
                <c:pt idx="4">
                  <c:v>594.1999999999999</c:v>
                </c:pt>
                <c:pt idx="5">
                  <c:v>256.59999999999997</c:v>
                </c:pt>
                <c:pt idx="6">
                  <c:v>43.1841130932346</c:v>
                </c:pt>
                <c:pt idx="7">
                  <c:v>369</c:v>
                </c:pt>
                <c:pt idx="8">
                  <c:v>190.4</c:v>
                </c:pt>
                <c:pt idx="9">
                  <c:v>51.59891598915989</c:v>
                </c:pt>
                <c:pt idx="13">
                  <c:v>38</c:v>
                </c:pt>
                <c:pt idx="14">
                  <c:v>8.3</c:v>
                </c:pt>
                <c:pt idx="15">
                  <c:v>21.842105263157897</c:v>
                </c:pt>
                <c:pt idx="16">
                  <c:v>67</c:v>
                </c:pt>
                <c:pt idx="17">
                  <c:v>31</c:v>
                </c:pt>
                <c:pt idx="18">
                  <c:v>46.26865671641791</c:v>
                </c:pt>
                <c:pt idx="19">
                  <c:v>113.3</c:v>
                </c:pt>
                <c:pt idx="20">
                  <c:v>18.9</c:v>
                </c:pt>
                <c:pt idx="21">
                  <c:v>16.68137687555163</c:v>
                </c:pt>
                <c:pt idx="23">
                  <c:v>6.9</c:v>
                </c:pt>
                <c:pt idx="24">
                  <c:v>2.2</c:v>
                </c:pt>
                <c:pt idx="25">
                  <c:v>31.884057971014496</c:v>
                </c:pt>
                <c:pt idx="26">
                  <c:v>560.7</c:v>
                </c:pt>
                <c:pt idx="27">
                  <c:v>196.1</c:v>
                </c:pt>
                <c:pt idx="28">
                  <c:v>34.974139468521486</c:v>
                </c:pt>
                <c:pt idx="29">
                  <c:v>524.4</c:v>
                </c:pt>
                <c:pt idx="30">
                  <c:v>184</c:v>
                </c:pt>
                <c:pt idx="31">
                  <c:v>35.08771929824562</c:v>
                </c:pt>
                <c:pt idx="33">
                  <c:v>112</c:v>
                </c:pt>
                <c:pt idx="34">
                  <c:v>24.8</c:v>
                </c:pt>
                <c:pt idx="35">
                  <c:v>22.142857142857146</c:v>
                </c:pt>
                <c:pt idx="36">
                  <c:v>1266.9</c:v>
                </c:pt>
                <c:pt idx="37">
                  <c:v>337.2</c:v>
                </c:pt>
                <c:pt idx="38">
                  <c:v>26.616149656642197</c:v>
                </c:pt>
                <c:pt idx="39">
                  <c:v>599.5</c:v>
                </c:pt>
                <c:pt idx="40">
                  <c:v>182.6</c:v>
                </c:pt>
                <c:pt idx="41">
                  <c:v>30.458715596330276</c:v>
                </c:pt>
                <c:pt idx="42">
                  <c:v>592.5</c:v>
                </c:pt>
                <c:pt idx="43">
                  <c:v>182.6</c:v>
                </c:pt>
                <c:pt idx="44">
                  <c:v>30.818565400843884</c:v>
                </c:pt>
                <c:pt idx="47">
                  <c:v>0</c:v>
                </c:pt>
                <c:pt idx="48">
                  <c:v>133.5</c:v>
                </c:pt>
                <c:pt idx="49">
                  <c:v>38.7</c:v>
                </c:pt>
                <c:pt idx="50">
                  <c:v>28.98876404494382</c:v>
                </c:pt>
                <c:pt idx="51">
                  <c:v>387.6</c:v>
                </c:pt>
                <c:pt idx="52">
                  <c:v>105.7</c:v>
                </c:pt>
                <c:pt idx="53">
                  <c:v>27.2703818369453</c:v>
                </c:pt>
                <c:pt idx="54">
                  <c:v>255.3</c:v>
                </c:pt>
                <c:pt idx="55">
                  <c:v>75.9</c:v>
                </c:pt>
                <c:pt idx="56">
                  <c:v>29.72972972972973</c:v>
                </c:pt>
                <c:pt idx="57">
                  <c:v>30.4</c:v>
                </c:pt>
                <c:pt idx="58">
                  <c:v>9.2</c:v>
                </c:pt>
                <c:pt idx="59">
                  <c:v>30.263157894736842</c:v>
                </c:pt>
                <c:pt idx="62">
                  <c:v>0</c:v>
                </c:pt>
                <c:pt idx="63">
                  <c:v>0</c:v>
                </c:pt>
                <c:pt idx="64">
                  <c:v>140.29999999999995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Лист3!$B$24:$BM$24</c:f>
              <c:numCache>
                <c:ptCount val="66"/>
                <c:pt idx="0">
                  <c:v>0</c:v>
                </c:pt>
                <c:pt idx="1">
                  <c:v>1725</c:v>
                </c:pt>
                <c:pt idx="2">
                  <c:v>597.5</c:v>
                </c:pt>
                <c:pt idx="3">
                  <c:v>34.63768115942029</c:v>
                </c:pt>
                <c:pt idx="4">
                  <c:v>376.59999999999997</c:v>
                </c:pt>
                <c:pt idx="5">
                  <c:v>143.49999999999997</c:v>
                </c:pt>
                <c:pt idx="6">
                  <c:v>38.10408921933085</c:v>
                </c:pt>
                <c:pt idx="7">
                  <c:v>144</c:v>
                </c:pt>
                <c:pt idx="8">
                  <c:v>35.9</c:v>
                </c:pt>
                <c:pt idx="9">
                  <c:v>24.930555555555557</c:v>
                </c:pt>
                <c:pt idx="13">
                  <c:v>32</c:v>
                </c:pt>
                <c:pt idx="14">
                  <c:v>3.3</c:v>
                </c:pt>
                <c:pt idx="15">
                  <c:v>10.3125</c:v>
                </c:pt>
                <c:pt idx="16">
                  <c:v>162</c:v>
                </c:pt>
                <c:pt idx="17">
                  <c:v>88.6</c:v>
                </c:pt>
                <c:pt idx="18">
                  <c:v>54.69135802469135</c:v>
                </c:pt>
                <c:pt idx="19">
                  <c:v>12.2</c:v>
                </c:pt>
                <c:pt idx="20">
                  <c:v>5.1</c:v>
                </c:pt>
                <c:pt idx="21">
                  <c:v>41.80327868852459</c:v>
                </c:pt>
                <c:pt idx="23">
                  <c:v>26.4</c:v>
                </c:pt>
                <c:pt idx="24">
                  <c:v>8.6</c:v>
                </c:pt>
                <c:pt idx="25">
                  <c:v>32.57575757575758</c:v>
                </c:pt>
                <c:pt idx="26">
                  <c:v>1221.4</c:v>
                </c:pt>
                <c:pt idx="27">
                  <c:v>428</c:v>
                </c:pt>
                <c:pt idx="28">
                  <c:v>35.04175536269854</c:v>
                </c:pt>
                <c:pt idx="29">
                  <c:v>1185.2</c:v>
                </c:pt>
                <c:pt idx="30">
                  <c:v>415.8</c:v>
                </c:pt>
                <c:pt idx="31">
                  <c:v>35.08268646641917</c:v>
                </c:pt>
                <c:pt idx="33">
                  <c:v>127</c:v>
                </c:pt>
                <c:pt idx="34">
                  <c:v>26</c:v>
                </c:pt>
                <c:pt idx="35">
                  <c:v>20.47244094488189</c:v>
                </c:pt>
                <c:pt idx="36">
                  <c:v>1725</c:v>
                </c:pt>
                <c:pt idx="37">
                  <c:v>510.9</c:v>
                </c:pt>
                <c:pt idx="38">
                  <c:v>29.617391304347823</c:v>
                </c:pt>
                <c:pt idx="39">
                  <c:v>594.9</c:v>
                </c:pt>
                <c:pt idx="40">
                  <c:v>230</c:v>
                </c:pt>
                <c:pt idx="41">
                  <c:v>38.661959993276184</c:v>
                </c:pt>
                <c:pt idx="42">
                  <c:v>592.9</c:v>
                </c:pt>
                <c:pt idx="43">
                  <c:v>230</c:v>
                </c:pt>
                <c:pt idx="44">
                  <c:v>38.792376454714116</c:v>
                </c:pt>
                <c:pt idx="45">
                  <c:v>130.4</c:v>
                </c:pt>
                <c:pt idx="47">
                  <c:v>0</c:v>
                </c:pt>
                <c:pt idx="48">
                  <c:v>215</c:v>
                </c:pt>
                <c:pt idx="49">
                  <c:v>53.9</c:v>
                </c:pt>
                <c:pt idx="50">
                  <c:v>25.069767441860463</c:v>
                </c:pt>
                <c:pt idx="51">
                  <c:v>579.4</c:v>
                </c:pt>
                <c:pt idx="52">
                  <c:v>216.8</c:v>
                </c:pt>
                <c:pt idx="53">
                  <c:v>37.41801863997239</c:v>
                </c:pt>
                <c:pt idx="54">
                  <c:v>281.1</c:v>
                </c:pt>
                <c:pt idx="55">
                  <c:v>83.6</c:v>
                </c:pt>
                <c:pt idx="56">
                  <c:v>29.74030594094628</c:v>
                </c:pt>
                <c:pt idx="57">
                  <c:v>163.5</c:v>
                </c:pt>
                <c:pt idx="58">
                  <c:v>89.6</c:v>
                </c:pt>
                <c:pt idx="59">
                  <c:v>54.801223241590215</c:v>
                </c:pt>
                <c:pt idx="62">
                  <c:v>0</c:v>
                </c:pt>
                <c:pt idx="63">
                  <c:v>0</c:v>
                </c:pt>
                <c:pt idx="64">
                  <c:v>86.60000000000002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Лист3!$B$25:$BM$25</c:f>
              <c:numCache>
                <c:ptCount val="66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5">
                  <c:v>0</c:v>
                </c:pt>
                <c:pt idx="38">
                  <c:v>0</c:v>
                </c:pt>
                <c:pt idx="41">
                  <c:v>0</c:v>
                </c:pt>
                <c:pt idx="44">
                  <c:v>0</c:v>
                </c:pt>
                <c:pt idx="47">
                  <c:v>0</c:v>
                </c:pt>
                <c:pt idx="50">
                  <c:v>0</c:v>
                </c:pt>
                <c:pt idx="53">
                  <c:v>0</c:v>
                </c:pt>
                <c:pt idx="56">
                  <c:v>0</c:v>
                </c:pt>
                <c:pt idx="59">
                  <c:v>0</c:v>
                </c:pt>
                <c:pt idx="62">
                  <c:v>0</c:v>
                </c:pt>
                <c:pt idx="64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Лист3!$B$26:$BM$26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Лист3!$B$27:$BM$27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Лист3!$B$28:$BM$28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Лист3!$B$29:$BM$29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Лист3!$B$30:$BM$30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Лист3!$B$31:$BM$31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Лист3!$B$32:$BM$32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Лист3!$B$33:$BM$33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Лист3!$B$34:$BM$34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Лист3!$B$35:$BM$35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Лист3!$B$36:$BM$36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Лист3!$B$37:$BM$37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Лист3!$B$8:$BM$12</c:f>
              <c:multiLvlStrCache>
                <c:ptCount val="65"/>
                <c:lvl>
                  <c:pt idx="0">
                    <c:v>Фактически поступило на 01.05.2007г</c:v>
                  </c:pt>
                  <c:pt idx="1">
                    <c:v>Фактически поступило на 01.05.2008г</c:v>
                  </c:pt>
                  <c:pt idx="2">
                    <c:v>Процент исполнения</c:v>
                  </c:pt>
                  <c:pt idx="3">
                    <c:v>Фактически поступило на 01.05.2007г</c:v>
                  </c:pt>
                  <c:pt idx="4">
                    <c:v>Фактически поступило на 01.05.2008г</c:v>
                  </c:pt>
                  <c:pt idx="5">
                    <c:v>Процент исполнения</c:v>
                  </c:pt>
                  <c:pt idx="6">
                    <c:v>Фактически поступило на 01.05.2007г</c:v>
                  </c:pt>
                  <c:pt idx="7">
                    <c:v>Фактически поступило на 01.05.2008г</c:v>
                  </c:pt>
                  <c:pt idx="8">
                    <c:v>Процент исполнения</c:v>
                  </c:pt>
                  <c:pt idx="9">
                    <c:v>Фактически поступило на 01.05.2007г</c:v>
                  </c:pt>
                  <c:pt idx="10">
                    <c:v>Фактически поступило на 01.05.2008г</c:v>
                  </c:pt>
                  <c:pt idx="11">
                    <c:v>Процент исполнения</c:v>
                  </c:pt>
                  <c:pt idx="12">
                    <c:v>Фактически поступило на 01.05.2007г</c:v>
                  </c:pt>
                  <c:pt idx="13">
                    <c:v>Фактически поступило на 01.05.2008г</c:v>
                  </c:pt>
                  <c:pt idx="14">
                    <c:v>Процент исполнения</c:v>
                  </c:pt>
                  <c:pt idx="15">
                    <c:v>Фактически поступило на 01.05.2007г</c:v>
                  </c:pt>
                  <c:pt idx="16">
                    <c:v>Фактически поступило на 01.05.2008г</c:v>
                  </c:pt>
                  <c:pt idx="17">
                    <c:v>Процент исполнения</c:v>
                  </c:pt>
                  <c:pt idx="18">
                    <c:v>Фактически поступило на 01.05.2007г</c:v>
                  </c:pt>
                  <c:pt idx="19">
                    <c:v>Фактически поступило на 01.05.2008г</c:v>
                  </c:pt>
                  <c:pt idx="20">
                    <c:v>Процент исполнения</c:v>
                  </c:pt>
                  <c:pt idx="21">
                    <c:v>Фактически поступило на 01.05.2007г</c:v>
                  </c:pt>
                  <c:pt idx="22">
                    <c:v>Фактически поступило на 01.05.2007г</c:v>
                  </c:pt>
                  <c:pt idx="23">
                    <c:v>Фактически поступило на 01.05.2008г</c:v>
                  </c:pt>
                  <c:pt idx="24">
                    <c:v>Процент исполнения</c:v>
                  </c:pt>
                  <c:pt idx="25">
                    <c:v>Фактически поступило на 01.05.2007г</c:v>
                  </c:pt>
                  <c:pt idx="26">
                    <c:v>Фактически поступило на 01.05.2008г</c:v>
                  </c:pt>
                  <c:pt idx="27">
                    <c:v>Процент исполнения</c:v>
                  </c:pt>
                  <c:pt idx="28">
                    <c:v>Фактически поступило на 01.05.2007г</c:v>
                  </c:pt>
                  <c:pt idx="29">
                    <c:v>Фактически поступило на 01.05.2008г</c:v>
                  </c:pt>
                  <c:pt idx="30">
                    <c:v>Процент исполнения</c:v>
                  </c:pt>
                  <c:pt idx="31">
                    <c:v>Фактически поступило на 01.05.2007г</c:v>
                  </c:pt>
                  <c:pt idx="32">
                    <c:v>Фактически поступило на 01.05.2007г</c:v>
                  </c:pt>
                  <c:pt idx="33">
                    <c:v>Фактически поступило на 01.05.2008г</c:v>
                  </c:pt>
                  <c:pt idx="34">
                    <c:v>Процент исполнения</c:v>
                  </c:pt>
                  <c:pt idx="35">
                    <c:v>Факт исполнено на 01.05.2007г</c:v>
                  </c:pt>
                  <c:pt idx="36">
                    <c:v>Факт исполнено на 01.05.2008г</c:v>
                  </c:pt>
                  <c:pt idx="37">
                    <c:v>процент исполнения</c:v>
                  </c:pt>
                  <c:pt idx="38">
                    <c:v>план </c:v>
                  </c:pt>
                  <c:pt idx="39">
                    <c:v>факт</c:v>
                  </c:pt>
                  <c:pt idx="40">
                    <c:v>процент исполнения</c:v>
                  </c:pt>
                  <c:pt idx="41">
                    <c:v>план </c:v>
                  </c:pt>
                  <c:pt idx="42">
                    <c:v>факт</c:v>
                  </c:pt>
                  <c:pt idx="43">
                    <c:v>процент исполнения</c:v>
                  </c:pt>
                  <c:pt idx="44">
                    <c:v>план </c:v>
                  </c:pt>
                  <c:pt idx="45">
                    <c:v>факт</c:v>
                  </c:pt>
                  <c:pt idx="46">
                    <c:v>процент исполнения</c:v>
                  </c:pt>
                  <c:pt idx="47">
                    <c:v>план </c:v>
                  </c:pt>
                  <c:pt idx="48">
                    <c:v>факт</c:v>
                  </c:pt>
                  <c:pt idx="49">
                    <c:v>процент исполнения</c:v>
                  </c:pt>
                  <c:pt idx="50">
                    <c:v>план </c:v>
                  </c:pt>
                  <c:pt idx="51">
                    <c:v>факт</c:v>
                  </c:pt>
                  <c:pt idx="52">
                    <c:v>процент исполнения</c:v>
                  </c:pt>
                  <c:pt idx="53">
                    <c:v>план </c:v>
                  </c:pt>
                  <c:pt idx="54">
                    <c:v>факт</c:v>
                  </c:pt>
                  <c:pt idx="55">
                    <c:v>процент исполнения</c:v>
                  </c:pt>
                  <c:pt idx="56">
                    <c:v>план </c:v>
                  </c:pt>
                  <c:pt idx="57">
                    <c:v>факт</c:v>
                  </c:pt>
                  <c:pt idx="58">
                    <c:v>процент исполнения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 на доходы физических лиц (код дохода 00010102000010000110)</c:v>
                  </c:pt>
                  <c:pt idx="9">
                    <c:v>единый сельскохозяйственный налог (код дохода 00010503000010000110)</c:v>
                  </c:pt>
                  <c:pt idx="12">
                    <c:v>налог на имущество физических лиц, зачисляемые в бюджеты поселений (код дохода 00010601030100000110)</c:v>
                  </c:pt>
                  <c:pt idx="15">
                    <c:v>земельный налог (код дохода 00010606000000000110)</c:v>
                  </c:pt>
                  <c:pt idx="21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25">
                    <c:v>Безвозмездные поступления (код дохода 00020000000000000000)</c:v>
                  </c:pt>
                  <c:pt idx="28">
                    <c:v>дотации  бюджетам поселений на выравнивание уровня бюджетной обеспеченности (код доходов 0002020100110 0000 151)</c:v>
                  </c:pt>
                  <c:pt idx="31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32">
                    <c:v>Доходы от предпринимательской и иной приносящей доход деятельности (код дохода 00030000000000000000)</c:v>
                  </c:pt>
                  <c:pt idx="35">
                    <c:v>Расходы -  всего (код расхода 00096000000000000000)</c:v>
                  </c:pt>
                  <c:pt idx="38">
                    <c:v>Общегосударственные вопросы (код расхода 00001000000000000000)</c:v>
                  </c:pt>
                  <c:pt idx="41">
                    <c:v>Функционирование местных администраций (код расхода 01040000000000000)</c:v>
                  </c:pt>
                  <c:pt idx="44">
                    <c:v>Национальная экономика (код расхода 00004000000000000000)</c:v>
                  </c:pt>
                  <c:pt idx="47">
                    <c:v>Жилищно-коммунальное хозяйство (код расхода 00005000000000000000)</c:v>
                  </c:pt>
                  <c:pt idx="50">
                    <c:v>Культура (код расхода 00008010000000000000)</c:v>
                  </c:pt>
                  <c:pt idx="53">
                    <c:v>Оплата труда и начисления на оплату труда (код расхода 00008010000000000210)</c:v>
                  </c:pt>
                  <c:pt idx="56">
                    <c:v>Коммунальные услуги (код расхода 00008010000000000223)</c:v>
                  </c:pt>
                  <c:pt idx="59">
                    <c:v>Предоставление гражданам  субсидий на приобретение жилья  (код БК расходов 10-03-5050000-572-000)</c:v>
                  </c:pt>
                  <c:pt idx="62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из них:</c:v>
                  </c:pt>
                  <c:pt idx="28">
                    <c:v>из них:</c:v>
                  </c:pt>
                  <c:pt idx="38">
                    <c:v>из них:</c:v>
                  </c:pt>
                  <c:pt idx="41">
                    <c:v>в том числе:</c:v>
                  </c:pt>
                  <c:pt idx="53">
                    <c:v>в том числе</c:v>
                  </c:pt>
                  <c:pt idx="56">
                    <c:v>в том числе</c:v>
                  </c:pt>
                </c:lvl>
              </c:multiLvlStrCache>
            </c:multiLvlStrRef>
          </c:cat>
          <c:val>
            <c:numRef>
              <c:f>Лист3!$B$38:$BM$38</c:f>
              <c:numCache>
                <c:ptCount val="66"/>
                <c:pt idx="1">
                  <c:v>15658.100000000002</c:v>
                </c:pt>
                <c:pt idx="2">
                  <c:v>5470.599999999999</c:v>
                </c:pt>
                <c:pt idx="3">
                  <c:v>34.93782770578805</c:v>
                </c:pt>
                <c:pt idx="4">
                  <c:v>4208.4</c:v>
                </c:pt>
                <c:pt idx="5">
                  <c:v>1313.6</c:v>
                </c:pt>
                <c:pt idx="6">
                  <c:v>31.213762950289897</c:v>
                </c:pt>
                <c:pt idx="7">
                  <c:v>1920.1999999999998</c:v>
                </c:pt>
                <c:pt idx="8">
                  <c:v>693.4999999999999</c:v>
                </c:pt>
                <c:pt idx="9">
                  <c:v>36.116029580252054</c:v>
                </c:pt>
                <c:pt idx="10">
                  <c:v>3.5</c:v>
                </c:pt>
                <c:pt idx="11">
                  <c:v>0</c:v>
                </c:pt>
                <c:pt idx="12">
                  <c:v>0</c:v>
                </c:pt>
                <c:pt idx="13">
                  <c:v>293</c:v>
                </c:pt>
                <c:pt idx="14">
                  <c:v>50.3</c:v>
                </c:pt>
                <c:pt idx="15">
                  <c:v>17.167235494880543</c:v>
                </c:pt>
                <c:pt idx="16">
                  <c:v>715</c:v>
                </c:pt>
                <c:pt idx="17">
                  <c:v>252.5</c:v>
                </c:pt>
                <c:pt idx="18">
                  <c:v>35.31468531468531</c:v>
                </c:pt>
                <c:pt idx="19">
                  <c:v>875.3999999999999</c:v>
                </c:pt>
                <c:pt idx="20">
                  <c:v>229.6</c:v>
                </c:pt>
                <c:pt idx="21">
                  <c:v>26.22801005254741</c:v>
                </c:pt>
                <c:pt idx="22">
                  <c:v>0</c:v>
                </c:pt>
                <c:pt idx="23">
                  <c:v>135.20000000000002</c:v>
                </c:pt>
                <c:pt idx="24">
                  <c:v>25.799999999999997</c:v>
                </c:pt>
                <c:pt idx="25">
                  <c:v>19.082840236686387</c:v>
                </c:pt>
                <c:pt idx="26">
                  <c:v>10619.9</c:v>
                </c:pt>
                <c:pt idx="27">
                  <c:v>3900.5</c:v>
                </c:pt>
                <c:pt idx="28">
                  <c:v>36.728217779828434</c:v>
                </c:pt>
                <c:pt idx="29">
                  <c:v>9942.5</c:v>
                </c:pt>
                <c:pt idx="30">
                  <c:v>3488.5000000000005</c:v>
                </c:pt>
                <c:pt idx="31">
                  <c:v>35.08674880563239</c:v>
                </c:pt>
                <c:pt idx="32">
                  <c:v>0</c:v>
                </c:pt>
                <c:pt idx="33">
                  <c:v>829.8</c:v>
                </c:pt>
                <c:pt idx="34">
                  <c:v>256.5</c:v>
                </c:pt>
                <c:pt idx="35">
                  <c:v>30.911062906724514</c:v>
                </c:pt>
                <c:pt idx="36">
                  <c:v>15658.100000000002</c:v>
                </c:pt>
                <c:pt idx="37">
                  <c:v>4664.999999999999</c:v>
                </c:pt>
                <c:pt idx="38">
                  <c:v>29.792886748711517</c:v>
                </c:pt>
                <c:pt idx="39">
                  <c:v>6531.2</c:v>
                </c:pt>
                <c:pt idx="40">
                  <c:v>2288.5</c:v>
                </c:pt>
                <c:pt idx="41">
                  <c:v>35.03950269475747</c:v>
                </c:pt>
                <c:pt idx="42">
                  <c:v>6489.2</c:v>
                </c:pt>
                <c:pt idx="43">
                  <c:v>2288.5</c:v>
                </c:pt>
                <c:pt idx="44">
                  <c:v>35.26628860260125</c:v>
                </c:pt>
                <c:pt idx="45">
                  <c:v>195.4</c:v>
                </c:pt>
                <c:pt idx="46">
                  <c:v>0</c:v>
                </c:pt>
                <c:pt idx="47">
                  <c:v>0</c:v>
                </c:pt>
                <c:pt idx="48">
                  <c:v>1362.4</c:v>
                </c:pt>
                <c:pt idx="49">
                  <c:v>325.9</c:v>
                </c:pt>
                <c:pt idx="50">
                  <c:v>23.921021726365236</c:v>
                </c:pt>
                <c:pt idx="51">
                  <c:v>5339.7</c:v>
                </c:pt>
                <c:pt idx="52">
                  <c:v>1816</c:v>
                </c:pt>
                <c:pt idx="53">
                  <c:v>34.009401277225315</c:v>
                </c:pt>
                <c:pt idx="54">
                  <c:v>3700.9999999999995</c:v>
                </c:pt>
                <c:pt idx="55">
                  <c:v>1120.8</c:v>
                </c:pt>
                <c:pt idx="56">
                  <c:v>30.283707106187517</c:v>
                </c:pt>
                <c:pt idx="57">
                  <c:v>831.6</c:v>
                </c:pt>
                <c:pt idx="58">
                  <c:v>382.6</c:v>
                </c:pt>
                <c:pt idx="59">
                  <c:v>46.00769600769601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805.6000000000001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26243"/>
        <c:crosses val="autoZero"/>
        <c:auto val="1"/>
        <c:lblOffset val="100"/>
        <c:tickLblSkip val="3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56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3"/>
  <sheetViews>
    <sheetView tabSelected="1" view="pageBreakPreview" zoomScaleNormal="75" zoomScaleSheetLayoutView="100" zoomScalePageLayoutView="0" workbookViewId="0" topLeftCell="BK1">
      <selection activeCell="BW15" sqref="BW15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14.75390625" style="1" customWidth="1"/>
    <col min="4" max="4" width="13.25390625" style="1" customWidth="1"/>
    <col min="5" max="5" width="14.125" style="1" customWidth="1"/>
    <col min="6" max="6" width="15.25390625" style="1" customWidth="1"/>
    <col min="7" max="7" width="13.00390625" style="1" customWidth="1"/>
    <col min="8" max="8" width="13.375" style="1" customWidth="1"/>
    <col min="9" max="9" width="13.75390625" style="1" customWidth="1"/>
    <col min="10" max="10" width="13.625" style="1" customWidth="1"/>
    <col min="11" max="11" width="13.00390625" style="1" customWidth="1"/>
    <col min="12" max="12" width="10.125" style="1" customWidth="1"/>
    <col min="13" max="13" width="12.125" style="1" customWidth="1"/>
    <col min="14" max="14" width="11.75390625" style="1" customWidth="1"/>
    <col min="15" max="15" width="13.00390625" style="1" customWidth="1"/>
    <col min="16" max="16" width="13.75390625" style="1" customWidth="1"/>
    <col min="17" max="17" width="13.875" style="1" customWidth="1"/>
    <col min="18" max="19" width="13.00390625" style="1" customWidth="1"/>
    <col min="20" max="20" width="14.75390625" style="1" customWidth="1"/>
    <col min="21" max="22" width="13.00390625" style="1" customWidth="1"/>
    <col min="23" max="23" width="11.00390625" style="1" customWidth="1"/>
    <col min="24" max="24" width="0.2421875" style="1" customWidth="1"/>
    <col min="25" max="25" width="12.375" style="1" hidden="1" customWidth="1"/>
    <col min="26" max="26" width="15.125" style="1" hidden="1" customWidth="1"/>
    <col min="27" max="27" width="12.25390625" style="1" customWidth="1"/>
    <col min="28" max="28" width="14.875" style="1" customWidth="1"/>
    <col min="29" max="29" width="12.875" style="1" customWidth="1"/>
    <col min="30" max="30" width="8.375" style="1" hidden="1" customWidth="1"/>
    <col min="31" max="31" width="9.375" style="1" hidden="1" customWidth="1"/>
    <col min="32" max="32" width="9.25390625" style="1" hidden="1" customWidth="1"/>
    <col min="33" max="33" width="10.75390625" style="1" customWidth="1"/>
    <col min="34" max="34" width="12.75390625" style="1" customWidth="1"/>
    <col min="35" max="35" width="11.25390625" style="1" customWidth="1"/>
    <col min="36" max="36" width="14.25390625" style="1" customWidth="1"/>
    <col min="37" max="38" width="13.25390625" style="1" customWidth="1"/>
    <col min="39" max="39" width="0.12890625" style="1" customWidth="1"/>
    <col min="40" max="40" width="9.125" style="1" hidden="1" customWidth="1"/>
    <col min="41" max="41" width="13.25390625" style="1" hidden="1" customWidth="1"/>
    <col min="42" max="42" width="12.625" style="1" customWidth="1"/>
    <col min="43" max="43" width="12.25390625" style="1" customWidth="1"/>
    <col min="44" max="44" width="13.00390625" style="1" customWidth="1"/>
    <col min="45" max="45" width="13.875" style="1" customWidth="1"/>
    <col min="46" max="46" width="13.625" style="1" customWidth="1"/>
    <col min="47" max="55" width="12.75390625" style="1" customWidth="1"/>
    <col min="56" max="56" width="14.375" style="1" customWidth="1"/>
    <col min="57" max="63" width="13.375" style="1" customWidth="1"/>
    <col min="64" max="64" width="12.875" style="1" customWidth="1"/>
    <col min="65" max="65" width="10.25390625" style="1" customWidth="1"/>
    <col min="66" max="16384" width="9.125" style="1" customWidth="1"/>
  </cols>
  <sheetData>
    <row r="1" spans="1:6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0"/>
      <c r="M1" s="60"/>
      <c r="N1" s="6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0"/>
      <c r="M2" s="60"/>
      <c r="N2" s="6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12.75">
      <c r="A4" s="5"/>
      <c r="B4" s="5"/>
      <c r="C4" s="40" t="s">
        <v>44</v>
      </c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</row>
    <row r="5" spans="1:67" ht="15" customHeight="1">
      <c r="A5" s="8"/>
      <c r="B5" s="8"/>
      <c r="C5" s="40"/>
      <c r="D5" s="40"/>
      <c r="E5" s="40"/>
      <c r="F5" s="40"/>
      <c r="G5" s="40"/>
      <c r="H5" s="40"/>
      <c r="I5" s="40"/>
      <c r="J5" s="40"/>
      <c r="K5" s="39"/>
      <c r="L5" s="39"/>
      <c r="M5" s="39"/>
      <c r="N5" s="3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1:67" ht="12.75">
      <c r="A6" s="8"/>
      <c r="B6" s="8"/>
      <c r="C6" s="8"/>
      <c r="D6" s="8"/>
      <c r="E6" s="8"/>
      <c r="F6" s="8"/>
      <c r="G6" s="71"/>
      <c r="H6" s="71"/>
      <c r="I6" s="71"/>
      <c r="J6" s="7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spans="1:67" s="2" customFormat="1" ht="12.75" customHeight="1">
      <c r="A8" s="61" t="s">
        <v>32</v>
      </c>
      <c r="B8" s="61"/>
      <c r="C8" s="61" t="s">
        <v>0</v>
      </c>
      <c r="D8" s="61"/>
      <c r="E8" s="61"/>
      <c r="F8" s="9" t="s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62" t="s">
        <v>2</v>
      </c>
      <c r="AT8" s="63"/>
      <c r="AU8" s="64"/>
      <c r="AV8" s="58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12"/>
      <c r="BO8" s="12"/>
    </row>
    <row r="9" spans="1:67" s="2" customFormat="1" ht="25.5" customHeight="1">
      <c r="A9" s="53"/>
      <c r="B9" s="53"/>
      <c r="C9" s="53"/>
      <c r="D9" s="53"/>
      <c r="E9" s="53"/>
      <c r="F9" s="53" t="s">
        <v>3</v>
      </c>
      <c r="G9" s="53"/>
      <c r="H9" s="53"/>
      <c r="I9" s="13" t="s">
        <v>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53" t="s">
        <v>5</v>
      </c>
      <c r="AH9" s="53"/>
      <c r="AI9" s="53"/>
      <c r="AJ9" s="72" t="s">
        <v>4</v>
      </c>
      <c r="AK9" s="73"/>
      <c r="AL9" s="73"/>
      <c r="AM9" s="73"/>
      <c r="AN9" s="73"/>
      <c r="AO9" s="73"/>
      <c r="AP9" s="49" t="s">
        <v>6</v>
      </c>
      <c r="AQ9" s="50"/>
      <c r="AR9" s="51"/>
      <c r="AS9" s="65"/>
      <c r="AT9" s="66"/>
      <c r="AU9" s="67"/>
      <c r="AV9" s="58" t="s">
        <v>4</v>
      </c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12"/>
      <c r="BO9" s="12"/>
    </row>
    <row r="10" spans="1:67" s="2" customFormat="1" ht="32.25" customHeight="1">
      <c r="A10" s="53"/>
      <c r="B10" s="53"/>
      <c r="C10" s="53"/>
      <c r="D10" s="53"/>
      <c r="E10" s="53"/>
      <c r="F10" s="53"/>
      <c r="G10" s="53"/>
      <c r="H10" s="53"/>
      <c r="I10" s="53" t="s">
        <v>7</v>
      </c>
      <c r="J10" s="53"/>
      <c r="K10" s="53"/>
      <c r="L10" s="53" t="s">
        <v>8</v>
      </c>
      <c r="M10" s="53"/>
      <c r="N10" s="53"/>
      <c r="O10" s="53" t="s">
        <v>9</v>
      </c>
      <c r="P10" s="53"/>
      <c r="Q10" s="53"/>
      <c r="R10" s="53" t="s">
        <v>10</v>
      </c>
      <c r="S10" s="53"/>
      <c r="T10" s="53"/>
      <c r="U10" s="53" t="s">
        <v>11</v>
      </c>
      <c r="V10" s="53"/>
      <c r="W10" s="53"/>
      <c r="X10" s="53" t="s">
        <v>12</v>
      </c>
      <c r="Y10" s="53"/>
      <c r="Z10" s="53"/>
      <c r="AA10" s="53" t="s">
        <v>13</v>
      </c>
      <c r="AB10" s="53"/>
      <c r="AC10" s="53"/>
      <c r="AD10" s="53" t="s">
        <v>14</v>
      </c>
      <c r="AE10" s="53"/>
      <c r="AF10" s="53"/>
      <c r="AG10" s="53"/>
      <c r="AH10" s="53"/>
      <c r="AI10" s="53"/>
      <c r="AJ10" s="74" t="s">
        <v>36</v>
      </c>
      <c r="AK10" s="75"/>
      <c r="AL10" s="76"/>
      <c r="AM10" s="74" t="s">
        <v>37</v>
      </c>
      <c r="AN10" s="75"/>
      <c r="AO10" s="76"/>
      <c r="AP10" s="52"/>
      <c r="AQ10" s="53"/>
      <c r="AR10" s="54"/>
      <c r="AS10" s="65"/>
      <c r="AT10" s="66"/>
      <c r="AU10" s="67"/>
      <c r="AV10" s="43" t="s">
        <v>33</v>
      </c>
      <c r="AW10" s="44"/>
      <c r="AX10" s="45"/>
      <c r="AY10" s="43" t="s">
        <v>34</v>
      </c>
      <c r="AZ10" s="44"/>
      <c r="BA10" s="45"/>
      <c r="BB10" s="43" t="s">
        <v>35</v>
      </c>
      <c r="BC10" s="44"/>
      <c r="BD10" s="45"/>
      <c r="BE10" s="81" t="s">
        <v>15</v>
      </c>
      <c r="BF10" s="41"/>
      <c r="BG10" s="41"/>
      <c r="BH10" s="41" t="s">
        <v>16</v>
      </c>
      <c r="BI10" s="41"/>
      <c r="BJ10" s="41"/>
      <c r="BK10" s="41" t="s">
        <v>16</v>
      </c>
      <c r="BL10" s="41"/>
      <c r="BM10" s="42"/>
      <c r="BN10" s="12"/>
      <c r="BO10" s="12"/>
    </row>
    <row r="11" spans="1:67" s="2" customFormat="1" ht="84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77"/>
      <c r="AK11" s="78"/>
      <c r="AL11" s="79"/>
      <c r="AM11" s="77"/>
      <c r="AN11" s="78"/>
      <c r="AO11" s="79"/>
      <c r="AP11" s="55"/>
      <c r="AQ11" s="56"/>
      <c r="AR11" s="57"/>
      <c r="AS11" s="68"/>
      <c r="AT11" s="69"/>
      <c r="AU11" s="70"/>
      <c r="AV11" s="46"/>
      <c r="AW11" s="47"/>
      <c r="AX11" s="48"/>
      <c r="AY11" s="46"/>
      <c r="AZ11" s="47"/>
      <c r="BA11" s="48"/>
      <c r="BB11" s="46"/>
      <c r="BC11" s="47"/>
      <c r="BD11" s="48"/>
      <c r="BE11" s="82"/>
      <c r="BF11" s="53"/>
      <c r="BG11" s="53"/>
      <c r="BH11" s="53" t="s">
        <v>17</v>
      </c>
      <c r="BI11" s="53"/>
      <c r="BJ11" s="53"/>
      <c r="BK11" s="53" t="s">
        <v>18</v>
      </c>
      <c r="BL11" s="53"/>
      <c r="BM11" s="54"/>
      <c r="BN11" s="12"/>
      <c r="BO11" s="12"/>
    </row>
    <row r="12" spans="1:67" s="2" customFormat="1" ht="60" customHeight="1">
      <c r="A12" s="53"/>
      <c r="B12" s="53"/>
      <c r="C12" s="33" t="s">
        <v>40</v>
      </c>
      <c r="D12" s="33" t="s">
        <v>41</v>
      </c>
      <c r="E12" s="34" t="s">
        <v>39</v>
      </c>
      <c r="F12" s="33" t="s">
        <v>40</v>
      </c>
      <c r="G12" s="33" t="s">
        <v>41</v>
      </c>
      <c r="H12" s="34" t="s">
        <v>39</v>
      </c>
      <c r="I12" s="33" t="s">
        <v>40</v>
      </c>
      <c r="J12" s="33" t="s">
        <v>41</v>
      </c>
      <c r="K12" s="34" t="s">
        <v>39</v>
      </c>
      <c r="L12" s="33" t="s">
        <v>40</v>
      </c>
      <c r="M12" s="33" t="s">
        <v>41</v>
      </c>
      <c r="N12" s="34" t="s">
        <v>39</v>
      </c>
      <c r="O12" s="33" t="s">
        <v>40</v>
      </c>
      <c r="P12" s="33" t="s">
        <v>41</v>
      </c>
      <c r="Q12" s="34" t="s">
        <v>39</v>
      </c>
      <c r="R12" s="33" t="s">
        <v>40</v>
      </c>
      <c r="S12" s="33" t="s">
        <v>41</v>
      </c>
      <c r="T12" s="34" t="s">
        <v>39</v>
      </c>
      <c r="U12" s="33" t="s">
        <v>40</v>
      </c>
      <c r="V12" s="33" t="s">
        <v>41</v>
      </c>
      <c r="W12" s="34" t="s">
        <v>39</v>
      </c>
      <c r="X12" s="33" t="s">
        <v>40</v>
      </c>
      <c r="Y12" s="33" t="s">
        <v>41</v>
      </c>
      <c r="Z12" s="34" t="s">
        <v>39</v>
      </c>
      <c r="AA12" s="33" t="s">
        <v>40</v>
      </c>
      <c r="AB12" s="33" t="s">
        <v>41</v>
      </c>
      <c r="AC12" s="34" t="s">
        <v>39</v>
      </c>
      <c r="AD12" s="33" t="s">
        <v>40</v>
      </c>
      <c r="AE12" s="33" t="s">
        <v>41</v>
      </c>
      <c r="AF12" s="34" t="s">
        <v>39</v>
      </c>
      <c r="AG12" s="33" t="s">
        <v>40</v>
      </c>
      <c r="AH12" s="33" t="s">
        <v>41</v>
      </c>
      <c r="AI12" s="34" t="s">
        <v>39</v>
      </c>
      <c r="AJ12" s="33" t="s">
        <v>40</v>
      </c>
      <c r="AK12" s="33" t="s">
        <v>41</v>
      </c>
      <c r="AL12" s="34" t="s">
        <v>39</v>
      </c>
      <c r="AM12" s="33" t="s">
        <v>40</v>
      </c>
      <c r="AN12" s="33" t="s">
        <v>41</v>
      </c>
      <c r="AO12" s="34" t="s">
        <v>39</v>
      </c>
      <c r="AP12" s="33" t="s">
        <v>40</v>
      </c>
      <c r="AQ12" s="33" t="s">
        <v>41</v>
      </c>
      <c r="AR12" s="34" t="s">
        <v>39</v>
      </c>
      <c r="AS12" s="16" t="s">
        <v>42</v>
      </c>
      <c r="AT12" s="16" t="s">
        <v>43</v>
      </c>
      <c r="AU12" s="16" t="s">
        <v>19</v>
      </c>
      <c r="AV12" s="16" t="s">
        <v>42</v>
      </c>
      <c r="AW12" s="16" t="s">
        <v>43</v>
      </c>
      <c r="AX12" s="16" t="s">
        <v>19</v>
      </c>
      <c r="AY12" s="16" t="s">
        <v>42</v>
      </c>
      <c r="AZ12" s="16" t="s">
        <v>43</v>
      </c>
      <c r="BA12" s="16" t="s">
        <v>19</v>
      </c>
      <c r="BB12" s="16" t="s">
        <v>42</v>
      </c>
      <c r="BC12" s="16" t="s">
        <v>43</v>
      </c>
      <c r="BD12" s="16" t="s">
        <v>19</v>
      </c>
      <c r="BE12" s="16" t="s">
        <v>42</v>
      </c>
      <c r="BF12" s="16" t="s">
        <v>43</v>
      </c>
      <c r="BG12" s="16" t="s">
        <v>19</v>
      </c>
      <c r="BH12" s="16" t="s">
        <v>42</v>
      </c>
      <c r="BI12" s="16" t="s">
        <v>43</v>
      </c>
      <c r="BJ12" s="16" t="s">
        <v>19</v>
      </c>
      <c r="BK12" s="16" t="s">
        <v>42</v>
      </c>
      <c r="BL12" s="16" t="s">
        <v>43</v>
      </c>
      <c r="BM12" s="16" t="s">
        <v>19</v>
      </c>
      <c r="BN12" s="17"/>
      <c r="BO12" s="17"/>
    </row>
    <row r="13" spans="1:67" s="2" customFormat="1" ht="12.75">
      <c r="A13" s="83">
        <v>1</v>
      </c>
      <c r="B13" s="83"/>
      <c r="C13" s="16">
        <v>2</v>
      </c>
      <c r="D13" s="16">
        <v>3</v>
      </c>
      <c r="E13" s="18">
        <v>4</v>
      </c>
      <c r="F13" s="16">
        <v>5</v>
      </c>
      <c r="G13" s="16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  <c r="S13" s="18">
        <v>18</v>
      </c>
      <c r="T13" s="18">
        <v>19</v>
      </c>
      <c r="U13" s="18">
        <v>20</v>
      </c>
      <c r="V13" s="18">
        <v>21</v>
      </c>
      <c r="W13" s="18">
        <v>22</v>
      </c>
      <c r="X13" s="18">
        <v>23</v>
      </c>
      <c r="Y13" s="18">
        <v>24</v>
      </c>
      <c r="Z13" s="18">
        <v>25</v>
      </c>
      <c r="AA13" s="18">
        <v>26</v>
      </c>
      <c r="AB13" s="18">
        <v>27</v>
      </c>
      <c r="AC13" s="18">
        <v>28</v>
      </c>
      <c r="AD13" s="18">
        <v>29</v>
      </c>
      <c r="AE13" s="18">
        <v>30</v>
      </c>
      <c r="AF13" s="18">
        <v>31</v>
      </c>
      <c r="AG13" s="16">
        <v>32</v>
      </c>
      <c r="AH13" s="16">
        <v>33</v>
      </c>
      <c r="AI13" s="16">
        <v>34</v>
      </c>
      <c r="AJ13" s="16">
        <v>35</v>
      </c>
      <c r="AK13" s="16">
        <v>36</v>
      </c>
      <c r="AL13" s="16">
        <v>37</v>
      </c>
      <c r="AM13" s="16">
        <v>38</v>
      </c>
      <c r="AN13" s="16">
        <v>39</v>
      </c>
      <c r="AO13" s="16">
        <v>40</v>
      </c>
      <c r="AP13" s="16">
        <v>44</v>
      </c>
      <c r="AQ13" s="16">
        <v>45</v>
      </c>
      <c r="AR13" s="16">
        <v>46</v>
      </c>
      <c r="AS13" s="16">
        <v>47</v>
      </c>
      <c r="AT13" s="16">
        <v>48</v>
      </c>
      <c r="AU13" s="16">
        <v>49</v>
      </c>
      <c r="AV13" s="16">
        <v>50</v>
      </c>
      <c r="AW13" s="16">
        <v>51</v>
      </c>
      <c r="AX13" s="16">
        <v>52</v>
      </c>
      <c r="AY13" s="19">
        <v>56</v>
      </c>
      <c r="AZ13" s="19">
        <v>57</v>
      </c>
      <c r="BA13" s="19">
        <v>58</v>
      </c>
      <c r="BB13" s="19">
        <v>59</v>
      </c>
      <c r="BC13" s="19">
        <v>60</v>
      </c>
      <c r="BD13" s="19">
        <v>61</v>
      </c>
      <c r="BE13" s="19">
        <v>62</v>
      </c>
      <c r="BF13" s="19">
        <v>63</v>
      </c>
      <c r="BG13" s="19">
        <v>64</v>
      </c>
      <c r="BH13" s="20">
        <v>65</v>
      </c>
      <c r="BI13" s="20">
        <v>66</v>
      </c>
      <c r="BJ13" s="20">
        <v>67</v>
      </c>
      <c r="BK13" s="20">
        <v>68</v>
      </c>
      <c r="BL13" s="20">
        <v>69</v>
      </c>
      <c r="BM13" s="20">
        <v>70</v>
      </c>
      <c r="BN13" s="17"/>
      <c r="BO13" s="17"/>
    </row>
    <row r="14" spans="1:67" ht="12.75" customHeight="1">
      <c r="A14" s="21">
        <v>1</v>
      </c>
      <c r="B14" s="22" t="s">
        <v>38</v>
      </c>
      <c r="C14" s="23">
        <f aca="true" t="shared" si="0" ref="C14:C24">F14+AG14+AP14</f>
        <v>425.40000000000003</v>
      </c>
      <c r="D14" s="23">
        <f aca="true" t="shared" si="1" ref="D14:D24">G14+AH14+AQ14</f>
        <v>388.5</v>
      </c>
      <c r="E14" s="23">
        <f aca="true" t="shared" si="2" ref="E14:E38">D14/C14*100</f>
        <v>91.32581100141043</v>
      </c>
      <c r="F14" s="24">
        <f>+I14+L14+O14+R14+U14+AA14</f>
        <v>107.4</v>
      </c>
      <c r="G14" s="24">
        <f>+J14+M14+P14+S14+V14+AB14+24</f>
        <v>156.6</v>
      </c>
      <c r="H14" s="23">
        <f aca="true" t="shared" si="3" ref="H14:H24">G14/F14*100</f>
        <v>145.81005586592178</v>
      </c>
      <c r="I14" s="35">
        <v>27.6</v>
      </c>
      <c r="J14" s="24">
        <v>68.4</v>
      </c>
      <c r="K14" s="23">
        <f aca="true" t="shared" si="4" ref="K14:K24">J14/I14*100</f>
        <v>247.82608695652172</v>
      </c>
      <c r="L14" s="35"/>
      <c r="M14" s="24"/>
      <c r="N14" s="23"/>
      <c r="O14" s="35">
        <v>3.6</v>
      </c>
      <c r="P14" s="24">
        <v>2.8</v>
      </c>
      <c r="Q14" s="23">
        <f aca="true" t="shared" si="5" ref="Q14:Q24">P14/O14*100</f>
        <v>77.77777777777777</v>
      </c>
      <c r="R14" s="35">
        <v>0.3</v>
      </c>
      <c r="S14" s="24">
        <v>2</v>
      </c>
      <c r="T14" s="23">
        <f aca="true" t="shared" si="6" ref="T14:T24">S14/R14*100</f>
        <v>666.6666666666667</v>
      </c>
      <c r="U14" s="35">
        <v>74.4</v>
      </c>
      <c r="V14" s="24">
        <v>59.4</v>
      </c>
      <c r="W14" s="23">
        <f aca="true" t="shared" si="7" ref="W14:W24">V14/U14*100</f>
        <v>79.83870967741935</v>
      </c>
      <c r="X14" s="24"/>
      <c r="Y14" s="24"/>
      <c r="Z14" s="23"/>
      <c r="AA14" s="35">
        <v>1.5</v>
      </c>
      <c r="AB14" s="24"/>
      <c r="AC14" s="23">
        <f aca="true" t="shared" si="8" ref="AC14:AC24">AB14/AA14*100</f>
        <v>0</v>
      </c>
      <c r="AD14" s="24"/>
      <c r="AE14" s="24"/>
      <c r="AF14" s="23"/>
      <c r="AG14" s="35">
        <v>306.7</v>
      </c>
      <c r="AH14" s="24">
        <v>217.3</v>
      </c>
      <c r="AI14" s="23">
        <f aca="true" t="shared" si="9" ref="AI14:AI24">AH14/AG14*100</f>
        <v>70.85099445712423</v>
      </c>
      <c r="AJ14" s="36">
        <v>283.1</v>
      </c>
      <c r="AK14" s="23">
        <v>205.1</v>
      </c>
      <c r="AL14" s="23">
        <f aca="true" t="shared" si="10" ref="AL14:AL24">AK14/AJ14*100</f>
        <v>72.44789826916283</v>
      </c>
      <c r="AM14" s="23"/>
      <c r="AN14" s="23"/>
      <c r="AO14" s="23" t="e">
        <f>AN14/AM14*100</f>
        <v>#DIV/0!</v>
      </c>
      <c r="AP14" s="37">
        <v>11.3</v>
      </c>
      <c r="AQ14" s="25">
        <v>14.6</v>
      </c>
      <c r="AR14" s="23">
        <f aca="true" t="shared" si="11" ref="AR14:AR24">AQ14/AP14*100</f>
        <v>129.20353982300884</v>
      </c>
      <c r="AS14" s="37">
        <v>373.8</v>
      </c>
      <c r="AT14" s="25">
        <v>470</v>
      </c>
      <c r="AU14" s="23">
        <f aca="true" t="shared" si="12" ref="AU14:AU24">AT14/AS14*100</f>
        <v>125.73568753344033</v>
      </c>
      <c r="AV14" s="36">
        <v>194.7</v>
      </c>
      <c r="AW14" s="23">
        <v>229.4</v>
      </c>
      <c r="AX14" s="23">
        <f aca="true" t="shared" si="13" ref="AX14:AX24">AW14/AV14*100</f>
        <v>117.82229070364664</v>
      </c>
      <c r="AY14" s="36">
        <v>14.9</v>
      </c>
      <c r="AZ14" s="23"/>
      <c r="BA14" s="23"/>
      <c r="BB14" s="36">
        <v>28.7</v>
      </c>
      <c r="BC14" s="23">
        <v>32.1</v>
      </c>
      <c r="BD14" s="23">
        <f aca="true" t="shared" si="14" ref="BD14:BD24">BC14/BB14*100</f>
        <v>111.84668989547039</v>
      </c>
      <c r="BE14" s="37">
        <v>123.6</v>
      </c>
      <c r="BF14" s="25">
        <v>199.2</v>
      </c>
      <c r="BG14" s="23">
        <f aca="true" t="shared" si="15" ref="BG14:BG23">BF14/BE14*100</f>
        <v>161.16504854368932</v>
      </c>
      <c r="BH14" s="37">
        <v>75.3</v>
      </c>
      <c r="BI14" s="25">
        <v>125.8</v>
      </c>
      <c r="BJ14" s="23">
        <f aca="true" t="shared" si="16" ref="BJ14:BJ24">BI14/BH14*100</f>
        <v>167.06507304116866</v>
      </c>
      <c r="BK14" s="37">
        <v>39</v>
      </c>
      <c r="BL14" s="25">
        <v>67.6</v>
      </c>
      <c r="BM14" s="23">
        <f aca="true" t="shared" si="17" ref="BM14:BM24">BL14/BK14*100</f>
        <v>173.33333333333331</v>
      </c>
      <c r="BN14" s="8"/>
      <c r="BO14" s="8"/>
    </row>
    <row r="15" spans="1:67" ht="12.75">
      <c r="A15" s="21">
        <v>2</v>
      </c>
      <c r="B15" s="26" t="s">
        <v>20</v>
      </c>
      <c r="C15" s="23">
        <f t="shared" si="0"/>
        <v>356.90000000000003</v>
      </c>
      <c r="D15" s="23">
        <f t="shared" si="1"/>
        <v>631.2</v>
      </c>
      <c r="E15" s="23">
        <f t="shared" si="2"/>
        <v>176.85626225833568</v>
      </c>
      <c r="F15" s="24">
        <f aca="true" t="shared" si="18" ref="F15:G24">+I15+L15+O15+R15+U15+AA15</f>
        <v>29.1</v>
      </c>
      <c r="G15" s="24">
        <f>+J15+M15+P15+S15+V15+AB15+1.2</f>
        <v>37.1</v>
      </c>
      <c r="H15" s="23">
        <f t="shared" si="3"/>
        <v>127.49140893470789</v>
      </c>
      <c r="I15" s="35">
        <v>22</v>
      </c>
      <c r="J15" s="24">
        <v>31.1</v>
      </c>
      <c r="K15" s="23">
        <f t="shared" si="4"/>
        <v>141.36363636363637</v>
      </c>
      <c r="L15" s="35"/>
      <c r="M15" s="24"/>
      <c r="N15" s="23"/>
      <c r="O15" s="35">
        <v>4.2</v>
      </c>
      <c r="P15" s="24">
        <v>2.6</v>
      </c>
      <c r="Q15" s="23">
        <f t="shared" si="5"/>
        <v>61.904761904761905</v>
      </c>
      <c r="R15" s="35">
        <v>1.1</v>
      </c>
      <c r="S15" s="24">
        <v>1.3</v>
      </c>
      <c r="T15" s="23">
        <f t="shared" si="6"/>
        <v>118.18181818181816</v>
      </c>
      <c r="U15" s="35">
        <v>1.8</v>
      </c>
      <c r="V15" s="24">
        <v>0.9</v>
      </c>
      <c r="W15" s="23">
        <f t="shared" si="7"/>
        <v>50</v>
      </c>
      <c r="X15" s="24"/>
      <c r="Y15" s="24"/>
      <c r="Z15" s="23"/>
      <c r="AA15" s="35"/>
      <c r="AB15" s="24"/>
      <c r="AC15" s="23"/>
      <c r="AD15" s="24"/>
      <c r="AE15" s="24"/>
      <c r="AF15" s="23"/>
      <c r="AG15" s="35">
        <v>307.5</v>
      </c>
      <c r="AH15" s="24">
        <v>567</v>
      </c>
      <c r="AI15" s="23">
        <f t="shared" si="9"/>
        <v>184.39024390243904</v>
      </c>
      <c r="AJ15" s="36">
        <v>284.8</v>
      </c>
      <c r="AK15" s="23">
        <v>276.1</v>
      </c>
      <c r="AL15" s="23">
        <f t="shared" si="10"/>
        <v>96.94522471910113</v>
      </c>
      <c r="AM15" s="23"/>
      <c r="AN15" s="23"/>
      <c r="AO15" s="23" t="e">
        <f aca="true" t="shared" si="19" ref="AO15:AO37">AN15/AM15*100</f>
        <v>#DIV/0!</v>
      </c>
      <c r="AP15" s="37">
        <v>20.3</v>
      </c>
      <c r="AQ15" s="25">
        <v>27.1</v>
      </c>
      <c r="AR15" s="23">
        <f t="shared" si="11"/>
        <v>133.4975369458128</v>
      </c>
      <c r="AS15" s="37">
        <v>317.7</v>
      </c>
      <c r="AT15" s="25">
        <v>292.2</v>
      </c>
      <c r="AU15" s="23">
        <f t="shared" si="12"/>
        <v>91.9735599622285</v>
      </c>
      <c r="AV15" s="36">
        <v>191.1</v>
      </c>
      <c r="AW15" s="23">
        <v>210.8</v>
      </c>
      <c r="AX15" s="23">
        <f t="shared" si="13"/>
        <v>110.30873888016745</v>
      </c>
      <c r="AY15" s="36">
        <v>36.2</v>
      </c>
      <c r="AZ15" s="23"/>
      <c r="BA15" s="23">
        <f aca="true" t="shared" si="20" ref="BA15:BA24">AZ15/AY15*100</f>
        <v>0</v>
      </c>
      <c r="BB15" s="36">
        <v>15.4</v>
      </c>
      <c r="BC15" s="23">
        <v>20</v>
      </c>
      <c r="BD15" s="23">
        <f t="shared" si="14"/>
        <v>129.87012987012986</v>
      </c>
      <c r="BE15" s="37">
        <v>62.5</v>
      </c>
      <c r="BF15" s="25">
        <v>51.7</v>
      </c>
      <c r="BG15" s="23">
        <f t="shared" si="15"/>
        <v>82.72</v>
      </c>
      <c r="BH15" s="37">
        <v>57.8</v>
      </c>
      <c r="BI15" s="25">
        <v>50.2</v>
      </c>
      <c r="BJ15" s="23">
        <f t="shared" si="16"/>
        <v>86.85121107266437</v>
      </c>
      <c r="BK15" s="37">
        <v>0.6</v>
      </c>
      <c r="BL15" s="25"/>
      <c r="BM15" s="23">
        <f t="shared" si="17"/>
        <v>0</v>
      </c>
      <c r="BN15" s="8"/>
      <c r="BO15" s="8"/>
    </row>
    <row r="16" spans="1:67" ht="12.75">
      <c r="A16" s="21">
        <v>3</v>
      </c>
      <c r="B16" s="26" t="s">
        <v>21</v>
      </c>
      <c r="C16" s="23">
        <f t="shared" si="0"/>
        <v>543.9999999999999</v>
      </c>
      <c r="D16" s="23">
        <f t="shared" si="1"/>
        <v>548.6</v>
      </c>
      <c r="E16" s="23">
        <f t="shared" si="2"/>
        <v>100.84558823529414</v>
      </c>
      <c r="F16" s="24">
        <f t="shared" si="18"/>
        <v>36.8</v>
      </c>
      <c r="G16" s="24">
        <f>+J16+M16+P16+S16+V16+AB16+1.3+0.1</f>
        <v>47.5</v>
      </c>
      <c r="H16" s="23">
        <f t="shared" si="3"/>
        <v>129.07608695652175</v>
      </c>
      <c r="I16" s="35">
        <v>19.7</v>
      </c>
      <c r="J16" s="24">
        <v>28</v>
      </c>
      <c r="K16" s="23">
        <f t="shared" si="4"/>
        <v>142.13197969543148</v>
      </c>
      <c r="L16" s="35"/>
      <c r="M16" s="24"/>
      <c r="N16" s="23"/>
      <c r="O16" s="35">
        <v>12.2</v>
      </c>
      <c r="P16" s="24">
        <v>11.2</v>
      </c>
      <c r="Q16" s="23">
        <f t="shared" si="5"/>
        <v>91.80327868852459</v>
      </c>
      <c r="R16" s="35">
        <v>0.2</v>
      </c>
      <c r="S16" s="24">
        <v>2.3</v>
      </c>
      <c r="T16" s="23">
        <f t="shared" si="6"/>
        <v>1149.9999999999998</v>
      </c>
      <c r="U16" s="35">
        <v>2.3</v>
      </c>
      <c r="V16" s="24">
        <v>4.6</v>
      </c>
      <c r="W16" s="23">
        <f t="shared" si="7"/>
        <v>200</v>
      </c>
      <c r="X16" s="24"/>
      <c r="Y16" s="24"/>
      <c r="Z16" s="23"/>
      <c r="AA16" s="35">
        <v>2.4</v>
      </c>
      <c r="AB16" s="24"/>
      <c r="AC16" s="23">
        <f t="shared" si="8"/>
        <v>0</v>
      </c>
      <c r="AD16" s="24"/>
      <c r="AE16" s="24"/>
      <c r="AF16" s="23"/>
      <c r="AG16" s="35">
        <v>493.4</v>
      </c>
      <c r="AH16" s="24">
        <v>480.4</v>
      </c>
      <c r="AI16" s="23">
        <f t="shared" si="9"/>
        <v>97.36522091609243</v>
      </c>
      <c r="AJ16" s="36">
        <v>417.6</v>
      </c>
      <c r="AK16" s="23">
        <v>468.3</v>
      </c>
      <c r="AL16" s="23">
        <f t="shared" si="10"/>
        <v>112.14080459770115</v>
      </c>
      <c r="AM16" s="23"/>
      <c r="AN16" s="23"/>
      <c r="AO16" s="23" t="e">
        <f t="shared" si="19"/>
        <v>#DIV/0!</v>
      </c>
      <c r="AP16" s="37">
        <v>13.8</v>
      </c>
      <c r="AQ16" s="25">
        <v>20.7</v>
      </c>
      <c r="AR16" s="23">
        <f t="shared" si="11"/>
        <v>149.99999999999997</v>
      </c>
      <c r="AS16" s="37">
        <v>534.3</v>
      </c>
      <c r="AT16" s="25">
        <v>464.7</v>
      </c>
      <c r="AU16" s="23">
        <f t="shared" si="12"/>
        <v>86.97361033127457</v>
      </c>
      <c r="AV16" s="36">
        <v>178.5</v>
      </c>
      <c r="AW16" s="23">
        <v>194.9</v>
      </c>
      <c r="AX16" s="23">
        <f t="shared" si="13"/>
        <v>109.18767507002802</v>
      </c>
      <c r="AY16" s="36">
        <v>35.5</v>
      </c>
      <c r="AZ16" s="23"/>
      <c r="BA16" s="23">
        <f t="shared" si="20"/>
        <v>0</v>
      </c>
      <c r="BB16" s="36">
        <v>34</v>
      </c>
      <c r="BC16" s="23">
        <v>38.9</v>
      </c>
      <c r="BD16" s="23">
        <f t="shared" si="14"/>
        <v>114.41176470588235</v>
      </c>
      <c r="BE16" s="37">
        <v>178.9</v>
      </c>
      <c r="BF16" s="25">
        <v>210.6</v>
      </c>
      <c r="BG16" s="23">
        <f t="shared" si="15"/>
        <v>117.71939631078814</v>
      </c>
      <c r="BH16" s="37">
        <v>115.7</v>
      </c>
      <c r="BI16" s="25">
        <v>151.6</v>
      </c>
      <c r="BJ16" s="23">
        <f t="shared" si="16"/>
        <v>131.028522039758</v>
      </c>
      <c r="BK16" s="37">
        <v>25</v>
      </c>
      <c r="BL16" s="25">
        <v>33.7</v>
      </c>
      <c r="BM16" s="23">
        <f t="shared" si="17"/>
        <v>134.8</v>
      </c>
      <c r="BN16" s="8"/>
      <c r="BO16" s="8"/>
    </row>
    <row r="17" spans="1:67" ht="25.5">
      <c r="A17" s="21">
        <v>4</v>
      </c>
      <c r="B17" s="26" t="s">
        <v>22</v>
      </c>
      <c r="C17" s="23">
        <f t="shared" si="0"/>
        <v>420.59999999999997</v>
      </c>
      <c r="D17" s="23">
        <f t="shared" si="1"/>
        <v>438.40000000000003</v>
      </c>
      <c r="E17" s="23">
        <f t="shared" si="2"/>
        <v>104.23204945316216</v>
      </c>
      <c r="F17" s="24">
        <f t="shared" si="18"/>
        <v>37.9</v>
      </c>
      <c r="G17" s="24">
        <f t="shared" si="18"/>
        <v>77.20000000000002</v>
      </c>
      <c r="H17" s="23">
        <f t="shared" si="3"/>
        <v>203.69393139841696</v>
      </c>
      <c r="I17" s="35">
        <v>35.6</v>
      </c>
      <c r="J17" s="24">
        <v>61.4</v>
      </c>
      <c r="K17" s="23">
        <f t="shared" si="4"/>
        <v>172.47191011235955</v>
      </c>
      <c r="L17" s="35"/>
      <c r="M17" s="24"/>
      <c r="N17" s="23"/>
      <c r="O17" s="35">
        <v>1</v>
      </c>
      <c r="P17" s="24">
        <v>2.6</v>
      </c>
      <c r="Q17" s="23">
        <f t="shared" si="5"/>
        <v>260</v>
      </c>
      <c r="R17" s="35">
        <v>0.3</v>
      </c>
      <c r="S17" s="24">
        <v>0.9</v>
      </c>
      <c r="T17" s="23">
        <f t="shared" si="6"/>
        <v>300</v>
      </c>
      <c r="U17" s="35">
        <v>1</v>
      </c>
      <c r="V17" s="24">
        <v>10.9</v>
      </c>
      <c r="W17" s="23">
        <f t="shared" si="7"/>
        <v>1090</v>
      </c>
      <c r="X17" s="24"/>
      <c r="Y17" s="24"/>
      <c r="Z17" s="23"/>
      <c r="AA17" s="35"/>
      <c r="AB17" s="24">
        <v>1.4</v>
      </c>
      <c r="AC17" s="23" t="e">
        <f t="shared" si="8"/>
        <v>#DIV/0!</v>
      </c>
      <c r="AD17" s="24"/>
      <c r="AE17" s="24"/>
      <c r="AF17" s="23"/>
      <c r="AG17" s="35">
        <v>371.8</v>
      </c>
      <c r="AH17" s="24">
        <v>354.9</v>
      </c>
      <c r="AI17" s="23">
        <f t="shared" si="9"/>
        <v>95.45454545454545</v>
      </c>
      <c r="AJ17" s="36">
        <v>341.3</v>
      </c>
      <c r="AK17" s="23">
        <v>342.8</v>
      </c>
      <c r="AL17" s="23">
        <f t="shared" si="10"/>
        <v>100.43949604453559</v>
      </c>
      <c r="AM17" s="23"/>
      <c r="AN17" s="23"/>
      <c r="AO17" s="23" t="e">
        <f t="shared" si="19"/>
        <v>#DIV/0!</v>
      </c>
      <c r="AP17" s="37">
        <v>10.9</v>
      </c>
      <c r="AQ17" s="25">
        <v>6.3</v>
      </c>
      <c r="AR17" s="23">
        <f t="shared" si="11"/>
        <v>57.798165137614674</v>
      </c>
      <c r="AS17" s="37">
        <v>385.1</v>
      </c>
      <c r="AT17" s="25">
        <v>449.4</v>
      </c>
      <c r="AU17" s="23">
        <f t="shared" si="12"/>
        <v>116.69696182809659</v>
      </c>
      <c r="AV17" s="36">
        <v>195.6</v>
      </c>
      <c r="AW17" s="23">
        <v>247.3</v>
      </c>
      <c r="AX17" s="23">
        <f t="shared" si="13"/>
        <v>126.43149284253579</v>
      </c>
      <c r="AY17" s="36">
        <v>29.9</v>
      </c>
      <c r="AZ17" s="23"/>
      <c r="BA17" s="23">
        <f t="shared" si="20"/>
        <v>0</v>
      </c>
      <c r="BB17" s="36">
        <v>15.8</v>
      </c>
      <c r="BC17" s="23">
        <v>21.3</v>
      </c>
      <c r="BD17" s="23">
        <f t="shared" si="14"/>
        <v>134.81012658227849</v>
      </c>
      <c r="BE17" s="37">
        <v>122.2</v>
      </c>
      <c r="BF17" s="25">
        <v>170.8</v>
      </c>
      <c r="BG17" s="23">
        <f t="shared" si="15"/>
        <v>139.7708674304419</v>
      </c>
      <c r="BH17" s="37">
        <v>84.8</v>
      </c>
      <c r="BI17" s="25">
        <v>121.7</v>
      </c>
      <c r="BJ17" s="23">
        <f t="shared" si="16"/>
        <v>143.51415094339623</v>
      </c>
      <c r="BK17" s="37">
        <v>12</v>
      </c>
      <c r="BL17" s="25">
        <v>8.2</v>
      </c>
      <c r="BM17" s="23">
        <f t="shared" si="17"/>
        <v>68.33333333333333</v>
      </c>
      <c r="BN17" s="8"/>
      <c r="BO17" s="8"/>
    </row>
    <row r="18" spans="1:67" ht="25.5">
      <c r="A18" s="21">
        <v>5</v>
      </c>
      <c r="B18" s="26" t="s">
        <v>23</v>
      </c>
      <c r="C18" s="23">
        <f t="shared" si="0"/>
        <v>488.8</v>
      </c>
      <c r="D18" s="23">
        <f t="shared" si="1"/>
        <v>374.1</v>
      </c>
      <c r="E18" s="23">
        <f t="shared" si="2"/>
        <v>76.53436988543372</v>
      </c>
      <c r="F18" s="24">
        <f t="shared" si="18"/>
        <v>71.9</v>
      </c>
      <c r="G18" s="24">
        <f>+J18+M18+P18+S18+V18+AB18+1.3</f>
        <v>68.1</v>
      </c>
      <c r="H18" s="23">
        <f t="shared" si="3"/>
        <v>94.71488178025034</v>
      </c>
      <c r="I18" s="35">
        <v>25.1</v>
      </c>
      <c r="J18" s="24">
        <v>34.3</v>
      </c>
      <c r="K18" s="23">
        <f t="shared" si="4"/>
        <v>136.65338645418325</v>
      </c>
      <c r="L18" s="35">
        <v>0.1</v>
      </c>
      <c r="M18" s="24"/>
      <c r="N18" s="23"/>
      <c r="O18" s="35">
        <v>5.1</v>
      </c>
      <c r="P18" s="24">
        <v>2.3</v>
      </c>
      <c r="Q18" s="23">
        <f t="shared" si="5"/>
        <v>45.09803921568628</v>
      </c>
      <c r="R18" s="35">
        <v>34.8</v>
      </c>
      <c r="S18" s="24">
        <v>21.2</v>
      </c>
      <c r="T18" s="23">
        <f t="shared" si="6"/>
        <v>60.91954022988506</v>
      </c>
      <c r="U18" s="35">
        <v>2.9</v>
      </c>
      <c r="V18" s="24">
        <v>4.5</v>
      </c>
      <c r="W18" s="23">
        <f t="shared" si="7"/>
        <v>155.17241379310346</v>
      </c>
      <c r="X18" s="24"/>
      <c r="Y18" s="24"/>
      <c r="Z18" s="23"/>
      <c r="AA18" s="35">
        <v>3.9</v>
      </c>
      <c r="AB18" s="24">
        <v>4.5</v>
      </c>
      <c r="AC18" s="23">
        <f t="shared" si="8"/>
        <v>115.3846153846154</v>
      </c>
      <c r="AD18" s="24"/>
      <c r="AE18" s="24"/>
      <c r="AF18" s="23"/>
      <c r="AG18" s="35">
        <v>411.7</v>
      </c>
      <c r="AH18" s="24">
        <v>295.6</v>
      </c>
      <c r="AI18" s="23">
        <f t="shared" si="9"/>
        <v>71.79985426281273</v>
      </c>
      <c r="AJ18" s="36">
        <v>370.1</v>
      </c>
      <c r="AK18" s="23">
        <v>283.5</v>
      </c>
      <c r="AL18" s="23">
        <f t="shared" si="10"/>
        <v>76.60091867062955</v>
      </c>
      <c r="AM18" s="23"/>
      <c r="AN18" s="23"/>
      <c r="AO18" s="23" t="e">
        <f t="shared" si="19"/>
        <v>#DIV/0!</v>
      </c>
      <c r="AP18" s="37">
        <v>5.2</v>
      </c>
      <c r="AQ18" s="25">
        <v>10.4</v>
      </c>
      <c r="AR18" s="23">
        <f t="shared" si="11"/>
        <v>200</v>
      </c>
      <c r="AS18" s="37">
        <v>445.6</v>
      </c>
      <c r="AT18" s="25">
        <v>376.2</v>
      </c>
      <c r="AU18" s="23">
        <f t="shared" si="12"/>
        <v>84.42549371633751</v>
      </c>
      <c r="AV18" s="36">
        <v>244.4</v>
      </c>
      <c r="AW18" s="23">
        <v>203.3</v>
      </c>
      <c r="AX18" s="23">
        <f t="shared" si="13"/>
        <v>83.18330605564648</v>
      </c>
      <c r="AY18" s="36">
        <v>33.5</v>
      </c>
      <c r="AZ18" s="23"/>
      <c r="BA18" s="23">
        <f aca="true" t="shared" si="21" ref="BA18:BA38">AZ18/AY18*100</f>
        <v>0</v>
      </c>
      <c r="BB18" s="36">
        <v>18.1</v>
      </c>
      <c r="BC18" s="23">
        <v>18</v>
      </c>
      <c r="BD18" s="23">
        <f t="shared" si="14"/>
        <v>99.44751381215468</v>
      </c>
      <c r="BE18" s="37">
        <v>117.2</v>
      </c>
      <c r="BF18" s="25">
        <v>146.1</v>
      </c>
      <c r="BG18" s="23">
        <f t="shared" si="15"/>
        <v>124.65870307167235</v>
      </c>
      <c r="BH18" s="37">
        <v>96.3</v>
      </c>
      <c r="BI18" s="25">
        <v>122.2</v>
      </c>
      <c r="BJ18" s="23">
        <f t="shared" si="16"/>
        <v>126.8951194184839</v>
      </c>
      <c r="BK18" s="37">
        <v>5.5</v>
      </c>
      <c r="BL18" s="25">
        <v>13.3</v>
      </c>
      <c r="BM18" s="23">
        <f t="shared" si="17"/>
        <v>241.81818181818184</v>
      </c>
      <c r="BN18" s="8"/>
      <c r="BO18" s="8"/>
    </row>
    <row r="19" spans="1:67" ht="25.5">
      <c r="A19" s="21">
        <v>6</v>
      </c>
      <c r="B19" s="26" t="s">
        <v>24</v>
      </c>
      <c r="C19" s="23">
        <f t="shared" si="0"/>
        <v>418.5</v>
      </c>
      <c r="D19" s="23">
        <f t="shared" si="1"/>
        <v>435.40000000000003</v>
      </c>
      <c r="E19" s="23">
        <f t="shared" si="2"/>
        <v>104.03823178016727</v>
      </c>
      <c r="F19" s="24">
        <f>+I19+L19+O19+R19+U19+AA19</f>
        <v>63.6</v>
      </c>
      <c r="G19" s="24">
        <f>+J19+M19+P19+S19+V19+AB19+22.4+0.3</f>
        <v>61.8</v>
      </c>
      <c r="H19" s="23"/>
      <c r="I19" s="35">
        <v>14.2</v>
      </c>
      <c r="J19" s="24">
        <v>24.1</v>
      </c>
      <c r="K19" s="23">
        <f t="shared" si="4"/>
        <v>169.71830985915494</v>
      </c>
      <c r="L19" s="35"/>
      <c r="M19" s="24"/>
      <c r="N19" s="23"/>
      <c r="O19" s="35">
        <v>1.3</v>
      </c>
      <c r="P19" s="24">
        <v>2.1</v>
      </c>
      <c r="Q19" s="23">
        <f t="shared" si="5"/>
        <v>161.53846153846155</v>
      </c>
      <c r="R19" s="35">
        <v>39.2</v>
      </c>
      <c r="S19" s="24">
        <v>3</v>
      </c>
      <c r="T19" s="23"/>
      <c r="U19" s="35">
        <v>8.9</v>
      </c>
      <c r="V19" s="24">
        <v>9.9</v>
      </c>
      <c r="W19" s="23">
        <f t="shared" si="7"/>
        <v>111.23595505617978</v>
      </c>
      <c r="X19" s="24"/>
      <c r="Y19" s="24"/>
      <c r="Z19" s="23"/>
      <c r="AA19" s="35"/>
      <c r="AB19" s="24"/>
      <c r="AC19" s="23" t="e">
        <f t="shared" si="8"/>
        <v>#DIV/0!</v>
      </c>
      <c r="AD19" s="24"/>
      <c r="AE19" s="24"/>
      <c r="AF19" s="23"/>
      <c r="AG19" s="35">
        <v>329</v>
      </c>
      <c r="AH19" s="24">
        <v>350</v>
      </c>
      <c r="AI19" s="23">
        <f t="shared" si="9"/>
        <v>106.38297872340425</v>
      </c>
      <c r="AJ19" s="36">
        <v>242.3</v>
      </c>
      <c r="AK19" s="23">
        <v>338</v>
      </c>
      <c r="AL19" s="23">
        <f t="shared" si="10"/>
        <v>139.49649195212547</v>
      </c>
      <c r="AM19" s="23"/>
      <c r="AN19" s="23"/>
      <c r="AO19" s="23" t="e">
        <f t="shared" si="19"/>
        <v>#DIV/0!</v>
      </c>
      <c r="AP19" s="37">
        <v>25.9</v>
      </c>
      <c r="AQ19" s="25">
        <v>23.6</v>
      </c>
      <c r="AR19" s="23">
        <f t="shared" si="11"/>
        <v>91.11969111969113</v>
      </c>
      <c r="AS19" s="37">
        <v>363.4</v>
      </c>
      <c r="AT19" s="25">
        <v>290.8</v>
      </c>
      <c r="AU19" s="23">
        <f t="shared" si="12"/>
        <v>80.02201430930104</v>
      </c>
      <c r="AV19" s="36">
        <v>152.4</v>
      </c>
      <c r="AW19" s="23">
        <v>163.7</v>
      </c>
      <c r="AX19" s="23">
        <f t="shared" si="13"/>
        <v>107.41469816272964</v>
      </c>
      <c r="AY19" s="36">
        <v>44.4</v>
      </c>
      <c r="AZ19" s="23"/>
      <c r="BA19" s="23">
        <f t="shared" si="20"/>
        <v>0</v>
      </c>
      <c r="BB19" s="36">
        <v>11</v>
      </c>
      <c r="BC19" s="23">
        <v>32</v>
      </c>
      <c r="BD19" s="23">
        <f t="shared" si="14"/>
        <v>290.90909090909093</v>
      </c>
      <c r="BE19" s="37">
        <v>89.9</v>
      </c>
      <c r="BF19" s="25">
        <v>87.3</v>
      </c>
      <c r="BG19" s="23">
        <f t="shared" si="15"/>
        <v>97.10789766407119</v>
      </c>
      <c r="BH19" s="37">
        <v>62.3</v>
      </c>
      <c r="BI19" s="25">
        <v>69.1</v>
      </c>
      <c r="BJ19" s="23">
        <f t="shared" si="16"/>
        <v>110.91492776886034</v>
      </c>
      <c r="BK19" s="37">
        <v>12.7</v>
      </c>
      <c r="BL19" s="25">
        <v>13.7</v>
      </c>
      <c r="BM19" s="23">
        <f t="shared" si="17"/>
        <v>107.87401574803151</v>
      </c>
      <c r="BN19" s="8"/>
      <c r="BO19" s="8"/>
    </row>
    <row r="20" spans="1:67" ht="12.75">
      <c r="A20" s="21">
        <v>7</v>
      </c>
      <c r="B20" s="26" t="s">
        <v>25</v>
      </c>
      <c r="C20" s="23">
        <f t="shared" si="0"/>
        <v>509.0999999999999</v>
      </c>
      <c r="D20" s="23">
        <f t="shared" si="1"/>
        <v>587.3</v>
      </c>
      <c r="E20" s="23">
        <f t="shared" si="2"/>
        <v>115.360439992143</v>
      </c>
      <c r="F20" s="24">
        <f t="shared" si="18"/>
        <v>203.49999999999997</v>
      </c>
      <c r="G20" s="24">
        <f>+J20+M20+P20+S20+V20+AB20+2.9</f>
        <v>353.4</v>
      </c>
      <c r="H20" s="23">
        <f t="shared" si="3"/>
        <v>173.66093366093367</v>
      </c>
      <c r="I20" s="35">
        <v>42.9</v>
      </c>
      <c r="J20" s="24">
        <v>126.1</v>
      </c>
      <c r="K20" s="23">
        <f t="shared" si="4"/>
        <v>293.93939393939394</v>
      </c>
      <c r="L20" s="35">
        <v>3.4</v>
      </c>
      <c r="M20" s="24"/>
      <c r="N20" s="23"/>
      <c r="O20" s="35">
        <v>7.8</v>
      </c>
      <c r="P20" s="24">
        <v>8.4</v>
      </c>
      <c r="Q20" s="23">
        <f t="shared" si="5"/>
        <v>107.69230769230771</v>
      </c>
      <c r="R20" s="35">
        <v>34.2</v>
      </c>
      <c r="S20" s="24">
        <v>99.7</v>
      </c>
      <c r="T20" s="23">
        <f t="shared" si="6"/>
        <v>291.5204678362573</v>
      </c>
      <c r="U20" s="35">
        <v>109.1</v>
      </c>
      <c r="V20" s="24">
        <v>110.5</v>
      </c>
      <c r="W20" s="23">
        <f t="shared" si="7"/>
        <v>101.28322639780019</v>
      </c>
      <c r="X20" s="24"/>
      <c r="Y20" s="24"/>
      <c r="Z20" s="23"/>
      <c r="AA20" s="35">
        <v>6.1</v>
      </c>
      <c r="AB20" s="24">
        <v>5.8</v>
      </c>
      <c r="AC20" s="23">
        <f t="shared" si="8"/>
        <v>95.08196721311477</v>
      </c>
      <c r="AD20" s="24"/>
      <c r="AE20" s="24"/>
      <c r="AF20" s="23"/>
      <c r="AG20" s="35">
        <v>306.2</v>
      </c>
      <c r="AH20" s="24">
        <v>215</v>
      </c>
      <c r="AI20" s="23">
        <f t="shared" si="9"/>
        <v>70.21554539516656</v>
      </c>
      <c r="AJ20" s="36">
        <v>246.2</v>
      </c>
      <c r="AK20" s="23">
        <v>203</v>
      </c>
      <c r="AL20" s="23">
        <f t="shared" si="10"/>
        <v>82.45329000812347</v>
      </c>
      <c r="AM20" s="23"/>
      <c r="AN20" s="23"/>
      <c r="AO20" s="23" t="e">
        <f t="shared" si="19"/>
        <v>#DIV/0!</v>
      </c>
      <c r="AP20" s="37">
        <v>-0.6</v>
      </c>
      <c r="AQ20" s="25">
        <v>18.9</v>
      </c>
      <c r="AR20" s="23">
        <f t="shared" si="11"/>
        <v>-3150</v>
      </c>
      <c r="AS20" s="37">
        <v>479.3</v>
      </c>
      <c r="AT20" s="25">
        <v>564.2</v>
      </c>
      <c r="AU20" s="23">
        <f t="shared" si="12"/>
        <v>117.71333194241602</v>
      </c>
      <c r="AV20" s="36">
        <v>202.4</v>
      </c>
      <c r="AW20" s="23">
        <v>285.6</v>
      </c>
      <c r="AX20" s="23">
        <f t="shared" si="13"/>
        <v>141.10671936758894</v>
      </c>
      <c r="AY20" s="36">
        <v>30</v>
      </c>
      <c r="AZ20" s="23"/>
      <c r="BA20" s="23">
        <f t="shared" si="20"/>
        <v>0</v>
      </c>
      <c r="BB20" s="36">
        <v>31.9</v>
      </c>
      <c r="BC20" s="23">
        <v>37.6</v>
      </c>
      <c r="BD20" s="23">
        <f t="shared" si="14"/>
        <v>117.86833855799375</v>
      </c>
      <c r="BE20" s="37">
        <v>159.7</v>
      </c>
      <c r="BF20" s="25">
        <v>184.1</v>
      </c>
      <c r="BG20" s="23">
        <f t="shared" si="15"/>
        <v>115.27864746399499</v>
      </c>
      <c r="BH20" s="37">
        <v>101.1</v>
      </c>
      <c r="BI20" s="25">
        <v>152</v>
      </c>
      <c r="BJ20" s="23">
        <f t="shared" si="16"/>
        <v>150.3461918892186</v>
      </c>
      <c r="BK20" s="37">
        <v>39.5</v>
      </c>
      <c r="BL20" s="25">
        <v>22.5</v>
      </c>
      <c r="BM20" s="23">
        <f t="shared" si="17"/>
        <v>56.9620253164557</v>
      </c>
      <c r="BN20" s="8"/>
      <c r="BO20" s="8"/>
    </row>
    <row r="21" spans="1:67" ht="12.75">
      <c r="A21" s="21">
        <v>8</v>
      </c>
      <c r="B21" s="26" t="s">
        <v>26</v>
      </c>
      <c r="C21" s="23">
        <f t="shared" si="0"/>
        <v>488.90000000000003</v>
      </c>
      <c r="D21" s="23">
        <f t="shared" si="1"/>
        <v>500.70000000000005</v>
      </c>
      <c r="E21" s="23">
        <f t="shared" si="2"/>
        <v>102.41358150951115</v>
      </c>
      <c r="F21" s="24">
        <f t="shared" si="18"/>
        <v>13.6</v>
      </c>
      <c r="G21" s="24">
        <f>+J21+M21+P21+S21+V21+AB21+0.6</f>
        <v>27.299999999999997</v>
      </c>
      <c r="H21" s="23">
        <f t="shared" si="3"/>
        <v>200.73529411764704</v>
      </c>
      <c r="I21" s="35">
        <v>7.8</v>
      </c>
      <c r="J21" s="24">
        <v>18.9</v>
      </c>
      <c r="K21" s="23">
        <f t="shared" si="4"/>
        <v>242.3076923076923</v>
      </c>
      <c r="L21" s="35"/>
      <c r="M21" s="24"/>
      <c r="N21" s="23"/>
      <c r="O21" s="35">
        <v>2.5</v>
      </c>
      <c r="P21" s="24">
        <v>0.9</v>
      </c>
      <c r="Q21" s="23">
        <f t="shared" si="5"/>
        <v>36</v>
      </c>
      <c r="R21" s="35">
        <v>0.1</v>
      </c>
      <c r="S21" s="24">
        <v>0.7</v>
      </c>
      <c r="T21" s="23">
        <f t="shared" si="6"/>
        <v>699.9999999999999</v>
      </c>
      <c r="U21" s="35">
        <v>1.5</v>
      </c>
      <c r="V21" s="24">
        <v>3.8</v>
      </c>
      <c r="W21" s="23">
        <f t="shared" si="7"/>
        <v>253.33333333333331</v>
      </c>
      <c r="X21" s="24"/>
      <c r="Y21" s="24"/>
      <c r="Z21" s="23"/>
      <c r="AA21" s="35">
        <v>1.7</v>
      </c>
      <c r="AB21" s="24">
        <v>2.4</v>
      </c>
      <c r="AC21" s="23">
        <f t="shared" si="8"/>
        <v>141.1764705882353</v>
      </c>
      <c r="AD21" s="24"/>
      <c r="AE21" s="24"/>
      <c r="AF21" s="23"/>
      <c r="AG21" s="35">
        <v>410.5</v>
      </c>
      <c r="AH21" s="24">
        <v>403.8</v>
      </c>
      <c r="AI21" s="23">
        <f t="shared" si="9"/>
        <v>98.36784409257004</v>
      </c>
      <c r="AJ21" s="36">
        <v>355.5</v>
      </c>
      <c r="AK21" s="23">
        <v>391.6</v>
      </c>
      <c r="AL21" s="23">
        <f t="shared" si="10"/>
        <v>110.15471167369901</v>
      </c>
      <c r="AM21" s="23"/>
      <c r="AN21" s="23"/>
      <c r="AO21" s="23" t="e">
        <f t="shared" si="19"/>
        <v>#DIV/0!</v>
      </c>
      <c r="AP21" s="37">
        <v>64.8</v>
      </c>
      <c r="AQ21" s="25">
        <v>69.6</v>
      </c>
      <c r="AR21" s="23">
        <f t="shared" si="11"/>
        <v>107.40740740740739</v>
      </c>
      <c r="AS21" s="37">
        <v>430.9</v>
      </c>
      <c r="AT21" s="25">
        <v>494.2</v>
      </c>
      <c r="AU21" s="23">
        <f t="shared" si="12"/>
        <v>114.6901833372012</v>
      </c>
      <c r="AV21" s="36">
        <v>160.3</v>
      </c>
      <c r="AW21" s="23">
        <v>195.6</v>
      </c>
      <c r="AX21" s="23">
        <f t="shared" si="13"/>
        <v>122.0212102308172</v>
      </c>
      <c r="AY21" s="36">
        <v>47</v>
      </c>
      <c r="AZ21" s="23"/>
      <c r="BA21" s="23">
        <f t="shared" si="20"/>
        <v>0</v>
      </c>
      <c r="BB21" s="36">
        <v>18.9</v>
      </c>
      <c r="BC21" s="23">
        <v>22.8</v>
      </c>
      <c r="BD21" s="23">
        <f t="shared" si="14"/>
        <v>120.63492063492065</v>
      </c>
      <c r="BE21" s="37">
        <v>106.5</v>
      </c>
      <c r="BF21" s="25">
        <v>202.7</v>
      </c>
      <c r="BG21" s="23">
        <f t="shared" si="15"/>
        <v>190.32863849765258</v>
      </c>
      <c r="BH21" s="37">
        <v>70</v>
      </c>
      <c r="BI21" s="25">
        <v>93.2</v>
      </c>
      <c r="BJ21" s="23">
        <f t="shared" si="16"/>
        <v>133.14285714285714</v>
      </c>
      <c r="BK21" s="37">
        <v>28.1</v>
      </c>
      <c r="BL21" s="25">
        <v>47.8</v>
      </c>
      <c r="BM21" s="23">
        <f t="shared" si="17"/>
        <v>170.10676156583628</v>
      </c>
      <c r="BN21" s="8"/>
      <c r="BO21" s="8"/>
    </row>
    <row r="22" spans="1:67" ht="12.75">
      <c r="A22" s="21">
        <v>9</v>
      </c>
      <c r="B22" s="26" t="s">
        <v>27</v>
      </c>
      <c r="C22" s="23">
        <f t="shared" si="0"/>
        <v>472.20000000000005</v>
      </c>
      <c r="D22" s="23">
        <f t="shared" si="1"/>
        <v>491.4</v>
      </c>
      <c r="E22" s="23">
        <f t="shared" si="2"/>
        <v>104.06607369758576</v>
      </c>
      <c r="F22" s="24">
        <f t="shared" si="18"/>
        <v>94.6</v>
      </c>
      <c r="G22" s="24">
        <f t="shared" si="18"/>
        <v>84.5</v>
      </c>
      <c r="H22" s="23">
        <f t="shared" si="3"/>
        <v>89.32346723044398</v>
      </c>
      <c r="I22" s="35">
        <v>23.3</v>
      </c>
      <c r="J22" s="24">
        <v>74.9</v>
      </c>
      <c r="K22" s="23">
        <f t="shared" si="4"/>
        <v>321.4592274678112</v>
      </c>
      <c r="L22" s="35"/>
      <c r="M22" s="24"/>
      <c r="N22" s="23"/>
      <c r="O22" s="35">
        <v>3.7</v>
      </c>
      <c r="P22" s="24">
        <v>5.8</v>
      </c>
      <c r="Q22" s="23">
        <f t="shared" si="5"/>
        <v>156.75675675675674</v>
      </c>
      <c r="R22" s="35">
        <v>64</v>
      </c>
      <c r="S22" s="24">
        <v>1.8</v>
      </c>
      <c r="T22" s="23">
        <f t="shared" si="6"/>
        <v>2.8125</v>
      </c>
      <c r="U22" s="35">
        <v>3.6</v>
      </c>
      <c r="V22" s="24">
        <v>1.1</v>
      </c>
      <c r="W22" s="23">
        <f t="shared" si="7"/>
        <v>30.555555555555557</v>
      </c>
      <c r="X22" s="24"/>
      <c r="Y22" s="24"/>
      <c r="Z22" s="23"/>
      <c r="AA22" s="35"/>
      <c r="AB22" s="24">
        <v>0.9</v>
      </c>
      <c r="AC22" s="23" t="e">
        <f t="shared" si="8"/>
        <v>#DIV/0!</v>
      </c>
      <c r="AD22" s="24"/>
      <c r="AE22" s="24"/>
      <c r="AF22" s="23"/>
      <c r="AG22" s="35">
        <v>351.6</v>
      </c>
      <c r="AH22" s="24">
        <v>392.4</v>
      </c>
      <c r="AI22" s="23">
        <f t="shared" si="9"/>
        <v>111.60409556313992</v>
      </c>
      <c r="AJ22" s="36">
        <v>287.8</v>
      </c>
      <c r="AK22" s="23">
        <v>380.3</v>
      </c>
      <c r="AL22" s="23">
        <f t="shared" si="10"/>
        <v>132.14037526059764</v>
      </c>
      <c r="AM22" s="23"/>
      <c r="AN22" s="23"/>
      <c r="AO22" s="23" t="e">
        <f t="shared" si="19"/>
        <v>#DIV/0!</v>
      </c>
      <c r="AP22" s="37">
        <v>26</v>
      </c>
      <c r="AQ22" s="25">
        <v>14.5</v>
      </c>
      <c r="AR22" s="23">
        <f t="shared" si="11"/>
        <v>55.769230769230774</v>
      </c>
      <c r="AS22" s="37">
        <v>393.4</v>
      </c>
      <c r="AT22" s="25">
        <v>415.2</v>
      </c>
      <c r="AU22" s="23">
        <f t="shared" si="12"/>
        <v>105.54143365531266</v>
      </c>
      <c r="AV22" s="36">
        <v>131.7</v>
      </c>
      <c r="AW22" s="23">
        <v>145.3</v>
      </c>
      <c r="AX22" s="23">
        <f t="shared" si="13"/>
        <v>110.32649962034931</v>
      </c>
      <c r="AY22" s="36">
        <v>44.9</v>
      </c>
      <c r="AZ22" s="23"/>
      <c r="BA22" s="23">
        <f t="shared" si="20"/>
        <v>0</v>
      </c>
      <c r="BB22" s="36">
        <v>9.3</v>
      </c>
      <c r="BC22" s="23">
        <v>10.6</v>
      </c>
      <c r="BD22" s="23">
        <f t="shared" si="14"/>
        <v>113.9784946236559</v>
      </c>
      <c r="BE22" s="37">
        <v>148</v>
      </c>
      <c r="BF22" s="25">
        <v>241</v>
      </c>
      <c r="BG22" s="23">
        <f t="shared" si="15"/>
        <v>162.83783783783784</v>
      </c>
      <c r="BH22" s="37">
        <v>83.8</v>
      </c>
      <c r="BI22" s="25">
        <v>75.5</v>
      </c>
      <c r="BJ22" s="23">
        <f t="shared" si="16"/>
        <v>90.09546539379475</v>
      </c>
      <c r="BK22" s="37">
        <v>9.9</v>
      </c>
      <c r="BL22" s="25">
        <v>77</v>
      </c>
      <c r="BM22" s="23">
        <f t="shared" si="17"/>
        <v>777.7777777777777</v>
      </c>
      <c r="BN22" s="8"/>
      <c r="BO22" s="8"/>
    </row>
    <row r="23" spans="1:67" ht="12.75">
      <c r="A23" s="21">
        <v>10</v>
      </c>
      <c r="B23" s="26" t="s">
        <v>28</v>
      </c>
      <c r="C23" s="23">
        <f t="shared" si="0"/>
        <v>379.7</v>
      </c>
      <c r="D23" s="23">
        <f t="shared" si="1"/>
        <v>477.49999999999994</v>
      </c>
      <c r="E23" s="23">
        <f t="shared" si="2"/>
        <v>125.75717671846193</v>
      </c>
      <c r="F23" s="24">
        <f t="shared" si="18"/>
        <v>153.5</v>
      </c>
      <c r="G23" s="24">
        <f>+J23+M23+P23+S23+V23+AB23+5.4+0.4</f>
        <v>256.59999999999997</v>
      </c>
      <c r="H23" s="23">
        <f t="shared" si="3"/>
        <v>167.1661237785016</v>
      </c>
      <c r="I23" s="35">
        <v>84.1</v>
      </c>
      <c r="J23" s="24">
        <v>190.4</v>
      </c>
      <c r="K23" s="23">
        <f t="shared" si="4"/>
        <v>226.397146254459</v>
      </c>
      <c r="L23" s="35"/>
      <c r="M23" s="24"/>
      <c r="N23" s="23"/>
      <c r="O23" s="35">
        <v>2.5</v>
      </c>
      <c r="P23" s="24">
        <v>8.3</v>
      </c>
      <c r="Q23" s="23">
        <f t="shared" si="5"/>
        <v>332</v>
      </c>
      <c r="R23" s="35">
        <v>24.3</v>
      </c>
      <c r="S23" s="24">
        <v>31</v>
      </c>
      <c r="T23" s="23">
        <f t="shared" si="6"/>
        <v>127.57201646090535</v>
      </c>
      <c r="U23" s="35">
        <v>41.7</v>
      </c>
      <c r="V23" s="24">
        <v>18.9</v>
      </c>
      <c r="W23" s="23">
        <f t="shared" si="7"/>
        <v>45.32374100719424</v>
      </c>
      <c r="X23" s="24"/>
      <c r="Y23" s="24"/>
      <c r="Z23" s="23"/>
      <c r="AA23" s="35">
        <v>0.9</v>
      </c>
      <c r="AB23" s="24">
        <v>2.2</v>
      </c>
      <c r="AC23" s="23">
        <f t="shared" si="8"/>
        <v>244.44444444444446</v>
      </c>
      <c r="AD23" s="24"/>
      <c r="AE23" s="24"/>
      <c r="AF23" s="23"/>
      <c r="AG23" s="35">
        <v>196</v>
      </c>
      <c r="AH23" s="24">
        <v>196.1</v>
      </c>
      <c r="AI23" s="23">
        <f t="shared" si="9"/>
        <v>100.05102040816327</v>
      </c>
      <c r="AJ23" s="36">
        <v>157.3</v>
      </c>
      <c r="AK23" s="23">
        <v>184</v>
      </c>
      <c r="AL23" s="23">
        <f t="shared" si="10"/>
        <v>116.97393515575334</v>
      </c>
      <c r="AM23" s="23"/>
      <c r="AN23" s="23"/>
      <c r="AO23" s="23" t="e">
        <f t="shared" si="19"/>
        <v>#DIV/0!</v>
      </c>
      <c r="AP23" s="37">
        <v>30.2</v>
      </c>
      <c r="AQ23" s="25">
        <v>24.8</v>
      </c>
      <c r="AR23" s="23">
        <f t="shared" si="11"/>
        <v>82.11920529801326</v>
      </c>
      <c r="AS23" s="37">
        <v>344.8</v>
      </c>
      <c r="AT23" s="25">
        <v>337.2</v>
      </c>
      <c r="AU23" s="23">
        <f t="shared" si="12"/>
        <v>97.79582366589327</v>
      </c>
      <c r="AV23" s="36">
        <v>189.5</v>
      </c>
      <c r="AW23" s="23">
        <v>182.6</v>
      </c>
      <c r="AX23" s="23">
        <f t="shared" si="13"/>
        <v>96.35883905013193</v>
      </c>
      <c r="AY23" s="36"/>
      <c r="AZ23" s="23"/>
      <c r="BA23" s="23" t="e">
        <f t="shared" si="20"/>
        <v>#DIV/0!</v>
      </c>
      <c r="BB23" s="36">
        <v>32</v>
      </c>
      <c r="BC23" s="23">
        <v>38.7</v>
      </c>
      <c r="BD23" s="23">
        <f t="shared" si="14"/>
        <v>120.93750000000001</v>
      </c>
      <c r="BE23" s="37">
        <v>96.7</v>
      </c>
      <c r="BF23" s="25">
        <v>105.7</v>
      </c>
      <c r="BG23" s="23">
        <f t="shared" si="15"/>
        <v>109.3071354705274</v>
      </c>
      <c r="BH23" s="37">
        <v>60.7</v>
      </c>
      <c r="BI23" s="25">
        <v>75.9</v>
      </c>
      <c r="BJ23" s="23">
        <f t="shared" si="16"/>
        <v>125.04118616144974</v>
      </c>
      <c r="BK23" s="37">
        <v>11.8</v>
      </c>
      <c r="BL23" s="25">
        <v>9.2</v>
      </c>
      <c r="BM23" s="23">
        <f t="shared" si="17"/>
        <v>77.96610169491525</v>
      </c>
      <c r="BN23" s="8"/>
      <c r="BO23" s="8"/>
    </row>
    <row r="24" spans="1:67" ht="12.75">
      <c r="A24" s="21">
        <v>11</v>
      </c>
      <c r="B24" s="26" t="s">
        <v>29</v>
      </c>
      <c r="C24" s="23">
        <f t="shared" si="0"/>
        <v>527.5</v>
      </c>
      <c r="D24" s="23">
        <f t="shared" si="1"/>
        <v>597.5</v>
      </c>
      <c r="E24" s="23">
        <f t="shared" si="2"/>
        <v>113.2701421800948</v>
      </c>
      <c r="F24" s="24">
        <f t="shared" si="18"/>
        <v>52</v>
      </c>
      <c r="G24" s="24">
        <f>+J24+M24+P24+S24+V24+AB24+1.7+0.3</f>
        <v>143.49999999999997</v>
      </c>
      <c r="H24" s="23">
        <f t="shared" si="3"/>
        <v>275.9615384615384</v>
      </c>
      <c r="I24" s="35">
        <v>20.8</v>
      </c>
      <c r="J24" s="24">
        <v>35.9</v>
      </c>
      <c r="K24" s="23">
        <f t="shared" si="4"/>
        <v>172.59615384615384</v>
      </c>
      <c r="L24" s="35"/>
      <c r="M24" s="24"/>
      <c r="N24" s="23"/>
      <c r="O24" s="35">
        <v>3.7</v>
      </c>
      <c r="P24" s="24">
        <v>3.3</v>
      </c>
      <c r="Q24" s="23">
        <f t="shared" si="5"/>
        <v>89.18918918918918</v>
      </c>
      <c r="R24" s="35">
        <v>16.6</v>
      </c>
      <c r="S24" s="24">
        <v>88.6</v>
      </c>
      <c r="T24" s="23">
        <f t="shared" si="6"/>
        <v>533.734939759036</v>
      </c>
      <c r="U24" s="35">
        <v>2.9</v>
      </c>
      <c r="V24" s="24">
        <v>5.1</v>
      </c>
      <c r="W24" s="23">
        <f t="shared" si="7"/>
        <v>175.86206896551724</v>
      </c>
      <c r="X24" s="24"/>
      <c r="Y24" s="24"/>
      <c r="Z24" s="23"/>
      <c r="AA24" s="35">
        <v>8</v>
      </c>
      <c r="AB24" s="24">
        <v>8.6</v>
      </c>
      <c r="AC24" s="23">
        <f t="shared" si="8"/>
        <v>107.5</v>
      </c>
      <c r="AD24" s="24"/>
      <c r="AE24" s="24"/>
      <c r="AF24" s="23"/>
      <c r="AG24" s="35">
        <v>449.1</v>
      </c>
      <c r="AH24" s="24">
        <v>428</v>
      </c>
      <c r="AI24" s="23">
        <f t="shared" si="9"/>
        <v>95.30171454019148</v>
      </c>
      <c r="AJ24" s="36">
        <v>366.1</v>
      </c>
      <c r="AK24" s="23">
        <v>415.8</v>
      </c>
      <c r="AL24" s="23">
        <f t="shared" si="10"/>
        <v>113.57552581261949</v>
      </c>
      <c r="AM24" s="23"/>
      <c r="AN24" s="23"/>
      <c r="AO24" s="23" t="e">
        <f t="shared" si="19"/>
        <v>#DIV/0!</v>
      </c>
      <c r="AP24" s="37">
        <v>26.4</v>
      </c>
      <c r="AQ24" s="25">
        <v>26</v>
      </c>
      <c r="AR24" s="23">
        <f t="shared" si="11"/>
        <v>98.48484848484848</v>
      </c>
      <c r="AS24" s="37">
        <v>484.1</v>
      </c>
      <c r="AT24" s="25">
        <v>510.9</v>
      </c>
      <c r="AU24" s="23">
        <f t="shared" si="12"/>
        <v>105.53604627143152</v>
      </c>
      <c r="AV24" s="38">
        <v>194.4</v>
      </c>
      <c r="AW24" s="27">
        <v>230</v>
      </c>
      <c r="AX24" s="23">
        <f t="shared" si="13"/>
        <v>118.3127572016461</v>
      </c>
      <c r="AY24" s="36">
        <v>33.3</v>
      </c>
      <c r="AZ24" s="23"/>
      <c r="BA24" s="23">
        <f t="shared" si="20"/>
        <v>0</v>
      </c>
      <c r="BB24" s="36">
        <v>20.7</v>
      </c>
      <c r="BC24" s="23">
        <v>53.9</v>
      </c>
      <c r="BD24" s="23">
        <f t="shared" si="14"/>
        <v>260.3864734299517</v>
      </c>
      <c r="BE24" s="37">
        <v>172.7</v>
      </c>
      <c r="BF24" s="25">
        <v>216.8</v>
      </c>
      <c r="BG24" s="23">
        <f>BF24/BE24*100</f>
        <v>125.53561088592937</v>
      </c>
      <c r="BH24" s="37">
        <v>74.3</v>
      </c>
      <c r="BI24" s="25">
        <v>83.6</v>
      </c>
      <c r="BJ24" s="23">
        <f t="shared" si="16"/>
        <v>112.51682368775235</v>
      </c>
      <c r="BK24" s="37">
        <v>75.4</v>
      </c>
      <c r="BL24" s="25">
        <v>89.6</v>
      </c>
      <c r="BM24" s="23">
        <f t="shared" si="17"/>
        <v>118.83289124668433</v>
      </c>
      <c r="BN24" s="8"/>
      <c r="BO24" s="8"/>
    </row>
    <row r="25" spans="1:67" ht="0.75" customHeight="1">
      <c r="A25" s="21">
        <v>12</v>
      </c>
      <c r="B25" s="22"/>
      <c r="C25" s="23"/>
      <c r="D25" s="23">
        <f aca="true" t="shared" si="22" ref="D25:D37">G25+AH25+AQ25</f>
        <v>0</v>
      </c>
      <c r="E25" s="23" t="e">
        <f t="shared" si="2"/>
        <v>#DIV/0!</v>
      </c>
      <c r="F25" s="28"/>
      <c r="G25" s="29"/>
      <c r="H25" s="23" t="e">
        <f aca="true" t="shared" si="23" ref="H25:H38">G25/F25*100</f>
        <v>#DIV/0!</v>
      </c>
      <c r="I25" s="24"/>
      <c r="J25" s="24"/>
      <c r="K25" s="23" t="e">
        <f aca="true" t="shared" si="24" ref="K25:K38">J25/I25*100</f>
        <v>#DIV/0!</v>
      </c>
      <c r="L25" s="24"/>
      <c r="M25" s="24"/>
      <c r="N25" s="23" t="e">
        <f aca="true" t="shared" si="25" ref="N25:N38">M25/L25*100</f>
        <v>#DIV/0!</v>
      </c>
      <c r="O25" s="24"/>
      <c r="P25" s="24"/>
      <c r="Q25" s="23" t="e">
        <f aca="true" t="shared" si="26" ref="Q25:Q38">P25/O25*100</f>
        <v>#DIV/0!</v>
      </c>
      <c r="R25" s="24"/>
      <c r="S25" s="24"/>
      <c r="T25" s="23" t="e">
        <f aca="true" t="shared" si="27" ref="T25:T38">S25/R25*100</f>
        <v>#DIV/0!</v>
      </c>
      <c r="U25" s="24"/>
      <c r="V25" s="24"/>
      <c r="W25" s="23" t="e">
        <f aca="true" t="shared" si="28" ref="W25:W38">V25/U25*100</f>
        <v>#DIV/0!</v>
      </c>
      <c r="X25" s="24"/>
      <c r="Y25" s="24"/>
      <c r="Z25" s="23" t="e">
        <f aca="true" t="shared" si="29" ref="Z25:Z37">Y25/X25*100</f>
        <v>#DIV/0!</v>
      </c>
      <c r="AA25" s="24"/>
      <c r="AB25" s="24"/>
      <c r="AC25" s="23" t="e">
        <f aca="true" t="shared" si="30" ref="AC25:AC38">AB25/AA25*100</f>
        <v>#DIV/0!</v>
      </c>
      <c r="AD25" s="24"/>
      <c r="AE25" s="24"/>
      <c r="AF25" s="23" t="e">
        <f aca="true" t="shared" si="31" ref="AF25:AF37">AE25/AD25*100</f>
        <v>#DIV/0!</v>
      </c>
      <c r="AG25" s="30"/>
      <c r="AH25" s="24"/>
      <c r="AI25" s="23" t="e">
        <f aca="true" t="shared" si="32" ref="AI25:AI38">AH25/AG25*100</f>
        <v>#DIV/0!</v>
      </c>
      <c r="AJ25" s="23"/>
      <c r="AK25" s="23"/>
      <c r="AL25" s="23" t="e">
        <f aca="true" t="shared" si="33" ref="AL25:AL37">AK25/AJ25*100</f>
        <v>#DIV/0!</v>
      </c>
      <c r="AM25" s="23"/>
      <c r="AN25" s="23"/>
      <c r="AO25" s="23" t="e">
        <f t="shared" si="19"/>
        <v>#DIV/0!</v>
      </c>
      <c r="AP25" s="24"/>
      <c r="AQ25" s="24"/>
      <c r="AR25" s="23" t="e">
        <f aca="true" t="shared" si="34" ref="AR25:AR38">AQ25/AP25*100</f>
        <v>#DIV/0!</v>
      </c>
      <c r="AS25" s="25"/>
      <c r="AT25" s="25"/>
      <c r="AU25" s="23" t="e">
        <f aca="true" t="shared" si="35" ref="AU25:AU38">AT25/AS25*100</f>
        <v>#DIV/0!</v>
      </c>
      <c r="AV25" s="23"/>
      <c r="AW25" s="23"/>
      <c r="AX25" s="23" t="e">
        <f aca="true" t="shared" si="36" ref="AX25:AX38">AW25/AV25*100</f>
        <v>#DIV/0!</v>
      </c>
      <c r="AY25" s="23"/>
      <c r="AZ25" s="23"/>
      <c r="BA25" s="23" t="e">
        <f t="shared" si="21"/>
        <v>#DIV/0!</v>
      </c>
      <c r="BB25" s="23"/>
      <c r="BC25" s="23"/>
      <c r="BD25" s="23" t="e">
        <f aca="true" t="shared" si="37" ref="BD25:BD38">BC25/BB25*100</f>
        <v>#DIV/0!</v>
      </c>
      <c r="BE25" s="25"/>
      <c r="BF25" s="25"/>
      <c r="BG25" s="23" t="e">
        <f aca="true" t="shared" si="38" ref="BG25:BG38">BF25/BE25*100</f>
        <v>#DIV/0!</v>
      </c>
      <c r="BH25" s="25"/>
      <c r="BI25" s="25"/>
      <c r="BJ25" s="23" t="e">
        <f aca="true" t="shared" si="39" ref="BJ25:BJ38">BI25/BH25*100</f>
        <v>#DIV/0!</v>
      </c>
      <c r="BK25" s="25"/>
      <c r="BL25" s="25"/>
      <c r="BM25" s="23" t="e">
        <f aca="true" t="shared" si="40" ref="BM25:BM38">BL25/BK25*100</f>
        <v>#DIV/0!</v>
      </c>
      <c r="BN25" s="8"/>
      <c r="BO25" s="8"/>
    </row>
    <row r="26" spans="1:67" ht="12.75" hidden="1">
      <c r="A26" s="21">
        <v>13</v>
      </c>
      <c r="B26" s="22"/>
      <c r="C26" s="23">
        <f aca="true" t="shared" si="41" ref="C26:C37">F26+AG26+AP26</f>
        <v>0</v>
      </c>
      <c r="D26" s="23">
        <f t="shared" si="22"/>
        <v>0</v>
      </c>
      <c r="E26" s="23" t="e">
        <f t="shared" si="2"/>
        <v>#DIV/0!</v>
      </c>
      <c r="F26" s="28"/>
      <c r="G26" s="29"/>
      <c r="H26" s="23" t="e">
        <f t="shared" si="23"/>
        <v>#DIV/0!</v>
      </c>
      <c r="I26" s="24"/>
      <c r="J26" s="24"/>
      <c r="K26" s="23" t="e">
        <f t="shared" si="24"/>
        <v>#DIV/0!</v>
      </c>
      <c r="L26" s="24"/>
      <c r="M26" s="24"/>
      <c r="N26" s="23" t="e">
        <f t="shared" si="25"/>
        <v>#DIV/0!</v>
      </c>
      <c r="O26" s="24"/>
      <c r="P26" s="24"/>
      <c r="Q26" s="23" t="e">
        <f t="shared" si="26"/>
        <v>#DIV/0!</v>
      </c>
      <c r="R26" s="24"/>
      <c r="S26" s="24"/>
      <c r="T26" s="23" t="e">
        <f t="shared" si="27"/>
        <v>#DIV/0!</v>
      </c>
      <c r="U26" s="24"/>
      <c r="V26" s="24"/>
      <c r="W26" s="23" t="e">
        <f t="shared" si="28"/>
        <v>#DIV/0!</v>
      </c>
      <c r="X26" s="24"/>
      <c r="Y26" s="24"/>
      <c r="Z26" s="23" t="e">
        <f t="shared" si="29"/>
        <v>#DIV/0!</v>
      </c>
      <c r="AA26" s="24"/>
      <c r="AB26" s="24"/>
      <c r="AC26" s="23" t="e">
        <f t="shared" si="30"/>
        <v>#DIV/0!</v>
      </c>
      <c r="AD26" s="24"/>
      <c r="AE26" s="24"/>
      <c r="AF26" s="23" t="e">
        <f t="shared" si="31"/>
        <v>#DIV/0!</v>
      </c>
      <c r="AG26" s="24"/>
      <c r="AH26" s="24"/>
      <c r="AI26" s="23" t="e">
        <f t="shared" si="32"/>
        <v>#DIV/0!</v>
      </c>
      <c r="AJ26" s="23"/>
      <c r="AK26" s="23"/>
      <c r="AL26" s="23" t="e">
        <f t="shared" si="33"/>
        <v>#DIV/0!</v>
      </c>
      <c r="AM26" s="23"/>
      <c r="AN26" s="23"/>
      <c r="AO26" s="23" t="e">
        <f t="shared" si="19"/>
        <v>#DIV/0!</v>
      </c>
      <c r="AP26" s="24"/>
      <c r="AQ26" s="24"/>
      <c r="AR26" s="23" t="e">
        <f t="shared" si="34"/>
        <v>#DIV/0!</v>
      </c>
      <c r="AS26" s="25"/>
      <c r="AT26" s="25"/>
      <c r="AU26" s="23" t="e">
        <f t="shared" si="35"/>
        <v>#DIV/0!</v>
      </c>
      <c r="AV26" s="23"/>
      <c r="AW26" s="23"/>
      <c r="AX26" s="23" t="e">
        <f t="shared" si="36"/>
        <v>#DIV/0!</v>
      </c>
      <c r="AY26" s="23"/>
      <c r="AZ26" s="23"/>
      <c r="BA26" s="23" t="e">
        <f t="shared" si="21"/>
        <v>#DIV/0!</v>
      </c>
      <c r="BB26" s="23"/>
      <c r="BC26" s="23"/>
      <c r="BD26" s="23" t="e">
        <f t="shared" si="37"/>
        <v>#DIV/0!</v>
      </c>
      <c r="BE26" s="25"/>
      <c r="BF26" s="25"/>
      <c r="BG26" s="23" t="e">
        <f t="shared" si="38"/>
        <v>#DIV/0!</v>
      </c>
      <c r="BH26" s="25"/>
      <c r="BI26" s="25"/>
      <c r="BJ26" s="23" t="e">
        <f t="shared" si="39"/>
        <v>#DIV/0!</v>
      </c>
      <c r="BK26" s="25"/>
      <c r="BL26" s="25"/>
      <c r="BM26" s="23" t="e">
        <f t="shared" si="40"/>
        <v>#DIV/0!</v>
      </c>
      <c r="BN26" s="8"/>
      <c r="BO26" s="8"/>
    </row>
    <row r="27" spans="1:67" ht="12.75" hidden="1">
      <c r="A27" s="21">
        <v>14</v>
      </c>
      <c r="B27" s="22"/>
      <c r="C27" s="23">
        <f t="shared" si="41"/>
        <v>0</v>
      </c>
      <c r="D27" s="23">
        <f t="shared" si="22"/>
        <v>0</v>
      </c>
      <c r="E27" s="23" t="e">
        <f t="shared" si="2"/>
        <v>#DIV/0!</v>
      </c>
      <c r="F27" s="28"/>
      <c r="G27" s="29"/>
      <c r="H27" s="23" t="e">
        <f t="shared" si="23"/>
        <v>#DIV/0!</v>
      </c>
      <c r="I27" s="24"/>
      <c r="J27" s="24"/>
      <c r="K27" s="23" t="e">
        <f t="shared" si="24"/>
        <v>#DIV/0!</v>
      </c>
      <c r="L27" s="24"/>
      <c r="M27" s="24"/>
      <c r="N27" s="23" t="e">
        <f t="shared" si="25"/>
        <v>#DIV/0!</v>
      </c>
      <c r="O27" s="24"/>
      <c r="P27" s="24"/>
      <c r="Q27" s="23" t="e">
        <f t="shared" si="26"/>
        <v>#DIV/0!</v>
      </c>
      <c r="R27" s="24"/>
      <c r="S27" s="24"/>
      <c r="T27" s="23" t="e">
        <f t="shared" si="27"/>
        <v>#DIV/0!</v>
      </c>
      <c r="U27" s="24"/>
      <c r="V27" s="24"/>
      <c r="W27" s="23" t="e">
        <f t="shared" si="28"/>
        <v>#DIV/0!</v>
      </c>
      <c r="X27" s="24"/>
      <c r="Y27" s="24"/>
      <c r="Z27" s="23" t="e">
        <f t="shared" si="29"/>
        <v>#DIV/0!</v>
      </c>
      <c r="AA27" s="24"/>
      <c r="AB27" s="24"/>
      <c r="AC27" s="23" t="e">
        <f t="shared" si="30"/>
        <v>#DIV/0!</v>
      </c>
      <c r="AD27" s="24"/>
      <c r="AE27" s="24"/>
      <c r="AF27" s="23" t="e">
        <f t="shared" si="31"/>
        <v>#DIV/0!</v>
      </c>
      <c r="AG27" s="24"/>
      <c r="AH27" s="24"/>
      <c r="AI27" s="23" t="e">
        <f t="shared" si="32"/>
        <v>#DIV/0!</v>
      </c>
      <c r="AJ27" s="23"/>
      <c r="AK27" s="23"/>
      <c r="AL27" s="23" t="e">
        <f t="shared" si="33"/>
        <v>#DIV/0!</v>
      </c>
      <c r="AM27" s="23"/>
      <c r="AN27" s="23"/>
      <c r="AO27" s="23" t="e">
        <f t="shared" si="19"/>
        <v>#DIV/0!</v>
      </c>
      <c r="AP27" s="24"/>
      <c r="AQ27" s="24"/>
      <c r="AR27" s="23" t="e">
        <f t="shared" si="34"/>
        <v>#DIV/0!</v>
      </c>
      <c r="AS27" s="25"/>
      <c r="AT27" s="25"/>
      <c r="AU27" s="23" t="e">
        <f t="shared" si="35"/>
        <v>#DIV/0!</v>
      </c>
      <c r="AV27" s="23"/>
      <c r="AW27" s="23"/>
      <c r="AX27" s="23" t="e">
        <f t="shared" si="36"/>
        <v>#DIV/0!</v>
      </c>
      <c r="AY27" s="23"/>
      <c r="AZ27" s="23"/>
      <c r="BA27" s="23" t="e">
        <f t="shared" si="21"/>
        <v>#DIV/0!</v>
      </c>
      <c r="BB27" s="23"/>
      <c r="BC27" s="23"/>
      <c r="BD27" s="23" t="e">
        <f t="shared" si="37"/>
        <v>#DIV/0!</v>
      </c>
      <c r="BE27" s="25"/>
      <c r="BF27" s="25"/>
      <c r="BG27" s="23" t="e">
        <f t="shared" si="38"/>
        <v>#DIV/0!</v>
      </c>
      <c r="BH27" s="25"/>
      <c r="BI27" s="25"/>
      <c r="BJ27" s="23" t="e">
        <f t="shared" si="39"/>
        <v>#DIV/0!</v>
      </c>
      <c r="BK27" s="25"/>
      <c r="BL27" s="25"/>
      <c r="BM27" s="23" t="e">
        <f t="shared" si="40"/>
        <v>#DIV/0!</v>
      </c>
      <c r="BN27" s="8"/>
      <c r="BO27" s="8"/>
    </row>
    <row r="28" spans="1:67" ht="12.75" hidden="1">
      <c r="A28" s="21">
        <v>15</v>
      </c>
      <c r="B28" s="22"/>
      <c r="C28" s="23">
        <f t="shared" si="41"/>
        <v>0</v>
      </c>
      <c r="D28" s="23">
        <f t="shared" si="22"/>
        <v>0</v>
      </c>
      <c r="E28" s="23" t="e">
        <f t="shared" si="2"/>
        <v>#DIV/0!</v>
      </c>
      <c r="F28" s="28"/>
      <c r="G28" s="29"/>
      <c r="H28" s="23" t="e">
        <f t="shared" si="23"/>
        <v>#DIV/0!</v>
      </c>
      <c r="I28" s="24"/>
      <c r="J28" s="24"/>
      <c r="K28" s="23" t="e">
        <f t="shared" si="24"/>
        <v>#DIV/0!</v>
      </c>
      <c r="L28" s="24"/>
      <c r="M28" s="24"/>
      <c r="N28" s="23" t="e">
        <f t="shared" si="25"/>
        <v>#DIV/0!</v>
      </c>
      <c r="O28" s="24"/>
      <c r="P28" s="24"/>
      <c r="Q28" s="23" t="e">
        <f t="shared" si="26"/>
        <v>#DIV/0!</v>
      </c>
      <c r="R28" s="24"/>
      <c r="S28" s="24"/>
      <c r="T28" s="23" t="e">
        <f t="shared" si="27"/>
        <v>#DIV/0!</v>
      </c>
      <c r="U28" s="24"/>
      <c r="V28" s="24"/>
      <c r="W28" s="23" t="e">
        <f t="shared" si="28"/>
        <v>#DIV/0!</v>
      </c>
      <c r="X28" s="24"/>
      <c r="Y28" s="24"/>
      <c r="Z28" s="23" t="e">
        <f t="shared" si="29"/>
        <v>#DIV/0!</v>
      </c>
      <c r="AA28" s="24"/>
      <c r="AB28" s="24"/>
      <c r="AC28" s="23" t="e">
        <f t="shared" si="30"/>
        <v>#DIV/0!</v>
      </c>
      <c r="AD28" s="24"/>
      <c r="AE28" s="24"/>
      <c r="AF28" s="23" t="e">
        <f t="shared" si="31"/>
        <v>#DIV/0!</v>
      </c>
      <c r="AG28" s="24"/>
      <c r="AH28" s="24"/>
      <c r="AI28" s="23" t="e">
        <f t="shared" si="32"/>
        <v>#DIV/0!</v>
      </c>
      <c r="AJ28" s="23"/>
      <c r="AK28" s="23"/>
      <c r="AL28" s="23" t="e">
        <f t="shared" si="33"/>
        <v>#DIV/0!</v>
      </c>
      <c r="AM28" s="23"/>
      <c r="AN28" s="23"/>
      <c r="AO28" s="23" t="e">
        <f t="shared" si="19"/>
        <v>#DIV/0!</v>
      </c>
      <c r="AP28" s="24"/>
      <c r="AQ28" s="24"/>
      <c r="AR28" s="23" t="e">
        <f t="shared" si="34"/>
        <v>#DIV/0!</v>
      </c>
      <c r="AS28" s="25"/>
      <c r="AT28" s="25"/>
      <c r="AU28" s="23" t="e">
        <f t="shared" si="35"/>
        <v>#DIV/0!</v>
      </c>
      <c r="AV28" s="23"/>
      <c r="AW28" s="23"/>
      <c r="AX28" s="23" t="e">
        <f t="shared" si="36"/>
        <v>#DIV/0!</v>
      </c>
      <c r="AY28" s="23"/>
      <c r="AZ28" s="23"/>
      <c r="BA28" s="23" t="e">
        <f t="shared" si="21"/>
        <v>#DIV/0!</v>
      </c>
      <c r="BB28" s="23"/>
      <c r="BC28" s="23"/>
      <c r="BD28" s="23" t="e">
        <f t="shared" si="37"/>
        <v>#DIV/0!</v>
      </c>
      <c r="BE28" s="25"/>
      <c r="BF28" s="25"/>
      <c r="BG28" s="23" t="e">
        <f t="shared" si="38"/>
        <v>#DIV/0!</v>
      </c>
      <c r="BH28" s="25"/>
      <c r="BI28" s="25"/>
      <c r="BJ28" s="23" t="e">
        <f t="shared" si="39"/>
        <v>#DIV/0!</v>
      </c>
      <c r="BK28" s="25"/>
      <c r="BL28" s="25"/>
      <c r="BM28" s="23" t="e">
        <f t="shared" si="40"/>
        <v>#DIV/0!</v>
      </c>
      <c r="BN28" s="8"/>
      <c r="BO28" s="8"/>
    </row>
    <row r="29" spans="1:67" ht="12.75" hidden="1">
      <c r="A29" s="21">
        <v>16</v>
      </c>
      <c r="B29" s="22"/>
      <c r="C29" s="23">
        <f t="shared" si="41"/>
        <v>0</v>
      </c>
      <c r="D29" s="23">
        <f t="shared" si="22"/>
        <v>0</v>
      </c>
      <c r="E29" s="23" t="e">
        <f t="shared" si="2"/>
        <v>#DIV/0!</v>
      </c>
      <c r="F29" s="28"/>
      <c r="G29" s="29"/>
      <c r="H29" s="23" t="e">
        <f t="shared" si="23"/>
        <v>#DIV/0!</v>
      </c>
      <c r="I29" s="24"/>
      <c r="J29" s="24"/>
      <c r="K29" s="23" t="e">
        <f t="shared" si="24"/>
        <v>#DIV/0!</v>
      </c>
      <c r="L29" s="24"/>
      <c r="M29" s="24"/>
      <c r="N29" s="23" t="e">
        <f t="shared" si="25"/>
        <v>#DIV/0!</v>
      </c>
      <c r="O29" s="24"/>
      <c r="P29" s="24"/>
      <c r="Q29" s="23" t="e">
        <f t="shared" si="26"/>
        <v>#DIV/0!</v>
      </c>
      <c r="R29" s="24"/>
      <c r="S29" s="24"/>
      <c r="T29" s="23" t="e">
        <f t="shared" si="27"/>
        <v>#DIV/0!</v>
      </c>
      <c r="U29" s="24"/>
      <c r="V29" s="24"/>
      <c r="W29" s="23" t="e">
        <f t="shared" si="28"/>
        <v>#DIV/0!</v>
      </c>
      <c r="X29" s="24"/>
      <c r="Y29" s="24"/>
      <c r="Z29" s="23" t="e">
        <f t="shared" si="29"/>
        <v>#DIV/0!</v>
      </c>
      <c r="AA29" s="24"/>
      <c r="AB29" s="24"/>
      <c r="AC29" s="23" t="e">
        <f t="shared" si="30"/>
        <v>#DIV/0!</v>
      </c>
      <c r="AD29" s="24"/>
      <c r="AE29" s="24"/>
      <c r="AF29" s="23" t="e">
        <f t="shared" si="31"/>
        <v>#DIV/0!</v>
      </c>
      <c r="AG29" s="24"/>
      <c r="AH29" s="24"/>
      <c r="AI29" s="23" t="e">
        <f t="shared" si="32"/>
        <v>#DIV/0!</v>
      </c>
      <c r="AJ29" s="23"/>
      <c r="AK29" s="23"/>
      <c r="AL29" s="23" t="e">
        <f t="shared" si="33"/>
        <v>#DIV/0!</v>
      </c>
      <c r="AM29" s="23"/>
      <c r="AN29" s="23"/>
      <c r="AO29" s="23" t="e">
        <f t="shared" si="19"/>
        <v>#DIV/0!</v>
      </c>
      <c r="AP29" s="24"/>
      <c r="AQ29" s="24"/>
      <c r="AR29" s="23" t="e">
        <f t="shared" si="34"/>
        <v>#DIV/0!</v>
      </c>
      <c r="AS29" s="25"/>
      <c r="AT29" s="25"/>
      <c r="AU29" s="23" t="e">
        <f t="shared" si="35"/>
        <v>#DIV/0!</v>
      </c>
      <c r="AV29" s="23"/>
      <c r="AW29" s="23"/>
      <c r="AX29" s="23" t="e">
        <f t="shared" si="36"/>
        <v>#DIV/0!</v>
      </c>
      <c r="AY29" s="23"/>
      <c r="AZ29" s="23"/>
      <c r="BA29" s="23" t="e">
        <f t="shared" si="21"/>
        <v>#DIV/0!</v>
      </c>
      <c r="BB29" s="23"/>
      <c r="BC29" s="23"/>
      <c r="BD29" s="23" t="e">
        <f t="shared" si="37"/>
        <v>#DIV/0!</v>
      </c>
      <c r="BE29" s="25"/>
      <c r="BF29" s="25"/>
      <c r="BG29" s="23" t="e">
        <f t="shared" si="38"/>
        <v>#DIV/0!</v>
      </c>
      <c r="BH29" s="25"/>
      <c r="BI29" s="25"/>
      <c r="BJ29" s="23" t="e">
        <f t="shared" si="39"/>
        <v>#DIV/0!</v>
      </c>
      <c r="BK29" s="25"/>
      <c r="BL29" s="25"/>
      <c r="BM29" s="23" t="e">
        <f t="shared" si="40"/>
        <v>#DIV/0!</v>
      </c>
      <c r="BN29" s="8"/>
      <c r="BO29" s="8"/>
    </row>
    <row r="30" spans="1:67" ht="12.75" hidden="1">
      <c r="A30" s="21">
        <v>17</v>
      </c>
      <c r="B30" s="26" t="s">
        <v>30</v>
      </c>
      <c r="C30" s="23">
        <f t="shared" si="41"/>
        <v>0</v>
      </c>
      <c r="D30" s="23">
        <f t="shared" si="22"/>
        <v>0</v>
      </c>
      <c r="E30" s="23" t="e">
        <f t="shared" si="2"/>
        <v>#DIV/0!</v>
      </c>
      <c r="F30" s="28"/>
      <c r="G30" s="29"/>
      <c r="H30" s="23" t="e">
        <f t="shared" si="23"/>
        <v>#DIV/0!</v>
      </c>
      <c r="I30" s="24"/>
      <c r="J30" s="24"/>
      <c r="K30" s="23" t="e">
        <f t="shared" si="24"/>
        <v>#DIV/0!</v>
      </c>
      <c r="L30" s="24"/>
      <c r="M30" s="24"/>
      <c r="N30" s="23" t="e">
        <f t="shared" si="25"/>
        <v>#DIV/0!</v>
      </c>
      <c r="O30" s="24"/>
      <c r="P30" s="24"/>
      <c r="Q30" s="23" t="e">
        <f t="shared" si="26"/>
        <v>#DIV/0!</v>
      </c>
      <c r="R30" s="24"/>
      <c r="S30" s="24"/>
      <c r="T30" s="23" t="e">
        <f t="shared" si="27"/>
        <v>#DIV/0!</v>
      </c>
      <c r="U30" s="24"/>
      <c r="V30" s="24"/>
      <c r="W30" s="23" t="e">
        <f t="shared" si="28"/>
        <v>#DIV/0!</v>
      </c>
      <c r="X30" s="24"/>
      <c r="Y30" s="24"/>
      <c r="Z30" s="23" t="e">
        <f t="shared" si="29"/>
        <v>#DIV/0!</v>
      </c>
      <c r="AA30" s="24"/>
      <c r="AB30" s="24"/>
      <c r="AC30" s="23" t="e">
        <f t="shared" si="30"/>
        <v>#DIV/0!</v>
      </c>
      <c r="AD30" s="24"/>
      <c r="AE30" s="24"/>
      <c r="AF30" s="23" t="e">
        <f t="shared" si="31"/>
        <v>#DIV/0!</v>
      </c>
      <c r="AG30" s="24"/>
      <c r="AH30" s="24"/>
      <c r="AI30" s="23" t="e">
        <f t="shared" si="32"/>
        <v>#DIV/0!</v>
      </c>
      <c r="AJ30" s="23"/>
      <c r="AK30" s="23"/>
      <c r="AL30" s="23" t="e">
        <f t="shared" si="33"/>
        <v>#DIV/0!</v>
      </c>
      <c r="AM30" s="23"/>
      <c r="AN30" s="23"/>
      <c r="AO30" s="23" t="e">
        <f t="shared" si="19"/>
        <v>#DIV/0!</v>
      </c>
      <c r="AP30" s="24"/>
      <c r="AQ30" s="24"/>
      <c r="AR30" s="23" t="e">
        <f t="shared" si="34"/>
        <v>#DIV/0!</v>
      </c>
      <c r="AS30" s="25"/>
      <c r="AT30" s="25"/>
      <c r="AU30" s="23" t="e">
        <f t="shared" si="35"/>
        <v>#DIV/0!</v>
      </c>
      <c r="AV30" s="23"/>
      <c r="AW30" s="23"/>
      <c r="AX30" s="23" t="e">
        <f t="shared" si="36"/>
        <v>#DIV/0!</v>
      </c>
      <c r="AY30" s="23"/>
      <c r="AZ30" s="23"/>
      <c r="BA30" s="23" t="e">
        <f t="shared" si="21"/>
        <v>#DIV/0!</v>
      </c>
      <c r="BB30" s="23"/>
      <c r="BC30" s="23"/>
      <c r="BD30" s="23" t="e">
        <f t="shared" si="37"/>
        <v>#DIV/0!</v>
      </c>
      <c r="BE30" s="25"/>
      <c r="BF30" s="25"/>
      <c r="BG30" s="23" t="e">
        <f t="shared" si="38"/>
        <v>#DIV/0!</v>
      </c>
      <c r="BH30" s="25"/>
      <c r="BI30" s="25"/>
      <c r="BJ30" s="23" t="e">
        <f t="shared" si="39"/>
        <v>#DIV/0!</v>
      </c>
      <c r="BK30" s="25"/>
      <c r="BL30" s="25"/>
      <c r="BM30" s="23" t="e">
        <f t="shared" si="40"/>
        <v>#DIV/0!</v>
      </c>
      <c r="BN30" s="8"/>
      <c r="BO30" s="8"/>
    </row>
    <row r="31" spans="1:67" ht="12.75" hidden="1">
      <c r="A31" s="21">
        <v>18</v>
      </c>
      <c r="B31" s="26" t="s">
        <v>30</v>
      </c>
      <c r="C31" s="23">
        <f t="shared" si="41"/>
        <v>0</v>
      </c>
      <c r="D31" s="23">
        <f t="shared" si="22"/>
        <v>0</v>
      </c>
      <c r="E31" s="23" t="e">
        <f t="shared" si="2"/>
        <v>#DIV/0!</v>
      </c>
      <c r="F31" s="28"/>
      <c r="G31" s="29"/>
      <c r="H31" s="23" t="e">
        <f t="shared" si="23"/>
        <v>#DIV/0!</v>
      </c>
      <c r="I31" s="24"/>
      <c r="J31" s="24"/>
      <c r="K31" s="23" t="e">
        <f t="shared" si="24"/>
        <v>#DIV/0!</v>
      </c>
      <c r="L31" s="24"/>
      <c r="M31" s="24"/>
      <c r="N31" s="23" t="e">
        <f t="shared" si="25"/>
        <v>#DIV/0!</v>
      </c>
      <c r="O31" s="24"/>
      <c r="P31" s="24"/>
      <c r="Q31" s="23" t="e">
        <f t="shared" si="26"/>
        <v>#DIV/0!</v>
      </c>
      <c r="R31" s="24"/>
      <c r="S31" s="24"/>
      <c r="T31" s="23" t="e">
        <f t="shared" si="27"/>
        <v>#DIV/0!</v>
      </c>
      <c r="U31" s="24"/>
      <c r="V31" s="24"/>
      <c r="W31" s="23" t="e">
        <f t="shared" si="28"/>
        <v>#DIV/0!</v>
      </c>
      <c r="X31" s="24"/>
      <c r="Y31" s="24"/>
      <c r="Z31" s="23" t="e">
        <f t="shared" si="29"/>
        <v>#DIV/0!</v>
      </c>
      <c r="AA31" s="24"/>
      <c r="AB31" s="24"/>
      <c r="AC31" s="23" t="e">
        <f t="shared" si="30"/>
        <v>#DIV/0!</v>
      </c>
      <c r="AD31" s="24"/>
      <c r="AE31" s="24"/>
      <c r="AF31" s="23" t="e">
        <f t="shared" si="31"/>
        <v>#DIV/0!</v>
      </c>
      <c r="AG31" s="24"/>
      <c r="AH31" s="24"/>
      <c r="AI31" s="23" t="e">
        <f t="shared" si="32"/>
        <v>#DIV/0!</v>
      </c>
      <c r="AJ31" s="23"/>
      <c r="AK31" s="23"/>
      <c r="AL31" s="23" t="e">
        <f t="shared" si="33"/>
        <v>#DIV/0!</v>
      </c>
      <c r="AM31" s="23"/>
      <c r="AN31" s="23"/>
      <c r="AO31" s="23" t="e">
        <f t="shared" si="19"/>
        <v>#DIV/0!</v>
      </c>
      <c r="AP31" s="24"/>
      <c r="AQ31" s="24"/>
      <c r="AR31" s="23" t="e">
        <f t="shared" si="34"/>
        <v>#DIV/0!</v>
      </c>
      <c r="AS31" s="25"/>
      <c r="AT31" s="25"/>
      <c r="AU31" s="23" t="e">
        <f t="shared" si="35"/>
        <v>#DIV/0!</v>
      </c>
      <c r="AV31" s="23"/>
      <c r="AW31" s="23"/>
      <c r="AX31" s="23" t="e">
        <f t="shared" si="36"/>
        <v>#DIV/0!</v>
      </c>
      <c r="AY31" s="23"/>
      <c r="AZ31" s="23"/>
      <c r="BA31" s="23" t="e">
        <f t="shared" si="21"/>
        <v>#DIV/0!</v>
      </c>
      <c r="BB31" s="23"/>
      <c r="BC31" s="23"/>
      <c r="BD31" s="23" t="e">
        <f t="shared" si="37"/>
        <v>#DIV/0!</v>
      </c>
      <c r="BE31" s="25"/>
      <c r="BF31" s="25"/>
      <c r="BG31" s="23" t="e">
        <f t="shared" si="38"/>
        <v>#DIV/0!</v>
      </c>
      <c r="BH31" s="25"/>
      <c r="BI31" s="25"/>
      <c r="BJ31" s="23" t="e">
        <f t="shared" si="39"/>
        <v>#DIV/0!</v>
      </c>
      <c r="BK31" s="25"/>
      <c r="BL31" s="25"/>
      <c r="BM31" s="23" t="e">
        <f t="shared" si="40"/>
        <v>#DIV/0!</v>
      </c>
      <c r="BN31" s="8"/>
      <c r="BO31" s="8"/>
    </row>
    <row r="32" spans="1:67" ht="12.75" hidden="1">
      <c r="A32" s="21">
        <v>19</v>
      </c>
      <c r="B32" s="22"/>
      <c r="C32" s="23">
        <f t="shared" si="41"/>
        <v>0</v>
      </c>
      <c r="D32" s="23">
        <f t="shared" si="22"/>
        <v>0</v>
      </c>
      <c r="E32" s="23" t="e">
        <f t="shared" si="2"/>
        <v>#DIV/0!</v>
      </c>
      <c r="F32" s="28"/>
      <c r="G32" s="29"/>
      <c r="H32" s="23" t="e">
        <f t="shared" si="23"/>
        <v>#DIV/0!</v>
      </c>
      <c r="I32" s="24"/>
      <c r="J32" s="24"/>
      <c r="K32" s="23" t="e">
        <f t="shared" si="24"/>
        <v>#DIV/0!</v>
      </c>
      <c r="L32" s="24"/>
      <c r="M32" s="24"/>
      <c r="N32" s="23" t="e">
        <f t="shared" si="25"/>
        <v>#DIV/0!</v>
      </c>
      <c r="O32" s="24"/>
      <c r="P32" s="24"/>
      <c r="Q32" s="23" t="e">
        <f t="shared" si="26"/>
        <v>#DIV/0!</v>
      </c>
      <c r="R32" s="24" t="s">
        <v>30</v>
      </c>
      <c r="S32" s="24"/>
      <c r="T32" s="23" t="e">
        <f t="shared" si="27"/>
        <v>#VALUE!</v>
      </c>
      <c r="U32" s="24"/>
      <c r="V32" s="24"/>
      <c r="W32" s="23" t="e">
        <f t="shared" si="28"/>
        <v>#DIV/0!</v>
      </c>
      <c r="X32" s="24"/>
      <c r="Y32" s="24"/>
      <c r="Z32" s="23" t="e">
        <f t="shared" si="29"/>
        <v>#DIV/0!</v>
      </c>
      <c r="AA32" s="24"/>
      <c r="AB32" s="24"/>
      <c r="AC32" s="23" t="e">
        <f t="shared" si="30"/>
        <v>#DIV/0!</v>
      </c>
      <c r="AD32" s="24"/>
      <c r="AE32" s="24"/>
      <c r="AF32" s="23" t="e">
        <f t="shared" si="31"/>
        <v>#DIV/0!</v>
      </c>
      <c r="AG32" s="24"/>
      <c r="AH32" s="24"/>
      <c r="AI32" s="23" t="e">
        <f t="shared" si="32"/>
        <v>#DIV/0!</v>
      </c>
      <c r="AJ32" s="23"/>
      <c r="AK32" s="23"/>
      <c r="AL32" s="23" t="e">
        <f t="shared" si="33"/>
        <v>#DIV/0!</v>
      </c>
      <c r="AM32" s="23"/>
      <c r="AN32" s="23"/>
      <c r="AO32" s="23" t="e">
        <f t="shared" si="19"/>
        <v>#DIV/0!</v>
      </c>
      <c r="AP32" s="24"/>
      <c r="AQ32" s="24"/>
      <c r="AR32" s="23" t="e">
        <f t="shared" si="34"/>
        <v>#DIV/0!</v>
      </c>
      <c r="AS32" s="25"/>
      <c r="AT32" s="25"/>
      <c r="AU32" s="23" t="e">
        <f t="shared" si="35"/>
        <v>#DIV/0!</v>
      </c>
      <c r="AV32" s="23"/>
      <c r="AW32" s="23"/>
      <c r="AX32" s="23" t="e">
        <f t="shared" si="36"/>
        <v>#DIV/0!</v>
      </c>
      <c r="AY32" s="23"/>
      <c r="AZ32" s="23"/>
      <c r="BA32" s="23" t="e">
        <f t="shared" si="21"/>
        <v>#DIV/0!</v>
      </c>
      <c r="BB32" s="23"/>
      <c r="BC32" s="23"/>
      <c r="BD32" s="23" t="e">
        <f t="shared" si="37"/>
        <v>#DIV/0!</v>
      </c>
      <c r="BE32" s="25"/>
      <c r="BF32" s="25"/>
      <c r="BG32" s="23" t="e">
        <f t="shared" si="38"/>
        <v>#DIV/0!</v>
      </c>
      <c r="BH32" s="25"/>
      <c r="BI32" s="25"/>
      <c r="BJ32" s="23" t="e">
        <f t="shared" si="39"/>
        <v>#DIV/0!</v>
      </c>
      <c r="BK32" s="25"/>
      <c r="BL32" s="25"/>
      <c r="BM32" s="23" t="e">
        <f t="shared" si="40"/>
        <v>#DIV/0!</v>
      </c>
      <c r="BN32" s="8"/>
      <c r="BO32" s="8"/>
    </row>
    <row r="33" spans="1:67" ht="12.75" hidden="1">
      <c r="A33" s="21">
        <v>20</v>
      </c>
      <c r="B33" s="22"/>
      <c r="C33" s="23">
        <f t="shared" si="41"/>
        <v>0</v>
      </c>
      <c r="D33" s="23">
        <f t="shared" si="22"/>
        <v>0</v>
      </c>
      <c r="E33" s="23" t="e">
        <f t="shared" si="2"/>
        <v>#DIV/0!</v>
      </c>
      <c r="F33" s="28"/>
      <c r="G33" s="29"/>
      <c r="H33" s="23" t="e">
        <f t="shared" si="23"/>
        <v>#DIV/0!</v>
      </c>
      <c r="I33" s="24"/>
      <c r="J33" s="24"/>
      <c r="K33" s="23" t="e">
        <f t="shared" si="24"/>
        <v>#DIV/0!</v>
      </c>
      <c r="L33" s="24"/>
      <c r="M33" s="24"/>
      <c r="N33" s="23" t="e">
        <f t="shared" si="25"/>
        <v>#DIV/0!</v>
      </c>
      <c r="O33" s="24"/>
      <c r="P33" s="24"/>
      <c r="Q33" s="23" t="e">
        <f t="shared" si="26"/>
        <v>#DIV/0!</v>
      </c>
      <c r="R33" s="24"/>
      <c r="S33" s="24"/>
      <c r="T33" s="23" t="e">
        <f t="shared" si="27"/>
        <v>#DIV/0!</v>
      </c>
      <c r="U33" s="24"/>
      <c r="V33" s="24"/>
      <c r="W33" s="23" t="e">
        <f t="shared" si="28"/>
        <v>#DIV/0!</v>
      </c>
      <c r="X33" s="24"/>
      <c r="Y33" s="24"/>
      <c r="Z33" s="23" t="e">
        <f t="shared" si="29"/>
        <v>#DIV/0!</v>
      </c>
      <c r="AA33" s="24"/>
      <c r="AB33" s="24"/>
      <c r="AC33" s="23" t="e">
        <f t="shared" si="30"/>
        <v>#DIV/0!</v>
      </c>
      <c r="AD33" s="24"/>
      <c r="AE33" s="24"/>
      <c r="AF33" s="23" t="e">
        <f t="shared" si="31"/>
        <v>#DIV/0!</v>
      </c>
      <c r="AG33" s="24"/>
      <c r="AH33" s="24"/>
      <c r="AI33" s="23" t="e">
        <f t="shared" si="32"/>
        <v>#DIV/0!</v>
      </c>
      <c r="AJ33" s="23"/>
      <c r="AK33" s="23"/>
      <c r="AL33" s="23" t="e">
        <f t="shared" si="33"/>
        <v>#DIV/0!</v>
      </c>
      <c r="AM33" s="23"/>
      <c r="AN33" s="23"/>
      <c r="AO33" s="23" t="e">
        <f t="shared" si="19"/>
        <v>#DIV/0!</v>
      </c>
      <c r="AP33" s="24"/>
      <c r="AQ33" s="24"/>
      <c r="AR33" s="23" t="e">
        <f t="shared" si="34"/>
        <v>#DIV/0!</v>
      </c>
      <c r="AS33" s="25"/>
      <c r="AT33" s="25"/>
      <c r="AU33" s="23" t="e">
        <f t="shared" si="35"/>
        <v>#DIV/0!</v>
      </c>
      <c r="AV33" s="23"/>
      <c r="AW33" s="23"/>
      <c r="AX33" s="23" t="e">
        <f t="shared" si="36"/>
        <v>#DIV/0!</v>
      </c>
      <c r="AY33" s="23"/>
      <c r="AZ33" s="23"/>
      <c r="BA33" s="23" t="e">
        <f t="shared" si="21"/>
        <v>#DIV/0!</v>
      </c>
      <c r="BB33" s="23"/>
      <c r="BC33" s="23"/>
      <c r="BD33" s="23" t="e">
        <f t="shared" si="37"/>
        <v>#DIV/0!</v>
      </c>
      <c r="BE33" s="25"/>
      <c r="BF33" s="25"/>
      <c r="BG33" s="23" t="e">
        <f t="shared" si="38"/>
        <v>#DIV/0!</v>
      </c>
      <c r="BH33" s="25"/>
      <c r="BI33" s="25"/>
      <c r="BJ33" s="23" t="e">
        <f t="shared" si="39"/>
        <v>#DIV/0!</v>
      </c>
      <c r="BK33" s="25"/>
      <c r="BL33" s="25"/>
      <c r="BM33" s="23" t="e">
        <f t="shared" si="40"/>
        <v>#DIV/0!</v>
      </c>
      <c r="BN33" s="8"/>
      <c r="BO33" s="8"/>
    </row>
    <row r="34" spans="1:67" ht="12.75" hidden="1">
      <c r="A34" s="21">
        <v>21</v>
      </c>
      <c r="B34" s="22"/>
      <c r="C34" s="23">
        <f t="shared" si="41"/>
        <v>0</v>
      </c>
      <c r="D34" s="23">
        <f t="shared" si="22"/>
        <v>0</v>
      </c>
      <c r="E34" s="23" t="e">
        <f t="shared" si="2"/>
        <v>#DIV/0!</v>
      </c>
      <c r="F34" s="28"/>
      <c r="G34" s="29"/>
      <c r="H34" s="23" t="e">
        <f t="shared" si="23"/>
        <v>#DIV/0!</v>
      </c>
      <c r="I34" s="24"/>
      <c r="J34" s="24"/>
      <c r="K34" s="23" t="e">
        <f t="shared" si="24"/>
        <v>#DIV/0!</v>
      </c>
      <c r="L34" s="24"/>
      <c r="M34" s="24"/>
      <c r="N34" s="23" t="e">
        <f t="shared" si="25"/>
        <v>#DIV/0!</v>
      </c>
      <c r="O34" s="24"/>
      <c r="P34" s="24"/>
      <c r="Q34" s="23" t="e">
        <f t="shared" si="26"/>
        <v>#DIV/0!</v>
      </c>
      <c r="R34" s="24"/>
      <c r="S34" s="24"/>
      <c r="T34" s="23" t="e">
        <f t="shared" si="27"/>
        <v>#DIV/0!</v>
      </c>
      <c r="U34" s="24"/>
      <c r="V34" s="24"/>
      <c r="W34" s="23" t="e">
        <f t="shared" si="28"/>
        <v>#DIV/0!</v>
      </c>
      <c r="X34" s="24"/>
      <c r="Y34" s="24"/>
      <c r="Z34" s="23" t="e">
        <f t="shared" si="29"/>
        <v>#DIV/0!</v>
      </c>
      <c r="AA34" s="24"/>
      <c r="AB34" s="24"/>
      <c r="AC34" s="23" t="e">
        <f t="shared" si="30"/>
        <v>#DIV/0!</v>
      </c>
      <c r="AD34" s="24"/>
      <c r="AE34" s="24"/>
      <c r="AF34" s="23" t="e">
        <f t="shared" si="31"/>
        <v>#DIV/0!</v>
      </c>
      <c r="AG34" s="24"/>
      <c r="AH34" s="24"/>
      <c r="AI34" s="23" t="e">
        <f t="shared" si="32"/>
        <v>#DIV/0!</v>
      </c>
      <c r="AJ34" s="23"/>
      <c r="AK34" s="23"/>
      <c r="AL34" s="23" t="e">
        <f t="shared" si="33"/>
        <v>#DIV/0!</v>
      </c>
      <c r="AM34" s="23"/>
      <c r="AN34" s="23"/>
      <c r="AO34" s="23" t="e">
        <f t="shared" si="19"/>
        <v>#DIV/0!</v>
      </c>
      <c r="AP34" s="24"/>
      <c r="AQ34" s="24"/>
      <c r="AR34" s="23" t="e">
        <f t="shared" si="34"/>
        <v>#DIV/0!</v>
      </c>
      <c r="AS34" s="25"/>
      <c r="AT34" s="25"/>
      <c r="AU34" s="23" t="e">
        <f t="shared" si="35"/>
        <v>#DIV/0!</v>
      </c>
      <c r="AV34" s="23"/>
      <c r="AW34" s="23"/>
      <c r="AX34" s="23" t="e">
        <f t="shared" si="36"/>
        <v>#DIV/0!</v>
      </c>
      <c r="AY34" s="23"/>
      <c r="AZ34" s="23"/>
      <c r="BA34" s="23" t="e">
        <f t="shared" si="21"/>
        <v>#DIV/0!</v>
      </c>
      <c r="BB34" s="23"/>
      <c r="BC34" s="23"/>
      <c r="BD34" s="23" t="e">
        <f t="shared" si="37"/>
        <v>#DIV/0!</v>
      </c>
      <c r="BE34" s="25"/>
      <c r="BF34" s="25"/>
      <c r="BG34" s="23" t="e">
        <f t="shared" si="38"/>
        <v>#DIV/0!</v>
      </c>
      <c r="BH34" s="25"/>
      <c r="BI34" s="25"/>
      <c r="BJ34" s="23" t="e">
        <f t="shared" si="39"/>
        <v>#DIV/0!</v>
      </c>
      <c r="BK34" s="25"/>
      <c r="BL34" s="25"/>
      <c r="BM34" s="23" t="e">
        <f t="shared" si="40"/>
        <v>#DIV/0!</v>
      </c>
      <c r="BN34" s="8"/>
      <c r="BO34" s="8"/>
    </row>
    <row r="35" spans="1:67" ht="12.75" hidden="1">
      <c r="A35" s="21">
        <v>22</v>
      </c>
      <c r="B35" s="22"/>
      <c r="C35" s="23">
        <f t="shared" si="41"/>
        <v>0</v>
      </c>
      <c r="D35" s="23">
        <f t="shared" si="22"/>
        <v>0</v>
      </c>
      <c r="E35" s="23" t="e">
        <f t="shared" si="2"/>
        <v>#DIV/0!</v>
      </c>
      <c r="F35" s="28"/>
      <c r="G35" s="29"/>
      <c r="H35" s="23" t="e">
        <f t="shared" si="23"/>
        <v>#DIV/0!</v>
      </c>
      <c r="I35" s="24"/>
      <c r="J35" s="24"/>
      <c r="K35" s="23" t="e">
        <f t="shared" si="24"/>
        <v>#DIV/0!</v>
      </c>
      <c r="L35" s="24"/>
      <c r="M35" s="24"/>
      <c r="N35" s="23" t="e">
        <f t="shared" si="25"/>
        <v>#DIV/0!</v>
      </c>
      <c r="O35" s="24"/>
      <c r="P35" s="24"/>
      <c r="Q35" s="23" t="e">
        <f t="shared" si="26"/>
        <v>#DIV/0!</v>
      </c>
      <c r="R35" s="24"/>
      <c r="S35" s="24"/>
      <c r="T35" s="23" t="e">
        <f t="shared" si="27"/>
        <v>#DIV/0!</v>
      </c>
      <c r="U35" s="24"/>
      <c r="V35" s="24"/>
      <c r="W35" s="23" t="e">
        <f t="shared" si="28"/>
        <v>#DIV/0!</v>
      </c>
      <c r="X35" s="24"/>
      <c r="Y35" s="24"/>
      <c r="Z35" s="23" t="e">
        <f t="shared" si="29"/>
        <v>#DIV/0!</v>
      </c>
      <c r="AA35" s="24"/>
      <c r="AB35" s="24"/>
      <c r="AC35" s="23" t="e">
        <f t="shared" si="30"/>
        <v>#DIV/0!</v>
      </c>
      <c r="AD35" s="24"/>
      <c r="AE35" s="24"/>
      <c r="AF35" s="23" t="e">
        <f t="shared" si="31"/>
        <v>#DIV/0!</v>
      </c>
      <c r="AG35" s="24"/>
      <c r="AH35" s="24"/>
      <c r="AI35" s="23" t="e">
        <f t="shared" si="32"/>
        <v>#DIV/0!</v>
      </c>
      <c r="AJ35" s="23"/>
      <c r="AK35" s="23"/>
      <c r="AL35" s="23" t="e">
        <f t="shared" si="33"/>
        <v>#DIV/0!</v>
      </c>
      <c r="AM35" s="23"/>
      <c r="AN35" s="23"/>
      <c r="AO35" s="23" t="e">
        <f t="shared" si="19"/>
        <v>#DIV/0!</v>
      </c>
      <c r="AP35" s="24"/>
      <c r="AQ35" s="24"/>
      <c r="AR35" s="23" t="e">
        <f t="shared" si="34"/>
        <v>#DIV/0!</v>
      </c>
      <c r="AS35" s="25"/>
      <c r="AT35" s="25"/>
      <c r="AU35" s="23" t="e">
        <f t="shared" si="35"/>
        <v>#DIV/0!</v>
      </c>
      <c r="AV35" s="23"/>
      <c r="AW35" s="23"/>
      <c r="AX35" s="23" t="e">
        <f t="shared" si="36"/>
        <v>#DIV/0!</v>
      </c>
      <c r="AY35" s="23"/>
      <c r="AZ35" s="23"/>
      <c r="BA35" s="23" t="e">
        <f t="shared" si="21"/>
        <v>#DIV/0!</v>
      </c>
      <c r="BB35" s="23"/>
      <c r="BC35" s="23"/>
      <c r="BD35" s="23" t="e">
        <f t="shared" si="37"/>
        <v>#DIV/0!</v>
      </c>
      <c r="BE35" s="25"/>
      <c r="BF35" s="25"/>
      <c r="BG35" s="23" t="e">
        <f t="shared" si="38"/>
        <v>#DIV/0!</v>
      </c>
      <c r="BH35" s="25"/>
      <c r="BI35" s="25"/>
      <c r="BJ35" s="23" t="e">
        <f t="shared" si="39"/>
        <v>#DIV/0!</v>
      </c>
      <c r="BK35" s="25"/>
      <c r="BL35" s="25"/>
      <c r="BM35" s="23" t="e">
        <f t="shared" si="40"/>
        <v>#DIV/0!</v>
      </c>
      <c r="BN35" s="8"/>
      <c r="BO35" s="8"/>
    </row>
    <row r="36" spans="1:67" ht="12.75" hidden="1">
      <c r="A36" s="21">
        <v>23</v>
      </c>
      <c r="B36" s="22"/>
      <c r="C36" s="23">
        <f t="shared" si="41"/>
        <v>0</v>
      </c>
      <c r="D36" s="23">
        <f t="shared" si="22"/>
        <v>0</v>
      </c>
      <c r="E36" s="23" t="e">
        <f t="shared" si="2"/>
        <v>#DIV/0!</v>
      </c>
      <c r="F36" s="24"/>
      <c r="G36" s="24"/>
      <c r="H36" s="23" t="e">
        <f t="shared" si="23"/>
        <v>#DIV/0!</v>
      </c>
      <c r="I36" s="24"/>
      <c r="J36" s="24"/>
      <c r="K36" s="23" t="e">
        <f t="shared" si="24"/>
        <v>#DIV/0!</v>
      </c>
      <c r="L36" s="24"/>
      <c r="M36" s="24"/>
      <c r="N36" s="23" t="e">
        <f t="shared" si="25"/>
        <v>#DIV/0!</v>
      </c>
      <c r="O36" s="24"/>
      <c r="P36" s="24"/>
      <c r="Q36" s="23" t="e">
        <f t="shared" si="26"/>
        <v>#DIV/0!</v>
      </c>
      <c r="R36" s="24"/>
      <c r="S36" s="24"/>
      <c r="T36" s="23" t="e">
        <f t="shared" si="27"/>
        <v>#DIV/0!</v>
      </c>
      <c r="U36" s="24"/>
      <c r="V36" s="24"/>
      <c r="W36" s="23" t="e">
        <f t="shared" si="28"/>
        <v>#DIV/0!</v>
      </c>
      <c r="X36" s="24"/>
      <c r="Y36" s="24"/>
      <c r="Z36" s="23" t="e">
        <f t="shared" si="29"/>
        <v>#DIV/0!</v>
      </c>
      <c r="AA36" s="24"/>
      <c r="AB36" s="24"/>
      <c r="AC36" s="23" t="e">
        <f t="shared" si="30"/>
        <v>#DIV/0!</v>
      </c>
      <c r="AD36" s="24"/>
      <c r="AE36" s="24"/>
      <c r="AF36" s="23" t="e">
        <f t="shared" si="31"/>
        <v>#DIV/0!</v>
      </c>
      <c r="AG36" s="24"/>
      <c r="AH36" s="24"/>
      <c r="AI36" s="23" t="e">
        <f t="shared" si="32"/>
        <v>#DIV/0!</v>
      </c>
      <c r="AJ36" s="23"/>
      <c r="AK36" s="23"/>
      <c r="AL36" s="23" t="e">
        <f t="shared" si="33"/>
        <v>#DIV/0!</v>
      </c>
      <c r="AM36" s="23"/>
      <c r="AN36" s="23"/>
      <c r="AO36" s="23" t="e">
        <f t="shared" si="19"/>
        <v>#DIV/0!</v>
      </c>
      <c r="AP36" s="24"/>
      <c r="AQ36" s="24"/>
      <c r="AR36" s="23" t="e">
        <f t="shared" si="34"/>
        <v>#DIV/0!</v>
      </c>
      <c r="AS36" s="25"/>
      <c r="AT36" s="25"/>
      <c r="AU36" s="23" t="e">
        <f t="shared" si="35"/>
        <v>#DIV/0!</v>
      </c>
      <c r="AV36" s="23"/>
      <c r="AW36" s="23"/>
      <c r="AX36" s="23" t="e">
        <f t="shared" si="36"/>
        <v>#DIV/0!</v>
      </c>
      <c r="AY36" s="23"/>
      <c r="AZ36" s="23"/>
      <c r="BA36" s="23" t="e">
        <f t="shared" si="21"/>
        <v>#DIV/0!</v>
      </c>
      <c r="BB36" s="23"/>
      <c r="BC36" s="23"/>
      <c r="BD36" s="23" t="e">
        <f t="shared" si="37"/>
        <v>#DIV/0!</v>
      </c>
      <c r="BE36" s="25"/>
      <c r="BF36" s="25"/>
      <c r="BG36" s="23" t="e">
        <f t="shared" si="38"/>
        <v>#DIV/0!</v>
      </c>
      <c r="BH36" s="25"/>
      <c r="BI36" s="25"/>
      <c r="BJ36" s="23" t="e">
        <f t="shared" si="39"/>
        <v>#DIV/0!</v>
      </c>
      <c r="BK36" s="25"/>
      <c r="BL36" s="25"/>
      <c r="BM36" s="23" t="e">
        <f t="shared" si="40"/>
        <v>#DIV/0!</v>
      </c>
      <c r="BN36" s="8"/>
      <c r="BO36" s="8"/>
    </row>
    <row r="37" spans="1:67" ht="12.75" hidden="1">
      <c r="A37" s="21">
        <v>24</v>
      </c>
      <c r="B37" s="22"/>
      <c r="C37" s="23">
        <f t="shared" si="41"/>
        <v>0</v>
      </c>
      <c r="D37" s="23">
        <f t="shared" si="22"/>
        <v>0</v>
      </c>
      <c r="E37" s="23" t="e">
        <f t="shared" si="2"/>
        <v>#DIV/0!</v>
      </c>
      <c r="F37" s="24"/>
      <c r="G37" s="24"/>
      <c r="H37" s="23" t="e">
        <f t="shared" si="23"/>
        <v>#DIV/0!</v>
      </c>
      <c r="I37" s="24"/>
      <c r="J37" s="24"/>
      <c r="K37" s="23" t="e">
        <f t="shared" si="24"/>
        <v>#DIV/0!</v>
      </c>
      <c r="L37" s="24"/>
      <c r="M37" s="24"/>
      <c r="N37" s="23" t="e">
        <f t="shared" si="25"/>
        <v>#DIV/0!</v>
      </c>
      <c r="O37" s="24"/>
      <c r="P37" s="24"/>
      <c r="Q37" s="23" t="e">
        <f t="shared" si="26"/>
        <v>#DIV/0!</v>
      </c>
      <c r="R37" s="24"/>
      <c r="S37" s="24"/>
      <c r="T37" s="23" t="e">
        <f t="shared" si="27"/>
        <v>#DIV/0!</v>
      </c>
      <c r="U37" s="24"/>
      <c r="V37" s="24"/>
      <c r="W37" s="23" t="e">
        <f t="shared" si="28"/>
        <v>#DIV/0!</v>
      </c>
      <c r="X37" s="24"/>
      <c r="Y37" s="24"/>
      <c r="Z37" s="23" t="e">
        <f t="shared" si="29"/>
        <v>#DIV/0!</v>
      </c>
      <c r="AA37" s="24"/>
      <c r="AB37" s="24"/>
      <c r="AC37" s="23" t="e">
        <f t="shared" si="30"/>
        <v>#DIV/0!</v>
      </c>
      <c r="AD37" s="24"/>
      <c r="AE37" s="24"/>
      <c r="AF37" s="23" t="e">
        <f t="shared" si="31"/>
        <v>#DIV/0!</v>
      </c>
      <c r="AG37" s="24"/>
      <c r="AH37" s="24"/>
      <c r="AI37" s="23" t="e">
        <f t="shared" si="32"/>
        <v>#DIV/0!</v>
      </c>
      <c r="AJ37" s="23"/>
      <c r="AK37" s="23"/>
      <c r="AL37" s="23" t="e">
        <f t="shared" si="33"/>
        <v>#DIV/0!</v>
      </c>
      <c r="AM37" s="23"/>
      <c r="AN37" s="23"/>
      <c r="AO37" s="23" t="e">
        <f t="shared" si="19"/>
        <v>#DIV/0!</v>
      </c>
      <c r="AP37" s="24"/>
      <c r="AQ37" s="24"/>
      <c r="AR37" s="23" t="e">
        <f t="shared" si="34"/>
        <v>#DIV/0!</v>
      </c>
      <c r="AS37" s="25"/>
      <c r="AT37" s="25"/>
      <c r="AU37" s="23" t="e">
        <f t="shared" si="35"/>
        <v>#DIV/0!</v>
      </c>
      <c r="AV37" s="23"/>
      <c r="AW37" s="23"/>
      <c r="AX37" s="23" t="e">
        <f t="shared" si="36"/>
        <v>#DIV/0!</v>
      </c>
      <c r="AY37" s="23"/>
      <c r="AZ37" s="23"/>
      <c r="BA37" s="23" t="e">
        <f t="shared" si="21"/>
        <v>#DIV/0!</v>
      </c>
      <c r="BB37" s="23"/>
      <c r="BC37" s="23"/>
      <c r="BD37" s="23" t="e">
        <f t="shared" si="37"/>
        <v>#DIV/0!</v>
      </c>
      <c r="BE37" s="25"/>
      <c r="BF37" s="25"/>
      <c r="BG37" s="23" t="e">
        <f t="shared" si="38"/>
        <v>#DIV/0!</v>
      </c>
      <c r="BH37" s="25"/>
      <c r="BI37" s="25"/>
      <c r="BJ37" s="23" t="e">
        <f t="shared" si="39"/>
        <v>#DIV/0!</v>
      </c>
      <c r="BK37" s="25"/>
      <c r="BL37" s="25"/>
      <c r="BM37" s="23" t="e">
        <f t="shared" si="40"/>
        <v>#DIV/0!</v>
      </c>
      <c r="BN37" s="8"/>
      <c r="BO37" s="8"/>
    </row>
    <row r="38" spans="1:67" s="3" customFormat="1" ht="18">
      <c r="A38" s="80" t="s">
        <v>31</v>
      </c>
      <c r="B38" s="80"/>
      <c r="C38" s="23">
        <f>SUM(C14:C37)</f>
        <v>5031.599999999999</v>
      </c>
      <c r="D38" s="23">
        <f>SUM(D14:D37)</f>
        <v>5470.599999999999</v>
      </c>
      <c r="E38" s="23">
        <f t="shared" si="2"/>
        <v>108.7248588918038</v>
      </c>
      <c r="F38" s="23">
        <f>SUM(F14:F37)</f>
        <v>863.9000000000001</v>
      </c>
      <c r="G38" s="23">
        <f>SUM(G14:G37)</f>
        <v>1313.6</v>
      </c>
      <c r="H38" s="23">
        <f t="shared" si="23"/>
        <v>152.0546359532353</v>
      </c>
      <c r="I38" s="23">
        <f>SUM(I14:I37)</f>
        <v>323.1</v>
      </c>
      <c r="J38" s="23">
        <f>SUM(J14:J37)</f>
        <v>693.4999999999999</v>
      </c>
      <c r="K38" s="23">
        <f t="shared" si="24"/>
        <v>214.63943051686778</v>
      </c>
      <c r="L38" s="23">
        <f>SUM(L14:L37)</f>
        <v>3.5</v>
      </c>
      <c r="M38" s="23">
        <f>SUM(M14:M37)</f>
        <v>0</v>
      </c>
      <c r="N38" s="23">
        <f t="shared" si="25"/>
        <v>0</v>
      </c>
      <c r="O38" s="23">
        <f>SUM(O14:O37)</f>
        <v>47.60000000000001</v>
      </c>
      <c r="P38" s="23">
        <f>SUM(P14:P37)</f>
        <v>50.3</v>
      </c>
      <c r="Q38" s="23">
        <f t="shared" si="26"/>
        <v>105.67226890756301</v>
      </c>
      <c r="R38" s="23">
        <f>SUM(R14:R37)</f>
        <v>215.1</v>
      </c>
      <c r="S38" s="23">
        <f>SUM(S14:S37)</f>
        <v>252.5</v>
      </c>
      <c r="T38" s="23">
        <f t="shared" si="27"/>
        <v>117.38726173872618</v>
      </c>
      <c r="U38" s="23">
        <f>SUM(U14:U37)</f>
        <v>250.1</v>
      </c>
      <c r="V38" s="23">
        <f>SUM(V14:V37)</f>
        <v>229.6</v>
      </c>
      <c r="W38" s="23">
        <f t="shared" si="28"/>
        <v>91.80327868852459</v>
      </c>
      <c r="X38" s="23">
        <f>SUM(X14:X37)</f>
        <v>0</v>
      </c>
      <c r="Y38" s="23">
        <f>SUM(Y14:Y37)</f>
        <v>0</v>
      </c>
      <c r="Z38" s="23">
        <v>0</v>
      </c>
      <c r="AA38" s="23">
        <f>SUM(AA14:AA37)</f>
        <v>24.499999999999996</v>
      </c>
      <c r="AB38" s="23">
        <f>SUM(AB14:AB37)</f>
        <v>25.799999999999997</v>
      </c>
      <c r="AC38" s="23">
        <f t="shared" si="30"/>
        <v>105.3061224489796</v>
      </c>
      <c r="AD38" s="23">
        <f>SUM(AD14:AD37)</f>
        <v>0</v>
      </c>
      <c r="AE38" s="23">
        <f>SUM(AE14:AE37)</f>
        <v>0</v>
      </c>
      <c r="AF38" s="23">
        <v>0</v>
      </c>
      <c r="AG38" s="23">
        <f>SUM(AG14:AG37)</f>
        <v>3933.4999999999995</v>
      </c>
      <c r="AH38" s="23">
        <f>SUM(AH14:AH37)</f>
        <v>3900.5</v>
      </c>
      <c r="AI38" s="23">
        <f t="shared" si="32"/>
        <v>99.16105249777553</v>
      </c>
      <c r="AJ38" s="23">
        <f>SUM(AJ14:AJ37)</f>
        <v>3352.1000000000004</v>
      </c>
      <c r="AK38" s="23">
        <f>SUM(AK14:AK37)</f>
        <v>3488.5000000000005</v>
      </c>
      <c r="AL38" s="23">
        <f>AK38/AJ38*100</f>
        <v>104.06909101757107</v>
      </c>
      <c r="AM38" s="23">
        <f>SUM(AM14:AM37)</f>
        <v>0</v>
      </c>
      <c r="AN38" s="23">
        <f>SUM(AN14:AN37)</f>
        <v>0</v>
      </c>
      <c r="AO38" s="23" t="e">
        <f>AN38/AM38*100</f>
        <v>#DIV/0!</v>
      </c>
      <c r="AP38" s="23">
        <f>SUM(AP14:AP37)</f>
        <v>234.20000000000002</v>
      </c>
      <c r="AQ38" s="23">
        <f>SUM(AQ14:AQ37)</f>
        <v>256.5</v>
      </c>
      <c r="AR38" s="23">
        <f t="shared" si="34"/>
        <v>109.52177625960718</v>
      </c>
      <c r="AS38" s="23">
        <f>SUM(AS14:AS37)</f>
        <v>4552.400000000001</v>
      </c>
      <c r="AT38" s="23">
        <f>SUM(AT14:AT37)</f>
        <v>4664.999999999999</v>
      </c>
      <c r="AU38" s="23">
        <f t="shared" si="35"/>
        <v>102.47342061330285</v>
      </c>
      <c r="AV38" s="23">
        <f>SUM(AV14:AV37)</f>
        <v>2035.0000000000002</v>
      </c>
      <c r="AW38" s="23">
        <f>SUM(AW14:AW37)</f>
        <v>2288.5</v>
      </c>
      <c r="AX38" s="23">
        <f t="shared" si="36"/>
        <v>112.45700245700246</v>
      </c>
      <c r="AY38" s="23">
        <f>SUM(AY14:AY37)</f>
        <v>349.59999999999997</v>
      </c>
      <c r="AZ38" s="23">
        <f>SUM(AZ14:AZ37)</f>
        <v>0</v>
      </c>
      <c r="BA38" s="23">
        <f t="shared" si="21"/>
        <v>0</v>
      </c>
      <c r="BB38" s="23">
        <f>SUM(BB14:BB37)</f>
        <v>235.8</v>
      </c>
      <c r="BC38" s="23">
        <f>SUM(BC14:BC37)</f>
        <v>325.9</v>
      </c>
      <c r="BD38" s="23">
        <f t="shared" si="37"/>
        <v>138.21034775233247</v>
      </c>
      <c r="BE38" s="23">
        <f>SUM(BE14:BE37)</f>
        <v>1377.9</v>
      </c>
      <c r="BF38" s="23">
        <f>SUM(BF14:BF37)</f>
        <v>1816</v>
      </c>
      <c r="BG38" s="23">
        <f t="shared" si="38"/>
        <v>131.79476014224542</v>
      </c>
      <c r="BH38" s="23">
        <f>SUM(BH14:BH37)</f>
        <v>882.1</v>
      </c>
      <c r="BI38" s="23">
        <f>SUM(BI14:BI37)</f>
        <v>1120.8</v>
      </c>
      <c r="BJ38" s="23">
        <f t="shared" si="39"/>
        <v>127.06042398820993</v>
      </c>
      <c r="BK38" s="23">
        <f>SUM(BK14:BK37)</f>
        <v>259.5</v>
      </c>
      <c r="BL38" s="23">
        <f>SUM(BL14:BL37)</f>
        <v>382.6</v>
      </c>
      <c r="BM38" s="23">
        <f t="shared" si="40"/>
        <v>147.43737957610793</v>
      </c>
      <c r="BN38" s="31"/>
      <c r="BO38" s="31"/>
    </row>
    <row r="39" spans="1:67" ht="12.7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8"/>
      <c r="BO39" s="8"/>
    </row>
    <row r="40" spans="1:6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1:6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1:6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1:6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1:6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36:41" ht="12.75">
      <c r="AJ54" s="7"/>
      <c r="AK54" s="5"/>
      <c r="AL54" s="5"/>
      <c r="AM54" s="5"/>
      <c r="AN54" s="5"/>
      <c r="AO54" s="5"/>
    </row>
    <row r="55" spans="36:41" ht="12.75">
      <c r="AJ55" s="7"/>
      <c r="AK55" s="5"/>
      <c r="AL55" s="5"/>
      <c r="AM55" s="5"/>
      <c r="AN55" s="5"/>
      <c r="AO55" s="5"/>
    </row>
    <row r="56" spans="36:41" ht="12.75">
      <c r="AJ56" s="7"/>
      <c r="AK56" s="5"/>
      <c r="AL56" s="5"/>
      <c r="AM56" s="5"/>
      <c r="AN56" s="5"/>
      <c r="AO56" s="5"/>
    </row>
    <row r="57" spans="36:41" ht="12.75">
      <c r="AJ57" s="7"/>
      <c r="AK57" s="5"/>
      <c r="AL57" s="5"/>
      <c r="AM57" s="5"/>
      <c r="AN57" s="5"/>
      <c r="AO57" s="5"/>
    </row>
    <row r="58" spans="36:41" ht="12.75">
      <c r="AJ58" s="5"/>
      <c r="AK58" s="5"/>
      <c r="AL58" s="5"/>
      <c r="AM58" s="5"/>
      <c r="AN58" s="5"/>
      <c r="AO58" s="5"/>
    </row>
    <row r="59" spans="36:41" ht="12.75">
      <c r="AJ59" s="5"/>
      <c r="AK59" s="5"/>
      <c r="AL59" s="5"/>
      <c r="AM59" s="5"/>
      <c r="AN59" s="5"/>
      <c r="AO59" s="5"/>
    </row>
    <row r="60" spans="36:41" ht="12.75">
      <c r="AJ60" s="5"/>
      <c r="AK60" s="5"/>
      <c r="AL60" s="5"/>
      <c r="AM60" s="5"/>
      <c r="AN60" s="5"/>
      <c r="AO60" s="5"/>
    </row>
    <row r="61" spans="36:41" ht="12.75">
      <c r="AJ61" s="5"/>
      <c r="AK61" s="5"/>
      <c r="AL61" s="5"/>
      <c r="AM61" s="5"/>
      <c r="AN61" s="5"/>
      <c r="AO61" s="5"/>
    </row>
    <row r="62" spans="36:41" ht="12.75">
      <c r="AJ62" s="5"/>
      <c r="AK62" s="5"/>
      <c r="AL62" s="5"/>
      <c r="AM62" s="5"/>
      <c r="AN62" s="5"/>
      <c r="AO62" s="5"/>
    </row>
    <row r="63" spans="36:41" ht="12.75">
      <c r="AJ63" s="5"/>
      <c r="AK63" s="5"/>
      <c r="AL63" s="5"/>
      <c r="AM63" s="5"/>
      <c r="AN63" s="5"/>
      <c r="AO63" s="5"/>
    </row>
  </sheetData>
  <sheetProtection/>
  <mergeCells count="33">
    <mergeCell ref="A13:B13"/>
    <mergeCell ref="A8:B12"/>
    <mergeCell ref="AV9:BM9"/>
    <mergeCell ref="BH10:BJ10"/>
    <mergeCell ref="A38:B38"/>
    <mergeCell ref="BE10:BG11"/>
    <mergeCell ref="O10:Q11"/>
    <mergeCell ref="R10:T11"/>
    <mergeCell ref="U10:W11"/>
    <mergeCell ref="X10:Z11"/>
    <mergeCell ref="AA10:AC11"/>
    <mergeCell ref="AD10:AF11"/>
    <mergeCell ref="AG9:AI11"/>
    <mergeCell ref="AJ9:AO9"/>
    <mergeCell ref="AJ10:AL11"/>
    <mergeCell ref="AM10:AO11"/>
    <mergeCell ref="L1:N1"/>
    <mergeCell ref="L2:N2"/>
    <mergeCell ref="C8:E11"/>
    <mergeCell ref="F9:H11"/>
    <mergeCell ref="G6:J6"/>
    <mergeCell ref="I10:K11"/>
    <mergeCell ref="L10:N11"/>
    <mergeCell ref="C4:J5"/>
    <mergeCell ref="BK10:BM10"/>
    <mergeCell ref="AY10:BA11"/>
    <mergeCell ref="BB10:BD11"/>
    <mergeCell ref="AP9:AR11"/>
    <mergeCell ref="BH11:BJ11"/>
    <mergeCell ref="BK11:BM11"/>
    <mergeCell ref="AV8:BM8"/>
    <mergeCell ref="AS8:AU11"/>
    <mergeCell ref="AV10:AX11"/>
  </mergeCells>
  <printOptions/>
  <pageMargins left="0.77" right="0.18" top="0.9840277777777778" bottom="0.9840277777777778" header="0.5118055555555556" footer="0.5118055555555556"/>
  <pageSetup horizontalDpi="300" verticalDpi="300" orientation="landscape" paperSize="9" scale="57" r:id="rId1"/>
  <colBreaks count="3" manualBreakCount="3">
    <brk id="17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2008-05-13T05:04:22Z</cp:lastPrinted>
  <dcterms:created xsi:type="dcterms:W3CDTF">2006-03-31T05:22:05Z</dcterms:created>
  <dcterms:modified xsi:type="dcterms:W3CDTF">2008-05-13T05:04:24Z</dcterms:modified>
  <cp:category/>
  <cp:version/>
  <cp:contentType/>
  <cp:contentStatus/>
  <cp:revision>1</cp:revision>
</cp:coreProperties>
</file>