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<sst xmlns="http://schemas.openxmlformats.org/spreadsheetml/2006/main" count="118" uniqueCount="71">
  <si>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</si>
  <si>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</si>
  <si>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</si>
  <si>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</si>
  <si>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</si>
  <si>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</si>
  <si>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</si>
  <si>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</si>
  <si>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</si>
  <si>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</si>
  <si>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</si>
  <si>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</si>
  <si>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</si>
  <si>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</si>
  <si>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</si>
  <si>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Налог на имущество физ.лиц</t>
  </si>
  <si>
    <t>Земельный налог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</si>
  <si>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</si>
  <si>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</si>
  <si>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план         год</t>
  </si>
  <si>
    <t>план            год</t>
  </si>
  <si>
    <t>план          год</t>
  </si>
  <si>
    <t>план           год</t>
  </si>
  <si>
    <t>план             год</t>
  </si>
  <si>
    <t xml:space="preserve">                          в том числе</t>
  </si>
  <si>
    <t xml:space="preserve"> % исп-ия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</si>
  <si>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</si>
  <si>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</si>
  <si>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</si>
  <si>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</si>
  <si>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</si>
  <si>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</si>
  <si>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</si>
  <si>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</si>
  <si>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</si>
  <si>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</si>
  <si>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</si>
  <si>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</si>
  <si>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</si>
  <si>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</si>
  <si>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</si>
  <si>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</si>
  <si>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</si>
  <si>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</si>
  <si>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</si>
  <si>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</si>
  <si>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</si>
  <si>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</si>
  <si>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</si>
  <si>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</si>
  <si>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</si>
  <si>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</si>
  <si>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</si>
  <si>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использования имущества</t>
  </si>
  <si>
    <t>Негативное возд.на окружающую среду</t>
  </si>
  <si>
    <t>Доходы от оказания платных услуг</t>
  </si>
  <si>
    <t>Доходы от продажи муниц.имущества</t>
  </si>
  <si>
    <t>Штрафы</t>
  </si>
  <si>
    <t>Прочие неналоговые доходы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</si>
  <si>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</si>
  <si>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</si>
  <si>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земли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</si>
  <si>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</si>
  <si>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</si>
  <si>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</si>
  <si>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(руб.)</t>
  </si>
  <si>
    <t>Возврат остатков субсидий и субвенций</t>
  </si>
  <si>
    <t>Сведения об исполнении консолидированного бюджета Яльчикского района по состоянию на 01.05.2009</t>
  </si>
  <si>
    <t>Б-Таябинское</t>
  </si>
  <si>
    <t>Б-Яльчикское</t>
  </si>
  <si>
    <t>Исполнение собственных доходов бюджетов сельских поселений Яльчикского района по состоянию на 01.05.2009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</si>
</sst>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2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sz val="9"/>
      <color indexed="10"/>
      <name val="Arial CYR"/>
      <family val="2"/>
    </font>
    <font>
      <b/>
      <sz val="9"/>
      <color indexed="8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8" fillId="0" borderId="1" xfId="0" applyNumberFormat="1" applyFont="1" applyBorder="1" applyAlignment="1">
      <alignment/>
    </xf>
    <xf numFmtId="2" fontId="19" fillId="0" borderId="5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164" fontId="15" fillId="0" borderId="1" xfId="0" applyNumberFormat="1" applyFont="1" applyBorder="1" applyAlignment="1">
      <alignment/>
    </xf>
    <xf numFmtId="1" fontId="15" fillId="0" borderId="5" xfId="0" applyNumberFormat="1" applyFont="1" applyBorder="1" applyAlignment="1">
      <alignment/>
    </xf>
    <xf numFmtId="2" fontId="18" fillId="0" borderId="1" xfId="0" applyNumberFormat="1" applyFont="1" applyBorder="1" applyAlignment="1">
      <alignment horizontal="right"/>
    </xf>
    <xf numFmtId="164" fontId="18" fillId="0" borderId="1" xfId="0" applyNumberFormat="1" applyFont="1" applyBorder="1" applyAlignment="1">
      <alignment/>
    </xf>
    <xf numFmtId="1" fontId="15" fillId="0" borderId="1" xfId="0" applyNumberFormat="1" applyFont="1" applyBorder="1" applyAlignment="1">
      <alignment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" fontId="15" fillId="0" borderId="6" xfId="0" applyNumberFormat="1" applyFont="1" applyBorder="1" applyAlignment="1">
      <alignment/>
    </xf>
    <xf numFmtId="2" fontId="18" fillId="0" borderId="5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15" fillId="0" borderId="7" xfId="0" applyNumberFormat="1" applyFont="1" applyBorder="1" applyAlignment="1">
      <alignment/>
    </xf>
    <xf numFmtId="1" fontId="11" fillId="0" borderId="5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2" fontId="11" fillId="0" borderId="5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" fontId="11" fillId="0" borderId="1" xfId="0" applyNumberFormat="1" applyFont="1" applyFill="1" applyBorder="1" applyAlignment="1">
      <alignment/>
    </xf>
    <xf numFmtId="1" fontId="19" fillId="0" borderId="5" xfId="0" applyNumberFormat="1" applyFont="1" applyBorder="1" applyAlignment="1">
      <alignment/>
    </xf>
    <xf numFmtId="2" fontId="0" fillId="0" borderId="0" xfId="0" applyNumberFormat="1" applyAlignment="1">
      <alignment/>
    </xf>
    <xf numFmtId="2" fontId="18" fillId="0" borderId="1" xfId="0" applyNumberFormat="1" applyFont="1" applyBorder="1" applyAlignment="1">
      <alignment/>
    </xf>
    <xf numFmtId="164" fontId="15" fillId="0" borderId="5" xfId="0" applyNumberFormat="1" applyFont="1" applyBorder="1" applyAlignment="1">
      <alignment/>
    </xf>
    <xf numFmtId="1" fontId="18" fillId="0" borderId="1" xfId="0" applyNumberFormat="1" applyFont="1" applyBorder="1" applyAlignment="1">
      <alignment/>
    </xf>
    <xf numFmtId="1" fontId="18" fillId="0" borderId="1" xfId="0" applyNumberFormat="1" applyFont="1" applyBorder="1" applyAlignment="1">
      <alignment horizontal="right"/>
    </xf>
    <xf numFmtId="2" fontId="9" fillId="0" borderId="1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2" fontId="11" fillId="0" borderId="5" xfId="0" applyNumberFormat="1" applyFont="1" applyBorder="1" applyAlignment="1">
      <alignment/>
    </xf>
    <xf numFmtId="1" fontId="2" fillId="0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20"/>
  <sheetViews>
    <sheetView workbookViewId="0" topLeftCell="A1">
      <pane xSplit="5" topLeftCell="F1" activePane="topRight" state="frozen"/>
      <selection pane="topLeft" activeCell="A4" sqref="A4"/>
      <selection pane="topRight" activeCell="D21" sqref="D21"/>
    </sheetView>
  </sheetViews>
  <sheetFormatPr defaultColWidth="9.00390625" defaultRowHeight="12.75"/>
  <cols>
    <col min="2" max="2" width="5.75390625" style="0" customWidth="1"/>
    <col min="3" max="3" width="1.75390625" style="0" customWidth="1"/>
    <col min="4" max="5" width="12.25390625" style="0" customWidth="1"/>
    <col min="6" max="6" width="5.75390625" style="0" customWidth="1"/>
    <col min="7" max="7" width="8.25390625" style="0" customWidth="1"/>
    <col min="8" max="8" width="10.25390625" style="0" customWidth="1"/>
    <col min="9" max="9" width="5.875" style="0" customWidth="1"/>
    <col min="10" max="10" width="7.00390625" style="0" customWidth="1"/>
    <col min="11" max="11" width="9.25390625" style="0" customWidth="1"/>
    <col min="12" max="12" width="5.625" style="0" customWidth="1"/>
    <col min="13" max="13" width="8.375" style="0" customWidth="1"/>
    <col min="14" max="14" width="9.25390625" style="0" customWidth="1"/>
    <col min="15" max="15" width="5.125" style="0" customWidth="1"/>
    <col min="16" max="16" width="8.125" style="0" customWidth="1"/>
    <col min="17" max="17" width="10.375" style="0" customWidth="1"/>
    <col min="18" max="18" width="5.125" style="0" customWidth="1"/>
    <col min="19" max="19" width="6.125" style="0" customWidth="1"/>
    <col min="20" max="20" width="7.625" style="0" customWidth="1"/>
    <col min="21" max="21" width="4.125" style="0" customWidth="1"/>
    <col min="22" max="22" width="6.00390625" style="0" customWidth="1"/>
    <col min="24" max="24" width="14.875" style="0" customWidth="1"/>
    <col min="25" max="25" width="7.875" style="0" customWidth="1"/>
    <col min="26" max="26" width="9.375" style="0" customWidth="1"/>
    <col min="27" max="27" width="5.875" style="0" customWidth="1"/>
    <col min="28" max="28" width="6.25390625" style="0" customWidth="1"/>
    <col min="29" max="29" width="8.625" style="0" customWidth="1"/>
    <col min="30" max="30" width="5.25390625" style="0" customWidth="1"/>
    <col min="31" max="31" width="5.875" style="0" customWidth="1"/>
    <col min="32" max="32" width="6.25390625" style="0" customWidth="1"/>
    <col min="33" max="33" width="6.00390625" style="0" customWidth="1"/>
    <col min="34" max="34" width="6.625" style="0" customWidth="1"/>
    <col min="36" max="36" width="5.625" style="0" customWidth="1"/>
    <col min="37" max="37" width="7.75390625" style="0" customWidth="1"/>
    <col min="38" max="38" width="7.00390625" style="0" customWidth="1"/>
    <col min="39" max="39" width="4.625" style="0" customWidth="1"/>
    <col min="40" max="40" width="6.875" style="0" customWidth="1"/>
    <col min="41" max="41" width="8.125" style="0" customWidth="1"/>
    <col min="42" max="42" width="5.375" style="0" customWidth="1"/>
  </cols>
  <sheetData>
    <row r="1" ht="3" customHeight="1"/>
    <row r="2" ht="12.75" customHeight="1" hidden="1"/>
    <row r="3" spans="4:39" ht="56.25" customHeight="1">
      <c r="D3" s="90" t="s">
        <v>70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8"/>
      <c r="AC3" s="8"/>
      <c r="AD3" s="8"/>
      <c r="AM3" s="8"/>
    </row>
    <row r="6" spans="1:36" ht="12.75">
      <c r="A6" s="98" t="s">
        <v>3</v>
      </c>
      <c r="B6" s="98"/>
      <c r="C6" s="98"/>
      <c r="D6" s="98" t="s">
        <v>1</v>
      </c>
      <c r="E6" s="98"/>
      <c r="F6" s="84"/>
      <c r="G6" s="84" t="s">
        <v>24</v>
      </c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6"/>
      <c r="AF6" s="86"/>
      <c r="AG6" s="86"/>
      <c r="AH6" s="86"/>
      <c r="AI6" s="86"/>
      <c r="AJ6" s="86"/>
    </row>
    <row r="7" spans="1:42" ht="104.25" customHeight="1">
      <c r="A7" s="98"/>
      <c r="B7" s="98"/>
      <c r="C7" s="98"/>
      <c r="D7" s="98"/>
      <c r="E7" s="98"/>
      <c r="F7" s="98"/>
      <c r="G7" s="84" t="s">
        <v>2</v>
      </c>
      <c r="H7" s="85"/>
      <c r="I7" s="83"/>
      <c r="J7" s="84" t="s">
        <v>14</v>
      </c>
      <c r="K7" s="85"/>
      <c r="L7" s="83"/>
      <c r="M7" s="93" t="s">
        <v>15</v>
      </c>
      <c r="N7" s="94"/>
      <c r="O7" s="95"/>
      <c r="P7" s="84" t="s">
        <v>16</v>
      </c>
      <c r="Q7" s="85"/>
      <c r="R7" s="83"/>
      <c r="S7" s="93" t="s">
        <v>48</v>
      </c>
      <c r="T7" s="94"/>
      <c r="U7" s="95"/>
      <c r="V7" s="93" t="s">
        <v>64</v>
      </c>
      <c r="W7" s="94"/>
      <c r="X7" s="95"/>
      <c r="Y7" s="84" t="s">
        <v>61</v>
      </c>
      <c r="Z7" s="85"/>
      <c r="AA7" s="83"/>
      <c r="AB7" s="93" t="s">
        <v>62</v>
      </c>
      <c r="AC7" s="94"/>
      <c r="AD7" s="95"/>
      <c r="AE7" s="87" t="s">
        <v>47</v>
      </c>
      <c r="AF7" s="88"/>
      <c r="AG7" s="89"/>
      <c r="AH7" s="87" t="s">
        <v>46</v>
      </c>
      <c r="AI7" s="88"/>
      <c r="AJ7" s="89"/>
      <c r="AK7" s="93" t="s">
        <v>17</v>
      </c>
      <c r="AL7" s="94"/>
      <c r="AM7" s="95"/>
      <c r="AN7" s="93" t="s">
        <v>18</v>
      </c>
      <c r="AO7" s="94"/>
      <c r="AP7" s="95"/>
    </row>
    <row r="8" spans="1:42" ht="33.75">
      <c r="A8" s="98"/>
      <c r="B8" s="98"/>
      <c r="C8" s="98"/>
      <c r="D8" s="4" t="s">
        <v>23</v>
      </c>
      <c r="E8" s="3" t="s">
        <v>0</v>
      </c>
      <c r="F8" s="7" t="s">
        <v>25</v>
      </c>
      <c r="G8" s="4" t="s">
        <v>20</v>
      </c>
      <c r="H8" s="3" t="s">
        <v>0</v>
      </c>
      <c r="I8" s="7" t="s">
        <v>25</v>
      </c>
      <c r="J8" s="4" t="s">
        <v>22</v>
      </c>
      <c r="K8" s="3" t="s">
        <v>0</v>
      </c>
      <c r="L8" s="7" t="s">
        <v>25</v>
      </c>
      <c r="M8" s="4" t="s">
        <v>21</v>
      </c>
      <c r="N8" s="3" t="s">
        <v>0</v>
      </c>
      <c r="O8" s="7" t="s">
        <v>25</v>
      </c>
      <c r="P8" s="4" t="s">
        <v>21</v>
      </c>
      <c r="Q8" s="3" t="s">
        <v>0</v>
      </c>
      <c r="R8" s="7" t="s">
        <v>25</v>
      </c>
      <c r="S8" s="4" t="s">
        <v>19</v>
      </c>
      <c r="T8" s="3" t="s">
        <v>0</v>
      </c>
      <c r="U8" s="7" t="s">
        <v>25</v>
      </c>
      <c r="V8" s="4" t="s">
        <v>19</v>
      </c>
      <c r="W8" s="3" t="s">
        <v>0</v>
      </c>
      <c r="X8" s="7" t="s">
        <v>25</v>
      </c>
      <c r="Y8" s="4" t="s">
        <v>21</v>
      </c>
      <c r="Z8" s="3" t="s">
        <v>0</v>
      </c>
      <c r="AA8" s="7" t="s">
        <v>25</v>
      </c>
      <c r="AB8" s="4" t="s">
        <v>21</v>
      </c>
      <c r="AC8" s="3" t="s">
        <v>0</v>
      </c>
      <c r="AD8" s="7" t="s">
        <v>25</v>
      </c>
      <c r="AE8" s="4" t="s">
        <v>19</v>
      </c>
      <c r="AF8" s="3" t="s">
        <v>0</v>
      </c>
      <c r="AG8" s="7" t="s">
        <v>25</v>
      </c>
      <c r="AH8" s="4" t="s">
        <v>19</v>
      </c>
      <c r="AI8" s="3" t="s">
        <v>0</v>
      </c>
      <c r="AJ8" s="7" t="s">
        <v>25</v>
      </c>
      <c r="AK8" s="4" t="s">
        <v>19</v>
      </c>
      <c r="AL8" s="3" t="s">
        <v>0</v>
      </c>
      <c r="AM8" s="7" t="s">
        <v>25</v>
      </c>
      <c r="AN8" s="4" t="s">
        <v>19</v>
      </c>
      <c r="AO8" s="3" t="s">
        <v>0</v>
      </c>
      <c r="AP8" s="7" t="s">
        <v>25</v>
      </c>
    </row>
    <row r="9" spans="1:42" s="52" customFormat="1" ht="27.75" customHeight="1">
      <c r="A9" s="101" t="s">
        <v>5</v>
      </c>
      <c r="B9" s="101"/>
      <c r="C9" s="102"/>
      <c r="D9" s="45">
        <f>G9+J9+M9+P9+S9+Y9+AB9+AE9+AK9+AN9</f>
        <v>707400</v>
      </c>
      <c r="E9" s="46">
        <f>H9+K9+N9+Q9+T9+Z9+AC9+AF9+AI9+AL9+AO9</f>
        <v>158757.41</v>
      </c>
      <c r="F9" s="47">
        <f>E9/D9*100</f>
        <v>22.442381962114787</v>
      </c>
      <c r="G9" s="48">
        <v>160500</v>
      </c>
      <c r="H9" s="43">
        <v>30622.17</v>
      </c>
      <c r="I9" s="47">
        <f aca="true" t="shared" si="0" ref="I9:I18">H9/G9*100</f>
        <v>19.079233644859812</v>
      </c>
      <c r="J9" s="51">
        <v>20000</v>
      </c>
      <c r="K9" s="49">
        <v>765</v>
      </c>
      <c r="L9" s="47">
        <f>K9/J9*100</f>
        <v>3.8249999999999997</v>
      </c>
      <c r="M9" s="51">
        <v>55200</v>
      </c>
      <c r="N9" s="43">
        <v>-211.83</v>
      </c>
      <c r="O9" s="47">
        <f>N9/M9*100</f>
        <v>-0.38375000000000004</v>
      </c>
      <c r="P9" s="51">
        <v>319600</v>
      </c>
      <c r="Q9" s="43">
        <v>81187.55</v>
      </c>
      <c r="R9" s="47">
        <f aca="true" t="shared" si="1" ref="R9:R18">Q9/P9*100</f>
        <v>25.402862953692118</v>
      </c>
      <c r="S9" s="51"/>
      <c r="T9" s="68">
        <v>3400</v>
      </c>
      <c r="U9" s="47">
        <v>0</v>
      </c>
      <c r="V9" s="47"/>
      <c r="W9" s="47"/>
      <c r="X9" s="47"/>
      <c r="Y9" s="51">
        <v>133900</v>
      </c>
      <c r="Z9" s="43">
        <v>32888.3</v>
      </c>
      <c r="AA9" s="47">
        <f>Z9/Y9*100</f>
        <v>24.561837191934284</v>
      </c>
      <c r="AB9" s="51">
        <v>5200</v>
      </c>
      <c r="AC9" s="43">
        <v>2570.22</v>
      </c>
      <c r="AD9" s="47">
        <f>SUM(AC9/AB9*100)</f>
        <v>49.427307692307686</v>
      </c>
      <c r="AE9" s="51"/>
      <c r="AF9" s="66">
        <v>0</v>
      </c>
      <c r="AG9" s="47">
        <v>0</v>
      </c>
      <c r="AH9" s="47"/>
      <c r="AI9" s="43">
        <v>1886</v>
      </c>
      <c r="AJ9" s="47">
        <v>0</v>
      </c>
      <c r="AK9" s="51">
        <v>5000</v>
      </c>
      <c r="AL9" s="68">
        <v>1650</v>
      </c>
      <c r="AM9" s="47">
        <f>AL9/AK9*100</f>
        <v>33</v>
      </c>
      <c r="AN9" s="51">
        <v>8000</v>
      </c>
      <c r="AO9" s="43">
        <v>4000</v>
      </c>
      <c r="AP9" s="47">
        <f>AO9/AN9*100</f>
        <v>50</v>
      </c>
    </row>
    <row r="10" spans="1:42" s="53" customFormat="1" ht="24.75" customHeight="1">
      <c r="A10" s="91" t="s">
        <v>6</v>
      </c>
      <c r="B10" s="91"/>
      <c r="C10" s="92"/>
      <c r="D10" s="45">
        <f aca="true" t="shared" si="2" ref="D10:D15">G10+J10+M10+P10+Y10+AK10+AN10+AB10</f>
        <v>679600</v>
      </c>
      <c r="E10" s="46">
        <f>H10+K10+N10+Q10+T10+Z10+AF10+AI10+AL10+AO10</f>
        <v>76268.06999999999</v>
      </c>
      <c r="F10" s="47">
        <f aca="true" t="shared" si="3" ref="F10:F18">E10/D10*100</f>
        <v>11.222494114184814</v>
      </c>
      <c r="G10" s="48">
        <v>207900</v>
      </c>
      <c r="H10" s="43">
        <v>25914.94</v>
      </c>
      <c r="I10" s="47">
        <f t="shared" si="0"/>
        <v>12.465098605098603</v>
      </c>
      <c r="J10" s="51">
        <v>10000</v>
      </c>
      <c r="K10" s="43">
        <v>1826.1</v>
      </c>
      <c r="L10" s="47">
        <f aca="true" t="shared" si="4" ref="L10:L18">K10/J10*100</f>
        <v>18.261</v>
      </c>
      <c r="M10" s="51">
        <v>93800</v>
      </c>
      <c r="N10" s="43">
        <v>1008.64</v>
      </c>
      <c r="O10" s="47">
        <f aca="true" t="shared" si="5" ref="O10:O18">N10/M10*100</f>
        <v>1.0753091684434968</v>
      </c>
      <c r="P10" s="51">
        <v>270100</v>
      </c>
      <c r="Q10" s="49">
        <v>3359.97</v>
      </c>
      <c r="R10" s="47">
        <f t="shared" si="1"/>
        <v>1.243972602739726</v>
      </c>
      <c r="S10" s="51"/>
      <c r="T10" s="68">
        <v>1650</v>
      </c>
      <c r="U10" s="47">
        <v>0</v>
      </c>
      <c r="V10" s="47"/>
      <c r="W10" s="47"/>
      <c r="X10" s="47"/>
      <c r="Y10" s="51">
        <v>52800</v>
      </c>
      <c r="Z10" s="43">
        <v>3873.42</v>
      </c>
      <c r="AA10" s="47">
        <f aca="true" t="shared" si="6" ref="AA10:AA18">Z10/Y10*100</f>
        <v>7.336022727272727</v>
      </c>
      <c r="AB10" s="51"/>
      <c r="AC10" s="43">
        <v>0</v>
      </c>
      <c r="AD10" s="47"/>
      <c r="AE10" s="51"/>
      <c r="AF10" s="66">
        <v>0</v>
      </c>
      <c r="AG10" s="47">
        <v>0</v>
      </c>
      <c r="AH10" s="47"/>
      <c r="AI10" s="43">
        <v>0</v>
      </c>
      <c r="AJ10" s="47">
        <v>0</v>
      </c>
      <c r="AK10" s="51">
        <v>25000</v>
      </c>
      <c r="AL10" s="68">
        <v>12105</v>
      </c>
      <c r="AM10" s="47">
        <f>AL10/AK10*100</f>
        <v>48.42</v>
      </c>
      <c r="AN10" s="51">
        <v>20000</v>
      </c>
      <c r="AO10" s="50">
        <v>26530</v>
      </c>
      <c r="AP10" s="47">
        <f aca="true" t="shared" si="7" ref="AP10:AP18">AO10/AN10*100</f>
        <v>132.65</v>
      </c>
    </row>
    <row r="11" spans="1:42" s="53" customFormat="1" ht="24.75" customHeight="1">
      <c r="A11" s="91" t="s">
        <v>7</v>
      </c>
      <c r="B11" s="91"/>
      <c r="C11" s="92"/>
      <c r="D11" s="45">
        <f>G11+J11+M11+P11+S11+Y11+AB11+AE11+AH11+AK11+AN11</f>
        <v>1149300</v>
      </c>
      <c r="E11" s="46">
        <f>H11+K11+N11+Q11+T11+Z11+AC11+AF11+AI11+AL11+AO11</f>
        <v>414098.64999999997</v>
      </c>
      <c r="F11" s="47">
        <f t="shared" si="3"/>
        <v>36.030509875576435</v>
      </c>
      <c r="G11" s="54">
        <v>170700</v>
      </c>
      <c r="H11" s="43">
        <v>72445.72</v>
      </c>
      <c r="I11" s="47">
        <f t="shared" si="0"/>
        <v>42.440374926772115</v>
      </c>
      <c r="J11" s="51">
        <v>16300</v>
      </c>
      <c r="K11" s="43">
        <v>9808.46</v>
      </c>
      <c r="L11" s="47">
        <f t="shared" si="4"/>
        <v>60.174601226993865</v>
      </c>
      <c r="M11" s="51">
        <v>94800</v>
      </c>
      <c r="N11" s="43">
        <v>1965.19</v>
      </c>
      <c r="O11" s="47">
        <f t="shared" si="5"/>
        <v>2.0729852320675106</v>
      </c>
      <c r="P11" s="51">
        <v>618400</v>
      </c>
      <c r="Q11" s="43">
        <v>96683.2</v>
      </c>
      <c r="R11" s="47">
        <f t="shared" si="1"/>
        <v>15.634411384217334</v>
      </c>
      <c r="S11" s="51"/>
      <c r="T11" s="68">
        <v>160900</v>
      </c>
      <c r="U11" s="47">
        <v>0</v>
      </c>
      <c r="V11" s="47"/>
      <c r="W11" s="47"/>
      <c r="X11" s="47"/>
      <c r="Y11" s="51">
        <v>194100</v>
      </c>
      <c r="Z11" s="43">
        <v>51879.91</v>
      </c>
      <c r="AA11" s="47">
        <f t="shared" si="6"/>
        <v>26.728444100978876</v>
      </c>
      <c r="AB11" s="51">
        <v>5000</v>
      </c>
      <c r="AC11" s="43">
        <v>1524.6</v>
      </c>
      <c r="AD11" s="47">
        <f aca="true" t="shared" si="8" ref="AD11:AD18">SUM(AC11/AB11*100)</f>
        <v>30.491999999999997</v>
      </c>
      <c r="AE11" s="51"/>
      <c r="AF11" s="66">
        <v>0</v>
      </c>
      <c r="AG11" s="47">
        <v>0</v>
      </c>
      <c r="AH11" s="51"/>
      <c r="AI11" s="43">
        <v>7291.57</v>
      </c>
      <c r="AJ11" s="47">
        <v>0</v>
      </c>
      <c r="AK11" s="51">
        <v>20000</v>
      </c>
      <c r="AL11" s="68">
        <v>4100</v>
      </c>
      <c r="AM11" s="47">
        <f aca="true" t="shared" si="9" ref="AM11:AM18">AL11/AK11*100</f>
        <v>20.5</v>
      </c>
      <c r="AN11" s="51">
        <v>30000</v>
      </c>
      <c r="AO11" s="50">
        <v>7500</v>
      </c>
      <c r="AP11" s="47">
        <f t="shared" si="7"/>
        <v>25</v>
      </c>
    </row>
    <row r="12" spans="1:42" s="56" customFormat="1" ht="24.75" customHeight="1">
      <c r="A12" s="99" t="s">
        <v>8</v>
      </c>
      <c r="B12" s="99"/>
      <c r="C12" s="100"/>
      <c r="D12" s="45">
        <f t="shared" si="2"/>
        <v>1235000</v>
      </c>
      <c r="E12" s="46">
        <f>H12+K12+N12+Q12+T12+W12+Z12+AC12+AI12+AL12+AO12</f>
        <v>258556.44999999995</v>
      </c>
      <c r="F12" s="47">
        <f t="shared" si="3"/>
        <v>20.93574493927125</v>
      </c>
      <c r="G12" s="51">
        <v>390600</v>
      </c>
      <c r="H12" s="55">
        <v>147402.75</v>
      </c>
      <c r="I12" s="47">
        <f t="shared" si="0"/>
        <v>37.73751920122888</v>
      </c>
      <c r="J12" s="51">
        <v>15000</v>
      </c>
      <c r="K12" s="49">
        <v>11950.21</v>
      </c>
      <c r="L12" s="47">
        <f t="shared" si="4"/>
        <v>79.66806666666666</v>
      </c>
      <c r="M12" s="51">
        <v>109300</v>
      </c>
      <c r="N12" s="49">
        <v>762.21</v>
      </c>
      <c r="O12" s="47">
        <f t="shared" si="5"/>
        <v>0.6973559011893871</v>
      </c>
      <c r="P12" s="51">
        <v>497000</v>
      </c>
      <c r="Q12" s="43">
        <v>59346.61</v>
      </c>
      <c r="R12" s="47">
        <f t="shared" si="1"/>
        <v>11.940967806841046</v>
      </c>
      <c r="S12" s="51"/>
      <c r="T12" s="68">
        <v>9800</v>
      </c>
      <c r="U12" s="47">
        <v>0</v>
      </c>
      <c r="V12" s="47"/>
      <c r="W12" s="43">
        <v>12299.15</v>
      </c>
      <c r="X12" s="47"/>
      <c r="Y12" s="51">
        <v>187100</v>
      </c>
      <c r="Z12" s="43">
        <v>15513.09</v>
      </c>
      <c r="AA12" s="47">
        <f t="shared" si="6"/>
        <v>8.291336183858899</v>
      </c>
      <c r="AB12" s="51">
        <v>1000</v>
      </c>
      <c r="AC12" s="43">
        <v>53.97</v>
      </c>
      <c r="AD12" s="47"/>
      <c r="AE12" s="51"/>
      <c r="AF12" s="66">
        <v>0</v>
      </c>
      <c r="AG12" s="47">
        <v>0</v>
      </c>
      <c r="AH12" s="51"/>
      <c r="AI12" s="43">
        <v>428.46</v>
      </c>
      <c r="AJ12" s="47">
        <v>0</v>
      </c>
      <c r="AK12" s="51">
        <v>15000</v>
      </c>
      <c r="AL12" s="68">
        <v>1000</v>
      </c>
      <c r="AM12" s="47">
        <f t="shared" si="9"/>
        <v>6.666666666666667</v>
      </c>
      <c r="AN12" s="51">
        <v>20000</v>
      </c>
      <c r="AO12" s="50">
        <v>0</v>
      </c>
      <c r="AP12" s="47">
        <f t="shared" si="7"/>
        <v>0</v>
      </c>
    </row>
    <row r="13" spans="1:42" s="53" customFormat="1" ht="24.75" customHeight="1">
      <c r="A13" s="91" t="s">
        <v>9</v>
      </c>
      <c r="B13" s="91"/>
      <c r="C13" s="92"/>
      <c r="D13" s="45">
        <f t="shared" si="2"/>
        <v>495700</v>
      </c>
      <c r="E13" s="46">
        <f>H13+K13+N13+Q13+T13+Z13+AC13+AF13+AI13+AL13+AO13</f>
        <v>139626.87</v>
      </c>
      <c r="F13" s="47">
        <f t="shared" si="3"/>
        <v>28.167615493241875</v>
      </c>
      <c r="G13" s="57">
        <v>81000</v>
      </c>
      <c r="H13" s="43">
        <v>30168.47</v>
      </c>
      <c r="I13" s="47">
        <f t="shared" si="0"/>
        <v>37.245024691358026</v>
      </c>
      <c r="J13" s="51">
        <v>20000</v>
      </c>
      <c r="K13" s="43">
        <v>6115.5</v>
      </c>
      <c r="L13" s="47">
        <f t="shared" si="4"/>
        <v>30.5775</v>
      </c>
      <c r="M13" s="51">
        <v>62000</v>
      </c>
      <c r="N13" s="49">
        <v>43.77</v>
      </c>
      <c r="O13" s="47">
        <f t="shared" si="5"/>
        <v>0.07059677419354839</v>
      </c>
      <c r="P13" s="51">
        <v>218500</v>
      </c>
      <c r="Q13" s="49">
        <v>7212.51</v>
      </c>
      <c r="R13" s="47">
        <f t="shared" si="1"/>
        <v>3.300919908466819</v>
      </c>
      <c r="S13" s="51"/>
      <c r="T13" s="69">
        <v>5600</v>
      </c>
      <c r="U13" s="47">
        <v>0</v>
      </c>
      <c r="V13" s="47"/>
      <c r="W13" s="47"/>
      <c r="X13" s="47"/>
      <c r="Y13" s="51">
        <v>82200</v>
      </c>
      <c r="Z13" s="43">
        <v>69570.38</v>
      </c>
      <c r="AA13" s="47">
        <f t="shared" si="6"/>
        <v>84.635498783455</v>
      </c>
      <c r="AB13" s="51"/>
      <c r="AC13" s="43">
        <v>0</v>
      </c>
      <c r="AD13" s="47"/>
      <c r="AE13" s="51"/>
      <c r="AF13" s="66">
        <v>0</v>
      </c>
      <c r="AG13" s="47">
        <v>0</v>
      </c>
      <c r="AH13" s="51"/>
      <c r="AI13" s="43">
        <v>14916.24</v>
      </c>
      <c r="AJ13" s="47">
        <v>0</v>
      </c>
      <c r="AK13" s="51">
        <v>12000</v>
      </c>
      <c r="AL13" s="68">
        <v>1000</v>
      </c>
      <c r="AM13" s="47">
        <v>0</v>
      </c>
      <c r="AN13" s="51">
        <v>20000</v>
      </c>
      <c r="AO13" s="50">
        <v>5000</v>
      </c>
      <c r="AP13" s="47">
        <f t="shared" si="7"/>
        <v>25</v>
      </c>
    </row>
    <row r="14" spans="1:42" s="53" customFormat="1" ht="24.75" customHeight="1">
      <c r="A14" s="91" t="s">
        <v>10</v>
      </c>
      <c r="B14" s="91"/>
      <c r="C14" s="92"/>
      <c r="D14" s="45">
        <f>G14+J14+M14+P14+S14+Y14+AB14+AE14+AH14+AK14+AN14</f>
        <v>1224900</v>
      </c>
      <c r="E14" s="46">
        <f>K14+H14+N14+Q14+T14+W14+Z14+AC14+AI14+AL14+AO14</f>
        <v>288027.14</v>
      </c>
      <c r="F14" s="47">
        <f t="shared" si="3"/>
        <v>23.514339129724878</v>
      </c>
      <c r="G14" s="48">
        <v>348000</v>
      </c>
      <c r="H14" s="43">
        <v>116034.13</v>
      </c>
      <c r="I14" s="47">
        <f t="shared" si="0"/>
        <v>33.3431408045977</v>
      </c>
      <c r="J14" s="51">
        <v>90000</v>
      </c>
      <c r="K14" s="43">
        <v>6917.26</v>
      </c>
      <c r="L14" s="47">
        <f t="shared" si="4"/>
        <v>7.685844444444445</v>
      </c>
      <c r="M14" s="51">
        <v>111300</v>
      </c>
      <c r="N14" s="49">
        <v>659.82</v>
      </c>
      <c r="O14" s="47">
        <f t="shared" si="5"/>
        <v>0.5928301886792453</v>
      </c>
      <c r="P14" s="51">
        <v>583200</v>
      </c>
      <c r="Q14" s="43">
        <v>118359.99</v>
      </c>
      <c r="R14" s="47">
        <f t="shared" si="1"/>
        <v>20.294922839506174</v>
      </c>
      <c r="S14" s="51"/>
      <c r="T14" s="68">
        <v>7600</v>
      </c>
      <c r="U14" s="47">
        <v>0</v>
      </c>
      <c r="V14" s="47"/>
      <c r="W14" s="43">
        <v>-181.33</v>
      </c>
      <c r="X14" s="47"/>
      <c r="Y14" s="51">
        <v>37600</v>
      </c>
      <c r="Z14" s="43">
        <v>6233.52</v>
      </c>
      <c r="AA14" s="47">
        <f t="shared" si="6"/>
        <v>16.578510638297875</v>
      </c>
      <c r="AB14" s="51">
        <v>6800</v>
      </c>
      <c r="AC14" s="43">
        <v>3404.49</v>
      </c>
      <c r="AD14" s="47">
        <f t="shared" si="8"/>
        <v>50.0660294117647</v>
      </c>
      <c r="AE14" s="51"/>
      <c r="AF14" s="66">
        <v>0</v>
      </c>
      <c r="AG14" s="47">
        <v>0</v>
      </c>
      <c r="AH14" s="51"/>
      <c r="AI14" s="43">
        <v>8369.26</v>
      </c>
      <c r="AJ14" s="47">
        <v>0</v>
      </c>
      <c r="AK14" s="51">
        <v>18000</v>
      </c>
      <c r="AL14" s="68">
        <v>11930</v>
      </c>
      <c r="AM14" s="47">
        <f t="shared" si="9"/>
        <v>66.27777777777779</v>
      </c>
      <c r="AN14" s="51">
        <v>30000</v>
      </c>
      <c r="AO14" s="50">
        <v>8700</v>
      </c>
      <c r="AP14" s="47">
        <f t="shared" si="7"/>
        <v>28.999999999999996</v>
      </c>
    </row>
    <row r="15" spans="1:42" s="53" customFormat="1" ht="26.25" customHeight="1">
      <c r="A15" s="91" t="s">
        <v>11</v>
      </c>
      <c r="B15" s="91"/>
      <c r="C15" s="92"/>
      <c r="D15" s="45">
        <f t="shared" si="2"/>
        <v>596400</v>
      </c>
      <c r="E15" s="46">
        <f>H15+K15+N15+Q15+T15+W15+Z15+AC15+AF15+AI15+AL15+AO15</f>
        <v>221547.73000000004</v>
      </c>
      <c r="F15" s="47">
        <f t="shared" si="3"/>
        <v>37.147506706908125</v>
      </c>
      <c r="G15" s="48">
        <v>90000</v>
      </c>
      <c r="H15" s="43">
        <v>60265.61</v>
      </c>
      <c r="I15" s="47">
        <f t="shared" si="0"/>
        <v>66.96178888888889</v>
      </c>
      <c r="J15" s="51">
        <v>10000</v>
      </c>
      <c r="K15" s="43">
        <v>5437.8</v>
      </c>
      <c r="L15" s="47">
        <f t="shared" si="4"/>
        <v>54.37800000000001</v>
      </c>
      <c r="M15" s="51">
        <v>82500</v>
      </c>
      <c r="N15" s="49">
        <v>142.45</v>
      </c>
      <c r="O15" s="47">
        <f t="shared" si="5"/>
        <v>0.17266666666666666</v>
      </c>
      <c r="P15" s="51">
        <v>328100</v>
      </c>
      <c r="Q15" s="49">
        <v>97579.33</v>
      </c>
      <c r="R15" s="47">
        <f t="shared" si="1"/>
        <v>29.7407284364523</v>
      </c>
      <c r="S15" s="51"/>
      <c r="T15" s="68">
        <v>3000</v>
      </c>
      <c r="U15" s="47">
        <v>0</v>
      </c>
      <c r="V15" s="47"/>
      <c r="W15" s="43">
        <v>172.39</v>
      </c>
      <c r="X15" s="47">
        <v>0</v>
      </c>
      <c r="Y15" s="51">
        <v>48900</v>
      </c>
      <c r="Z15" s="43">
        <v>42016.83</v>
      </c>
      <c r="AA15" s="47">
        <f t="shared" si="6"/>
        <v>85.92398773006136</v>
      </c>
      <c r="AB15" s="51">
        <v>5900</v>
      </c>
      <c r="AC15" s="43">
        <v>2933.32</v>
      </c>
      <c r="AD15" s="47">
        <f t="shared" si="8"/>
        <v>49.71728813559322</v>
      </c>
      <c r="AE15" s="51"/>
      <c r="AF15" s="66">
        <v>0</v>
      </c>
      <c r="AG15" s="47">
        <v>0</v>
      </c>
      <c r="AH15" s="51"/>
      <c r="AI15" s="43">
        <v>0</v>
      </c>
      <c r="AJ15" s="47">
        <v>0</v>
      </c>
      <c r="AK15" s="51">
        <v>11000</v>
      </c>
      <c r="AL15" s="68">
        <v>5000</v>
      </c>
      <c r="AM15" s="47">
        <f t="shared" si="9"/>
        <v>45.45454545454545</v>
      </c>
      <c r="AN15" s="51">
        <v>20000</v>
      </c>
      <c r="AO15" s="50">
        <v>5000</v>
      </c>
      <c r="AP15" s="47">
        <f t="shared" si="7"/>
        <v>25</v>
      </c>
    </row>
    <row r="16" spans="1:42" s="53" customFormat="1" ht="24.75" customHeight="1">
      <c r="A16" s="91" t="s">
        <v>12</v>
      </c>
      <c r="B16" s="91"/>
      <c r="C16" s="92"/>
      <c r="D16" s="45">
        <f>P16+G16+J16+M16+Y16+AB16+AE16+AH16+AK16+AN16</f>
        <v>4492300</v>
      </c>
      <c r="E16" s="46">
        <f>H16+K16+N16+Q16+T16+Z16+AC16+AF16+AI16+AL16+AO16</f>
        <v>1673045.4399999997</v>
      </c>
      <c r="F16" s="47">
        <f t="shared" si="3"/>
        <v>37.242513634441146</v>
      </c>
      <c r="G16" s="48">
        <v>2990500</v>
      </c>
      <c r="H16" s="43">
        <v>1050774.27</v>
      </c>
      <c r="I16" s="47">
        <f t="shared" si="0"/>
        <v>35.13707640862732</v>
      </c>
      <c r="J16" s="51">
        <v>70000</v>
      </c>
      <c r="K16" s="43">
        <v>4482.9</v>
      </c>
      <c r="L16" s="47">
        <f t="shared" si="4"/>
        <v>6.4041428571428565</v>
      </c>
      <c r="M16" s="51">
        <v>278000</v>
      </c>
      <c r="N16" s="43">
        <v>3283.63</v>
      </c>
      <c r="O16" s="47">
        <f t="shared" si="5"/>
        <v>1.1811618705035971</v>
      </c>
      <c r="P16" s="51">
        <v>718800</v>
      </c>
      <c r="Q16" s="43">
        <v>465715.86</v>
      </c>
      <c r="R16" s="47">
        <f t="shared" si="1"/>
        <v>64.79074290484141</v>
      </c>
      <c r="S16" s="51"/>
      <c r="T16" s="68">
        <v>0</v>
      </c>
      <c r="U16" s="47">
        <v>0</v>
      </c>
      <c r="V16" s="47"/>
      <c r="W16" s="50"/>
      <c r="X16" s="47"/>
      <c r="Y16" s="51">
        <v>357000</v>
      </c>
      <c r="Z16" s="43">
        <v>25575.55</v>
      </c>
      <c r="AA16" s="47">
        <f t="shared" si="6"/>
        <v>7.164019607843137</v>
      </c>
      <c r="AB16" s="51">
        <v>30000</v>
      </c>
      <c r="AC16" s="43">
        <v>9625.8</v>
      </c>
      <c r="AD16" s="47">
        <f t="shared" si="8"/>
        <v>32.086</v>
      </c>
      <c r="AE16" s="51"/>
      <c r="AF16" s="66">
        <v>0</v>
      </c>
      <c r="AG16" s="47">
        <v>0</v>
      </c>
      <c r="AH16" s="51"/>
      <c r="AI16" s="43">
        <v>102387.43</v>
      </c>
      <c r="AJ16" s="47">
        <v>0</v>
      </c>
      <c r="AK16" s="51">
        <v>20000</v>
      </c>
      <c r="AL16" s="68">
        <v>6700</v>
      </c>
      <c r="AM16" s="47">
        <f t="shared" si="9"/>
        <v>33.5</v>
      </c>
      <c r="AN16" s="51">
        <v>28000</v>
      </c>
      <c r="AO16" s="43">
        <v>4500</v>
      </c>
      <c r="AP16" s="47">
        <f t="shared" si="7"/>
        <v>16.071428571428573</v>
      </c>
    </row>
    <row r="17" spans="1:42" s="53" customFormat="1" ht="27.75" customHeight="1">
      <c r="A17" s="91" t="s">
        <v>13</v>
      </c>
      <c r="B17" s="91"/>
      <c r="C17" s="92"/>
      <c r="D17" s="45">
        <f>G17+J17+M17+P17+S17+Y17+AE17+AH17+AK17+AN17+AB17</f>
        <v>1629800</v>
      </c>
      <c r="E17" s="46">
        <f>H17+K17+N17+Q17+T17+Z17+AF17+AI17+AL17+AO17</f>
        <v>528130.0599999999</v>
      </c>
      <c r="F17" s="47">
        <f t="shared" si="3"/>
        <v>32.404593201619825</v>
      </c>
      <c r="G17" s="48">
        <v>486000</v>
      </c>
      <c r="H17" s="43">
        <v>194808.13</v>
      </c>
      <c r="I17" s="47">
        <f t="shared" si="0"/>
        <v>40.08397736625515</v>
      </c>
      <c r="J17" s="51">
        <v>93300</v>
      </c>
      <c r="K17" s="43">
        <v>5052.9</v>
      </c>
      <c r="L17" s="47">
        <f t="shared" si="4"/>
        <v>5.415755627009646</v>
      </c>
      <c r="M17" s="51">
        <v>173200</v>
      </c>
      <c r="N17" s="43">
        <v>4376.43</v>
      </c>
      <c r="O17" s="47">
        <f t="shared" si="5"/>
        <v>2.526807159353349</v>
      </c>
      <c r="P17" s="51">
        <v>717200</v>
      </c>
      <c r="Q17" s="43">
        <v>133057.34</v>
      </c>
      <c r="R17" s="47">
        <f t="shared" si="1"/>
        <v>18.55233407696598</v>
      </c>
      <c r="S17" s="51"/>
      <c r="T17" s="68">
        <v>13600</v>
      </c>
      <c r="U17" s="47">
        <v>0</v>
      </c>
      <c r="V17" s="47"/>
      <c r="W17" s="50"/>
      <c r="X17" s="47"/>
      <c r="Y17" s="51">
        <v>113100</v>
      </c>
      <c r="Z17" s="43">
        <v>169144.27</v>
      </c>
      <c r="AA17" s="47">
        <f t="shared" si="6"/>
        <v>149.55284703801942</v>
      </c>
      <c r="AB17" s="51">
        <v>10000</v>
      </c>
      <c r="AC17" s="43">
        <v>0</v>
      </c>
      <c r="AD17" s="47">
        <v>0</v>
      </c>
      <c r="AE17" s="51"/>
      <c r="AF17" s="66">
        <v>0</v>
      </c>
      <c r="AG17" s="47">
        <v>0</v>
      </c>
      <c r="AH17" s="51"/>
      <c r="AI17" s="43">
        <v>2090.99</v>
      </c>
      <c r="AJ17" s="47">
        <v>0</v>
      </c>
      <c r="AK17" s="51">
        <v>17000</v>
      </c>
      <c r="AL17" s="68">
        <v>1000</v>
      </c>
      <c r="AM17" s="47">
        <f t="shared" si="9"/>
        <v>5.88235294117647</v>
      </c>
      <c r="AN17" s="51">
        <v>20000</v>
      </c>
      <c r="AO17" s="50">
        <v>5000</v>
      </c>
      <c r="AP17" s="47">
        <f t="shared" si="7"/>
        <v>25</v>
      </c>
    </row>
    <row r="18" spans="1:42" s="62" customFormat="1" ht="24.75" customHeight="1">
      <c r="A18" s="96" t="s">
        <v>4</v>
      </c>
      <c r="B18" s="96"/>
      <c r="C18" s="97"/>
      <c r="D18" s="45">
        <f>D9+D10+D11+D12+D13+D14+D15+D16+D17</f>
        <v>12210400</v>
      </c>
      <c r="E18" s="46">
        <f>E9+E10+E11+E12+E13+E14+E15+E16+E17</f>
        <v>3758057.82</v>
      </c>
      <c r="F18" s="47">
        <f t="shared" si="3"/>
        <v>30.777516051890192</v>
      </c>
      <c r="G18" s="58">
        <f>G9+G10+G11+G12+G13+G14+G15+G16+G17</f>
        <v>4925200</v>
      </c>
      <c r="H18" s="59">
        <f>H9+H10+H11+H12+H13+H14+H15+H16+H17</f>
        <v>1728436.19</v>
      </c>
      <c r="I18" s="47">
        <f t="shared" si="0"/>
        <v>35.09372594006335</v>
      </c>
      <c r="J18" s="63">
        <f>J17+J16+J15+J14+J13+J12+J11+J10+J9</f>
        <v>344600</v>
      </c>
      <c r="K18" s="60">
        <f>K17+K16+K15+K14+K13+K11+K10+K12+K9</f>
        <v>52356.13</v>
      </c>
      <c r="L18" s="47">
        <f t="shared" si="4"/>
        <v>15.193305281485781</v>
      </c>
      <c r="M18" s="58">
        <f>SUM(M9:M17)</f>
        <v>1060100</v>
      </c>
      <c r="N18" s="61">
        <f>N9+N10+N11+N12+N13+N14+N15+N16+N17</f>
        <v>12030.310000000001</v>
      </c>
      <c r="O18" s="47">
        <f t="shared" si="5"/>
        <v>1.1348278464295822</v>
      </c>
      <c r="P18" s="58">
        <f>SUM(P9:P17)</f>
        <v>4270900</v>
      </c>
      <c r="Q18" s="61">
        <f>SUM(Q9:Q17)</f>
        <v>1062502.36</v>
      </c>
      <c r="R18" s="47">
        <f t="shared" si="1"/>
        <v>24.877715703949992</v>
      </c>
      <c r="S18" s="58"/>
      <c r="T18" s="58">
        <f>T9+T10+T11+T12+T13+T14+T15+T16+T17</f>
        <v>205550</v>
      </c>
      <c r="U18" s="47">
        <v>0</v>
      </c>
      <c r="V18" s="67"/>
      <c r="W18" s="75">
        <f>W12+W14+W15</f>
        <v>12290.21</v>
      </c>
      <c r="X18" s="67">
        <v>0</v>
      </c>
      <c r="Y18" s="58">
        <f>SUM(Y9:Y17)</f>
        <v>1206700</v>
      </c>
      <c r="Z18" s="61">
        <f>SUM(Z9:Z17)</f>
        <v>416695.27</v>
      </c>
      <c r="AA18" s="47">
        <f t="shared" si="6"/>
        <v>34.53180326510318</v>
      </c>
      <c r="AB18" s="64">
        <f>AB9+AB11+AB12+AB13+AB14+AB15+AB16+AB17</f>
        <v>63900</v>
      </c>
      <c r="AC18" s="44">
        <f>AC9+AC11+AC12+AC13+AC14+AC15+AC16+AC17</f>
        <v>20112.4</v>
      </c>
      <c r="AD18" s="47">
        <f t="shared" si="8"/>
        <v>31.47480438184664</v>
      </c>
      <c r="AE18" s="58"/>
      <c r="AF18" s="61">
        <f>SUM(AF9:AF17)</f>
        <v>0</v>
      </c>
      <c r="AG18" s="47">
        <v>0</v>
      </c>
      <c r="AH18" s="58"/>
      <c r="AI18" s="61">
        <f>AI9+AI10+AI11+AI12+AI13+AI14+AI15+AI16+AI17</f>
        <v>137369.94999999998</v>
      </c>
      <c r="AJ18" s="47">
        <v>0</v>
      </c>
      <c r="AK18" s="58">
        <f>SUM(AK9:AK17)</f>
        <v>143000</v>
      </c>
      <c r="AL18" s="58">
        <f>SUM(AL9:AL17)</f>
        <v>44485</v>
      </c>
      <c r="AM18" s="47">
        <f t="shared" si="9"/>
        <v>31.108391608391607</v>
      </c>
      <c r="AN18" s="58">
        <f>SUM(AN9:AN17)</f>
        <v>196000</v>
      </c>
      <c r="AO18" s="61">
        <f>SUM(AO9:AO17)</f>
        <v>66230</v>
      </c>
      <c r="AP18" s="47">
        <f t="shared" si="7"/>
        <v>33.79081632653062</v>
      </c>
    </row>
    <row r="19" spans="4:23" ht="12.75">
      <c r="D19" s="9"/>
      <c r="E19" s="1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W19" s="74"/>
    </row>
    <row r="20" spans="4:6" ht="12.75">
      <c r="D20" s="2"/>
      <c r="E20" s="2"/>
      <c r="F20" s="2"/>
    </row>
  </sheetData>
  <mergeCells count="26">
    <mergeCell ref="AK7:AM7"/>
    <mergeCell ref="AE7:AG7"/>
    <mergeCell ref="S7:U7"/>
    <mergeCell ref="AN7:AP7"/>
    <mergeCell ref="AB7:AD7"/>
    <mergeCell ref="V7:X7"/>
    <mergeCell ref="A18:C18"/>
    <mergeCell ref="D6:F7"/>
    <mergeCell ref="A15:C15"/>
    <mergeCell ref="A11:C11"/>
    <mergeCell ref="A12:C12"/>
    <mergeCell ref="A13:C13"/>
    <mergeCell ref="A9:C9"/>
    <mergeCell ref="A16:C16"/>
    <mergeCell ref="A17:C17"/>
    <mergeCell ref="A6:C8"/>
    <mergeCell ref="G6:AJ6"/>
    <mergeCell ref="AH7:AJ7"/>
    <mergeCell ref="D3:AA3"/>
    <mergeCell ref="A14:C14"/>
    <mergeCell ref="G7:I7"/>
    <mergeCell ref="J7:L7"/>
    <mergeCell ref="M7:O7"/>
    <mergeCell ref="P7:R7"/>
    <mergeCell ref="Y7:AA7"/>
    <mergeCell ref="A10:C10"/>
  </mergeCells>
  <printOptions/>
  <pageMargins left="0.2" right="0.19" top="0.7874015748031497" bottom="0.787401574803149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O16" sqref="O16"/>
    </sheetView>
  </sheetViews>
  <sheetFormatPr defaultColWidth="9.00390625" defaultRowHeight="12.75"/>
  <cols>
    <col min="2" max="2" width="4.625" style="0" customWidth="1"/>
    <col min="3" max="3" width="2.00390625" style="0" hidden="1" customWidth="1"/>
    <col min="4" max="4" width="12.125" style="0" customWidth="1"/>
    <col min="5" max="5" width="11.25390625" style="0" customWidth="1"/>
    <col min="6" max="6" width="5.125" style="0" customWidth="1"/>
    <col min="7" max="7" width="8.75390625" style="0" customWidth="1"/>
    <col min="8" max="8" width="10.375" style="0" customWidth="1"/>
    <col min="9" max="9" width="5.25390625" style="0" customWidth="1"/>
    <col min="10" max="10" width="9.25390625" style="0" customWidth="1"/>
    <col min="12" max="12" width="4.875" style="0" customWidth="1"/>
    <col min="13" max="13" width="10.00390625" style="0" customWidth="1"/>
    <col min="14" max="14" width="9.625" style="0" customWidth="1"/>
    <col min="15" max="15" width="4.875" style="0" customWidth="1"/>
    <col min="16" max="16" width="9.625" style="0" customWidth="1"/>
    <col min="18" max="18" width="5.25390625" style="0" customWidth="1"/>
    <col min="19" max="19" width="11.625" style="0" customWidth="1"/>
    <col min="20" max="20" width="10.00390625" style="0" bestFit="1" customWidth="1"/>
    <col min="21" max="21" width="5.75390625" style="0" customWidth="1"/>
  </cols>
  <sheetData>
    <row r="1" spans="4:18" ht="12.75">
      <c r="D1" s="11"/>
      <c r="E1" s="10"/>
      <c r="F1" s="11"/>
      <c r="G1" s="11"/>
      <c r="H1" s="12"/>
      <c r="I1" s="11"/>
      <c r="J1" s="11"/>
      <c r="K1" s="10"/>
      <c r="L1" s="11"/>
      <c r="M1" s="11"/>
      <c r="N1" s="10"/>
      <c r="O1" s="11"/>
      <c r="P1" s="11"/>
      <c r="Q1" s="11"/>
      <c r="R1" s="11"/>
    </row>
    <row r="2" spans="4:18" ht="12.75">
      <c r="D2" s="11"/>
      <c r="E2" s="10"/>
      <c r="F2" s="11"/>
      <c r="G2" s="11"/>
      <c r="H2" s="12"/>
      <c r="I2" s="11"/>
      <c r="J2" s="11"/>
      <c r="K2" s="10"/>
      <c r="L2" s="11"/>
      <c r="M2" s="11"/>
      <c r="N2" s="10"/>
      <c r="O2" s="11"/>
      <c r="P2" s="11"/>
      <c r="Q2" s="11"/>
      <c r="R2" s="11"/>
    </row>
    <row r="3" spans="1:21" ht="12.75" customHeight="1">
      <c r="A3" s="5"/>
      <c r="B3" s="106" t="s">
        <v>67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1:21" ht="12.75">
      <c r="A4" s="5"/>
      <c r="B4" s="5"/>
      <c r="C4" s="5"/>
      <c r="D4" s="13"/>
      <c r="E4" s="14"/>
      <c r="F4" s="13"/>
      <c r="G4" s="13"/>
      <c r="H4" s="15"/>
      <c r="I4" s="13"/>
      <c r="J4" s="13"/>
      <c r="K4" s="14"/>
      <c r="L4" s="13"/>
      <c r="M4" s="13"/>
      <c r="N4" s="14"/>
      <c r="O4" s="13"/>
      <c r="P4" s="13"/>
      <c r="Q4" s="13"/>
      <c r="R4" s="13"/>
      <c r="S4" s="5"/>
      <c r="T4" s="5"/>
      <c r="U4" s="5"/>
    </row>
    <row r="5" spans="1:21" ht="12.75">
      <c r="A5" s="5"/>
      <c r="B5" s="5"/>
      <c r="C5" s="5"/>
      <c r="D5" s="13"/>
      <c r="E5" s="14"/>
      <c r="F5" s="13"/>
      <c r="G5" s="13"/>
      <c r="H5" s="15"/>
      <c r="I5" s="13"/>
      <c r="J5" s="13"/>
      <c r="K5" s="14"/>
      <c r="L5" s="13"/>
      <c r="M5" s="13"/>
      <c r="N5" s="16"/>
      <c r="O5" s="13"/>
      <c r="P5" s="13"/>
      <c r="Q5" s="13"/>
      <c r="R5" s="13"/>
      <c r="S5" s="5"/>
      <c r="T5" s="117" t="s">
        <v>65</v>
      </c>
      <c r="U5" s="118"/>
    </row>
    <row r="6" spans="1:21" ht="22.5" customHeight="1">
      <c r="A6" s="119"/>
      <c r="B6" s="119"/>
      <c r="C6" s="119"/>
      <c r="D6" s="121" t="s">
        <v>26</v>
      </c>
      <c r="E6" s="121"/>
      <c r="F6" s="121"/>
      <c r="G6" s="110" t="s">
        <v>27</v>
      </c>
      <c r="H6" s="111"/>
      <c r="I6" s="111"/>
      <c r="J6" s="111"/>
      <c r="K6" s="111"/>
      <c r="L6" s="111"/>
      <c r="M6" s="111"/>
      <c r="N6" s="111"/>
      <c r="O6" s="111"/>
      <c r="P6" s="110"/>
      <c r="Q6" s="111"/>
      <c r="R6" s="112"/>
      <c r="S6" s="121" t="s">
        <v>28</v>
      </c>
      <c r="T6" s="122"/>
      <c r="U6" s="122"/>
    </row>
    <row r="7" spans="1:21" ht="12.75" customHeight="1">
      <c r="A7" s="119"/>
      <c r="B7" s="119"/>
      <c r="C7" s="119"/>
      <c r="D7" s="121"/>
      <c r="E7" s="121"/>
      <c r="F7" s="121"/>
      <c r="G7" s="121" t="s">
        <v>29</v>
      </c>
      <c r="H7" s="121"/>
      <c r="I7" s="121"/>
      <c r="J7" s="121" t="s">
        <v>44</v>
      </c>
      <c r="K7" s="121"/>
      <c r="L7" s="121"/>
      <c r="M7" s="121" t="s">
        <v>30</v>
      </c>
      <c r="N7" s="121"/>
      <c r="O7" s="121"/>
      <c r="P7" s="123" t="s">
        <v>45</v>
      </c>
      <c r="Q7" s="124"/>
      <c r="R7" s="125"/>
      <c r="S7" s="121"/>
      <c r="T7" s="122"/>
      <c r="U7" s="122"/>
    </row>
    <row r="8" spans="1:21" ht="39.75" customHeight="1">
      <c r="A8" s="119"/>
      <c r="B8" s="119"/>
      <c r="C8" s="119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6"/>
      <c r="Q8" s="127"/>
      <c r="R8" s="128"/>
      <c r="S8" s="122"/>
      <c r="T8" s="122"/>
      <c r="U8" s="122"/>
    </row>
    <row r="9" spans="1:21" ht="22.5">
      <c r="A9" s="120"/>
      <c r="B9" s="120"/>
      <c r="C9" s="120"/>
      <c r="D9" s="18" t="s">
        <v>31</v>
      </c>
      <c r="E9" s="18" t="s">
        <v>32</v>
      </c>
      <c r="F9" s="19" t="s">
        <v>33</v>
      </c>
      <c r="G9" s="18" t="s">
        <v>31</v>
      </c>
      <c r="H9" s="20" t="s">
        <v>32</v>
      </c>
      <c r="I9" s="19" t="s">
        <v>33</v>
      </c>
      <c r="J9" s="18" t="s">
        <v>31</v>
      </c>
      <c r="K9" s="20" t="s">
        <v>34</v>
      </c>
      <c r="L9" s="19" t="s">
        <v>33</v>
      </c>
      <c r="M9" s="18" t="s">
        <v>31</v>
      </c>
      <c r="N9" s="20" t="s">
        <v>32</v>
      </c>
      <c r="O9" s="19" t="s">
        <v>33</v>
      </c>
      <c r="P9" s="18" t="s">
        <v>31</v>
      </c>
      <c r="Q9" s="20" t="s">
        <v>32</v>
      </c>
      <c r="R9" s="19" t="s">
        <v>33</v>
      </c>
      <c r="S9" s="17" t="s">
        <v>31</v>
      </c>
      <c r="T9" s="17" t="s">
        <v>32</v>
      </c>
      <c r="U9" s="21" t="s">
        <v>33</v>
      </c>
    </row>
    <row r="10" spans="1:21" ht="12.75">
      <c r="A10" s="113">
        <v>1</v>
      </c>
      <c r="B10" s="113"/>
      <c r="C10" s="113"/>
      <c r="D10" s="22">
        <v>2</v>
      </c>
      <c r="E10" s="22">
        <v>3</v>
      </c>
      <c r="F10" s="23">
        <v>4</v>
      </c>
      <c r="G10" s="22">
        <v>5</v>
      </c>
      <c r="H10" s="22">
        <v>6</v>
      </c>
      <c r="I10" s="23">
        <v>7</v>
      </c>
      <c r="J10" s="22">
        <v>8</v>
      </c>
      <c r="K10" s="22">
        <v>9</v>
      </c>
      <c r="L10" s="23">
        <v>10</v>
      </c>
      <c r="M10" s="22">
        <v>11</v>
      </c>
      <c r="N10" s="22">
        <v>12</v>
      </c>
      <c r="O10" s="23">
        <v>13</v>
      </c>
      <c r="P10" s="23">
        <v>14</v>
      </c>
      <c r="Q10" s="23">
        <v>15</v>
      </c>
      <c r="R10" s="23">
        <v>16</v>
      </c>
      <c r="S10" s="22">
        <v>17</v>
      </c>
      <c r="T10" s="22">
        <v>18</v>
      </c>
      <c r="U10" s="23">
        <v>19</v>
      </c>
    </row>
    <row r="11" spans="1:22" ht="12.75" customHeight="1">
      <c r="A11" s="103" t="s">
        <v>68</v>
      </c>
      <c r="B11" s="104"/>
      <c r="C11" s="105"/>
      <c r="D11" s="81">
        <f>G11+J11+M11</f>
        <v>2614640</v>
      </c>
      <c r="E11" s="70">
        <f aca="true" t="shared" si="0" ref="E11:E19">H11+K11+N11</f>
        <v>621363.41</v>
      </c>
      <c r="F11" s="32">
        <f aca="true" t="shared" si="1" ref="F11:F19">E11/D11*100</f>
        <v>23.764778707584984</v>
      </c>
      <c r="G11" s="76">
        <v>694400</v>
      </c>
      <c r="H11" s="70">
        <v>153107.41</v>
      </c>
      <c r="I11" s="32">
        <f aca="true" t="shared" si="2" ref="I11:I19">H11/G11*100</f>
        <v>22.048878168202766</v>
      </c>
      <c r="J11" s="76">
        <v>13000</v>
      </c>
      <c r="K11" s="34">
        <v>5650</v>
      </c>
      <c r="L11" s="32">
        <f>K11/J11*100</f>
        <v>43.46153846153846</v>
      </c>
      <c r="M11" s="76">
        <v>1907240</v>
      </c>
      <c r="N11" s="34">
        <v>462606</v>
      </c>
      <c r="O11" s="32">
        <f aca="true" t="shared" si="3" ref="O11:O19">N11/M11*100</f>
        <v>24.25525890816048</v>
      </c>
      <c r="P11" s="76">
        <v>1408700</v>
      </c>
      <c r="Q11" s="31">
        <v>442329</v>
      </c>
      <c r="R11" s="32">
        <f aca="true" t="shared" si="4" ref="R11:R19">Q11/P11*100</f>
        <v>31.399801235181375</v>
      </c>
      <c r="S11" s="79">
        <v>2614640</v>
      </c>
      <c r="T11" s="73">
        <v>557147.12</v>
      </c>
      <c r="U11" s="35">
        <f>T11/S11*100</f>
        <v>21.308750726677477</v>
      </c>
      <c r="V11" s="65"/>
    </row>
    <row r="12" spans="1:22" ht="12.75" customHeight="1">
      <c r="A12" s="103" t="s">
        <v>69</v>
      </c>
      <c r="B12" s="104"/>
      <c r="C12" s="105"/>
      <c r="D12" s="81">
        <f aca="true" t="shared" si="5" ref="D12:D21">G12+J12+M12</f>
        <v>3935800</v>
      </c>
      <c r="E12" s="70">
        <f t="shared" si="0"/>
        <v>847056.0700000001</v>
      </c>
      <c r="F12" s="32">
        <f t="shared" si="1"/>
        <v>21.521827074546472</v>
      </c>
      <c r="G12" s="76">
        <v>634600</v>
      </c>
      <c r="H12" s="70">
        <v>37633.07</v>
      </c>
      <c r="I12" s="32">
        <f t="shared" si="2"/>
        <v>5.930203277655216</v>
      </c>
      <c r="J12" s="76">
        <v>45000</v>
      </c>
      <c r="K12" s="34">
        <v>38635</v>
      </c>
      <c r="L12" s="32">
        <f aca="true" t="shared" si="6" ref="L12:L19">K12/J12*100</f>
        <v>85.85555555555555</v>
      </c>
      <c r="M12" s="76">
        <v>3256200</v>
      </c>
      <c r="N12" s="34">
        <v>770788</v>
      </c>
      <c r="O12" s="32">
        <f t="shared" si="3"/>
        <v>23.671396105890302</v>
      </c>
      <c r="P12" s="76">
        <v>2293400</v>
      </c>
      <c r="Q12" s="31">
        <v>720123</v>
      </c>
      <c r="R12" s="32">
        <f t="shared" si="4"/>
        <v>31.399799424435336</v>
      </c>
      <c r="S12" s="79">
        <v>3935800</v>
      </c>
      <c r="T12" s="73">
        <v>606025.26</v>
      </c>
      <c r="U12" s="35">
        <f aca="true" t="shared" si="7" ref="U12:U22">T12/S12*100</f>
        <v>15.39776563849789</v>
      </c>
      <c r="V12" s="65"/>
    </row>
    <row r="13" spans="1:22" ht="12.75" customHeight="1">
      <c r="A13" s="103" t="s">
        <v>35</v>
      </c>
      <c r="B13" s="104"/>
      <c r="C13" s="105"/>
      <c r="D13" s="81">
        <f t="shared" si="5"/>
        <v>6199271</v>
      </c>
      <c r="E13" s="70">
        <f t="shared" si="0"/>
        <v>1290055.65</v>
      </c>
      <c r="F13" s="32">
        <f t="shared" si="1"/>
        <v>20.80979602279042</v>
      </c>
      <c r="G13" s="76">
        <v>1099300</v>
      </c>
      <c r="H13" s="70">
        <v>402498.65</v>
      </c>
      <c r="I13" s="32">
        <f t="shared" si="2"/>
        <v>36.61408623669608</v>
      </c>
      <c r="J13" s="76">
        <v>50000</v>
      </c>
      <c r="K13" s="34">
        <v>11600</v>
      </c>
      <c r="L13" s="32">
        <f t="shared" si="6"/>
        <v>23.200000000000003</v>
      </c>
      <c r="M13" s="76">
        <v>5049971</v>
      </c>
      <c r="N13" s="34">
        <v>875957</v>
      </c>
      <c r="O13" s="32">
        <f t="shared" si="3"/>
        <v>17.345782777762487</v>
      </c>
      <c r="P13" s="76">
        <v>2628300</v>
      </c>
      <c r="Q13" s="31">
        <v>825282</v>
      </c>
      <c r="R13" s="32">
        <f t="shared" si="4"/>
        <v>31.39984020089031</v>
      </c>
      <c r="S13" s="79">
        <v>6199271</v>
      </c>
      <c r="T13" s="73">
        <v>950746.66</v>
      </c>
      <c r="U13" s="35">
        <f t="shared" si="7"/>
        <v>15.336426815346515</v>
      </c>
      <c r="V13" s="65"/>
    </row>
    <row r="14" spans="1:22" ht="12.75" customHeight="1">
      <c r="A14" s="103" t="s">
        <v>36</v>
      </c>
      <c r="B14" s="104"/>
      <c r="C14" s="105"/>
      <c r="D14" s="81">
        <f t="shared" si="5"/>
        <v>5294730</v>
      </c>
      <c r="E14" s="70">
        <f t="shared" si="0"/>
        <v>1277230.45</v>
      </c>
      <c r="F14" s="32">
        <f t="shared" si="1"/>
        <v>24.122673866278355</v>
      </c>
      <c r="G14" s="76">
        <v>1200000</v>
      </c>
      <c r="H14" s="70">
        <v>257556.45</v>
      </c>
      <c r="I14" s="32">
        <f t="shared" si="2"/>
        <v>21.463037500000002</v>
      </c>
      <c r="J14" s="76">
        <v>35000</v>
      </c>
      <c r="K14" s="34">
        <v>1000</v>
      </c>
      <c r="L14" s="32">
        <f t="shared" si="6"/>
        <v>2.857142857142857</v>
      </c>
      <c r="M14" s="76">
        <v>4059730</v>
      </c>
      <c r="N14" s="34">
        <v>1018674</v>
      </c>
      <c r="O14" s="32">
        <f t="shared" si="3"/>
        <v>25.092161301367334</v>
      </c>
      <c r="P14" s="76">
        <v>3082800</v>
      </c>
      <c r="Q14" s="31">
        <v>967993</v>
      </c>
      <c r="R14" s="32">
        <f t="shared" si="4"/>
        <v>31.399798884131307</v>
      </c>
      <c r="S14" s="79">
        <v>5294730</v>
      </c>
      <c r="T14" s="73">
        <v>971118</v>
      </c>
      <c r="U14" s="35">
        <f t="shared" si="7"/>
        <v>18.341218532389753</v>
      </c>
      <c r="V14" s="65"/>
    </row>
    <row r="15" spans="1:22" ht="12.75" customHeight="1">
      <c r="A15" s="103" t="s">
        <v>37</v>
      </c>
      <c r="B15" s="104"/>
      <c r="C15" s="105"/>
      <c r="D15" s="81">
        <f t="shared" si="5"/>
        <v>3219478</v>
      </c>
      <c r="E15" s="70">
        <f t="shared" si="0"/>
        <v>515375.87</v>
      </c>
      <c r="F15" s="32">
        <f t="shared" si="1"/>
        <v>16.008056896180065</v>
      </c>
      <c r="G15" s="76">
        <v>463700</v>
      </c>
      <c r="H15" s="70">
        <v>-156423.13</v>
      </c>
      <c r="I15" s="32">
        <f t="shared" si="2"/>
        <v>-33.73369204226871</v>
      </c>
      <c r="J15" s="76">
        <v>32000</v>
      </c>
      <c r="K15" s="34">
        <v>6000</v>
      </c>
      <c r="L15" s="32">
        <f t="shared" si="6"/>
        <v>18.75</v>
      </c>
      <c r="M15" s="76">
        <v>2723778</v>
      </c>
      <c r="N15" s="34">
        <v>665799</v>
      </c>
      <c r="O15" s="32">
        <f>N15/M15*100</f>
        <v>24.44395248070878</v>
      </c>
      <c r="P15" s="76">
        <v>2055800</v>
      </c>
      <c r="Q15" s="31">
        <v>645517</v>
      </c>
      <c r="R15" s="32">
        <f>Q15/P15*100</f>
        <v>31.399795699970813</v>
      </c>
      <c r="S15" s="79">
        <v>3219478</v>
      </c>
      <c r="T15" s="73">
        <v>569836.98</v>
      </c>
      <c r="U15" s="35">
        <f t="shared" si="7"/>
        <v>17.69966994649443</v>
      </c>
      <c r="V15" s="65"/>
    </row>
    <row r="16" spans="1:22" ht="12.75" customHeight="1">
      <c r="A16" s="103" t="s">
        <v>38</v>
      </c>
      <c r="B16" s="104"/>
      <c r="C16" s="105"/>
      <c r="D16" s="81">
        <f t="shared" si="5"/>
        <v>5504022</v>
      </c>
      <c r="E16" s="70">
        <f t="shared" si="0"/>
        <v>1070439.1400000001</v>
      </c>
      <c r="F16" s="32">
        <f t="shared" si="1"/>
        <v>19.448307801095275</v>
      </c>
      <c r="G16" s="76">
        <v>1176900</v>
      </c>
      <c r="H16" s="70">
        <v>267397.14</v>
      </c>
      <c r="I16" s="32">
        <f t="shared" si="2"/>
        <v>22.720463930665307</v>
      </c>
      <c r="J16" s="76">
        <v>48000</v>
      </c>
      <c r="K16" s="34">
        <v>20630</v>
      </c>
      <c r="L16" s="32">
        <f t="shared" si="6"/>
        <v>42.97916666666667</v>
      </c>
      <c r="M16" s="76">
        <v>4279122</v>
      </c>
      <c r="N16" s="34">
        <v>782412</v>
      </c>
      <c r="O16" s="32">
        <f t="shared" si="3"/>
        <v>18.28440507188157</v>
      </c>
      <c r="P16" s="76">
        <v>2330400</v>
      </c>
      <c r="Q16" s="31">
        <v>731739</v>
      </c>
      <c r="R16" s="32">
        <f t="shared" si="4"/>
        <v>31.399716786817716</v>
      </c>
      <c r="S16" s="79">
        <v>5504022</v>
      </c>
      <c r="T16" s="73">
        <v>862908.55</v>
      </c>
      <c r="U16" s="35">
        <f t="shared" si="7"/>
        <v>15.677781629506567</v>
      </c>
      <c r="V16" s="65"/>
    </row>
    <row r="17" spans="1:22" ht="12.75" customHeight="1">
      <c r="A17" s="103" t="s">
        <v>39</v>
      </c>
      <c r="B17" s="104"/>
      <c r="C17" s="105"/>
      <c r="D17" s="81">
        <f t="shared" si="5"/>
        <v>2543638</v>
      </c>
      <c r="E17" s="70">
        <f t="shared" si="0"/>
        <v>699977.73</v>
      </c>
      <c r="F17" s="32">
        <f t="shared" si="1"/>
        <v>27.518763676277835</v>
      </c>
      <c r="G17" s="76">
        <v>565400</v>
      </c>
      <c r="H17" s="70">
        <v>211547.73</v>
      </c>
      <c r="I17" s="32">
        <f t="shared" si="2"/>
        <v>37.415587194906266</v>
      </c>
      <c r="J17" s="76">
        <v>31000</v>
      </c>
      <c r="K17" s="34">
        <v>10000</v>
      </c>
      <c r="L17" s="32">
        <f t="shared" si="6"/>
        <v>32.25806451612903</v>
      </c>
      <c r="M17" s="76">
        <v>1947238</v>
      </c>
      <c r="N17" s="34">
        <v>478430</v>
      </c>
      <c r="O17" s="32">
        <f t="shared" si="3"/>
        <v>24.5696725310414</v>
      </c>
      <c r="P17" s="76">
        <v>1459100</v>
      </c>
      <c r="Q17" s="31">
        <v>458154</v>
      </c>
      <c r="R17" s="32">
        <f t="shared" si="4"/>
        <v>31.399766979644987</v>
      </c>
      <c r="S17" s="79">
        <v>2543638</v>
      </c>
      <c r="T17" s="73">
        <v>579167.26</v>
      </c>
      <c r="U17" s="35">
        <f t="shared" si="7"/>
        <v>22.7692486116342</v>
      </c>
      <c r="V17" s="65"/>
    </row>
    <row r="18" spans="1:22" ht="12.75" customHeight="1">
      <c r="A18" s="103" t="s">
        <v>40</v>
      </c>
      <c r="B18" s="104"/>
      <c r="C18" s="105"/>
      <c r="D18" s="81">
        <f t="shared" si="5"/>
        <v>12883423</v>
      </c>
      <c r="E18" s="70">
        <f t="shared" si="0"/>
        <v>3711460.44</v>
      </c>
      <c r="F18" s="32">
        <f t="shared" si="1"/>
        <v>28.808030598700363</v>
      </c>
      <c r="G18" s="76">
        <v>4444300</v>
      </c>
      <c r="H18" s="70">
        <v>1661845.44</v>
      </c>
      <c r="I18" s="32">
        <f>H18/G18*100</f>
        <v>37.39273766397408</v>
      </c>
      <c r="J18" s="76">
        <v>1566714</v>
      </c>
      <c r="K18" s="34">
        <v>11200</v>
      </c>
      <c r="L18" s="32">
        <f t="shared" si="6"/>
        <v>0.7148720187602843</v>
      </c>
      <c r="M18" s="76">
        <v>6872409</v>
      </c>
      <c r="N18" s="34">
        <v>2038415</v>
      </c>
      <c r="O18" s="32">
        <f t="shared" si="3"/>
        <v>29.66085109311742</v>
      </c>
      <c r="P18" s="76">
        <v>3181800</v>
      </c>
      <c r="Q18" s="31">
        <v>999079</v>
      </c>
      <c r="R18" s="32">
        <f t="shared" si="4"/>
        <v>31.39980514174367</v>
      </c>
      <c r="S18" s="79">
        <v>14696020.91</v>
      </c>
      <c r="T18" s="73">
        <v>1768943.14</v>
      </c>
      <c r="U18" s="35">
        <f t="shared" si="7"/>
        <v>12.036885023729868</v>
      </c>
      <c r="V18" s="65"/>
    </row>
    <row r="19" spans="1:22" ht="12.75" customHeight="1">
      <c r="A19" s="103" t="s">
        <v>41</v>
      </c>
      <c r="B19" s="104"/>
      <c r="C19" s="105"/>
      <c r="D19" s="81">
        <f>G19+J19+M19</f>
        <v>7649612</v>
      </c>
      <c r="E19" s="70">
        <f t="shared" si="0"/>
        <v>2020588.06</v>
      </c>
      <c r="F19" s="32">
        <f t="shared" si="1"/>
        <v>26.414255520410705</v>
      </c>
      <c r="G19" s="76">
        <v>1592800</v>
      </c>
      <c r="H19" s="70">
        <v>522130.06</v>
      </c>
      <c r="I19" s="32">
        <f t="shared" si="2"/>
        <v>32.780641637368156</v>
      </c>
      <c r="J19" s="76">
        <v>37000</v>
      </c>
      <c r="K19" s="34">
        <v>6000</v>
      </c>
      <c r="L19" s="32">
        <f t="shared" si="6"/>
        <v>16.216216216216218</v>
      </c>
      <c r="M19" s="76">
        <v>6019812</v>
      </c>
      <c r="N19" s="34">
        <v>1492458</v>
      </c>
      <c r="O19" s="32">
        <f t="shared" si="3"/>
        <v>24.79243537838059</v>
      </c>
      <c r="P19" s="76">
        <v>3985400</v>
      </c>
      <c r="Q19" s="31">
        <v>1251409</v>
      </c>
      <c r="R19" s="32">
        <f t="shared" si="4"/>
        <v>31.399834395543735</v>
      </c>
      <c r="S19" s="79">
        <v>7649612</v>
      </c>
      <c r="T19" s="73">
        <v>1221710.52</v>
      </c>
      <c r="U19" s="35">
        <f t="shared" si="7"/>
        <v>15.970882183305507</v>
      </c>
      <c r="V19" s="65"/>
    </row>
    <row r="20" spans="1:22" ht="12.75" customHeight="1">
      <c r="A20" s="103" t="s">
        <v>63</v>
      </c>
      <c r="B20" s="104"/>
      <c r="C20" s="105"/>
      <c r="D20" s="82">
        <f>D11+D12+D13+D14+D15+D16+D17+D18+D19</f>
        <v>49844614</v>
      </c>
      <c r="E20" s="70">
        <f>H20+K20+N20</f>
        <v>12053546.82</v>
      </c>
      <c r="F20" s="32">
        <f>E20/D20*100</f>
        <v>24.182245287324324</v>
      </c>
      <c r="G20" s="77">
        <f>SUM(G11:G19)</f>
        <v>11871400</v>
      </c>
      <c r="H20" s="70">
        <f>H11+H12+H13+H14+H15+H16+H17+H18+H19</f>
        <v>3357292.82</v>
      </c>
      <c r="I20" s="32">
        <f>H20/G20*100</f>
        <v>28.28051299762454</v>
      </c>
      <c r="J20" s="77">
        <f>SUM(J11:J19)</f>
        <v>1857714</v>
      </c>
      <c r="K20" s="34">
        <f>K11+K12+K13+K14+K15+K16+K17+K18+K19</f>
        <v>110715</v>
      </c>
      <c r="L20" s="32">
        <f>K20/J20*100</f>
        <v>5.959744072553687</v>
      </c>
      <c r="M20" s="77">
        <f>SUM(M11:M19)</f>
        <v>36115500</v>
      </c>
      <c r="N20" s="34">
        <f>N11+N12+N13+N14+N15+N16+N17+N18+N19</f>
        <v>8585539</v>
      </c>
      <c r="O20" s="32">
        <f>N20/M20*100</f>
        <v>23.77244950229126</v>
      </c>
      <c r="P20" s="77">
        <f>SUM(P11:P19)</f>
        <v>22425700</v>
      </c>
      <c r="Q20" s="36">
        <f>Q11+Q12+Q13+Q14+Q15+Q16+Q17+Q18+Q19</f>
        <v>7041625</v>
      </c>
      <c r="R20" s="32">
        <f>Q20/P20*100</f>
        <v>31.39980022920132</v>
      </c>
      <c r="S20" s="80">
        <f>S11+S12+S13+S14+S15+S16+S17+S18+S19</f>
        <v>51657211.91</v>
      </c>
      <c r="T20" s="73">
        <f>SUM(T11:T19)</f>
        <v>8087603.49</v>
      </c>
      <c r="U20" s="35">
        <f t="shared" si="7"/>
        <v>15.656291137219453</v>
      </c>
      <c r="V20" s="65"/>
    </row>
    <row r="21" spans="1:22" ht="12.75" customHeight="1">
      <c r="A21" s="103" t="s">
        <v>42</v>
      </c>
      <c r="B21" s="104"/>
      <c r="C21" s="105"/>
      <c r="D21" s="81">
        <f t="shared" si="5"/>
        <v>306142605</v>
      </c>
      <c r="E21" s="78">
        <f>H21+K21+N21</f>
        <v>94778309.74</v>
      </c>
      <c r="F21" s="32">
        <f>E21/D21*100</f>
        <v>30.958876089788284</v>
      </c>
      <c r="G21" s="76">
        <v>32891100</v>
      </c>
      <c r="H21" s="70">
        <v>12586817.08</v>
      </c>
      <c r="I21" s="32">
        <f>H21/G21*100</f>
        <v>38.26815485040026</v>
      </c>
      <c r="J21" s="76">
        <v>11052000</v>
      </c>
      <c r="K21" s="70">
        <v>3211170</v>
      </c>
      <c r="L21" s="32">
        <f>K21/J21*100</f>
        <v>29.055103148751353</v>
      </c>
      <c r="M21" s="76">
        <v>262199505</v>
      </c>
      <c r="N21" s="34">
        <v>78980322.66</v>
      </c>
      <c r="O21" s="32">
        <f>N21/M21*100</f>
        <v>30.122224166670335</v>
      </c>
      <c r="P21" s="76">
        <v>62100300</v>
      </c>
      <c r="Q21" s="31">
        <v>19975600</v>
      </c>
      <c r="R21" s="32">
        <f>Q21/P21*100</f>
        <v>32.16667230271029</v>
      </c>
      <c r="S21" s="79">
        <v>306365894</v>
      </c>
      <c r="T21" s="73">
        <v>83225784.3</v>
      </c>
      <c r="U21" s="35">
        <f t="shared" si="7"/>
        <v>27.165486083774066</v>
      </c>
      <c r="V21" s="65"/>
    </row>
    <row r="22" spans="1:21" ht="26.25" customHeight="1">
      <c r="A22" s="107" t="s">
        <v>43</v>
      </c>
      <c r="B22" s="108"/>
      <c r="C22" s="109"/>
      <c r="D22" s="82">
        <f>D20+D21-M20</f>
        <v>319871719</v>
      </c>
      <c r="E22" s="70">
        <f>E20+E21-N20</f>
        <v>98246317.56</v>
      </c>
      <c r="F22" s="32">
        <f>E22/D22*100</f>
        <v>30.714286923252505</v>
      </c>
      <c r="G22" s="77">
        <f>G20+G21</f>
        <v>44762500</v>
      </c>
      <c r="H22" s="70">
        <f>H20+H21</f>
        <v>15944109.9</v>
      </c>
      <c r="I22" s="32">
        <f>H22/G22*100</f>
        <v>35.619346327841384</v>
      </c>
      <c r="J22" s="77">
        <f>J20+J21</f>
        <v>12909714</v>
      </c>
      <c r="K22" s="70">
        <f>K20+K21</f>
        <v>3321885</v>
      </c>
      <c r="L22" s="32">
        <f>K22/J22*100</f>
        <v>25.731669965732777</v>
      </c>
      <c r="M22" s="77">
        <f>M21</f>
        <v>262199505</v>
      </c>
      <c r="N22" s="34">
        <f>N21</f>
        <v>78980322.66</v>
      </c>
      <c r="O22" s="32">
        <f>N22/M22*100</f>
        <v>30.122224166670335</v>
      </c>
      <c r="P22" s="77">
        <f>P21</f>
        <v>62100300</v>
      </c>
      <c r="Q22" s="34">
        <f>Q21</f>
        <v>19975600</v>
      </c>
      <c r="R22" s="32">
        <f>Q22/P22*100</f>
        <v>32.16667230271029</v>
      </c>
      <c r="S22" s="79">
        <f>S20+S21-M20</f>
        <v>321907605.90999997</v>
      </c>
      <c r="T22" s="73">
        <f>T20+T21-N20</f>
        <v>82727848.78999999</v>
      </c>
      <c r="U22" s="35">
        <f t="shared" si="7"/>
        <v>25.699252602664295</v>
      </c>
    </row>
    <row r="23" spans="1:21" ht="12.75">
      <c r="A23" s="5"/>
      <c r="B23" s="5"/>
      <c r="C23" s="5"/>
      <c r="D23" s="24"/>
      <c r="E23" s="25"/>
      <c r="F23" s="24"/>
      <c r="G23" s="26"/>
      <c r="H23" s="15"/>
      <c r="I23" s="42"/>
      <c r="J23" s="13"/>
      <c r="K23" s="14"/>
      <c r="L23" s="13"/>
      <c r="M23" s="13"/>
      <c r="N23" s="14"/>
      <c r="O23" s="13"/>
      <c r="P23" s="13"/>
      <c r="Q23" s="13"/>
      <c r="R23" s="13"/>
      <c r="S23" s="5"/>
      <c r="T23" s="5"/>
      <c r="U23" s="5"/>
    </row>
    <row r="24" spans="1:21" ht="12.75">
      <c r="A24" s="27"/>
      <c r="B24" s="27"/>
      <c r="C24" s="27"/>
      <c r="D24" s="28"/>
      <c r="E24" s="28"/>
      <c r="F24" s="29"/>
      <c r="G24" s="29"/>
      <c r="H24" s="30"/>
      <c r="I24" s="42"/>
      <c r="J24" s="29"/>
      <c r="K24" s="28"/>
      <c r="L24" s="29"/>
      <c r="M24" s="29"/>
      <c r="N24" s="28"/>
      <c r="O24" s="29"/>
      <c r="P24" s="29"/>
      <c r="Q24" s="29"/>
      <c r="R24" s="29"/>
      <c r="S24" s="5"/>
      <c r="T24" s="5"/>
      <c r="U24" s="5"/>
    </row>
    <row r="25" spans="1:9" ht="12.75">
      <c r="A25" s="37" t="s">
        <v>49</v>
      </c>
      <c r="B25" s="38"/>
      <c r="C25" s="38"/>
      <c r="D25" s="38"/>
      <c r="E25" s="38"/>
      <c r="F25" s="39"/>
      <c r="G25" s="40">
        <v>22437100</v>
      </c>
      <c r="H25" s="40">
        <v>7879363.97</v>
      </c>
      <c r="I25" s="33">
        <f aca="true" t="shared" si="8" ref="I25:I38">H25/G25*100</f>
        <v>35.11756853604076</v>
      </c>
    </row>
    <row r="26" spans="1:9" ht="12.75">
      <c r="A26" s="37" t="s">
        <v>50</v>
      </c>
      <c r="B26" s="38"/>
      <c r="C26" s="38"/>
      <c r="D26" s="38"/>
      <c r="E26" s="38"/>
      <c r="F26" s="39"/>
      <c r="G26" s="40">
        <v>6215600</v>
      </c>
      <c r="H26" s="71">
        <v>2772329.05</v>
      </c>
      <c r="I26" s="33">
        <f t="shared" si="8"/>
        <v>44.60275838213527</v>
      </c>
    </row>
    <row r="27" spans="1:9" ht="12.75">
      <c r="A27" s="40" t="s">
        <v>14</v>
      </c>
      <c r="B27" s="37"/>
      <c r="C27" s="38"/>
      <c r="D27" s="38"/>
      <c r="E27" s="38"/>
      <c r="F27" s="39"/>
      <c r="G27" s="40">
        <v>344600</v>
      </c>
      <c r="H27" s="71">
        <v>52356.13</v>
      </c>
      <c r="I27" s="33">
        <f t="shared" si="8"/>
        <v>15.193305281485781</v>
      </c>
    </row>
    <row r="28" spans="1:9" ht="12.75">
      <c r="A28" s="129" t="s">
        <v>51</v>
      </c>
      <c r="B28" s="130"/>
      <c r="C28" s="130"/>
      <c r="D28" s="130"/>
      <c r="E28" s="130"/>
      <c r="F28" s="131"/>
      <c r="G28" s="40">
        <v>407300</v>
      </c>
      <c r="H28" s="71">
        <v>96496.87</v>
      </c>
      <c r="I28" s="33">
        <f t="shared" si="8"/>
        <v>23.69184139454947</v>
      </c>
    </row>
    <row r="29" spans="1:9" ht="12.75">
      <c r="A29" s="129" t="s">
        <v>52</v>
      </c>
      <c r="B29" s="130"/>
      <c r="C29" s="130"/>
      <c r="D29" s="130"/>
      <c r="E29" s="130"/>
      <c r="F29" s="131"/>
      <c r="G29" s="40">
        <v>1137200</v>
      </c>
      <c r="H29" s="40">
        <v>394279.26</v>
      </c>
      <c r="I29" s="33">
        <f t="shared" si="8"/>
        <v>34.6710569820612</v>
      </c>
    </row>
    <row r="30" spans="1:9" ht="12.75">
      <c r="A30" s="129" t="s">
        <v>60</v>
      </c>
      <c r="B30" s="132"/>
      <c r="C30" s="132"/>
      <c r="D30" s="132"/>
      <c r="E30" s="132"/>
      <c r="F30" s="133"/>
      <c r="G30" s="40">
        <v>0</v>
      </c>
      <c r="H30" s="71">
        <v>2264.36</v>
      </c>
      <c r="I30" s="33">
        <v>0</v>
      </c>
    </row>
    <row r="31" spans="1:9" ht="12.75">
      <c r="A31" s="129" t="s">
        <v>53</v>
      </c>
      <c r="B31" s="130"/>
      <c r="C31" s="130"/>
      <c r="D31" s="130"/>
      <c r="E31" s="130"/>
      <c r="F31" s="131"/>
      <c r="G31" s="40">
        <v>503000</v>
      </c>
      <c r="H31" s="40">
        <v>433650.52</v>
      </c>
      <c r="I31" s="33">
        <f t="shared" si="8"/>
        <v>86.21282703777337</v>
      </c>
    </row>
    <row r="32" spans="1:9" ht="12.75">
      <c r="A32" s="129" t="s">
        <v>54</v>
      </c>
      <c r="B32" s="130"/>
      <c r="C32" s="130"/>
      <c r="D32" s="130"/>
      <c r="E32" s="130"/>
      <c r="F32" s="131"/>
      <c r="G32" s="40">
        <v>175100</v>
      </c>
      <c r="H32" s="40">
        <v>39864.83</v>
      </c>
      <c r="I32" s="33">
        <f t="shared" si="8"/>
        <v>22.766893203883495</v>
      </c>
    </row>
    <row r="33" spans="1:9" ht="12.75">
      <c r="A33" s="129" t="s">
        <v>55</v>
      </c>
      <c r="B33" s="130"/>
      <c r="C33" s="130"/>
      <c r="D33" s="130"/>
      <c r="E33" s="130"/>
      <c r="F33" s="131"/>
      <c r="G33" s="40">
        <v>100000</v>
      </c>
      <c r="H33" s="40">
        <v>0</v>
      </c>
      <c r="I33" s="33">
        <f t="shared" si="8"/>
        <v>0</v>
      </c>
    </row>
    <row r="34" spans="1:9" ht="12.75">
      <c r="A34" s="129" t="s">
        <v>56</v>
      </c>
      <c r="B34" s="130"/>
      <c r="C34" s="130"/>
      <c r="D34" s="130"/>
      <c r="E34" s="130"/>
      <c r="F34" s="131"/>
      <c r="G34" s="40">
        <v>150000</v>
      </c>
      <c r="H34" s="40">
        <v>137670.09</v>
      </c>
      <c r="I34" s="33">
        <f t="shared" si="8"/>
        <v>91.78005999999999</v>
      </c>
    </row>
    <row r="35" spans="1:9" ht="12.75">
      <c r="A35" s="129" t="s">
        <v>57</v>
      </c>
      <c r="B35" s="130"/>
      <c r="C35" s="130"/>
      <c r="D35" s="130"/>
      <c r="E35" s="130"/>
      <c r="F35" s="131"/>
      <c r="G35" s="40">
        <v>1348100</v>
      </c>
      <c r="H35" s="71">
        <v>488492</v>
      </c>
      <c r="I35" s="33">
        <f t="shared" si="8"/>
        <v>36.23559083154069</v>
      </c>
    </row>
    <row r="36" spans="1:9" ht="12.75">
      <c r="A36" s="134" t="s">
        <v>58</v>
      </c>
      <c r="B36" s="134"/>
      <c r="C36" s="134"/>
      <c r="D36" s="134"/>
      <c r="E36" s="134"/>
      <c r="F36" s="134"/>
      <c r="G36" s="40">
        <v>73100</v>
      </c>
      <c r="H36" s="71">
        <v>0</v>
      </c>
      <c r="I36" s="33">
        <f t="shared" si="8"/>
        <v>0</v>
      </c>
    </row>
    <row r="37" spans="1:9" ht="12.75">
      <c r="A37" s="129" t="s">
        <v>66</v>
      </c>
      <c r="B37" s="130"/>
      <c r="C37" s="130"/>
      <c r="D37" s="130"/>
      <c r="E37" s="130"/>
      <c r="F37" s="131"/>
      <c r="G37" s="40">
        <v>0</v>
      </c>
      <c r="H37" s="71">
        <v>290050</v>
      </c>
      <c r="I37" s="33">
        <v>0</v>
      </c>
    </row>
    <row r="38" spans="1:9" ht="12.75">
      <c r="A38" s="114" t="s">
        <v>59</v>
      </c>
      <c r="B38" s="115"/>
      <c r="C38" s="115"/>
      <c r="D38" s="115"/>
      <c r="E38" s="115"/>
      <c r="F38" s="116"/>
      <c r="G38" s="41">
        <f>G25+G26+G27+G28+G29+G30+G31+G32+G33+G34+G35+G36+G37</f>
        <v>32891100</v>
      </c>
      <c r="H38" s="72">
        <f>H25+H26+H27+H28+H29+H30+H31+H32+H34+H35+H36+H37</f>
        <v>12586817.079999998</v>
      </c>
      <c r="I38" s="33">
        <f t="shared" si="8"/>
        <v>38.26815485040026</v>
      </c>
    </row>
  </sheetData>
  <mergeCells count="35">
    <mergeCell ref="A37:F37"/>
    <mergeCell ref="A33:F33"/>
    <mergeCell ref="A34:F34"/>
    <mergeCell ref="A35:F35"/>
    <mergeCell ref="A36:F36"/>
    <mergeCell ref="A28:F28"/>
    <mergeCell ref="A29:F29"/>
    <mergeCell ref="A31:F31"/>
    <mergeCell ref="A32:F32"/>
    <mergeCell ref="A30:F30"/>
    <mergeCell ref="A38:F38"/>
    <mergeCell ref="T5:U5"/>
    <mergeCell ref="A6:C9"/>
    <mergeCell ref="D6:F8"/>
    <mergeCell ref="S6:U8"/>
    <mergeCell ref="M7:O8"/>
    <mergeCell ref="J7:L8"/>
    <mergeCell ref="G7:I8"/>
    <mergeCell ref="P7:R8"/>
    <mergeCell ref="G6:O6"/>
    <mergeCell ref="A16:C16"/>
    <mergeCell ref="P6:R6"/>
    <mergeCell ref="A10:C10"/>
    <mergeCell ref="A11:C11"/>
    <mergeCell ref="A12:C12"/>
    <mergeCell ref="A17:C17"/>
    <mergeCell ref="A13:C13"/>
    <mergeCell ref="B3:U3"/>
    <mergeCell ref="A22:C22"/>
    <mergeCell ref="A18:C18"/>
    <mergeCell ref="A19:C19"/>
    <mergeCell ref="A20:C20"/>
    <mergeCell ref="A21:C21"/>
    <mergeCell ref="A14:C14"/>
    <mergeCell ref="A15:C15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Admin</cp:lastModifiedBy>
  <cp:lastPrinted>2009-05-12T04:34:53Z</cp:lastPrinted>
  <dcterms:created xsi:type="dcterms:W3CDTF">2006-06-07T06:53:09Z</dcterms:created>
  <dcterms:modified xsi:type="dcterms:W3CDTF">2009-05-26T10:00:50Z</dcterms:modified>
  <cp:category/>
  <cp:version/>
  <cp:contentType/>
  <cp:contentStatus/>
</cp:coreProperties>
</file>