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340" windowHeight="83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<sst xmlns="http://schemas.openxmlformats.org/spreadsheetml/2006/main" count="222" uniqueCount="77">
  <si>
    <t>факт</t>
  </si>
  <si>
    <t>Всего доходов</t>
  </si>
  <si>
    <t>НДФЛ</t>
  </si>
  <si>
    <t>Сельские поселения</t>
  </si>
  <si>
    <t>Всего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</si>
  <si>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</si>
  <si>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</si>
  <si>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</si>
  <si>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</si>
  <si>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</si>
  <si>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</si>
  <si>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</si>
  <si>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</si>
  <si>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</si>
  <si>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Единый с/х налог</t>
  </si>
  <si>
    <t>Налог на имущество физ.лиц</t>
  </si>
  <si>
    <t>Земельный налог</t>
  </si>
  <si>
    <t>Доходы от продажи услуг, оказываемых учреждениями наход.в ведении органов власти поселений</t>
  </si>
  <si>
    <t>Прочие безвозмездные поступления учреждениям, находящимися в ведении органов власти поселений</t>
  </si>
  <si>
    <t>план         год</t>
  </si>
  <si>
    <t>план          год</t>
  </si>
  <si>
    <t>план             год</t>
  </si>
  <si>
    <t xml:space="preserve">                          в том числе</t>
  </si>
  <si>
    <t xml:space="preserve"> % исп-ия</t>
  </si>
  <si>
    <t>всего доходов</t>
  </si>
  <si>
    <t>в том числе</t>
  </si>
  <si>
    <t>всего расходов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</si>
  <si>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</si>
  <si>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</si>
  <si>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</si>
  <si>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</si>
  <si>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</si>
  <si>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>испол-нено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</si>
  <si>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</si>
  <si>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</si>
  <si>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</si>
  <si>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</si>
  <si>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</si>
  <si>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</si>
  <si>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</si>
  <si>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Бюджет района:</t>
  </si>
  <si>
    <t>Консолидированный бюджет</t>
  </si>
  <si>
    <t>доходы от предпринимательской деят-ти</t>
  </si>
  <si>
    <t>в том числе дотации на выравнивание уровня бюджетной обеспеченности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</si>
  <si>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</si>
  <si>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</si>
  <si>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</si>
  <si>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</si>
  <si>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</si>
  <si>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</si>
  <si>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</si>
  <si>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Негативное возд.на окружающую среду</t>
  </si>
  <si>
    <t>Доходы от продажи муниц.имущества</t>
  </si>
  <si>
    <t>Штрафы</t>
  </si>
  <si>
    <t>Итого налог. и неналог. доходы бюджета района</t>
  </si>
  <si>
    <t>Задолженность и перерасчеты по отменным налогам</t>
  </si>
  <si>
    <t>Арендная плата за земли</t>
  </si>
  <si>
    <t>Арендная плата за аренду имущестава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</si>
  <si>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</si>
  <si>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</si>
  <si>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(руб.)</t>
  </si>
  <si>
    <t>Возврат остатков субсидий и субвенций</t>
  </si>
  <si>
    <t>Б-Таябинское</t>
  </si>
  <si>
    <t>Б-Яльчикское</t>
  </si>
  <si>
    <t>Доходы от сдачи в аренду имущества</t>
  </si>
  <si>
    <t>Доходы от арендной платы за земельные участки</t>
  </si>
  <si>
    <t>Дефицит (-),Профицит (+)</t>
  </si>
  <si>
    <t>Исполнение собственных доходов бюджетов сельских поселений Яльчикского района по состоянию на 01.01.2010 года</t>
  </si>
  <si>
    <t>Возврат остатков субсидий и субвенций прошлых лет из бюджетов поселений</t>
  </si>
  <si>
    <t>Сведения об исполнении консолидированного бюджета Яльчикского района по состоянию на 01.01.2010</t>
  </si>
  <si>
    <t>Доходы от продажи земли</t>
  </si>
  <si>
    <t>На 01.01.2009 г.</t>
  </si>
  <si>
    <t>На 01.01.2010 г.</t>
  </si>
  <si>
    <t>Остатки на счетах бюджетов</t>
  </si>
  <si>
    <t>Первоначальный план</t>
  </si>
  <si>
    <t>Уточненный план            год</t>
  </si>
  <si>
    <t>Налог на имущество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</si>
</sst>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.0000"/>
  </numFmts>
  <fonts count="19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9"/>
      <name val="Arial Cyr"/>
      <family val="2"/>
    </font>
    <font>
      <sz val="6"/>
      <name val="Arial Cyr"/>
      <family val="2"/>
    </font>
    <font>
      <b/>
      <sz val="6"/>
      <name val="Arial Cyr"/>
      <family val="2"/>
    </font>
    <font>
      <b/>
      <sz val="9"/>
      <color indexed="10"/>
      <name val="Arial Cyr"/>
      <family val="0"/>
    </font>
    <font>
      <sz val="9"/>
      <name val="Arial Cyr"/>
      <family val="2"/>
    </font>
    <font>
      <b/>
      <sz val="9"/>
      <color indexed="57"/>
      <name val="Arial Cyr"/>
      <family val="0"/>
    </font>
    <font>
      <b/>
      <sz val="8"/>
      <color indexed="8"/>
      <name val="Arial Cyr"/>
      <family val="2"/>
    </font>
    <font>
      <b/>
      <sz val="10"/>
      <color indexed="8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 horizontal="center" wrapText="1"/>
    </xf>
    <xf numFmtId="2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164" fontId="16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64" fontId="9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4" fontId="11" fillId="0" borderId="1" xfId="0" applyNumberFormat="1" applyFont="1" applyFill="1" applyBorder="1" applyAlignment="1">
      <alignment wrapText="1"/>
    </xf>
    <xf numFmtId="164" fontId="9" fillId="0" borderId="1" xfId="0" applyNumberFormat="1" applyFont="1" applyFill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164" fontId="17" fillId="0" borderId="1" xfId="0" applyNumberFormat="1" applyFont="1" applyFill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164" fontId="11" fillId="0" borderId="0" xfId="0" applyNumberFormat="1" applyFont="1" applyFill="1" applyBorder="1" applyAlignment="1">
      <alignment wrapText="1"/>
    </xf>
    <xf numFmtId="2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15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2" fontId="9" fillId="0" borderId="1" xfId="0" applyNumberFormat="1" applyFont="1" applyFill="1" applyBorder="1" applyAlignment="1">
      <alignment wrapText="1"/>
    </xf>
    <xf numFmtId="2" fontId="2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 wrapText="1"/>
    </xf>
    <xf numFmtId="0" fontId="0" fillId="0" borderId="0" xfId="0" applyFont="1" applyAlignment="1">
      <alignment/>
    </xf>
    <xf numFmtId="1" fontId="2" fillId="0" borderId="1" xfId="0" applyNumberFormat="1" applyFont="1" applyFill="1" applyBorder="1" applyAlignment="1">
      <alignment wrapText="1"/>
    </xf>
    <xf numFmtId="1" fontId="3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1" fontId="7" fillId="0" borderId="1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" fontId="7" fillId="0" borderId="5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1" fontId="7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" fontId="7" fillId="0" borderId="6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1" fontId="7" fillId="0" borderId="7" xfId="0" applyNumberFormat="1" applyFont="1" applyBorder="1" applyAlignment="1">
      <alignment/>
    </xf>
    <xf numFmtId="1" fontId="5" fillId="0" borderId="1" xfId="0" applyNumberFormat="1" applyFont="1" applyBorder="1" applyAlignment="1">
      <alignment horizontal="right"/>
    </xf>
    <xf numFmtId="1" fontId="7" fillId="0" borderId="5" xfId="0" applyNumberFormat="1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1" fontId="7" fillId="0" borderId="1" xfId="0" applyNumberFormat="1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2" fontId="7" fillId="0" borderId="5" xfId="0" applyNumberFormat="1" applyFont="1" applyFill="1" applyBorder="1" applyAlignment="1">
      <alignment/>
    </xf>
    <xf numFmtId="164" fontId="7" fillId="0" borderId="5" xfId="0" applyNumberFormat="1" applyFont="1" applyBorder="1" applyAlignment="1">
      <alignment/>
    </xf>
    <xf numFmtId="2" fontId="7" fillId="0" borderId="5" xfId="0" applyNumberFormat="1" applyFont="1" applyBorder="1" applyAlignment="1">
      <alignment/>
    </xf>
    <xf numFmtId="2" fontId="18" fillId="0" borderId="5" xfId="0" applyNumberFormat="1" applyFont="1" applyBorder="1" applyAlignment="1">
      <alignment/>
    </xf>
    <xf numFmtId="3" fontId="2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164" fontId="11" fillId="0" borderId="1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64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0" xfId="0" applyNumberFormat="1" applyFont="1" applyBorder="1" applyAlignment="1">
      <alignment/>
    </xf>
    <xf numFmtId="1" fontId="18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2" fontId="2" fillId="0" borderId="1" xfId="0" applyNumberFormat="1" applyFont="1" applyFill="1" applyBorder="1" applyAlignment="1">
      <alignment wrapText="1"/>
    </xf>
    <xf numFmtId="0" fontId="3" fillId="0" borderId="3" xfId="0" applyFont="1" applyBorder="1" applyAlignment="1">
      <alignment horizontal="left"/>
    </xf>
    <xf numFmtId="0" fontId="11" fillId="0" borderId="3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164" fontId="3" fillId="0" borderId="3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1" fontId="11" fillId="0" borderId="5" xfId="0" applyNumberFormat="1" applyFont="1" applyBorder="1" applyAlignment="1">
      <alignment/>
    </xf>
    <xf numFmtId="1" fontId="11" fillId="0" borderId="6" xfId="0" applyNumberFormat="1" applyFont="1" applyBorder="1" applyAlignment="1">
      <alignment/>
    </xf>
    <xf numFmtId="1" fontId="11" fillId="0" borderId="1" xfId="0" applyNumberFormat="1" applyFont="1" applyBorder="1" applyAlignment="1">
      <alignment/>
    </xf>
    <xf numFmtId="1" fontId="11" fillId="0" borderId="7" xfId="0" applyNumberFormat="1" applyFont="1" applyBorder="1" applyAlignment="1">
      <alignment/>
    </xf>
    <xf numFmtId="0" fontId="0" fillId="0" borderId="8" xfId="0" applyFont="1" applyBorder="1" applyAlignment="1">
      <alignment horizontal="center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3" fillId="0" borderId="1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1" xfId="0" applyBorder="1" applyAlignment="1">
      <alignment/>
    </xf>
    <xf numFmtId="0" fontId="11" fillId="0" borderId="1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4" xfId="0" applyBorder="1" applyAlignment="1">
      <alignment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7" fillId="0" borderId="0" xfId="0" applyFont="1" applyFill="1" applyAlignment="1">
      <alignment horizontal="center" wrapText="1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5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M33"/>
  <sheetViews>
    <sheetView tabSelected="1" workbookViewId="0" topLeftCell="A1">
      <pane xSplit="5" topLeftCell="U1" activePane="topRight" state="frozen"/>
      <selection pane="topLeft" activeCell="A4" sqref="A4"/>
      <selection pane="topRight" activeCell="Y7" sqref="Y7:AA7"/>
    </sheetView>
  </sheetViews>
  <sheetFormatPr defaultColWidth="9.00390625" defaultRowHeight="12.75"/>
  <cols>
    <col min="2" max="2" width="5.75390625" style="0" customWidth="1"/>
    <col min="3" max="3" width="2.125" style="0" customWidth="1"/>
    <col min="4" max="4" width="11.25390625" style="0" customWidth="1"/>
    <col min="5" max="5" width="12.625" style="0" customWidth="1"/>
    <col min="6" max="6" width="6.125" style="0" customWidth="1"/>
    <col min="7" max="7" width="8.00390625" style="0" customWidth="1"/>
    <col min="8" max="8" width="10.875" style="0" customWidth="1"/>
    <col min="9" max="9" width="5.875" style="0" customWidth="1"/>
    <col min="10" max="10" width="7.75390625" style="0" customWidth="1"/>
    <col min="11" max="11" width="10.75390625" style="0" customWidth="1"/>
    <col min="12" max="12" width="5.625" style="0" customWidth="1"/>
    <col min="13" max="13" width="7.125" style="0" customWidth="1"/>
    <col min="14" max="14" width="9.25390625" style="0" customWidth="1"/>
    <col min="15" max="15" width="6.125" style="0" customWidth="1"/>
    <col min="16" max="16" width="10.25390625" style="0" customWidth="1"/>
    <col min="17" max="17" width="10.375" style="0" customWidth="1"/>
    <col min="18" max="18" width="5.75390625" style="0" customWidth="1"/>
    <col min="19" max="19" width="7.25390625" style="0" customWidth="1"/>
    <col min="20" max="20" width="7.00390625" style="0" customWidth="1"/>
    <col min="21" max="21" width="5.625" style="0" customWidth="1"/>
    <col min="22" max="22" width="7.75390625" style="0" customWidth="1"/>
    <col min="24" max="24" width="4.875" style="0" customWidth="1"/>
    <col min="25" max="25" width="7.125" style="0" customWidth="1"/>
    <col min="26" max="26" width="10.625" style="0" customWidth="1"/>
    <col min="27" max="27" width="5.875" style="0" customWidth="1"/>
    <col min="28" max="28" width="8.75390625" style="0" customWidth="1"/>
    <col min="29" max="29" width="8.625" style="0" customWidth="1"/>
    <col min="30" max="30" width="5.25390625" style="0" customWidth="1"/>
    <col min="31" max="31" width="5.875" style="0" customWidth="1"/>
    <col min="32" max="32" width="9.00390625" style="0" customWidth="1"/>
    <col min="33" max="33" width="6.00390625" style="0" customWidth="1"/>
    <col min="34" max="34" width="8.00390625" style="0" customWidth="1"/>
    <col min="35" max="35" width="9.625" style="0" bestFit="1" customWidth="1"/>
    <col min="36" max="36" width="5.625" style="0" customWidth="1"/>
    <col min="37" max="37" width="3.625" style="0" customWidth="1"/>
    <col min="38" max="38" width="7.625" style="0" customWidth="1"/>
    <col min="39" max="39" width="4.75390625" style="0" customWidth="1"/>
  </cols>
  <sheetData>
    <row r="1" ht="3" customHeight="1"/>
    <row r="2" ht="12.75" customHeight="1" hidden="1"/>
    <row r="3" spans="4:30" ht="56.25" customHeight="1">
      <c r="D3" s="144" t="s">
        <v>67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4"/>
      <c r="Z3" s="4"/>
      <c r="AA3" s="4"/>
      <c r="AB3" s="4"/>
      <c r="AC3" s="4"/>
      <c r="AD3" s="4"/>
    </row>
    <row r="6" spans="1:39" ht="12.75">
      <c r="A6" s="143" t="s">
        <v>3</v>
      </c>
      <c r="B6" s="143"/>
      <c r="C6" s="143"/>
      <c r="D6" s="143" t="s">
        <v>1</v>
      </c>
      <c r="E6" s="143"/>
      <c r="F6" s="143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</row>
    <row r="7" spans="1:39" ht="78.75" customHeight="1">
      <c r="A7" s="143"/>
      <c r="B7" s="143"/>
      <c r="C7" s="143"/>
      <c r="D7" s="143"/>
      <c r="E7" s="143"/>
      <c r="F7" s="143"/>
      <c r="G7" s="127" t="s">
        <v>2</v>
      </c>
      <c r="H7" s="127"/>
      <c r="I7" s="128"/>
      <c r="J7" s="127" t="s">
        <v>14</v>
      </c>
      <c r="K7" s="127"/>
      <c r="L7" s="128"/>
      <c r="M7" s="127" t="s">
        <v>76</v>
      </c>
      <c r="N7" s="127"/>
      <c r="O7" s="128"/>
      <c r="P7" s="127" t="s">
        <v>16</v>
      </c>
      <c r="Q7" s="127"/>
      <c r="R7" s="128"/>
      <c r="S7" s="129" t="s">
        <v>46</v>
      </c>
      <c r="T7" s="130"/>
      <c r="U7" s="131"/>
      <c r="V7" s="129" t="s">
        <v>59</v>
      </c>
      <c r="W7" s="130"/>
      <c r="X7" s="131"/>
      <c r="Y7" s="126" t="s">
        <v>56</v>
      </c>
      <c r="Z7" s="127"/>
      <c r="AA7" s="128"/>
      <c r="AB7" s="129" t="s">
        <v>57</v>
      </c>
      <c r="AC7" s="130"/>
      <c r="AD7" s="131"/>
      <c r="AE7" s="129" t="s">
        <v>45</v>
      </c>
      <c r="AF7" s="130"/>
      <c r="AG7" s="131"/>
      <c r="AH7" s="129" t="s">
        <v>44</v>
      </c>
      <c r="AI7" s="132"/>
      <c r="AJ7" s="133"/>
      <c r="AK7" s="125" t="s">
        <v>68</v>
      </c>
      <c r="AL7" s="125"/>
      <c r="AM7" s="125"/>
    </row>
    <row r="8" spans="1:39" ht="51">
      <c r="A8" s="143"/>
      <c r="B8" s="143"/>
      <c r="C8" s="143"/>
      <c r="D8" s="55" t="s">
        <v>21</v>
      </c>
      <c r="E8" s="56" t="s">
        <v>0</v>
      </c>
      <c r="F8" s="57" t="s">
        <v>23</v>
      </c>
      <c r="G8" s="55" t="s">
        <v>75</v>
      </c>
      <c r="H8" s="56" t="s">
        <v>0</v>
      </c>
      <c r="I8" s="57" t="s">
        <v>23</v>
      </c>
      <c r="J8" s="55" t="s">
        <v>75</v>
      </c>
      <c r="K8" s="56" t="s">
        <v>0</v>
      </c>
      <c r="L8" s="57" t="s">
        <v>23</v>
      </c>
      <c r="M8" s="55" t="s">
        <v>75</v>
      </c>
      <c r="N8" s="56" t="s">
        <v>0</v>
      </c>
      <c r="O8" s="57" t="s">
        <v>23</v>
      </c>
      <c r="P8" s="55" t="s">
        <v>75</v>
      </c>
      <c r="Q8" s="56" t="s">
        <v>0</v>
      </c>
      <c r="R8" s="57" t="s">
        <v>23</v>
      </c>
      <c r="S8" s="55" t="s">
        <v>19</v>
      </c>
      <c r="T8" s="56" t="s">
        <v>0</v>
      </c>
      <c r="U8" s="57" t="s">
        <v>23</v>
      </c>
      <c r="V8" s="55" t="s">
        <v>19</v>
      </c>
      <c r="W8" s="56" t="s">
        <v>0</v>
      </c>
      <c r="X8" s="57" t="s">
        <v>23</v>
      </c>
      <c r="Y8" s="55" t="s">
        <v>75</v>
      </c>
      <c r="Z8" s="56" t="s">
        <v>0</v>
      </c>
      <c r="AA8" s="57" t="s">
        <v>23</v>
      </c>
      <c r="AB8" s="55" t="s">
        <v>20</v>
      </c>
      <c r="AC8" s="56" t="s">
        <v>0</v>
      </c>
      <c r="AD8" s="57" t="s">
        <v>23</v>
      </c>
      <c r="AE8" s="55" t="s">
        <v>19</v>
      </c>
      <c r="AF8" s="56" t="s">
        <v>0</v>
      </c>
      <c r="AG8" s="57" t="s">
        <v>23</v>
      </c>
      <c r="AH8" s="55" t="s">
        <v>75</v>
      </c>
      <c r="AI8" s="56" t="s">
        <v>0</v>
      </c>
      <c r="AJ8" s="57" t="s">
        <v>23</v>
      </c>
      <c r="AK8" s="55" t="s">
        <v>19</v>
      </c>
      <c r="AL8" s="56" t="s">
        <v>0</v>
      </c>
      <c r="AM8" s="57" t="s">
        <v>23</v>
      </c>
    </row>
    <row r="9" spans="1:39" s="38" customFormat="1" ht="27.75" customHeight="1">
      <c r="A9" s="136" t="s">
        <v>5</v>
      </c>
      <c r="B9" s="136"/>
      <c r="C9" s="137"/>
      <c r="D9" s="59">
        <f>G9+J9+M9+P9+S9+Y9+AB9+AH9</f>
        <v>485000</v>
      </c>
      <c r="E9" s="59">
        <f>H9+K9+N9+Q9+T9+Z9+AC9+AI9</f>
        <v>551091.1</v>
      </c>
      <c r="F9" s="60">
        <f>E9/D9*100</f>
        <v>113.62703092783504</v>
      </c>
      <c r="G9" s="61">
        <v>90000</v>
      </c>
      <c r="H9" s="62">
        <v>106525.47</v>
      </c>
      <c r="I9" s="63">
        <f aca="true" t="shared" si="0" ref="I9:I18">H9/G9*100</f>
        <v>118.36163333333334</v>
      </c>
      <c r="J9" s="64">
        <v>43400</v>
      </c>
      <c r="K9" s="65">
        <v>47968.9</v>
      </c>
      <c r="L9" s="63">
        <f>K9/J9*100</f>
        <v>110.52741935483871</v>
      </c>
      <c r="M9" s="64">
        <v>58000</v>
      </c>
      <c r="N9" s="62">
        <v>58474.07</v>
      </c>
      <c r="O9" s="63">
        <f>N9/M9*100</f>
        <v>100.81736206896552</v>
      </c>
      <c r="P9" s="64">
        <v>170000</v>
      </c>
      <c r="Q9" s="62">
        <v>213068.34</v>
      </c>
      <c r="R9" s="63">
        <f aca="true" t="shared" si="1" ref="R9:R18">Q9/P9*100</f>
        <v>125.33431764705882</v>
      </c>
      <c r="S9" s="64">
        <v>8200</v>
      </c>
      <c r="T9" s="66">
        <v>8600</v>
      </c>
      <c r="U9" s="63">
        <f>T9/S9*100</f>
        <v>104.8780487804878</v>
      </c>
      <c r="V9" s="63"/>
      <c r="W9" s="63"/>
      <c r="X9" s="63"/>
      <c r="Y9" s="64">
        <v>97000</v>
      </c>
      <c r="Z9" s="62">
        <v>97867.95</v>
      </c>
      <c r="AA9" s="63">
        <f>Z9/Y9*100</f>
        <v>100.89479381443299</v>
      </c>
      <c r="AB9" s="64">
        <v>12600</v>
      </c>
      <c r="AC9" s="62">
        <v>12706.79</v>
      </c>
      <c r="AD9" s="63">
        <f>SUM(AC9/AB9*100)</f>
        <v>100.8475396825397</v>
      </c>
      <c r="AE9" s="64"/>
      <c r="AF9" s="67">
        <v>0</v>
      </c>
      <c r="AG9" s="63">
        <v>0</v>
      </c>
      <c r="AH9" s="63">
        <v>5800</v>
      </c>
      <c r="AI9" s="62">
        <v>5879.58</v>
      </c>
      <c r="AJ9" s="63">
        <f>AI9/AH9*100</f>
        <v>101.37206896551724</v>
      </c>
      <c r="AK9" s="63"/>
      <c r="AL9" s="62"/>
      <c r="AM9" s="63">
        <v>0</v>
      </c>
    </row>
    <row r="10" spans="1:39" s="39" customFormat="1" ht="24.75" customHeight="1">
      <c r="A10" s="138" t="s">
        <v>6</v>
      </c>
      <c r="B10" s="138"/>
      <c r="C10" s="139"/>
      <c r="D10" s="59">
        <f>G10+J10+M10+P10+S10+Y10+AB10+AH10</f>
        <v>425100</v>
      </c>
      <c r="E10" s="59">
        <f>H10+K10+N10+Q10+T10+Z10+AC10+AI10</f>
        <v>447539.0200000001</v>
      </c>
      <c r="F10" s="60">
        <f aca="true" t="shared" si="2" ref="F10:F18">E10/D10*100</f>
        <v>105.27852740531642</v>
      </c>
      <c r="G10" s="61">
        <v>90200</v>
      </c>
      <c r="H10" s="62">
        <v>110827.56</v>
      </c>
      <c r="I10" s="63">
        <f t="shared" si="0"/>
        <v>122.86869179600887</v>
      </c>
      <c r="J10" s="64">
        <v>8900</v>
      </c>
      <c r="K10" s="62">
        <v>8904.59</v>
      </c>
      <c r="L10" s="63">
        <f aca="true" t="shared" si="3" ref="L10:L18">K10/J10*100</f>
        <v>100.05157303370787</v>
      </c>
      <c r="M10" s="64">
        <v>82300</v>
      </c>
      <c r="N10" s="62">
        <v>82366.88</v>
      </c>
      <c r="O10" s="63">
        <f aca="true" t="shared" si="4" ref="O10:O18">N10/M10*100</f>
        <v>100.08126366950182</v>
      </c>
      <c r="P10" s="64">
        <v>186200</v>
      </c>
      <c r="Q10" s="65">
        <v>186237.38</v>
      </c>
      <c r="R10" s="63">
        <f t="shared" si="1"/>
        <v>100.02007518796994</v>
      </c>
      <c r="S10" s="64">
        <v>11300</v>
      </c>
      <c r="T10" s="66">
        <v>12920</v>
      </c>
      <c r="U10" s="63">
        <f aca="true" t="shared" si="5" ref="U10:U18">T10/S10*100</f>
        <v>114.3362831858407</v>
      </c>
      <c r="V10" s="63"/>
      <c r="W10" s="63"/>
      <c r="X10" s="63"/>
      <c r="Y10" s="64">
        <v>37200</v>
      </c>
      <c r="Z10" s="62">
        <v>37259.66</v>
      </c>
      <c r="AA10" s="63">
        <f aca="true" t="shared" si="6" ref="AA10:AA18">Z10/Y10*100</f>
        <v>100.16037634408603</v>
      </c>
      <c r="AB10" s="64"/>
      <c r="AC10" s="62">
        <v>0</v>
      </c>
      <c r="AD10" s="63"/>
      <c r="AE10" s="64"/>
      <c r="AF10" s="67">
        <v>0</v>
      </c>
      <c r="AG10" s="63">
        <v>0</v>
      </c>
      <c r="AH10" s="63">
        <v>9000</v>
      </c>
      <c r="AI10" s="62">
        <v>9022.95</v>
      </c>
      <c r="AJ10" s="63">
        <f aca="true" t="shared" si="7" ref="AJ10:AJ18">AI10/AH10*100</f>
        <v>100.25500000000001</v>
      </c>
      <c r="AK10" s="63"/>
      <c r="AL10" s="62"/>
      <c r="AM10" s="63">
        <v>0</v>
      </c>
    </row>
    <row r="11" spans="1:39" s="39" customFormat="1" ht="24.75" customHeight="1">
      <c r="A11" s="138" t="s">
        <v>7</v>
      </c>
      <c r="B11" s="138"/>
      <c r="C11" s="139"/>
      <c r="D11" s="59">
        <f>G11+J11+M11+P11+S11+Y11+AB11+AE11+AH11</f>
        <v>1052216.8900000001</v>
      </c>
      <c r="E11" s="59">
        <f>H11+K11+N11+Q11+T11+Z11+AC11+AF11+AI11</f>
        <v>1154201.03</v>
      </c>
      <c r="F11" s="60">
        <f t="shared" si="2"/>
        <v>109.69231162978194</v>
      </c>
      <c r="G11" s="69">
        <v>210000</v>
      </c>
      <c r="H11" s="62">
        <v>288101.17</v>
      </c>
      <c r="I11" s="63">
        <f t="shared" si="0"/>
        <v>137.19103333333334</v>
      </c>
      <c r="J11" s="64">
        <v>18100</v>
      </c>
      <c r="K11" s="62">
        <v>18223.44</v>
      </c>
      <c r="L11" s="63">
        <f t="shared" si="3"/>
        <v>100.68198895027625</v>
      </c>
      <c r="M11" s="64">
        <v>89000</v>
      </c>
      <c r="N11" s="62">
        <v>89653.88</v>
      </c>
      <c r="O11" s="63">
        <f t="shared" si="4"/>
        <v>100.73469662921349</v>
      </c>
      <c r="P11" s="98">
        <v>391122.89</v>
      </c>
      <c r="Q11" s="62">
        <v>392246.19</v>
      </c>
      <c r="R11" s="63">
        <f t="shared" si="1"/>
        <v>100.2871987369494</v>
      </c>
      <c r="S11" s="64">
        <v>180300</v>
      </c>
      <c r="T11" s="66">
        <v>181900</v>
      </c>
      <c r="U11" s="63">
        <f t="shared" si="5"/>
        <v>100.88740987243483</v>
      </c>
      <c r="V11" s="63"/>
      <c r="W11" s="63"/>
      <c r="X11" s="63"/>
      <c r="Y11" s="64">
        <v>114500</v>
      </c>
      <c r="Z11" s="62">
        <v>131549.08</v>
      </c>
      <c r="AA11" s="63">
        <f t="shared" si="6"/>
        <v>114.89002620087334</v>
      </c>
      <c r="AB11" s="64">
        <v>5000</v>
      </c>
      <c r="AC11" s="62">
        <v>6098.4</v>
      </c>
      <c r="AD11" s="63">
        <f aca="true" t="shared" si="8" ref="AD11:AD18">SUM(AC11/AB11*100)</f>
        <v>121.96799999999999</v>
      </c>
      <c r="AE11" s="64">
        <v>30894</v>
      </c>
      <c r="AF11" s="67">
        <v>30894.83</v>
      </c>
      <c r="AG11" s="63">
        <v>0</v>
      </c>
      <c r="AH11" s="64">
        <v>13300</v>
      </c>
      <c r="AI11" s="62">
        <v>15534.04</v>
      </c>
      <c r="AJ11" s="63">
        <f t="shared" si="7"/>
        <v>116.79729323308273</v>
      </c>
      <c r="AK11" s="64"/>
      <c r="AL11" s="62"/>
      <c r="AM11" s="63">
        <v>0</v>
      </c>
    </row>
    <row r="12" spans="1:39" s="40" customFormat="1" ht="24.75" customHeight="1">
      <c r="A12" s="134" t="s">
        <v>8</v>
      </c>
      <c r="B12" s="134"/>
      <c r="C12" s="135"/>
      <c r="D12" s="59">
        <f aca="true" t="shared" si="9" ref="D12:D17">G12+J12+M12+P12+S12+Y12+AB12+AH12</f>
        <v>906800</v>
      </c>
      <c r="E12" s="59">
        <f>H12+K12+N12+Q12+T12+W12+Z12+AC12+AI12</f>
        <v>1061990.05</v>
      </c>
      <c r="F12" s="60">
        <f t="shared" si="2"/>
        <v>117.1140328628143</v>
      </c>
      <c r="G12" s="64">
        <v>410000</v>
      </c>
      <c r="H12" s="70">
        <v>460243.1</v>
      </c>
      <c r="I12" s="63">
        <f t="shared" si="0"/>
        <v>112.25441463414634</v>
      </c>
      <c r="J12" s="64">
        <v>20800</v>
      </c>
      <c r="K12" s="65">
        <v>59020.96</v>
      </c>
      <c r="L12" s="63">
        <f t="shared" si="3"/>
        <v>283.75461538461536</v>
      </c>
      <c r="M12" s="64">
        <v>85100</v>
      </c>
      <c r="N12" s="65">
        <v>84757.74</v>
      </c>
      <c r="O12" s="63">
        <f t="shared" si="4"/>
        <v>99.5978143360752</v>
      </c>
      <c r="P12" s="64">
        <v>268000</v>
      </c>
      <c r="Q12" s="62">
        <v>301654.26</v>
      </c>
      <c r="R12" s="63">
        <f t="shared" si="1"/>
        <v>112.55755970149255</v>
      </c>
      <c r="S12" s="64">
        <v>22400</v>
      </c>
      <c r="T12" s="66">
        <v>23300</v>
      </c>
      <c r="U12" s="63">
        <f t="shared" si="5"/>
        <v>104.01785714285714</v>
      </c>
      <c r="V12" s="63"/>
      <c r="W12" s="62">
        <v>12299.15</v>
      </c>
      <c r="X12" s="63"/>
      <c r="Y12" s="64">
        <v>76600</v>
      </c>
      <c r="Z12" s="62">
        <v>96620.19</v>
      </c>
      <c r="AA12" s="63">
        <f t="shared" si="6"/>
        <v>126.1360182767624</v>
      </c>
      <c r="AB12" s="64">
        <v>100</v>
      </c>
      <c r="AC12" s="62">
        <v>215.88</v>
      </c>
      <c r="AD12" s="63">
        <f>AC12/AB12*100</f>
        <v>215.88</v>
      </c>
      <c r="AE12" s="64"/>
      <c r="AF12" s="67">
        <v>0</v>
      </c>
      <c r="AG12" s="63">
        <v>0</v>
      </c>
      <c r="AH12" s="64">
        <v>23800</v>
      </c>
      <c r="AI12" s="62">
        <v>23878.77</v>
      </c>
      <c r="AJ12" s="63">
        <f t="shared" si="7"/>
        <v>100.33096638655464</v>
      </c>
      <c r="AK12" s="64"/>
      <c r="AL12" s="62"/>
      <c r="AM12" s="63">
        <v>0</v>
      </c>
    </row>
    <row r="13" spans="1:39" s="39" customFormat="1" ht="24.75" customHeight="1">
      <c r="A13" s="138" t="s">
        <v>9</v>
      </c>
      <c r="B13" s="138"/>
      <c r="C13" s="139"/>
      <c r="D13" s="59">
        <f t="shared" si="9"/>
        <v>463700</v>
      </c>
      <c r="E13" s="59">
        <f>H13+K13+N13+Q13+T13+Z13+AI13+AL13</f>
        <v>280622.37</v>
      </c>
      <c r="F13" s="60">
        <f t="shared" si="2"/>
        <v>60.518087125296525</v>
      </c>
      <c r="G13" s="71">
        <v>81000</v>
      </c>
      <c r="H13" s="62">
        <v>102721.54</v>
      </c>
      <c r="I13" s="63">
        <f t="shared" si="0"/>
        <v>126.81671604938272</v>
      </c>
      <c r="J13" s="64">
        <v>16800</v>
      </c>
      <c r="K13" s="62">
        <v>16985.96</v>
      </c>
      <c r="L13" s="63">
        <f t="shared" si="3"/>
        <v>101.10690476190476</v>
      </c>
      <c r="M13" s="64">
        <v>74000</v>
      </c>
      <c r="N13" s="65">
        <v>74141.85</v>
      </c>
      <c r="O13" s="63">
        <f t="shared" si="4"/>
        <v>100.19168918918919</v>
      </c>
      <c r="P13" s="64">
        <v>116900</v>
      </c>
      <c r="Q13" s="65">
        <v>184440.54</v>
      </c>
      <c r="R13" s="63">
        <f t="shared" si="1"/>
        <v>157.7763387510693</v>
      </c>
      <c r="S13" s="64">
        <v>5000</v>
      </c>
      <c r="T13" s="72">
        <v>10600</v>
      </c>
      <c r="U13" s="63">
        <f t="shared" si="5"/>
        <v>212</v>
      </c>
      <c r="V13" s="63"/>
      <c r="W13" s="63"/>
      <c r="X13" s="63"/>
      <c r="Y13" s="64">
        <v>165000</v>
      </c>
      <c r="Z13" s="62">
        <v>166866.24</v>
      </c>
      <c r="AA13" s="63">
        <f t="shared" si="6"/>
        <v>101.13105454545455</v>
      </c>
      <c r="AB13" s="64"/>
      <c r="AC13" s="62">
        <v>0</v>
      </c>
      <c r="AD13" s="63"/>
      <c r="AE13" s="64"/>
      <c r="AF13" s="67">
        <v>0</v>
      </c>
      <c r="AG13" s="63">
        <v>0</v>
      </c>
      <c r="AH13" s="64">
        <v>5000</v>
      </c>
      <c r="AI13" s="62">
        <v>14916.24</v>
      </c>
      <c r="AJ13" s="63">
        <f t="shared" si="7"/>
        <v>298.32480000000004</v>
      </c>
      <c r="AK13" s="64"/>
      <c r="AL13" s="66">
        <v>-290050</v>
      </c>
      <c r="AM13" s="63">
        <v>0</v>
      </c>
    </row>
    <row r="14" spans="1:39" s="39" customFormat="1" ht="24.75" customHeight="1">
      <c r="A14" s="138" t="s">
        <v>10</v>
      </c>
      <c r="B14" s="138"/>
      <c r="C14" s="139"/>
      <c r="D14" s="59">
        <f t="shared" si="9"/>
        <v>1065564.47</v>
      </c>
      <c r="E14" s="59">
        <f>H14+K14+N14+Q14+T14+W14+Z14+AC14+AF14+AI14</f>
        <v>1171396.1000000003</v>
      </c>
      <c r="F14" s="60">
        <f t="shared" si="2"/>
        <v>109.93197811860227</v>
      </c>
      <c r="G14" s="61">
        <v>300000</v>
      </c>
      <c r="H14" s="62">
        <v>363163.82</v>
      </c>
      <c r="I14" s="63">
        <f t="shared" si="0"/>
        <v>121.05460666666667</v>
      </c>
      <c r="J14" s="64">
        <v>49600</v>
      </c>
      <c r="K14" s="62">
        <v>49628.67</v>
      </c>
      <c r="L14" s="63">
        <f t="shared" si="3"/>
        <v>100.05780241935483</v>
      </c>
      <c r="M14" s="64">
        <v>117000</v>
      </c>
      <c r="N14" s="65">
        <v>125544.29</v>
      </c>
      <c r="O14" s="63">
        <f t="shared" si="4"/>
        <v>107.30281196581196</v>
      </c>
      <c r="P14" s="98">
        <v>499144.47</v>
      </c>
      <c r="Q14" s="62">
        <v>526538.4</v>
      </c>
      <c r="R14" s="63">
        <f t="shared" si="1"/>
        <v>105.48817659945226</v>
      </c>
      <c r="S14" s="64">
        <v>17040</v>
      </c>
      <c r="T14" s="66">
        <v>18240</v>
      </c>
      <c r="U14" s="63">
        <f t="shared" si="5"/>
        <v>107.04225352112675</v>
      </c>
      <c r="V14" s="63"/>
      <c r="W14" s="62">
        <v>-181.33</v>
      </c>
      <c r="X14" s="63"/>
      <c r="Y14" s="64">
        <v>54700</v>
      </c>
      <c r="Z14" s="62">
        <v>55818.37</v>
      </c>
      <c r="AA14" s="63">
        <f t="shared" si="6"/>
        <v>102.0445521023766</v>
      </c>
      <c r="AB14" s="64">
        <v>10400</v>
      </c>
      <c r="AC14" s="62">
        <v>10513.32</v>
      </c>
      <c r="AD14" s="63">
        <f t="shared" si="8"/>
        <v>101.08961538461539</v>
      </c>
      <c r="AE14" s="64"/>
      <c r="AF14" s="67">
        <v>4443.94</v>
      </c>
      <c r="AG14" s="63">
        <v>0</v>
      </c>
      <c r="AH14" s="64">
        <v>17680</v>
      </c>
      <c r="AI14" s="62">
        <v>17686.62</v>
      </c>
      <c r="AJ14" s="63">
        <f t="shared" si="7"/>
        <v>100.03744343891402</v>
      </c>
      <c r="AK14" s="64"/>
      <c r="AL14" s="62"/>
      <c r="AM14" s="63">
        <v>0</v>
      </c>
    </row>
    <row r="15" spans="1:39" s="39" customFormat="1" ht="26.25" customHeight="1">
      <c r="A15" s="138" t="s">
        <v>11</v>
      </c>
      <c r="B15" s="138"/>
      <c r="C15" s="139"/>
      <c r="D15" s="59">
        <f t="shared" si="9"/>
        <v>565400</v>
      </c>
      <c r="E15" s="59">
        <f>H15+K15+N15+Q15+T15+W15+Z15+AC15+AI15</f>
        <v>678120.1200000001</v>
      </c>
      <c r="F15" s="60">
        <f t="shared" si="2"/>
        <v>119.9363494870888</v>
      </c>
      <c r="G15" s="61">
        <v>90000</v>
      </c>
      <c r="H15" s="62">
        <v>148911.92</v>
      </c>
      <c r="I15" s="63">
        <f t="shared" si="0"/>
        <v>165.4576888888889</v>
      </c>
      <c r="J15" s="64">
        <v>5500</v>
      </c>
      <c r="K15" s="62">
        <v>5613.97</v>
      </c>
      <c r="L15" s="63">
        <f t="shared" si="3"/>
        <v>102.07218181818183</v>
      </c>
      <c r="M15" s="64">
        <v>71600</v>
      </c>
      <c r="N15" s="65">
        <v>72575.75</v>
      </c>
      <c r="O15" s="63">
        <f t="shared" si="4"/>
        <v>101.36277932960893</v>
      </c>
      <c r="P15" s="64">
        <v>264800</v>
      </c>
      <c r="Q15" s="65">
        <v>296314.64</v>
      </c>
      <c r="R15" s="63">
        <f t="shared" si="1"/>
        <v>111.90129909365561</v>
      </c>
      <c r="S15" s="64">
        <v>9400</v>
      </c>
      <c r="T15" s="66">
        <v>11100</v>
      </c>
      <c r="U15" s="63">
        <f t="shared" si="5"/>
        <v>118.08510638297874</v>
      </c>
      <c r="V15" s="63"/>
      <c r="W15" s="62">
        <v>267.41</v>
      </c>
      <c r="X15" s="63"/>
      <c r="Y15" s="64">
        <v>112500</v>
      </c>
      <c r="Z15" s="62">
        <v>118183.66</v>
      </c>
      <c r="AA15" s="63">
        <f t="shared" si="6"/>
        <v>105.05214222222223</v>
      </c>
      <c r="AB15" s="64">
        <v>8000</v>
      </c>
      <c r="AC15" s="62">
        <v>8799.96</v>
      </c>
      <c r="AD15" s="63">
        <f t="shared" si="8"/>
        <v>109.99949999999998</v>
      </c>
      <c r="AE15" s="64"/>
      <c r="AF15" s="67">
        <v>0</v>
      </c>
      <c r="AG15" s="63">
        <v>0</v>
      </c>
      <c r="AH15" s="64">
        <v>3600</v>
      </c>
      <c r="AI15" s="62">
        <v>16352.81</v>
      </c>
      <c r="AJ15" s="63">
        <f t="shared" si="7"/>
        <v>454.2447222222222</v>
      </c>
      <c r="AK15" s="64"/>
      <c r="AL15" s="62"/>
      <c r="AM15" s="63">
        <v>0</v>
      </c>
    </row>
    <row r="16" spans="1:39" s="39" customFormat="1" ht="24.75" customHeight="1">
      <c r="A16" s="138" t="s">
        <v>12</v>
      </c>
      <c r="B16" s="138"/>
      <c r="C16" s="139"/>
      <c r="D16" s="59">
        <f t="shared" si="9"/>
        <v>5813809.86</v>
      </c>
      <c r="E16" s="59">
        <f>H16+K16+N16+Q16+T16+Z16+AC16+AI16</f>
        <v>6213385.149999999</v>
      </c>
      <c r="F16" s="60">
        <f t="shared" si="2"/>
        <v>106.87286477580122</v>
      </c>
      <c r="G16" s="61">
        <v>3812179</v>
      </c>
      <c r="H16" s="62">
        <v>4097302.32</v>
      </c>
      <c r="I16" s="63">
        <f t="shared" si="0"/>
        <v>107.47927418938093</v>
      </c>
      <c r="J16" s="64">
        <v>4400</v>
      </c>
      <c r="K16" s="62">
        <v>4534.44</v>
      </c>
      <c r="L16" s="63">
        <f t="shared" si="3"/>
        <v>103.05545454545452</v>
      </c>
      <c r="M16" s="64">
        <v>224000</v>
      </c>
      <c r="N16" s="62">
        <v>226228.39</v>
      </c>
      <c r="O16" s="63">
        <f t="shared" si="4"/>
        <v>100.99481696428572</v>
      </c>
      <c r="P16" s="64">
        <v>1200000</v>
      </c>
      <c r="Q16" s="62">
        <v>1269515.48</v>
      </c>
      <c r="R16" s="63">
        <f t="shared" si="1"/>
        <v>105.79295666666665</v>
      </c>
      <c r="S16" s="64">
        <v>0</v>
      </c>
      <c r="T16" s="66">
        <v>0</v>
      </c>
      <c r="U16" s="63">
        <v>0</v>
      </c>
      <c r="V16" s="63"/>
      <c r="W16" s="68"/>
      <c r="X16" s="63"/>
      <c r="Y16" s="64">
        <v>83600</v>
      </c>
      <c r="Z16" s="62">
        <v>85492.82</v>
      </c>
      <c r="AA16" s="63">
        <f t="shared" si="6"/>
        <v>102.26413875598087</v>
      </c>
      <c r="AB16" s="98">
        <v>39630.86</v>
      </c>
      <c r="AC16" s="62">
        <v>50068.01</v>
      </c>
      <c r="AD16" s="63">
        <f t="shared" si="8"/>
        <v>126.33591600081351</v>
      </c>
      <c r="AE16" s="64"/>
      <c r="AF16" s="67">
        <v>0</v>
      </c>
      <c r="AG16" s="63">
        <v>0</v>
      </c>
      <c r="AH16" s="64">
        <v>450000</v>
      </c>
      <c r="AI16" s="62">
        <v>480243.69</v>
      </c>
      <c r="AJ16" s="63">
        <f t="shared" si="7"/>
        <v>106.72082</v>
      </c>
      <c r="AK16" s="64"/>
      <c r="AL16" s="62"/>
      <c r="AM16" s="63">
        <v>0</v>
      </c>
    </row>
    <row r="17" spans="1:39" s="39" customFormat="1" ht="27.75" customHeight="1">
      <c r="A17" s="138" t="s">
        <v>13</v>
      </c>
      <c r="B17" s="138"/>
      <c r="C17" s="139"/>
      <c r="D17" s="59">
        <f t="shared" si="9"/>
        <v>1367612</v>
      </c>
      <c r="E17" s="59">
        <f>H17+K17+N17+Q17+T17+Z17+AC17+AI17</f>
        <v>1538817.5800000003</v>
      </c>
      <c r="F17" s="60">
        <f t="shared" si="2"/>
        <v>112.51857836871864</v>
      </c>
      <c r="G17" s="61">
        <v>511112</v>
      </c>
      <c r="H17" s="62">
        <v>576291.9</v>
      </c>
      <c r="I17" s="63">
        <f t="shared" si="0"/>
        <v>112.75256695205749</v>
      </c>
      <c r="J17" s="64">
        <v>8300</v>
      </c>
      <c r="K17" s="62">
        <v>8491.36</v>
      </c>
      <c r="L17" s="63">
        <f t="shared" si="3"/>
        <v>102.30554216867472</v>
      </c>
      <c r="M17" s="64">
        <v>158000</v>
      </c>
      <c r="N17" s="62">
        <v>158704.75</v>
      </c>
      <c r="O17" s="63">
        <f t="shared" si="4"/>
        <v>100.44604430379746</v>
      </c>
      <c r="P17" s="64">
        <v>428000</v>
      </c>
      <c r="Q17" s="62">
        <v>524280.84</v>
      </c>
      <c r="R17" s="63">
        <f t="shared" si="1"/>
        <v>122.49552336448599</v>
      </c>
      <c r="S17" s="64">
        <v>29000</v>
      </c>
      <c r="T17" s="66">
        <v>30420</v>
      </c>
      <c r="U17" s="63">
        <f t="shared" si="5"/>
        <v>104.89655172413792</v>
      </c>
      <c r="V17" s="63"/>
      <c r="W17" s="68"/>
      <c r="X17" s="63"/>
      <c r="Y17" s="64">
        <v>214500</v>
      </c>
      <c r="Z17" s="62">
        <v>221349.12</v>
      </c>
      <c r="AA17" s="63">
        <f t="shared" si="6"/>
        <v>103.19306293706293</v>
      </c>
      <c r="AB17" s="64">
        <v>0</v>
      </c>
      <c r="AC17" s="62">
        <v>0</v>
      </c>
      <c r="AD17" s="63">
        <v>0</v>
      </c>
      <c r="AE17" s="64"/>
      <c r="AF17" s="67">
        <v>0</v>
      </c>
      <c r="AG17" s="63">
        <v>0</v>
      </c>
      <c r="AH17" s="64">
        <v>18700</v>
      </c>
      <c r="AI17" s="62">
        <v>19279.61</v>
      </c>
      <c r="AJ17" s="63">
        <f t="shared" si="7"/>
        <v>103.09951871657755</v>
      </c>
      <c r="AK17" s="64"/>
      <c r="AL17" s="62"/>
      <c r="AM17" s="63">
        <v>0</v>
      </c>
    </row>
    <row r="18" spans="1:39" s="41" customFormat="1" ht="24.75" customHeight="1">
      <c r="A18" s="141" t="s">
        <v>4</v>
      </c>
      <c r="B18" s="141"/>
      <c r="C18" s="142"/>
      <c r="D18" s="59">
        <f>SUM(D9:D17)</f>
        <v>12145203.22</v>
      </c>
      <c r="E18" s="59">
        <f>SUM(E9:E17)</f>
        <v>13097162.520000001</v>
      </c>
      <c r="F18" s="60">
        <f t="shared" si="2"/>
        <v>107.8381504430685</v>
      </c>
      <c r="G18" s="73">
        <f>G9+G10+G11+G12+G13+G14+G15+G16+G17</f>
        <v>5594491</v>
      </c>
      <c r="H18" s="74">
        <f>H9+H10+H11+H12+H13+H14+H15+H16+H17</f>
        <v>6254088.8</v>
      </c>
      <c r="I18" s="63">
        <f t="shared" si="0"/>
        <v>111.79013068391743</v>
      </c>
      <c r="J18" s="75">
        <f>J17+J16+J15+J14+J13+J12+J11+J10+J9</f>
        <v>175800</v>
      </c>
      <c r="K18" s="76">
        <f>K17+K16+K15+K14+K13+K11+K10+K12+K9</f>
        <v>219372.28999999998</v>
      </c>
      <c r="L18" s="63">
        <f t="shared" si="3"/>
        <v>124.7851478953356</v>
      </c>
      <c r="M18" s="73">
        <f>SUM(M9:M17)</f>
        <v>959000</v>
      </c>
      <c r="N18" s="77">
        <f>N9+N10+N11+N12+N13+N14+N15+N16+N17</f>
        <v>972447.6</v>
      </c>
      <c r="O18" s="63">
        <f t="shared" si="4"/>
        <v>101.40225234619396</v>
      </c>
      <c r="P18" s="77">
        <f>SUM(P9:P17)</f>
        <v>3524167.3600000003</v>
      </c>
      <c r="Q18" s="77">
        <f>SUM(Q9:Q17)</f>
        <v>3894296.07</v>
      </c>
      <c r="R18" s="63">
        <f t="shared" si="1"/>
        <v>110.5025860633361</v>
      </c>
      <c r="S18" s="73">
        <f>SUM(S9:S17)</f>
        <v>282640</v>
      </c>
      <c r="T18" s="73">
        <f>T9+T10+T11+T12+T13+T14+T15+T16+T17</f>
        <v>297080</v>
      </c>
      <c r="U18" s="63">
        <f t="shared" si="5"/>
        <v>105.10897254457967</v>
      </c>
      <c r="V18" s="78"/>
      <c r="W18" s="79">
        <f>W12+W14+W15</f>
        <v>12385.23</v>
      </c>
      <c r="X18" s="78"/>
      <c r="Y18" s="73">
        <f>SUM(Y9:Y17)</f>
        <v>955600</v>
      </c>
      <c r="Z18" s="77">
        <f>SUM(Z9:Z17)</f>
        <v>1011007.09</v>
      </c>
      <c r="AA18" s="63">
        <f t="shared" si="6"/>
        <v>105.79814671410632</v>
      </c>
      <c r="AB18" s="80">
        <f>AB9+AB11+AB12+AB13+AB14+AB15+AB16+AB17</f>
        <v>75730.86</v>
      </c>
      <c r="AC18" s="80">
        <f>AC9+AC11+AC12+AC13+AC14+AC15+AC16+AC17</f>
        <v>88402.36000000002</v>
      </c>
      <c r="AD18" s="63">
        <f t="shared" si="8"/>
        <v>116.73228060529091</v>
      </c>
      <c r="AE18" s="73">
        <f>SUM(AE9:AE17)</f>
        <v>30894</v>
      </c>
      <c r="AF18" s="77">
        <f>SUM(AF9:AF17)</f>
        <v>35338.770000000004</v>
      </c>
      <c r="AG18" s="63">
        <v>0</v>
      </c>
      <c r="AH18" s="73">
        <f>SUM(AH9:AH17)</f>
        <v>546880</v>
      </c>
      <c r="AI18" s="77">
        <f>AI9+AI10+AI11+AI12+AI13+AI14+AI15+AI16+AI17</f>
        <v>602794.3099999999</v>
      </c>
      <c r="AJ18" s="63">
        <f t="shared" si="7"/>
        <v>110.22423749268577</v>
      </c>
      <c r="AK18" s="73"/>
      <c r="AL18" s="73">
        <f>SUM(AL13:AL17)</f>
        <v>-290050</v>
      </c>
      <c r="AM18" s="63">
        <v>0</v>
      </c>
    </row>
    <row r="19" spans="1:39" s="41" customFormat="1" ht="24.75" customHeight="1">
      <c r="A19" s="87"/>
      <c r="B19" s="87"/>
      <c r="C19" s="87"/>
      <c r="D19" s="88"/>
      <c r="E19" s="89"/>
      <c r="F19" s="90"/>
      <c r="G19" s="91"/>
      <c r="H19" s="92"/>
      <c r="I19" s="93"/>
      <c r="J19" s="91"/>
      <c r="K19" s="94"/>
      <c r="L19" s="93"/>
      <c r="M19" s="91"/>
      <c r="N19" s="92"/>
      <c r="O19" s="93"/>
      <c r="P19" s="91"/>
      <c r="Q19" s="92"/>
      <c r="R19" s="93"/>
      <c r="S19" s="91"/>
      <c r="T19" s="91"/>
      <c r="U19" s="93"/>
      <c r="V19" s="93"/>
      <c r="W19" s="95"/>
      <c r="X19" s="93"/>
      <c r="Y19" s="91"/>
      <c r="Z19" s="92"/>
      <c r="AA19" s="93"/>
      <c r="AB19" s="96"/>
      <c r="AC19" s="97"/>
      <c r="AD19" s="93"/>
      <c r="AE19" s="91"/>
      <c r="AF19" s="92"/>
      <c r="AG19" s="93"/>
      <c r="AH19" s="91"/>
      <c r="AI19" s="92"/>
      <c r="AJ19" s="93"/>
      <c r="AK19" s="91"/>
      <c r="AL19" s="92"/>
      <c r="AM19" s="93"/>
    </row>
    <row r="20" spans="1:39" s="41" customFormat="1" ht="24.75" customHeight="1">
      <c r="A20" s="87"/>
      <c r="B20" s="87"/>
      <c r="C20" s="87"/>
      <c r="D20" s="88"/>
      <c r="E20" s="89"/>
      <c r="F20" s="90"/>
      <c r="G20" s="91"/>
      <c r="H20" s="92"/>
      <c r="I20" s="93"/>
      <c r="J20" s="91"/>
      <c r="K20" s="94"/>
      <c r="L20" s="93"/>
      <c r="M20" s="91"/>
      <c r="N20" s="92"/>
      <c r="O20" s="93"/>
      <c r="P20" s="91"/>
      <c r="Q20" s="92"/>
      <c r="R20" s="93"/>
      <c r="S20" s="91"/>
      <c r="T20" s="91"/>
      <c r="U20" s="93"/>
      <c r="V20" s="93"/>
      <c r="W20" s="95"/>
      <c r="X20" s="93"/>
      <c r="Y20" s="91"/>
      <c r="Z20" s="92"/>
      <c r="AA20" s="93"/>
      <c r="AB20" s="96"/>
      <c r="AC20" s="97"/>
      <c r="AD20" s="93"/>
      <c r="AE20" s="91"/>
      <c r="AF20" s="92"/>
      <c r="AG20" s="93"/>
      <c r="AH20" s="91"/>
      <c r="AI20" s="92"/>
      <c r="AJ20" s="93"/>
      <c r="AK20" s="91"/>
      <c r="AL20" s="92"/>
      <c r="AM20" s="93"/>
    </row>
    <row r="21" spans="4:23" ht="12.75">
      <c r="D21" s="5"/>
      <c r="E21" s="1"/>
      <c r="F21" s="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W21" s="46"/>
    </row>
    <row r="22" spans="1:12" ht="53.25" customHeight="1">
      <c r="A22" s="123"/>
      <c r="B22" s="124"/>
      <c r="C22" s="124"/>
      <c r="D22" s="117"/>
      <c r="E22" s="117"/>
      <c r="F22" s="118"/>
      <c r="G22" s="129" t="s">
        <v>17</v>
      </c>
      <c r="H22" s="130"/>
      <c r="I22" s="131"/>
      <c r="J22" s="129" t="s">
        <v>18</v>
      </c>
      <c r="K22" s="130"/>
      <c r="L22" s="131"/>
    </row>
    <row r="23" spans="1:12" ht="38.25">
      <c r="A23" s="119"/>
      <c r="B23" s="120"/>
      <c r="C23" s="120"/>
      <c r="D23" s="121"/>
      <c r="E23" s="121"/>
      <c r="F23" s="122"/>
      <c r="G23" s="114" t="s">
        <v>19</v>
      </c>
      <c r="H23" s="115" t="s">
        <v>0</v>
      </c>
      <c r="I23" s="116" t="s">
        <v>23</v>
      </c>
      <c r="J23" s="55" t="s">
        <v>19</v>
      </c>
      <c r="K23" s="56" t="s">
        <v>0</v>
      </c>
      <c r="L23" s="57" t="s">
        <v>23</v>
      </c>
    </row>
    <row r="24" spans="1:12" ht="17.25" customHeight="1">
      <c r="A24" s="136" t="s">
        <v>5</v>
      </c>
      <c r="B24" s="136"/>
      <c r="C24" s="137"/>
      <c r="D24" s="138"/>
      <c r="E24" s="138"/>
      <c r="F24" s="139"/>
      <c r="G24" s="64">
        <v>9500</v>
      </c>
      <c r="H24" s="66">
        <v>9500</v>
      </c>
      <c r="I24" s="63">
        <f aca="true" t="shared" si="10" ref="I24:I33">H24/G24*100</f>
        <v>100</v>
      </c>
      <c r="J24" s="64">
        <v>166200</v>
      </c>
      <c r="K24" s="62">
        <v>170421.52</v>
      </c>
      <c r="L24" s="63">
        <f>K24/J24*100</f>
        <v>102.54002406738869</v>
      </c>
    </row>
    <row r="25" spans="1:12" ht="18" customHeight="1">
      <c r="A25" s="138" t="s">
        <v>6</v>
      </c>
      <c r="B25" s="138"/>
      <c r="C25" s="139"/>
      <c r="D25" s="138"/>
      <c r="E25" s="138"/>
      <c r="F25" s="139"/>
      <c r="G25" s="64">
        <v>25000</v>
      </c>
      <c r="H25" s="66">
        <v>25000</v>
      </c>
      <c r="I25" s="63">
        <f t="shared" si="10"/>
        <v>100</v>
      </c>
      <c r="J25" s="64">
        <v>65000</v>
      </c>
      <c r="K25" s="66">
        <v>65000</v>
      </c>
      <c r="L25" s="63">
        <f aca="true" t="shared" si="11" ref="L25:L33">K25/J25*100</f>
        <v>100</v>
      </c>
    </row>
    <row r="26" spans="1:12" ht="21" customHeight="1">
      <c r="A26" s="138" t="s">
        <v>7</v>
      </c>
      <c r="B26" s="138"/>
      <c r="C26" s="139"/>
      <c r="D26" s="134"/>
      <c r="E26" s="134"/>
      <c r="F26" s="135"/>
      <c r="G26" s="64">
        <v>25540</v>
      </c>
      <c r="H26" s="66">
        <v>25540</v>
      </c>
      <c r="I26" s="63">
        <f t="shared" si="10"/>
        <v>100</v>
      </c>
      <c r="J26" s="64">
        <v>46000</v>
      </c>
      <c r="K26" s="66">
        <v>46000</v>
      </c>
      <c r="L26" s="63">
        <f t="shared" si="11"/>
        <v>100</v>
      </c>
    </row>
    <row r="27" spans="1:12" ht="19.5" customHeight="1">
      <c r="A27" s="134" t="s">
        <v>8</v>
      </c>
      <c r="B27" s="134"/>
      <c r="C27" s="135"/>
      <c r="D27" s="138"/>
      <c r="E27" s="138"/>
      <c r="F27" s="139"/>
      <c r="G27" s="64">
        <v>15000</v>
      </c>
      <c r="H27" s="66">
        <v>15000</v>
      </c>
      <c r="I27" s="63">
        <f t="shared" si="10"/>
        <v>100</v>
      </c>
      <c r="J27" s="64">
        <v>20000</v>
      </c>
      <c r="K27" s="66">
        <v>20000</v>
      </c>
      <c r="L27" s="63">
        <f t="shared" si="11"/>
        <v>100</v>
      </c>
    </row>
    <row r="28" spans="1:12" ht="18.75" customHeight="1">
      <c r="A28" s="138" t="s">
        <v>9</v>
      </c>
      <c r="B28" s="138"/>
      <c r="C28" s="139"/>
      <c r="D28" s="138"/>
      <c r="E28" s="138"/>
      <c r="F28" s="139"/>
      <c r="G28" s="64">
        <v>12000</v>
      </c>
      <c r="H28" s="66">
        <v>12000</v>
      </c>
      <c r="I28" s="63">
        <f t="shared" si="10"/>
        <v>100</v>
      </c>
      <c r="J28" s="64">
        <v>20000</v>
      </c>
      <c r="K28" s="66">
        <v>20000</v>
      </c>
      <c r="L28" s="63">
        <f t="shared" si="11"/>
        <v>100</v>
      </c>
    </row>
    <row r="29" spans="1:12" ht="15.75" customHeight="1">
      <c r="A29" s="138" t="s">
        <v>10</v>
      </c>
      <c r="B29" s="138"/>
      <c r="C29" s="139"/>
      <c r="D29" s="138"/>
      <c r="E29" s="138"/>
      <c r="F29" s="139"/>
      <c r="G29" s="64">
        <v>30150</v>
      </c>
      <c r="H29" s="66">
        <v>30150</v>
      </c>
      <c r="I29" s="63">
        <f t="shared" si="10"/>
        <v>100</v>
      </c>
      <c r="J29" s="64">
        <v>64800</v>
      </c>
      <c r="K29" s="66">
        <v>64800</v>
      </c>
      <c r="L29" s="63">
        <f t="shared" si="11"/>
        <v>100</v>
      </c>
    </row>
    <row r="30" spans="1:12" ht="16.5" customHeight="1">
      <c r="A30" s="138" t="s">
        <v>11</v>
      </c>
      <c r="B30" s="138"/>
      <c r="C30" s="139"/>
      <c r="D30" s="138"/>
      <c r="E30" s="138"/>
      <c r="F30" s="139"/>
      <c r="G30" s="64">
        <v>11000</v>
      </c>
      <c r="H30" s="66">
        <v>11000</v>
      </c>
      <c r="I30" s="63">
        <f t="shared" si="10"/>
        <v>100</v>
      </c>
      <c r="J30" s="64">
        <v>43512</v>
      </c>
      <c r="K30" s="62">
        <v>43511.97</v>
      </c>
      <c r="L30" s="63">
        <f t="shared" si="11"/>
        <v>99.9999310535025</v>
      </c>
    </row>
    <row r="31" spans="1:12" ht="19.5" customHeight="1">
      <c r="A31" s="138" t="s">
        <v>12</v>
      </c>
      <c r="B31" s="138"/>
      <c r="C31" s="139"/>
      <c r="D31" s="138"/>
      <c r="E31" s="138"/>
      <c r="F31" s="139"/>
      <c r="G31" s="64">
        <v>20000</v>
      </c>
      <c r="H31" s="66">
        <v>20000</v>
      </c>
      <c r="I31" s="63">
        <f t="shared" si="10"/>
        <v>100</v>
      </c>
      <c r="J31" s="64">
        <v>1037400</v>
      </c>
      <c r="K31" s="66">
        <v>1037400</v>
      </c>
      <c r="L31" s="63">
        <f t="shared" si="11"/>
        <v>100</v>
      </c>
    </row>
    <row r="32" spans="1:12" ht="15" customHeight="1">
      <c r="A32" s="138" t="s">
        <v>13</v>
      </c>
      <c r="B32" s="138"/>
      <c r="C32" s="139"/>
      <c r="D32" s="141"/>
      <c r="E32" s="141"/>
      <c r="F32" s="142"/>
      <c r="G32" s="64">
        <v>28230</v>
      </c>
      <c r="H32" s="66">
        <v>28230</v>
      </c>
      <c r="I32" s="63">
        <f t="shared" si="10"/>
        <v>100</v>
      </c>
      <c r="J32" s="64">
        <v>20000</v>
      </c>
      <c r="K32" s="66">
        <v>20000</v>
      </c>
      <c r="L32" s="63">
        <f t="shared" si="11"/>
        <v>100</v>
      </c>
    </row>
    <row r="33" spans="1:12" ht="15.75" customHeight="1">
      <c r="A33" s="141" t="s">
        <v>4</v>
      </c>
      <c r="B33" s="141"/>
      <c r="C33" s="141"/>
      <c r="D33" s="140"/>
      <c r="E33" s="140"/>
      <c r="F33" s="140"/>
      <c r="G33" s="75">
        <f>SUM(G24:G32)</f>
        <v>176420</v>
      </c>
      <c r="H33" s="75">
        <f>SUM(H24:H32)</f>
        <v>176420</v>
      </c>
      <c r="I33" s="63">
        <f t="shared" si="10"/>
        <v>100</v>
      </c>
      <c r="J33" s="75">
        <f>SUM(J24:J32)</f>
        <v>1482912</v>
      </c>
      <c r="K33" s="74">
        <f>SUM(K24:K32)</f>
        <v>1487133.49</v>
      </c>
      <c r="L33" s="63">
        <f t="shared" si="11"/>
        <v>100.28467569215165</v>
      </c>
    </row>
  </sheetData>
  <mergeCells count="48">
    <mergeCell ref="J22:L22"/>
    <mergeCell ref="A18:C18"/>
    <mergeCell ref="D6:F7"/>
    <mergeCell ref="A15:C15"/>
    <mergeCell ref="A11:C11"/>
    <mergeCell ref="A12:C12"/>
    <mergeCell ref="A13:C13"/>
    <mergeCell ref="A9:C9"/>
    <mergeCell ref="A16:C16"/>
    <mergeCell ref="A17:C17"/>
    <mergeCell ref="A6:C8"/>
    <mergeCell ref="D3:X3"/>
    <mergeCell ref="A14:C14"/>
    <mergeCell ref="A10:C10"/>
    <mergeCell ref="S7:U7"/>
    <mergeCell ref="V7:X7"/>
    <mergeCell ref="G6:X6"/>
    <mergeCell ref="J7:L7"/>
    <mergeCell ref="M7:O7"/>
    <mergeCell ref="P7:R7"/>
    <mergeCell ref="A32:C32"/>
    <mergeCell ref="A33:C33"/>
    <mergeCell ref="A26:C26"/>
    <mergeCell ref="A27:C27"/>
    <mergeCell ref="A28:C28"/>
    <mergeCell ref="A29:C29"/>
    <mergeCell ref="G7:I7"/>
    <mergeCell ref="D31:F31"/>
    <mergeCell ref="D33:F33"/>
    <mergeCell ref="D27:F27"/>
    <mergeCell ref="G22:I22"/>
    <mergeCell ref="D32:F32"/>
    <mergeCell ref="A22:F23"/>
    <mergeCell ref="D24:F24"/>
    <mergeCell ref="D25:F25"/>
    <mergeCell ref="A31:C31"/>
    <mergeCell ref="D26:F26"/>
    <mergeCell ref="A24:C24"/>
    <mergeCell ref="A25:C25"/>
    <mergeCell ref="A30:C30"/>
    <mergeCell ref="D28:F28"/>
    <mergeCell ref="D29:F29"/>
    <mergeCell ref="D30:F30"/>
    <mergeCell ref="AK7:AM7"/>
    <mergeCell ref="Y7:AA7"/>
    <mergeCell ref="AB7:AD7"/>
    <mergeCell ref="AE7:AG7"/>
    <mergeCell ref="AH7:AJ7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9"/>
  <sheetViews>
    <sheetView workbookViewId="0" topLeftCell="A1">
      <selection activeCell="Y15" sqref="Y15"/>
    </sheetView>
  </sheetViews>
  <sheetFormatPr defaultColWidth="9.00390625" defaultRowHeight="12.75"/>
  <cols>
    <col min="2" max="2" width="4.125" style="0" customWidth="1"/>
    <col min="3" max="3" width="2.00390625" style="0" hidden="1" customWidth="1"/>
    <col min="4" max="4" width="11.75390625" style="0" customWidth="1"/>
    <col min="5" max="5" width="11.125" style="0" customWidth="1"/>
    <col min="6" max="6" width="4.625" style="0" customWidth="1"/>
    <col min="7" max="7" width="9.75390625" style="0" customWidth="1"/>
    <col min="8" max="8" width="11.00390625" style="0" customWidth="1"/>
    <col min="9" max="9" width="5.125" style="0" customWidth="1"/>
    <col min="10" max="10" width="8.875" style="0" customWidth="1"/>
    <col min="11" max="11" width="10.625" style="0" customWidth="1"/>
    <col min="12" max="12" width="4.75390625" style="0" customWidth="1"/>
    <col min="13" max="13" width="12.00390625" style="0" customWidth="1"/>
    <col min="14" max="14" width="10.625" style="0" customWidth="1"/>
    <col min="15" max="15" width="4.625" style="0" customWidth="1"/>
    <col min="16" max="16" width="8.00390625" style="0" customWidth="1"/>
    <col min="18" max="18" width="5.125" style="0" customWidth="1"/>
    <col min="19" max="20" width="11.625" style="0" customWidth="1"/>
    <col min="21" max="21" width="4.875" style="0" customWidth="1"/>
    <col min="22" max="22" width="10.25390625" style="0" customWidth="1"/>
    <col min="23" max="23" width="9.75390625" style="0" customWidth="1"/>
    <col min="24" max="24" width="10.25390625" style="0" customWidth="1"/>
    <col min="25" max="25" width="10.00390625" style="0" customWidth="1"/>
  </cols>
  <sheetData>
    <row r="1" spans="4:18" ht="12.75">
      <c r="D1" s="7"/>
      <c r="E1" s="6"/>
      <c r="F1" s="7"/>
      <c r="G1" s="7"/>
      <c r="H1" s="8"/>
      <c r="I1" s="7"/>
      <c r="J1" s="7"/>
      <c r="K1" s="6"/>
      <c r="L1" s="7"/>
      <c r="M1" s="7"/>
      <c r="N1" s="6"/>
      <c r="O1" s="7"/>
      <c r="P1" s="7"/>
      <c r="Q1" s="7"/>
      <c r="R1" s="7"/>
    </row>
    <row r="2" spans="4:18" ht="12.75">
      <c r="D2" s="7"/>
      <c r="E2" s="6"/>
      <c r="F2" s="7"/>
      <c r="G2" s="7"/>
      <c r="H2" s="8"/>
      <c r="I2" s="7"/>
      <c r="J2" s="7"/>
      <c r="K2" s="6"/>
      <c r="L2" s="7"/>
      <c r="M2" s="7"/>
      <c r="N2" s="6"/>
      <c r="O2" s="7"/>
      <c r="P2" s="7"/>
      <c r="Q2" s="7"/>
      <c r="R2" s="7"/>
    </row>
    <row r="3" spans="1:21" ht="12.75" customHeight="1">
      <c r="A3" s="2"/>
      <c r="B3" s="149" t="s">
        <v>69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</row>
    <row r="4" spans="1:21" ht="12.75">
      <c r="A4" s="2"/>
      <c r="B4" s="2"/>
      <c r="C4" s="2"/>
      <c r="D4" s="9"/>
      <c r="E4" s="10"/>
      <c r="F4" s="9"/>
      <c r="G4" s="9"/>
      <c r="H4" s="11"/>
      <c r="I4" s="9"/>
      <c r="J4" s="9"/>
      <c r="K4" s="10"/>
      <c r="L4" s="9"/>
      <c r="M4" s="9"/>
      <c r="N4" s="10"/>
      <c r="O4" s="9"/>
      <c r="P4" s="9"/>
      <c r="Q4" s="9"/>
      <c r="R4" s="9"/>
      <c r="S4" s="2"/>
      <c r="T4" s="2"/>
      <c r="U4" s="2"/>
    </row>
    <row r="5" spans="1:21" ht="12.75">
      <c r="A5" s="2"/>
      <c r="B5" s="2"/>
      <c r="C5" s="2"/>
      <c r="D5" s="9"/>
      <c r="E5" s="10"/>
      <c r="F5" s="9"/>
      <c r="G5" s="9"/>
      <c r="H5" s="11"/>
      <c r="I5" s="9"/>
      <c r="J5" s="9"/>
      <c r="K5" s="10"/>
      <c r="L5" s="9"/>
      <c r="M5" s="9"/>
      <c r="N5" s="12"/>
      <c r="O5" s="9"/>
      <c r="P5" s="9"/>
      <c r="Q5" s="9"/>
      <c r="R5" s="9"/>
      <c r="S5" s="2"/>
      <c r="T5" s="169" t="s">
        <v>60</v>
      </c>
      <c r="U5" s="170"/>
    </row>
    <row r="6" spans="1:25" ht="22.5" customHeight="1">
      <c r="A6" s="171"/>
      <c r="B6" s="171"/>
      <c r="C6" s="171"/>
      <c r="D6" s="173" t="s">
        <v>24</v>
      </c>
      <c r="E6" s="173"/>
      <c r="F6" s="173"/>
      <c r="G6" s="159" t="s">
        <v>25</v>
      </c>
      <c r="H6" s="160"/>
      <c r="I6" s="160"/>
      <c r="J6" s="160"/>
      <c r="K6" s="160"/>
      <c r="L6" s="160"/>
      <c r="M6" s="160"/>
      <c r="N6" s="160"/>
      <c r="O6" s="160"/>
      <c r="P6" s="159"/>
      <c r="Q6" s="160"/>
      <c r="R6" s="161"/>
      <c r="S6" s="173" t="s">
        <v>26</v>
      </c>
      <c r="T6" s="174"/>
      <c r="U6" s="174"/>
      <c r="V6" s="173" t="s">
        <v>66</v>
      </c>
      <c r="W6" s="174"/>
      <c r="X6" s="173" t="s">
        <v>73</v>
      </c>
      <c r="Y6" s="174"/>
    </row>
    <row r="7" spans="1:25" ht="12.75" customHeight="1">
      <c r="A7" s="171"/>
      <c r="B7" s="171"/>
      <c r="C7" s="171"/>
      <c r="D7" s="173"/>
      <c r="E7" s="173"/>
      <c r="F7" s="173"/>
      <c r="G7" s="173" t="s">
        <v>27</v>
      </c>
      <c r="H7" s="173"/>
      <c r="I7" s="173"/>
      <c r="J7" s="173" t="s">
        <v>42</v>
      </c>
      <c r="K7" s="173"/>
      <c r="L7" s="173"/>
      <c r="M7" s="173" t="s">
        <v>28</v>
      </c>
      <c r="N7" s="173"/>
      <c r="O7" s="173"/>
      <c r="P7" s="153" t="s">
        <v>43</v>
      </c>
      <c r="Q7" s="154"/>
      <c r="R7" s="155"/>
      <c r="S7" s="173"/>
      <c r="T7" s="174"/>
      <c r="U7" s="174"/>
      <c r="V7" s="173"/>
      <c r="W7" s="174"/>
      <c r="X7" s="173"/>
      <c r="Y7" s="174"/>
    </row>
    <row r="8" spans="1:25" ht="30" customHeight="1">
      <c r="A8" s="171"/>
      <c r="B8" s="171"/>
      <c r="C8" s="171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56"/>
      <c r="Q8" s="157"/>
      <c r="R8" s="158"/>
      <c r="S8" s="174"/>
      <c r="T8" s="174"/>
      <c r="U8" s="174"/>
      <c r="V8" s="174"/>
      <c r="W8" s="174"/>
      <c r="X8" s="174"/>
      <c r="Y8" s="174"/>
    </row>
    <row r="9" spans="1:25" ht="33.75">
      <c r="A9" s="172"/>
      <c r="B9" s="172"/>
      <c r="C9" s="172"/>
      <c r="D9" s="14" t="s">
        <v>29</v>
      </c>
      <c r="E9" s="14" t="s">
        <v>30</v>
      </c>
      <c r="F9" s="15" t="s">
        <v>31</v>
      </c>
      <c r="G9" s="14" t="s">
        <v>29</v>
      </c>
      <c r="H9" s="16" t="s">
        <v>30</v>
      </c>
      <c r="I9" s="15" t="s">
        <v>31</v>
      </c>
      <c r="J9" s="14" t="s">
        <v>29</v>
      </c>
      <c r="K9" s="16" t="s">
        <v>32</v>
      </c>
      <c r="L9" s="15" t="s">
        <v>31</v>
      </c>
      <c r="M9" s="14" t="s">
        <v>29</v>
      </c>
      <c r="N9" s="16" t="s">
        <v>30</v>
      </c>
      <c r="O9" s="15" t="s">
        <v>31</v>
      </c>
      <c r="P9" s="14" t="s">
        <v>29</v>
      </c>
      <c r="Q9" s="16" t="s">
        <v>30</v>
      </c>
      <c r="R9" s="15" t="s">
        <v>31</v>
      </c>
      <c r="S9" s="13" t="s">
        <v>29</v>
      </c>
      <c r="T9" s="13" t="s">
        <v>30</v>
      </c>
      <c r="U9" s="17" t="s">
        <v>31</v>
      </c>
      <c r="V9" s="13" t="s">
        <v>29</v>
      </c>
      <c r="W9" s="13" t="s">
        <v>30</v>
      </c>
      <c r="X9" s="13" t="s">
        <v>71</v>
      </c>
      <c r="Y9" s="13" t="s">
        <v>72</v>
      </c>
    </row>
    <row r="10" spans="1:25" ht="12.75">
      <c r="A10" s="162">
        <v>1</v>
      </c>
      <c r="B10" s="162"/>
      <c r="C10" s="162"/>
      <c r="D10" s="18">
        <v>2</v>
      </c>
      <c r="E10" s="18">
        <v>3</v>
      </c>
      <c r="F10" s="19">
        <v>4</v>
      </c>
      <c r="G10" s="18">
        <v>5</v>
      </c>
      <c r="H10" s="18">
        <v>6</v>
      </c>
      <c r="I10" s="19">
        <v>7</v>
      </c>
      <c r="J10" s="18">
        <v>8</v>
      </c>
      <c r="K10" s="18">
        <v>9</v>
      </c>
      <c r="L10" s="19">
        <v>10</v>
      </c>
      <c r="M10" s="18">
        <v>11</v>
      </c>
      <c r="N10" s="18">
        <v>12</v>
      </c>
      <c r="O10" s="19">
        <v>13</v>
      </c>
      <c r="P10" s="19">
        <v>14</v>
      </c>
      <c r="Q10" s="19">
        <v>15</v>
      </c>
      <c r="R10" s="19">
        <v>16</v>
      </c>
      <c r="S10" s="18">
        <v>17</v>
      </c>
      <c r="T10" s="18">
        <v>18</v>
      </c>
      <c r="U10" s="19">
        <v>19</v>
      </c>
      <c r="V10" s="84">
        <v>20</v>
      </c>
      <c r="W10" s="84">
        <v>21</v>
      </c>
      <c r="X10" s="84">
        <v>22</v>
      </c>
      <c r="Y10" s="84">
        <v>23</v>
      </c>
    </row>
    <row r="11" spans="1:25" ht="12.75" customHeight="1">
      <c r="A11" s="146" t="s">
        <v>62</v>
      </c>
      <c r="B11" s="147"/>
      <c r="C11" s="148"/>
      <c r="D11" s="52">
        <f>G11+J11+M11</f>
        <v>3571418.8</v>
      </c>
      <c r="E11" s="42">
        <f aca="true" t="shared" si="0" ref="E11:E19">H11+K11+N11</f>
        <v>3641731.42</v>
      </c>
      <c r="F11" s="28">
        <f aca="true" t="shared" si="1" ref="F11:F19">E11/D11*100</f>
        <v>101.96875874652393</v>
      </c>
      <c r="G11" s="47">
        <v>485000</v>
      </c>
      <c r="H11" s="42">
        <v>551091.1</v>
      </c>
      <c r="I11" s="28">
        <f aca="true" t="shared" si="2" ref="I11:I19">H11/G11*100</f>
        <v>113.62703092783504</v>
      </c>
      <c r="J11" s="81">
        <v>175700</v>
      </c>
      <c r="K11" s="42">
        <v>179921.52</v>
      </c>
      <c r="L11" s="28">
        <f>K11/J11*100</f>
        <v>102.40268639726806</v>
      </c>
      <c r="M11" s="52">
        <v>2910718.8</v>
      </c>
      <c r="N11" s="42">
        <v>2910718.8</v>
      </c>
      <c r="O11" s="28">
        <f aca="true" t="shared" si="3" ref="O11:O19">N11/M11*100</f>
        <v>100</v>
      </c>
      <c r="P11" s="47">
        <v>1408700</v>
      </c>
      <c r="Q11" s="27">
        <v>1408700</v>
      </c>
      <c r="R11" s="28">
        <f aca="true" t="shared" si="4" ref="R11:R19">Q11/P11*100</f>
        <v>100</v>
      </c>
      <c r="S11" s="50">
        <v>3514770.8</v>
      </c>
      <c r="T11" s="45">
        <v>3432218.37</v>
      </c>
      <c r="U11" s="31">
        <f>T11/S11*100</f>
        <v>97.65127131476113</v>
      </c>
      <c r="V11" s="83">
        <f>D11-S11</f>
        <v>56648</v>
      </c>
      <c r="W11" s="43">
        <f>E11-T11</f>
        <v>209513.0499999998</v>
      </c>
      <c r="X11" s="83">
        <v>75405.87</v>
      </c>
      <c r="Y11" s="43">
        <v>284918.92</v>
      </c>
    </row>
    <row r="12" spans="1:25" ht="12.75" customHeight="1">
      <c r="A12" s="146" t="s">
        <v>63</v>
      </c>
      <c r="B12" s="147"/>
      <c r="C12" s="148"/>
      <c r="D12" s="52">
        <f aca="true" t="shared" si="5" ref="D12:D21">G12+J12+M12</f>
        <v>3963037.56</v>
      </c>
      <c r="E12" s="42">
        <f t="shared" si="0"/>
        <v>3985476.58</v>
      </c>
      <c r="F12" s="28">
        <f t="shared" si="1"/>
        <v>100.56620760364432</v>
      </c>
      <c r="G12" s="47">
        <v>425100</v>
      </c>
      <c r="H12" s="42">
        <v>447539.02</v>
      </c>
      <c r="I12" s="28">
        <f t="shared" si="2"/>
        <v>105.2785274053164</v>
      </c>
      <c r="J12" s="81">
        <v>90000</v>
      </c>
      <c r="K12" s="42">
        <v>90000</v>
      </c>
      <c r="L12" s="28">
        <f aca="true" t="shared" si="6" ref="L12:L19">K12/J12*100</f>
        <v>100</v>
      </c>
      <c r="M12" s="52">
        <v>3447937.56</v>
      </c>
      <c r="N12" s="42">
        <v>3447937.56</v>
      </c>
      <c r="O12" s="28">
        <f t="shared" si="3"/>
        <v>100</v>
      </c>
      <c r="P12" s="47">
        <v>2293400</v>
      </c>
      <c r="Q12" s="27">
        <v>2293400</v>
      </c>
      <c r="R12" s="28">
        <f t="shared" si="4"/>
        <v>100</v>
      </c>
      <c r="S12" s="50">
        <v>3972577.56</v>
      </c>
      <c r="T12" s="45">
        <v>3943624.15</v>
      </c>
      <c r="U12" s="31">
        <f aca="true" t="shared" si="7" ref="U12:U22">T12/S12*100</f>
        <v>99.27116816317111</v>
      </c>
      <c r="V12" s="83">
        <f aca="true" t="shared" si="8" ref="V12:V22">D12-S12</f>
        <v>-9540</v>
      </c>
      <c r="W12" s="43">
        <f aca="true" t="shared" si="9" ref="W12:W22">E12-T12</f>
        <v>41852.43000000017</v>
      </c>
      <c r="X12" s="83">
        <v>134213.43</v>
      </c>
      <c r="Y12" s="43">
        <v>176065.86</v>
      </c>
    </row>
    <row r="13" spans="1:25" ht="12.75" customHeight="1">
      <c r="A13" s="146" t="s">
        <v>33</v>
      </c>
      <c r="B13" s="147"/>
      <c r="C13" s="148"/>
      <c r="D13" s="52">
        <f t="shared" si="5"/>
        <v>6636731.7299999995</v>
      </c>
      <c r="E13" s="42">
        <f t="shared" si="0"/>
        <v>6723715.87</v>
      </c>
      <c r="F13" s="28">
        <f t="shared" si="1"/>
        <v>101.31064722123399</v>
      </c>
      <c r="G13" s="99">
        <v>1052216.89</v>
      </c>
      <c r="H13" s="42">
        <v>1154201.03</v>
      </c>
      <c r="I13" s="28">
        <f t="shared" si="2"/>
        <v>109.69231162978197</v>
      </c>
      <c r="J13" s="81">
        <v>71540</v>
      </c>
      <c r="K13" s="42">
        <v>71540</v>
      </c>
      <c r="L13" s="28">
        <f t="shared" si="6"/>
        <v>100</v>
      </c>
      <c r="M13" s="52">
        <v>5512974.84</v>
      </c>
      <c r="N13" s="42">
        <v>5497974.84</v>
      </c>
      <c r="O13" s="28">
        <f t="shared" si="3"/>
        <v>99.72791459356633</v>
      </c>
      <c r="P13" s="47">
        <v>2628300</v>
      </c>
      <c r="Q13" s="27">
        <v>2628300</v>
      </c>
      <c r="R13" s="28">
        <f t="shared" si="4"/>
        <v>100</v>
      </c>
      <c r="S13" s="50">
        <v>6679814.84</v>
      </c>
      <c r="T13" s="45">
        <v>6621848.72</v>
      </c>
      <c r="U13" s="31">
        <f t="shared" si="7"/>
        <v>99.1322196589509</v>
      </c>
      <c r="V13" s="83">
        <f t="shared" si="8"/>
        <v>-43083.110000000335</v>
      </c>
      <c r="W13" s="43">
        <f t="shared" si="9"/>
        <v>101867.15000000037</v>
      </c>
      <c r="X13" s="83">
        <v>43083.11</v>
      </c>
      <c r="Y13" s="43">
        <v>144950.26</v>
      </c>
    </row>
    <row r="14" spans="1:25" ht="12.75" customHeight="1">
      <c r="A14" s="146" t="s">
        <v>34</v>
      </c>
      <c r="B14" s="147"/>
      <c r="C14" s="148"/>
      <c r="D14" s="52">
        <f t="shared" si="5"/>
        <v>5651630.95</v>
      </c>
      <c r="E14" s="42">
        <f t="shared" si="0"/>
        <v>5806821</v>
      </c>
      <c r="F14" s="28">
        <f t="shared" si="1"/>
        <v>102.74593389718767</v>
      </c>
      <c r="G14" s="47">
        <v>906800</v>
      </c>
      <c r="H14" s="42">
        <v>1061990.05</v>
      </c>
      <c r="I14" s="28">
        <f t="shared" si="2"/>
        <v>117.1140328628143</v>
      </c>
      <c r="J14" s="81">
        <v>35000</v>
      </c>
      <c r="K14" s="42">
        <v>35000</v>
      </c>
      <c r="L14" s="28">
        <f t="shared" si="6"/>
        <v>100</v>
      </c>
      <c r="M14" s="52">
        <v>4709830.95</v>
      </c>
      <c r="N14" s="42">
        <v>4709830.95</v>
      </c>
      <c r="O14" s="28">
        <f t="shared" si="3"/>
        <v>100</v>
      </c>
      <c r="P14" s="47">
        <v>3082800</v>
      </c>
      <c r="Q14" s="27">
        <v>3082800</v>
      </c>
      <c r="R14" s="28">
        <f t="shared" si="4"/>
        <v>100</v>
      </c>
      <c r="S14" s="50">
        <v>5769907.99</v>
      </c>
      <c r="T14" s="45">
        <v>5629445.36</v>
      </c>
      <c r="U14" s="31">
        <f t="shared" si="7"/>
        <v>97.56560017519448</v>
      </c>
      <c r="V14" s="83">
        <f t="shared" si="8"/>
        <v>-118277.04000000004</v>
      </c>
      <c r="W14" s="43">
        <f t="shared" si="9"/>
        <v>177375.63999999966</v>
      </c>
      <c r="X14" s="83">
        <v>144694.98</v>
      </c>
      <c r="Y14" s="43">
        <v>322070.62</v>
      </c>
    </row>
    <row r="15" spans="1:25" ht="13.5" customHeight="1">
      <c r="A15" s="146" t="s">
        <v>35</v>
      </c>
      <c r="B15" s="147"/>
      <c r="C15" s="148"/>
      <c r="D15" s="52">
        <f t="shared" si="5"/>
        <v>3696546.3</v>
      </c>
      <c r="E15" s="42">
        <f t="shared" si="0"/>
        <v>3513468.67</v>
      </c>
      <c r="F15" s="28">
        <f t="shared" si="1"/>
        <v>95.04733296590929</v>
      </c>
      <c r="G15" s="47">
        <v>463700</v>
      </c>
      <c r="H15" s="42">
        <v>280622.37</v>
      </c>
      <c r="I15" s="28">
        <f t="shared" si="2"/>
        <v>60.518087125296525</v>
      </c>
      <c r="J15" s="81">
        <v>32000</v>
      </c>
      <c r="K15" s="42">
        <v>32000</v>
      </c>
      <c r="L15" s="28">
        <f t="shared" si="6"/>
        <v>100</v>
      </c>
      <c r="M15" s="52">
        <v>3200846.3</v>
      </c>
      <c r="N15" s="42">
        <v>3200846.3</v>
      </c>
      <c r="O15" s="28">
        <f>N15/M15*100</f>
        <v>100</v>
      </c>
      <c r="P15" s="47">
        <v>2055800</v>
      </c>
      <c r="Q15" s="27">
        <v>2055800</v>
      </c>
      <c r="R15" s="28">
        <f>Q15/P15*100</f>
        <v>100</v>
      </c>
      <c r="S15" s="50">
        <v>3610138.3</v>
      </c>
      <c r="T15" s="45">
        <v>3566472.63</v>
      </c>
      <c r="U15" s="31">
        <f t="shared" si="7"/>
        <v>98.7904709910975</v>
      </c>
      <c r="V15" s="83">
        <f t="shared" si="8"/>
        <v>86408</v>
      </c>
      <c r="W15" s="43">
        <f t="shared" si="9"/>
        <v>-53003.95999999996</v>
      </c>
      <c r="X15" s="83">
        <v>270301.91</v>
      </c>
      <c r="Y15" s="43">
        <v>217297.95</v>
      </c>
    </row>
    <row r="16" spans="1:25" ht="12.75" customHeight="1">
      <c r="A16" s="146" t="s">
        <v>36</v>
      </c>
      <c r="B16" s="147"/>
      <c r="C16" s="148"/>
      <c r="D16" s="52">
        <f t="shared" si="5"/>
        <v>6246790.27</v>
      </c>
      <c r="E16" s="42">
        <f t="shared" si="0"/>
        <v>6352621.9</v>
      </c>
      <c r="F16" s="28">
        <f t="shared" si="1"/>
        <v>101.69417613567488</v>
      </c>
      <c r="G16" s="99">
        <v>1065564.47</v>
      </c>
      <c r="H16" s="42">
        <v>1171396.1</v>
      </c>
      <c r="I16" s="28">
        <f t="shared" si="2"/>
        <v>109.93197811860225</v>
      </c>
      <c r="J16" s="81">
        <v>94950</v>
      </c>
      <c r="K16" s="42">
        <v>94950</v>
      </c>
      <c r="L16" s="28">
        <f t="shared" si="6"/>
        <v>100</v>
      </c>
      <c r="M16" s="52">
        <v>5086275.8</v>
      </c>
      <c r="N16" s="42">
        <v>5086275.8</v>
      </c>
      <c r="O16" s="28">
        <f t="shared" si="3"/>
        <v>100</v>
      </c>
      <c r="P16" s="47">
        <v>2330400</v>
      </c>
      <c r="Q16" s="27">
        <v>2330400</v>
      </c>
      <c r="R16" s="28">
        <f t="shared" si="4"/>
        <v>100</v>
      </c>
      <c r="S16" s="50">
        <v>6358125.8</v>
      </c>
      <c r="T16" s="45">
        <v>6318509.21</v>
      </c>
      <c r="U16" s="31">
        <f t="shared" si="7"/>
        <v>99.37691402708641</v>
      </c>
      <c r="V16" s="83">
        <f t="shared" si="8"/>
        <v>-111335.53000000026</v>
      </c>
      <c r="W16" s="43">
        <f t="shared" si="9"/>
        <v>34112.69000000041</v>
      </c>
      <c r="X16" s="83">
        <v>111335.53</v>
      </c>
      <c r="Y16" s="43">
        <v>145448.22</v>
      </c>
    </row>
    <row r="17" spans="1:25" ht="12.75" customHeight="1">
      <c r="A17" s="146" t="s">
        <v>37</v>
      </c>
      <c r="B17" s="147"/>
      <c r="C17" s="148"/>
      <c r="D17" s="52">
        <f t="shared" si="5"/>
        <v>2670238.92</v>
      </c>
      <c r="E17" s="42">
        <f t="shared" si="0"/>
        <v>2782959.01</v>
      </c>
      <c r="F17" s="28">
        <f t="shared" si="1"/>
        <v>104.22134847768602</v>
      </c>
      <c r="G17" s="47">
        <v>565400</v>
      </c>
      <c r="H17" s="42">
        <v>678120.12</v>
      </c>
      <c r="I17" s="28">
        <f t="shared" si="2"/>
        <v>119.93634948708878</v>
      </c>
      <c r="J17" s="81">
        <v>54512</v>
      </c>
      <c r="K17" s="42">
        <v>54511.97</v>
      </c>
      <c r="L17" s="28">
        <f t="shared" si="6"/>
        <v>99.99994496624596</v>
      </c>
      <c r="M17" s="52">
        <v>2050326.92</v>
      </c>
      <c r="N17" s="42">
        <v>2050326.92</v>
      </c>
      <c r="O17" s="28">
        <f t="shared" si="3"/>
        <v>100</v>
      </c>
      <c r="P17" s="47">
        <v>1459100</v>
      </c>
      <c r="Q17" s="27">
        <v>1459100</v>
      </c>
      <c r="R17" s="28">
        <f t="shared" si="4"/>
        <v>100</v>
      </c>
      <c r="S17" s="50">
        <v>2539608.92</v>
      </c>
      <c r="T17" s="45">
        <v>2453587.96</v>
      </c>
      <c r="U17" s="31">
        <f t="shared" si="7"/>
        <v>96.61282651346177</v>
      </c>
      <c r="V17" s="83">
        <f t="shared" si="8"/>
        <v>130630</v>
      </c>
      <c r="W17" s="43">
        <f t="shared" si="9"/>
        <v>329371.0499999998</v>
      </c>
      <c r="X17" s="83">
        <v>24380.89</v>
      </c>
      <c r="Y17" s="43">
        <v>353751.94</v>
      </c>
    </row>
    <row r="18" spans="1:25" ht="12.75" customHeight="1">
      <c r="A18" s="146" t="s">
        <v>38</v>
      </c>
      <c r="B18" s="147"/>
      <c r="C18" s="148"/>
      <c r="D18" s="52">
        <f t="shared" si="5"/>
        <v>25821956.06</v>
      </c>
      <c r="E18" s="42">
        <f t="shared" si="0"/>
        <v>26133541.65</v>
      </c>
      <c r="F18" s="28">
        <f t="shared" si="1"/>
        <v>101.20666919762391</v>
      </c>
      <c r="G18" s="99">
        <v>5813809.86</v>
      </c>
      <c r="H18" s="42">
        <v>6213385.45</v>
      </c>
      <c r="I18" s="28">
        <f>H18/G18*100</f>
        <v>106.87286993592873</v>
      </c>
      <c r="J18" s="81">
        <v>1057400</v>
      </c>
      <c r="K18" s="42">
        <v>1057400</v>
      </c>
      <c r="L18" s="28">
        <f t="shared" si="6"/>
        <v>100</v>
      </c>
      <c r="M18" s="52">
        <v>18950746.2</v>
      </c>
      <c r="N18" s="42">
        <v>18862756.2</v>
      </c>
      <c r="O18" s="28">
        <f t="shared" si="3"/>
        <v>99.53569110645364</v>
      </c>
      <c r="P18" s="47">
        <v>3181800</v>
      </c>
      <c r="Q18" s="27">
        <v>3181800</v>
      </c>
      <c r="R18" s="28">
        <f t="shared" si="4"/>
        <v>100</v>
      </c>
      <c r="S18" s="50">
        <v>27634553.97</v>
      </c>
      <c r="T18" s="45">
        <v>27532762.89</v>
      </c>
      <c r="U18" s="31">
        <f t="shared" si="7"/>
        <v>99.63165289329257</v>
      </c>
      <c r="V18" s="83">
        <f t="shared" si="8"/>
        <v>-1812597.9100000001</v>
      </c>
      <c r="W18" s="43">
        <f t="shared" si="9"/>
        <v>-1399221.240000002</v>
      </c>
      <c r="X18" s="83">
        <v>1812597.091</v>
      </c>
      <c r="Y18" s="43">
        <v>413376.67</v>
      </c>
    </row>
    <row r="19" spans="1:25" ht="12.75" customHeight="1">
      <c r="A19" s="146" t="s">
        <v>39</v>
      </c>
      <c r="B19" s="147"/>
      <c r="C19" s="148"/>
      <c r="D19" s="52">
        <f>G19+J19+M19</f>
        <v>8654197.8</v>
      </c>
      <c r="E19" s="42">
        <f t="shared" si="0"/>
        <v>8817479.379999999</v>
      </c>
      <c r="F19" s="28">
        <f t="shared" si="1"/>
        <v>101.88673270213442</v>
      </c>
      <c r="G19" s="47">
        <v>1367612</v>
      </c>
      <c r="H19" s="42">
        <v>1538817.58</v>
      </c>
      <c r="I19" s="28">
        <f t="shared" si="2"/>
        <v>112.51857836871861</v>
      </c>
      <c r="J19" s="81">
        <v>48230</v>
      </c>
      <c r="K19" s="42">
        <v>48230</v>
      </c>
      <c r="L19" s="28">
        <f t="shared" si="6"/>
        <v>100</v>
      </c>
      <c r="M19" s="52">
        <v>7238355.8</v>
      </c>
      <c r="N19" s="42">
        <v>7230431.8</v>
      </c>
      <c r="O19" s="28">
        <f t="shared" si="3"/>
        <v>99.89052762507198</v>
      </c>
      <c r="P19" s="47">
        <v>3985400</v>
      </c>
      <c r="Q19" s="27">
        <v>3985400</v>
      </c>
      <c r="R19" s="28">
        <f t="shared" si="4"/>
        <v>100</v>
      </c>
      <c r="S19" s="50">
        <v>8777734.66</v>
      </c>
      <c r="T19" s="45">
        <v>8622843.18</v>
      </c>
      <c r="U19" s="31">
        <f t="shared" si="7"/>
        <v>98.23540485102794</v>
      </c>
      <c r="V19" s="83">
        <f t="shared" si="8"/>
        <v>-123536.8599999994</v>
      </c>
      <c r="W19" s="43">
        <f t="shared" si="9"/>
        <v>194636.19999999925</v>
      </c>
      <c r="X19" s="83">
        <v>123536.86</v>
      </c>
      <c r="Y19" s="43">
        <v>318173.06</v>
      </c>
    </row>
    <row r="20" spans="1:25" ht="12.75" customHeight="1">
      <c r="A20" s="146" t="s">
        <v>58</v>
      </c>
      <c r="B20" s="147"/>
      <c r="C20" s="148"/>
      <c r="D20" s="53">
        <f>D11+D12+D13+D14+D15+D16+D17+D18+D19</f>
        <v>66912548.39</v>
      </c>
      <c r="E20" s="42">
        <f>H20+K20+N20</f>
        <v>67757815.48</v>
      </c>
      <c r="F20" s="28">
        <f>E20/D20*100</f>
        <v>101.26324151498962</v>
      </c>
      <c r="G20" s="106">
        <f>SUM(G11:G19)</f>
        <v>12145203.219999999</v>
      </c>
      <c r="H20" s="42">
        <f>H11+H12+H13+H14+H15+H16+H17+H18+H19</f>
        <v>13097162.82</v>
      </c>
      <c r="I20" s="28">
        <f>H20/G20*100</f>
        <v>107.83815291317951</v>
      </c>
      <c r="J20" s="82">
        <v>1659332</v>
      </c>
      <c r="K20" s="42">
        <f>K11+K12+K13+K14+K15+K16+K17+K18+K19</f>
        <v>1663553.49</v>
      </c>
      <c r="L20" s="28">
        <f>K20/J20*100</f>
        <v>100.25440900314102</v>
      </c>
      <c r="M20" s="53">
        <f>SUM(M11:M19)</f>
        <v>53108013.17</v>
      </c>
      <c r="N20" s="42">
        <f>N11+N12+N13+N14+N15+N16+N17+N18+N19</f>
        <v>52997099.17</v>
      </c>
      <c r="O20" s="28">
        <f>N20/M20*100</f>
        <v>99.79115392691314</v>
      </c>
      <c r="P20" s="48">
        <f>SUM(P11:P19)</f>
        <v>22425700</v>
      </c>
      <c r="Q20" s="32">
        <f>Q11+Q12+Q13+Q14+Q15+Q16+Q17+Q18+Q19</f>
        <v>22425700</v>
      </c>
      <c r="R20" s="28">
        <f>Q20/P20*100</f>
        <v>100</v>
      </c>
      <c r="S20" s="51">
        <f>S11+S12+S13+S14+S15+S16+S17+S18+S19</f>
        <v>68857232.84</v>
      </c>
      <c r="T20" s="45">
        <f>SUM(T11:T19)</f>
        <v>68121312.47</v>
      </c>
      <c r="U20" s="31">
        <f t="shared" si="7"/>
        <v>98.93123737384273</v>
      </c>
      <c r="V20" s="85">
        <f t="shared" si="8"/>
        <v>-1944684.450000003</v>
      </c>
      <c r="W20" s="44">
        <f t="shared" si="9"/>
        <v>-363496.98999999464</v>
      </c>
      <c r="X20" s="85">
        <f>SUM(X11:X19)</f>
        <v>2739549.671</v>
      </c>
      <c r="Y20" s="44">
        <f>SUM(Y11:Y19)</f>
        <v>2376053.5</v>
      </c>
    </row>
    <row r="21" spans="1:25" ht="12.75" customHeight="1">
      <c r="A21" s="146" t="s">
        <v>40</v>
      </c>
      <c r="B21" s="147"/>
      <c r="C21" s="148"/>
      <c r="D21" s="52">
        <f t="shared" si="5"/>
        <v>321093449.14</v>
      </c>
      <c r="E21" s="49">
        <f>H21+K21+N21</f>
        <v>326284334.07</v>
      </c>
      <c r="F21" s="28">
        <f>E21/D21*100</f>
        <v>101.61662747835653</v>
      </c>
      <c r="G21" s="99">
        <v>33182325.74</v>
      </c>
      <c r="H21" s="42">
        <v>39495966.9</v>
      </c>
      <c r="I21" s="28">
        <f>H21/G21*100</f>
        <v>119.0271206710178</v>
      </c>
      <c r="J21" s="81">
        <v>10297175</v>
      </c>
      <c r="K21" s="42">
        <v>10355903.59</v>
      </c>
      <c r="L21" s="28">
        <f>K21/J21*100</f>
        <v>100.57033691279405</v>
      </c>
      <c r="M21" s="52">
        <v>277613948.4</v>
      </c>
      <c r="N21" s="42">
        <v>276432463.58</v>
      </c>
      <c r="O21" s="28">
        <f>N21/M21*100</f>
        <v>99.57441446050915</v>
      </c>
      <c r="P21" s="47">
        <v>62100300</v>
      </c>
      <c r="Q21" s="27">
        <v>62100300</v>
      </c>
      <c r="R21" s="28">
        <f>Q21/P21*100</f>
        <v>100</v>
      </c>
      <c r="S21" s="50">
        <v>322659772.47</v>
      </c>
      <c r="T21" s="45">
        <v>320709062.6</v>
      </c>
      <c r="U21" s="31">
        <f t="shared" si="7"/>
        <v>99.39542823852287</v>
      </c>
      <c r="V21" s="83">
        <f t="shared" si="8"/>
        <v>-1566323.330000043</v>
      </c>
      <c r="W21" s="43">
        <f t="shared" si="9"/>
        <v>5575271.469999969</v>
      </c>
      <c r="X21" s="83">
        <v>1765784.8</v>
      </c>
      <c r="Y21" s="43">
        <v>7341056.27</v>
      </c>
    </row>
    <row r="22" spans="1:25" ht="28.5" customHeight="1">
      <c r="A22" s="150" t="s">
        <v>41</v>
      </c>
      <c r="B22" s="151"/>
      <c r="C22" s="152"/>
      <c r="D22" s="53">
        <f>D20+D21-M20</f>
        <v>334897984.35999995</v>
      </c>
      <c r="E22" s="42">
        <f>E20+E21-N20</f>
        <v>341045050.38</v>
      </c>
      <c r="F22" s="28">
        <f>E22/D22*100</f>
        <v>101.83550403617605</v>
      </c>
      <c r="G22" s="106">
        <f>G20+G21</f>
        <v>45327528.95999999</v>
      </c>
      <c r="H22" s="42">
        <f>H20+H21</f>
        <v>52593129.72</v>
      </c>
      <c r="I22" s="28">
        <f>H22/G22*100</f>
        <v>116.02911282989119</v>
      </c>
      <c r="J22" s="82">
        <f>J20+J21</f>
        <v>11956507</v>
      </c>
      <c r="K22" s="42">
        <f>K20+K21</f>
        <v>12019457.08</v>
      </c>
      <c r="L22" s="28">
        <f>K22/J22*100</f>
        <v>100.52649222720316</v>
      </c>
      <c r="M22" s="53">
        <f>M21</f>
        <v>277613948.4</v>
      </c>
      <c r="N22" s="54">
        <f>N21</f>
        <v>276432463.58</v>
      </c>
      <c r="O22" s="28">
        <f>N22/M22*100</f>
        <v>99.57441446050915</v>
      </c>
      <c r="P22" s="48">
        <f>P21</f>
        <v>62100300</v>
      </c>
      <c r="Q22" s="30">
        <f>Q21</f>
        <v>62100300</v>
      </c>
      <c r="R22" s="28">
        <f>Q22/P22*100</f>
        <v>100</v>
      </c>
      <c r="S22" s="50">
        <f>S20+S21-M20</f>
        <v>338408992.14000005</v>
      </c>
      <c r="T22" s="45">
        <f>T20+T21-N20</f>
        <v>335833275.90000004</v>
      </c>
      <c r="U22" s="31">
        <f t="shared" si="7"/>
        <v>99.2388747640209</v>
      </c>
      <c r="V22" s="83">
        <f t="shared" si="8"/>
        <v>-3511007.7800000906</v>
      </c>
      <c r="W22" s="43">
        <f t="shared" si="9"/>
        <v>5211774.4799999595</v>
      </c>
      <c r="X22" s="83">
        <f>SUM(X20:X21)</f>
        <v>4505334.471</v>
      </c>
      <c r="Y22" s="43">
        <f>SUM(Y20:Y21)</f>
        <v>9717109.77</v>
      </c>
    </row>
    <row r="23" spans="1:21" ht="12.75">
      <c r="A23" s="2"/>
      <c r="B23" s="2"/>
      <c r="C23" s="2"/>
      <c r="D23" s="20"/>
      <c r="E23" s="21"/>
      <c r="F23" s="20"/>
      <c r="G23" s="22"/>
      <c r="H23" s="11"/>
      <c r="I23" s="37"/>
      <c r="J23" s="9"/>
      <c r="K23" s="10"/>
      <c r="L23" s="9"/>
      <c r="M23" s="9"/>
      <c r="N23" s="10"/>
      <c r="O23" s="9"/>
      <c r="P23" s="9"/>
      <c r="Q23" s="9"/>
      <c r="R23" s="9"/>
      <c r="S23" s="2"/>
      <c r="T23" s="2"/>
      <c r="U23" s="2"/>
    </row>
    <row r="24" spans="1:21" ht="0.75" customHeight="1">
      <c r="A24" s="23"/>
      <c r="B24" s="23"/>
      <c r="C24" s="23"/>
      <c r="D24" s="24"/>
      <c r="E24" s="24"/>
      <c r="F24" s="25"/>
      <c r="G24" s="25"/>
      <c r="H24" s="26"/>
      <c r="I24" s="37"/>
      <c r="J24" s="25"/>
      <c r="K24" s="24"/>
      <c r="L24" s="25"/>
      <c r="M24" s="25"/>
      <c r="N24" s="24"/>
      <c r="O24" s="25"/>
      <c r="P24" s="25"/>
      <c r="Q24" s="25"/>
      <c r="R24" s="25"/>
      <c r="S24" s="2"/>
      <c r="T24" s="2"/>
      <c r="U24" s="2"/>
    </row>
    <row r="25" spans="1:21" ht="12.75" customHeight="1">
      <c r="A25" s="23"/>
      <c r="B25" s="23"/>
      <c r="C25" s="23"/>
      <c r="D25" s="24"/>
      <c r="E25" s="24"/>
      <c r="F25" s="25"/>
      <c r="G25" s="25"/>
      <c r="H25" s="26"/>
      <c r="I25" s="37"/>
      <c r="J25" s="25"/>
      <c r="K25" s="24"/>
      <c r="L25" s="25"/>
      <c r="M25" s="25"/>
      <c r="N25" s="24"/>
      <c r="O25" s="25"/>
      <c r="P25" s="25"/>
      <c r="Q25" s="25"/>
      <c r="R25" s="25"/>
      <c r="S25" s="2"/>
      <c r="T25" s="2"/>
      <c r="U25" s="2"/>
    </row>
    <row r="26" spans="1:9" ht="12.75">
      <c r="A26" s="33" t="s">
        <v>47</v>
      </c>
      <c r="B26" s="34"/>
      <c r="C26" s="34"/>
      <c r="D26" s="34"/>
      <c r="E26" s="34"/>
      <c r="F26" s="35"/>
      <c r="G26" s="36">
        <v>23011000</v>
      </c>
      <c r="H26" s="43">
        <v>28510306.52</v>
      </c>
      <c r="I26" s="86">
        <f aca="true" t="shared" si="10" ref="I26:I39">H26/G26*100</f>
        <v>123.89859858328624</v>
      </c>
    </row>
    <row r="27" spans="1:9" ht="12.75">
      <c r="A27" s="33" t="s">
        <v>48</v>
      </c>
      <c r="B27" s="34"/>
      <c r="C27" s="34"/>
      <c r="D27" s="34"/>
      <c r="E27" s="34"/>
      <c r="F27" s="35"/>
      <c r="G27" s="36">
        <v>5200000</v>
      </c>
      <c r="H27" s="43">
        <v>5320737.72</v>
      </c>
      <c r="I27" s="86">
        <f t="shared" si="10"/>
        <v>102.32187923076923</v>
      </c>
    </row>
    <row r="28" spans="1:9" ht="12.75">
      <c r="A28" s="36" t="s">
        <v>14</v>
      </c>
      <c r="B28" s="33"/>
      <c r="C28" s="34"/>
      <c r="D28" s="34"/>
      <c r="E28" s="34"/>
      <c r="F28" s="35"/>
      <c r="G28" s="36">
        <v>175800</v>
      </c>
      <c r="H28" s="43">
        <v>219372.29</v>
      </c>
      <c r="I28" s="86">
        <f t="shared" si="10"/>
        <v>124.78514789533561</v>
      </c>
    </row>
    <row r="29" spans="1:9" ht="12.75">
      <c r="A29" s="163" t="s">
        <v>49</v>
      </c>
      <c r="B29" s="164"/>
      <c r="C29" s="164"/>
      <c r="D29" s="164"/>
      <c r="E29" s="164"/>
      <c r="F29" s="165"/>
      <c r="G29" s="36">
        <v>390000</v>
      </c>
      <c r="H29" s="43">
        <v>399510.87</v>
      </c>
      <c r="I29" s="86">
        <f t="shared" si="10"/>
        <v>102.43868461538462</v>
      </c>
    </row>
    <row r="30" spans="1:9" ht="12.75">
      <c r="A30" s="163" t="s">
        <v>50</v>
      </c>
      <c r="B30" s="164"/>
      <c r="C30" s="164"/>
      <c r="D30" s="164"/>
      <c r="E30" s="164"/>
      <c r="F30" s="165"/>
      <c r="G30" s="36">
        <v>950000</v>
      </c>
      <c r="H30" s="36">
        <v>1013525.84</v>
      </c>
      <c r="I30" s="86">
        <f t="shared" si="10"/>
        <v>106.68693052631579</v>
      </c>
    </row>
    <row r="31" spans="1:9" ht="12.75">
      <c r="A31" s="163" t="s">
        <v>55</v>
      </c>
      <c r="B31" s="175"/>
      <c r="C31" s="175"/>
      <c r="D31" s="175"/>
      <c r="E31" s="175"/>
      <c r="F31" s="176"/>
      <c r="G31" s="36">
        <v>0</v>
      </c>
      <c r="H31" s="43">
        <v>5883.9</v>
      </c>
      <c r="I31" s="86">
        <v>0</v>
      </c>
    </row>
    <row r="32" spans="1:9" ht="12.75">
      <c r="A32" s="163" t="s">
        <v>65</v>
      </c>
      <c r="B32" s="164"/>
      <c r="C32" s="164"/>
      <c r="D32" s="164"/>
      <c r="E32" s="164"/>
      <c r="F32" s="165"/>
      <c r="G32" s="36">
        <v>955600</v>
      </c>
      <c r="H32" s="43">
        <v>1011008.7</v>
      </c>
      <c r="I32" s="86">
        <f t="shared" si="10"/>
        <v>105.79831519464211</v>
      </c>
    </row>
    <row r="33" spans="1:9" ht="12.75">
      <c r="A33" s="163" t="s">
        <v>64</v>
      </c>
      <c r="B33" s="164"/>
      <c r="C33" s="164"/>
      <c r="D33" s="164"/>
      <c r="E33" s="164"/>
      <c r="F33" s="165"/>
      <c r="G33" s="36">
        <v>74000</v>
      </c>
      <c r="H33" s="36">
        <v>102180.71</v>
      </c>
      <c r="I33" s="86">
        <f t="shared" si="10"/>
        <v>138.08204054054053</v>
      </c>
    </row>
    <row r="34" spans="1:9" ht="12.75">
      <c r="A34" s="163" t="s">
        <v>51</v>
      </c>
      <c r="B34" s="164"/>
      <c r="C34" s="164"/>
      <c r="D34" s="164"/>
      <c r="E34" s="164"/>
      <c r="F34" s="165"/>
      <c r="G34" s="36">
        <v>140000</v>
      </c>
      <c r="H34" s="43">
        <v>192621.3</v>
      </c>
      <c r="I34" s="86">
        <f t="shared" si="10"/>
        <v>137.58664285714283</v>
      </c>
    </row>
    <row r="35" spans="1:9" ht="12.75">
      <c r="A35" s="163" t="s">
        <v>70</v>
      </c>
      <c r="B35" s="164"/>
      <c r="C35" s="164"/>
      <c r="D35" s="164"/>
      <c r="E35" s="164"/>
      <c r="F35" s="165"/>
      <c r="G35" s="36">
        <v>546880</v>
      </c>
      <c r="H35" s="36">
        <v>602794.65</v>
      </c>
      <c r="I35" s="86">
        <f t="shared" si="10"/>
        <v>110.22429966354595</v>
      </c>
    </row>
    <row r="36" spans="1:9" ht="12.75">
      <c r="A36" s="163" t="s">
        <v>52</v>
      </c>
      <c r="B36" s="164"/>
      <c r="C36" s="164"/>
      <c r="D36" s="164"/>
      <c r="E36" s="164"/>
      <c r="F36" s="165"/>
      <c r="G36" s="36">
        <v>8045.74</v>
      </c>
      <c r="H36" s="43">
        <v>8746</v>
      </c>
      <c r="I36" s="86">
        <f t="shared" si="10"/>
        <v>108.70348780845515</v>
      </c>
    </row>
    <row r="37" spans="1:9" ht="12.75">
      <c r="A37" s="163" t="s">
        <v>53</v>
      </c>
      <c r="B37" s="164"/>
      <c r="C37" s="164"/>
      <c r="D37" s="164"/>
      <c r="E37" s="164"/>
      <c r="F37" s="165"/>
      <c r="G37" s="36">
        <v>1731000</v>
      </c>
      <c r="H37" s="43">
        <v>1819228.4</v>
      </c>
      <c r="I37" s="86">
        <f t="shared" si="10"/>
        <v>105.09696129404969</v>
      </c>
    </row>
    <row r="38" spans="1:9" ht="12.75">
      <c r="A38" s="163" t="s">
        <v>61</v>
      </c>
      <c r="B38" s="164"/>
      <c r="C38" s="164"/>
      <c r="D38" s="164"/>
      <c r="E38" s="164"/>
      <c r="F38" s="165"/>
      <c r="G38" s="36">
        <v>0</v>
      </c>
      <c r="H38" s="43">
        <v>290050</v>
      </c>
      <c r="I38" s="86">
        <v>0</v>
      </c>
    </row>
    <row r="39" spans="1:9" ht="17.25" customHeight="1">
      <c r="A39" s="166" t="s">
        <v>54</v>
      </c>
      <c r="B39" s="167"/>
      <c r="C39" s="167"/>
      <c r="D39" s="167"/>
      <c r="E39" s="167"/>
      <c r="F39" s="168"/>
      <c r="G39" s="44">
        <f>SUM(G26:G38)</f>
        <v>33182325.74</v>
      </c>
      <c r="H39" s="44">
        <f>SUM(H26:H38)</f>
        <v>39495966.9</v>
      </c>
      <c r="I39" s="29">
        <f t="shared" si="10"/>
        <v>119.0271206710178</v>
      </c>
    </row>
  </sheetData>
  <mergeCells count="37">
    <mergeCell ref="X6:Y8"/>
    <mergeCell ref="V6:W8"/>
    <mergeCell ref="A38:F38"/>
    <mergeCell ref="A35:F35"/>
    <mergeCell ref="A37:F37"/>
    <mergeCell ref="A29:F29"/>
    <mergeCell ref="A30:F30"/>
    <mergeCell ref="A33:F33"/>
    <mergeCell ref="A34:F34"/>
    <mergeCell ref="A31:F31"/>
    <mergeCell ref="A32:F32"/>
    <mergeCell ref="A39:F39"/>
    <mergeCell ref="A36:F36"/>
    <mergeCell ref="T5:U5"/>
    <mergeCell ref="A6:C9"/>
    <mergeCell ref="D6:F8"/>
    <mergeCell ref="S6:U8"/>
    <mergeCell ref="M7:O8"/>
    <mergeCell ref="J7:L8"/>
    <mergeCell ref="G7:I8"/>
    <mergeCell ref="P7:R8"/>
    <mergeCell ref="G6:O6"/>
    <mergeCell ref="A16:C16"/>
    <mergeCell ref="P6:R6"/>
    <mergeCell ref="A10:C10"/>
    <mergeCell ref="A11:C11"/>
    <mergeCell ref="A12:C12"/>
    <mergeCell ref="A17:C17"/>
    <mergeCell ref="A13:C13"/>
    <mergeCell ref="B3:U3"/>
    <mergeCell ref="A22:C22"/>
    <mergeCell ref="A18:C18"/>
    <mergeCell ref="A19:C19"/>
    <mergeCell ref="A20:C20"/>
    <mergeCell ref="A21:C21"/>
    <mergeCell ref="A14:C14"/>
    <mergeCell ref="A15:C15"/>
  </mergeCells>
  <printOptions/>
  <pageMargins left="0.1968503937007874" right="0" top="0.7874015748031497" bottom="0.3937007874015748" header="0.5118110236220472" footer="0.5118110236220472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S33"/>
  <sheetViews>
    <sheetView workbookViewId="0" topLeftCell="A9">
      <selection activeCell="AM7" sqref="AM7:AP7"/>
    </sheetView>
  </sheetViews>
  <sheetFormatPr defaultColWidth="9.00390625" defaultRowHeight="12.75"/>
  <cols>
    <col min="2" max="2" width="5.75390625" style="0" customWidth="1"/>
    <col min="3" max="3" width="2.875" style="0" customWidth="1"/>
    <col min="4" max="4" width="11.25390625" style="0" customWidth="1"/>
    <col min="5" max="5" width="12.625" style="0" customWidth="1"/>
    <col min="6" max="6" width="6.125" style="0" customWidth="1"/>
    <col min="7" max="7" width="8.625" style="0" customWidth="1"/>
    <col min="8" max="8" width="8.25390625" style="0" customWidth="1"/>
    <col min="9" max="9" width="10.25390625" style="0" customWidth="1"/>
    <col min="10" max="10" width="5.875" style="0" customWidth="1"/>
    <col min="11" max="11" width="6.75390625" style="0" customWidth="1"/>
    <col min="12" max="12" width="9.00390625" style="0" customWidth="1"/>
    <col min="13" max="13" width="10.25390625" style="0" customWidth="1"/>
    <col min="14" max="14" width="5.625" style="0" customWidth="1"/>
    <col min="15" max="15" width="8.875" style="0" customWidth="1"/>
    <col min="16" max="16" width="8.375" style="0" customWidth="1"/>
    <col min="17" max="17" width="9.25390625" style="0" customWidth="1"/>
    <col min="18" max="18" width="6.125" style="0" customWidth="1"/>
    <col min="19" max="19" width="8.25390625" style="0" customWidth="1"/>
    <col min="20" max="20" width="11.375" style="0" customWidth="1"/>
    <col min="21" max="21" width="10.375" style="0" customWidth="1"/>
    <col min="22" max="22" width="5.75390625" style="0" customWidth="1"/>
    <col min="23" max="23" width="7.25390625" style="0" customWidth="1"/>
    <col min="24" max="24" width="7.625" style="0" customWidth="1"/>
    <col min="25" max="25" width="5.625" style="0" customWidth="1"/>
    <col min="26" max="26" width="7.75390625" style="0" customWidth="1"/>
    <col min="29" max="29" width="9.625" style="0" bestFit="1" customWidth="1"/>
    <col min="30" max="30" width="7.875" style="0" customWidth="1"/>
    <col min="31" max="31" width="10.625" style="0" customWidth="1"/>
    <col min="32" max="32" width="5.875" style="0" customWidth="1"/>
    <col min="33" max="33" width="9.375" style="0" customWidth="1"/>
    <col min="34" max="34" width="8.625" style="0" customWidth="1"/>
    <col min="35" max="35" width="5.25390625" style="0" customWidth="1"/>
    <col min="36" max="37" width="9.00390625" style="0" customWidth="1"/>
    <col min="38" max="38" width="6.00390625" style="0" customWidth="1"/>
    <col min="39" max="39" width="8.25390625" style="0" customWidth="1"/>
    <col min="40" max="40" width="8.00390625" style="0" customWidth="1"/>
    <col min="41" max="41" width="9.625" style="0" bestFit="1" customWidth="1"/>
    <col min="42" max="42" width="5.625" style="0" customWidth="1"/>
    <col min="43" max="43" width="8.00390625" style="0" customWidth="1"/>
    <col min="44" max="44" width="7.75390625" style="0" customWidth="1"/>
    <col min="45" max="45" width="5.625" style="0" customWidth="1"/>
  </cols>
  <sheetData>
    <row r="1" ht="3" customHeight="1"/>
    <row r="2" ht="12.75" customHeight="1" hidden="1"/>
    <row r="3" spans="4:35" ht="56.25" customHeight="1">
      <c r="D3" s="144" t="s">
        <v>67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4"/>
      <c r="AH3" s="4"/>
      <c r="AI3" s="4"/>
    </row>
    <row r="6" spans="1:45" ht="12.75">
      <c r="A6" s="143" t="s">
        <v>3</v>
      </c>
      <c r="B6" s="143"/>
      <c r="C6" s="143"/>
      <c r="D6" s="143" t="s">
        <v>1</v>
      </c>
      <c r="E6" s="143"/>
      <c r="F6" s="126"/>
      <c r="G6" s="126" t="s">
        <v>22</v>
      </c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77"/>
    </row>
    <row r="7" spans="1:45" ht="75.75" customHeight="1">
      <c r="A7" s="143"/>
      <c r="B7" s="143"/>
      <c r="C7" s="143"/>
      <c r="D7" s="143"/>
      <c r="E7" s="143"/>
      <c r="F7" s="143"/>
      <c r="G7" s="126" t="s">
        <v>2</v>
      </c>
      <c r="H7" s="178"/>
      <c r="I7" s="178"/>
      <c r="J7" s="179"/>
      <c r="K7" s="126" t="s">
        <v>14</v>
      </c>
      <c r="L7" s="178"/>
      <c r="M7" s="178"/>
      <c r="N7" s="179"/>
      <c r="O7" s="129" t="s">
        <v>15</v>
      </c>
      <c r="P7" s="178"/>
      <c r="Q7" s="178"/>
      <c r="R7" s="179"/>
      <c r="S7" s="126" t="s">
        <v>16</v>
      </c>
      <c r="T7" s="178"/>
      <c r="U7" s="178"/>
      <c r="V7" s="179"/>
      <c r="W7" s="129" t="s">
        <v>46</v>
      </c>
      <c r="X7" s="130"/>
      <c r="Y7" s="131"/>
      <c r="Z7" s="129" t="s">
        <v>59</v>
      </c>
      <c r="AA7" s="130"/>
      <c r="AB7" s="131"/>
      <c r="AC7" s="126" t="s">
        <v>56</v>
      </c>
      <c r="AD7" s="178"/>
      <c r="AE7" s="178"/>
      <c r="AF7" s="179"/>
      <c r="AG7" s="129" t="s">
        <v>57</v>
      </c>
      <c r="AH7" s="130"/>
      <c r="AI7" s="131"/>
      <c r="AJ7" s="180" t="s">
        <v>45</v>
      </c>
      <c r="AK7" s="181"/>
      <c r="AL7" s="182"/>
      <c r="AM7" s="129" t="s">
        <v>44</v>
      </c>
      <c r="AN7" s="130"/>
      <c r="AO7" s="130"/>
      <c r="AP7" s="131"/>
      <c r="AQ7" s="125" t="s">
        <v>68</v>
      </c>
      <c r="AR7" s="125"/>
      <c r="AS7" s="125"/>
    </row>
    <row r="8" spans="1:45" ht="51">
      <c r="A8" s="143"/>
      <c r="B8" s="143"/>
      <c r="C8" s="143"/>
      <c r="D8" s="55" t="s">
        <v>21</v>
      </c>
      <c r="E8" s="56" t="s">
        <v>0</v>
      </c>
      <c r="F8" s="57" t="s">
        <v>23</v>
      </c>
      <c r="G8" s="57" t="s">
        <v>74</v>
      </c>
      <c r="H8" s="55" t="s">
        <v>75</v>
      </c>
      <c r="I8" s="56" t="s">
        <v>0</v>
      </c>
      <c r="J8" s="57" t="s">
        <v>23</v>
      </c>
      <c r="K8" s="57" t="s">
        <v>74</v>
      </c>
      <c r="L8" s="55" t="s">
        <v>75</v>
      </c>
      <c r="M8" s="56" t="s">
        <v>0</v>
      </c>
      <c r="N8" s="57" t="s">
        <v>23</v>
      </c>
      <c r="O8" s="57" t="s">
        <v>74</v>
      </c>
      <c r="P8" s="55" t="s">
        <v>75</v>
      </c>
      <c r="Q8" s="56" t="s">
        <v>0</v>
      </c>
      <c r="R8" s="57" t="s">
        <v>23</v>
      </c>
      <c r="S8" s="57" t="s">
        <v>74</v>
      </c>
      <c r="T8" s="55" t="s">
        <v>75</v>
      </c>
      <c r="U8" s="56" t="s">
        <v>0</v>
      </c>
      <c r="V8" s="57" t="s">
        <v>23</v>
      </c>
      <c r="W8" s="55" t="s">
        <v>19</v>
      </c>
      <c r="X8" s="56" t="s">
        <v>0</v>
      </c>
      <c r="Y8" s="57" t="s">
        <v>23</v>
      </c>
      <c r="Z8" s="55" t="s">
        <v>19</v>
      </c>
      <c r="AA8" s="56" t="s">
        <v>0</v>
      </c>
      <c r="AB8" s="57" t="s">
        <v>23</v>
      </c>
      <c r="AC8" s="57" t="s">
        <v>74</v>
      </c>
      <c r="AD8" s="55" t="s">
        <v>75</v>
      </c>
      <c r="AE8" s="56" t="s">
        <v>0</v>
      </c>
      <c r="AF8" s="57" t="s">
        <v>23</v>
      </c>
      <c r="AG8" s="55" t="s">
        <v>20</v>
      </c>
      <c r="AH8" s="56" t="s">
        <v>0</v>
      </c>
      <c r="AI8" s="57" t="s">
        <v>23</v>
      </c>
      <c r="AJ8" s="55" t="s">
        <v>19</v>
      </c>
      <c r="AK8" s="56" t="s">
        <v>0</v>
      </c>
      <c r="AL8" s="57" t="s">
        <v>23</v>
      </c>
      <c r="AM8" s="57" t="s">
        <v>74</v>
      </c>
      <c r="AN8" s="55" t="s">
        <v>75</v>
      </c>
      <c r="AO8" s="56" t="s">
        <v>0</v>
      </c>
      <c r="AP8" s="57" t="s">
        <v>23</v>
      </c>
      <c r="AQ8" s="55" t="s">
        <v>19</v>
      </c>
      <c r="AR8" s="56" t="s">
        <v>0</v>
      </c>
      <c r="AS8" s="57" t="s">
        <v>23</v>
      </c>
    </row>
    <row r="9" spans="1:45" s="38" customFormat="1" ht="27.75" customHeight="1">
      <c r="A9" s="136" t="s">
        <v>5</v>
      </c>
      <c r="B9" s="136"/>
      <c r="C9" s="137"/>
      <c r="D9" s="58">
        <f>H9+L9+P9+T9+W9+Z9+AD9+AG9+AN9</f>
        <v>485000</v>
      </c>
      <c r="E9" s="59">
        <f>I9+M9+Q9+U9+X9+AE9+AH9+AK9+AO9</f>
        <v>551091.1</v>
      </c>
      <c r="F9" s="60">
        <f>E9/D9*100</f>
        <v>113.62703092783504</v>
      </c>
      <c r="G9" s="110">
        <v>160500</v>
      </c>
      <c r="H9" s="61">
        <v>90000</v>
      </c>
      <c r="I9" s="62">
        <v>106525.47</v>
      </c>
      <c r="J9" s="63">
        <f aca="true" t="shared" si="0" ref="J9:J18">I9/H9*100</f>
        <v>118.36163333333334</v>
      </c>
      <c r="K9" s="112">
        <v>20000</v>
      </c>
      <c r="L9" s="64">
        <v>43400</v>
      </c>
      <c r="M9" s="65">
        <v>47968.9</v>
      </c>
      <c r="N9" s="63">
        <f>M9/L9*100</f>
        <v>110.52741935483871</v>
      </c>
      <c r="O9" s="112">
        <v>55200</v>
      </c>
      <c r="P9" s="64">
        <v>58000</v>
      </c>
      <c r="Q9" s="62">
        <v>58474.07</v>
      </c>
      <c r="R9" s="63">
        <f>Q9/P9*100</f>
        <v>100.81736206896552</v>
      </c>
      <c r="S9" s="112">
        <v>319600</v>
      </c>
      <c r="T9" s="64">
        <v>170000</v>
      </c>
      <c r="U9" s="62">
        <v>213068.34</v>
      </c>
      <c r="V9" s="63">
        <f aca="true" t="shared" si="1" ref="V9:V18">U9/T9*100</f>
        <v>125.33431764705882</v>
      </c>
      <c r="W9" s="64">
        <v>8200</v>
      </c>
      <c r="X9" s="66">
        <v>8600</v>
      </c>
      <c r="Y9" s="63">
        <f>X9/W9*100</f>
        <v>104.8780487804878</v>
      </c>
      <c r="Z9" s="63"/>
      <c r="AA9" s="63"/>
      <c r="AB9" s="63"/>
      <c r="AC9" s="64">
        <v>133900</v>
      </c>
      <c r="AD9" s="64">
        <v>97000</v>
      </c>
      <c r="AE9" s="62">
        <v>97867.95</v>
      </c>
      <c r="AF9" s="63">
        <f>AE9/AD9*100</f>
        <v>100.89479381443299</v>
      </c>
      <c r="AG9" s="64">
        <v>12600</v>
      </c>
      <c r="AH9" s="62">
        <v>12706.79</v>
      </c>
      <c r="AI9" s="63">
        <f>SUM(AH9/AG9*100)</f>
        <v>100.8475396825397</v>
      </c>
      <c r="AJ9" s="64"/>
      <c r="AK9" s="67">
        <v>0</v>
      </c>
      <c r="AL9" s="63">
        <v>0</v>
      </c>
      <c r="AM9" s="63">
        <v>0</v>
      </c>
      <c r="AN9" s="63">
        <v>5800</v>
      </c>
      <c r="AO9" s="62">
        <v>5879.58</v>
      </c>
      <c r="AP9" s="63">
        <f>AO9/AN9*100</f>
        <v>101.37206896551724</v>
      </c>
      <c r="AQ9" s="63"/>
      <c r="AR9" s="62"/>
      <c r="AS9" s="63">
        <v>0</v>
      </c>
    </row>
    <row r="10" spans="1:45" s="39" customFormat="1" ht="24.75" customHeight="1">
      <c r="A10" s="138" t="s">
        <v>6</v>
      </c>
      <c r="B10" s="138"/>
      <c r="C10" s="139"/>
      <c r="D10" s="58">
        <f aca="true" t="shared" si="2" ref="D10:D17">H10+L10+P10+T10+W10+Z10+AD10+AG10+AN10</f>
        <v>425100</v>
      </c>
      <c r="E10" s="59">
        <f aca="true" t="shared" si="3" ref="E10:E17">I10+M10+Q10+U10+X10+AE10+AH10+AK10+AO10</f>
        <v>447539.0200000001</v>
      </c>
      <c r="F10" s="60">
        <f aca="true" t="shared" si="4" ref="F10:F18">E10/D10*100</f>
        <v>105.27852740531642</v>
      </c>
      <c r="G10" s="110">
        <v>207900</v>
      </c>
      <c r="H10" s="61">
        <v>90200</v>
      </c>
      <c r="I10" s="62">
        <v>110827.56</v>
      </c>
      <c r="J10" s="63">
        <f t="shared" si="0"/>
        <v>122.86869179600887</v>
      </c>
      <c r="K10" s="112">
        <v>10000</v>
      </c>
      <c r="L10" s="64">
        <v>8900</v>
      </c>
      <c r="M10" s="62">
        <v>8904.59</v>
      </c>
      <c r="N10" s="63">
        <f aca="true" t="shared" si="5" ref="N10:N18">M10/L10*100</f>
        <v>100.05157303370787</v>
      </c>
      <c r="O10" s="112">
        <v>93800</v>
      </c>
      <c r="P10" s="64">
        <v>82300</v>
      </c>
      <c r="Q10" s="62">
        <v>82366.88</v>
      </c>
      <c r="R10" s="63">
        <f aca="true" t="shared" si="6" ref="R10:R18">Q10/P10*100</f>
        <v>100.08126366950182</v>
      </c>
      <c r="S10" s="112">
        <v>270100</v>
      </c>
      <c r="T10" s="64">
        <v>186200</v>
      </c>
      <c r="U10" s="65">
        <v>186237.38</v>
      </c>
      <c r="V10" s="63">
        <f t="shared" si="1"/>
        <v>100.02007518796994</v>
      </c>
      <c r="W10" s="64">
        <v>11300</v>
      </c>
      <c r="X10" s="66">
        <v>12920</v>
      </c>
      <c r="Y10" s="63">
        <f aca="true" t="shared" si="7" ref="Y10:Y18">X10/W10*100</f>
        <v>114.3362831858407</v>
      </c>
      <c r="Z10" s="63"/>
      <c r="AA10" s="63"/>
      <c r="AB10" s="63"/>
      <c r="AC10" s="64">
        <v>52800</v>
      </c>
      <c r="AD10" s="64">
        <v>37200</v>
      </c>
      <c r="AE10" s="62">
        <v>37259.66</v>
      </c>
      <c r="AF10" s="63">
        <f aca="true" t="shared" si="8" ref="AF10:AF18">AE10/AD10*100</f>
        <v>100.16037634408603</v>
      </c>
      <c r="AG10" s="64"/>
      <c r="AH10" s="62">
        <v>0</v>
      </c>
      <c r="AI10" s="63"/>
      <c r="AJ10" s="64"/>
      <c r="AK10" s="67">
        <v>0</v>
      </c>
      <c r="AL10" s="63">
        <v>0</v>
      </c>
      <c r="AM10" s="63">
        <v>0</v>
      </c>
      <c r="AN10" s="63">
        <v>9000</v>
      </c>
      <c r="AO10" s="62">
        <v>9022.95</v>
      </c>
      <c r="AP10" s="63">
        <f aca="true" t="shared" si="9" ref="AP10:AP18">AO10/AN10*100</f>
        <v>100.25500000000001</v>
      </c>
      <c r="AQ10" s="63"/>
      <c r="AR10" s="62"/>
      <c r="AS10" s="63">
        <v>0</v>
      </c>
    </row>
    <row r="11" spans="1:45" s="39" customFormat="1" ht="24.75" customHeight="1">
      <c r="A11" s="138" t="s">
        <v>7</v>
      </c>
      <c r="B11" s="138"/>
      <c r="C11" s="139"/>
      <c r="D11" s="59">
        <f>H11+L11+P11+T11+W11+AD11+AG11+AJ11+AN11</f>
        <v>1052216.8900000001</v>
      </c>
      <c r="E11" s="59">
        <f t="shared" si="3"/>
        <v>1153636.6</v>
      </c>
      <c r="F11" s="60">
        <f t="shared" si="4"/>
        <v>109.63866964728155</v>
      </c>
      <c r="G11" s="111">
        <v>170700</v>
      </c>
      <c r="H11" s="69">
        <v>210000</v>
      </c>
      <c r="I11" s="62">
        <v>287802.67</v>
      </c>
      <c r="J11" s="63">
        <f t="shared" si="0"/>
        <v>137.04889047619048</v>
      </c>
      <c r="K11" s="112">
        <v>16300</v>
      </c>
      <c r="L11" s="64">
        <v>18100</v>
      </c>
      <c r="M11" s="62">
        <v>18223.44</v>
      </c>
      <c r="N11" s="63">
        <f t="shared" si="5"/>
        <v>100.68198895027625</v>
      </c>
      <c r="O11" s="112">
        <v>94800</v>
      </c>
      <c r="P11" s="64">
        <v>89000</v>
      </c>
      <c r="Q11" s="62">
        <v>89587.95</v>
      </c>
      <c r="R11" s="63">
        <f t="shared" si="6"/>
        <v>100.66061797752808</v>
      </c>
      <c r="S11" s="112">
        <v>618400</v>
      </c>
      <c r="T11" s="98">
        <v>391122.89</v>
      </c>
      <c r="U11" s="62">
        <v>392246.19</v>
      </c>
      <c r="V11" s="63">
        <f t="shared" si="1"/>
        <v>100.2871987369494</v>
      </c>
      <c r="W11" s="64">
        <v>180300</v>
      </c>
      <c r="X11" s="66">
        <v>181700</v>
      </c>
      <c r="Y11" s="63">
        <f t="shared" si="7"/>
        <v>100.77648363838048</v>
      </c>
      <c r="Z11" s="63"/>
      <c r="AA11" s="63"/>
      <c r="AB11" s="63"/>
      <c r="AC11" s="64">
        <v>194100</v>
      </c>
      <c r="AD11" s="64">
        <v>114500</v>
      </c>
      <c r="AE11" s="62">
        <v>131549.08</v>
      </c>
      <c r="AF11" s="63">
        <f t="shared" si="8"/>
        <v>114.89002620087334</v>
      </c>
      <c r="AG11" s="64">
        <v>5000</v>
      </c>
      <c r="AH11" s="62">
        <v>6098.4</v>
      </c>
      <c r="AI11" s="63">
        <f aca="true" t="shared" si="10" ref="AI11:AI18">SUM(AH11/AG11*100)</f>
        <v>121.96799999999999</v>
      </c>
      <c r="AJ11" s="98">
        <v>30894</v>
      </c>
      <c r="AK11" s="67">
        <v>30894.83</v>
      </c>
      <c r="AL11" s="63">
        <v>0</v>
      </c>
      <c r="AM11" s="63">
        <v>0</v>
      </c>
      <c r="AN11" s="64">
        <v>13300</v>
      </c>
      <c r="AO11" s="62">
        <v>15534.04</v>
      </c>
      <c r="AP11" s="63">
        <f t="shared" si="9"/>
        <v>116.79729323308273</v>
      </c>
      <c r="AQ11" s="64"/>
      <c r="AR11" s="62"/>
      <c r="AS11" s="63">
        <v>0</v>
      </c>
    </row>
    <row r="12" spans="1:45" s="40" customFormat="1" ht="24.75" customHeight="1">
      <c r="A12" s="134" t="s">
        <v>8</v>
      </c>
      <c r="B12" s="134"/>
      <c r="C12" s="135"/>
      <c r="D12" s="58">
        <f t="shared" si="2"/>
        <v>906800</v>
      </c>
      <c r="E12" s="59">
        <f>I12+M12+Q12+U12+X12+AA12+AE12+AH12+AO12</f>
        <v>1055342.5</v>
      </c>
      <c r="F12" s="60">
        <f t="shared" si="4"/>
        <v>116.38095500661667</v>
      </c>
      <c r="G12" s="112">
        <v>390600</v>
      </c>
      <c r="H12" s="64">
        <v>410000</v>
      </c>
      <c r="I12" s="70">
        <v>455060.15</v>
      </c>
      <c r="J12" s="63">
        <f t="shared" si="0"/>
        <v>110.99028048780488</v>
      </c>
      <c r="K12" s="112">
        <v>15000</v>
      </c>
      <c r="L12" s="64">
        <v>20800</v>
      </c>
      <c r="M12" s="65">
        <v>59020.96</v>
      </c>
      <c r="N12" s="63">
        <f t="shared" si="5"/>
        <v>283.75461538461536</v>
      </c>
      <c r="O12" s="112">
        <v>109300</v>
      </c>
      <c r="P12" s="64">
        <v>85100</v>
      </c>
      <c r="Q12" s="65">
        <v>84757.74</v>
      </c>
      <c r="R12" s="63">
        <f t="shared" si="6"/>
        <v>99.5978143360752</v>
      </c>
      <c r="S12" s="112">
        <v>497000</v>
      </c>
      <c r="T12" s="64">
        <v>268000</v>
      </c>
      <c r="U12" s="62">
        <v>300189.66</v>
      </c>
      <c r="V12" s="63">
        <f t="shared" si="1"/>
        <v>112.0110671641791</v>
      </c>
      <c r="W12" s="64">
        <v>22400</v>
      </c>
      <c r="X12" s="66">
        <v>23300</v>
      </c>
      <c r="Y12" s="63">
        <f t="shared" si="7"/>
        <v>104.01785714285714</v>
      </c>
      <c r="Z12" s="63"/>
      <c r="AA12" s="62">
        <v>12299.15</v>
      </c>
      <c r="AB12" s="63"/>
      <c r="AC12" s="64">
        <v>187100</v>
      </c>
      <c r="AD12" s="64">
        <v>76600</v>
      </c>
      <c r="AE12" s="62">
        <v>96620.19</v>
      </c>
      <c r="AF12" s="63">
        <f t="shared" si="8"/>
        <v>126.1360182767624</v>
      </c>
      <c r="AG12" s="64">
        <v>100</v>
      </c>
      <c r="AH12" s="62">
        <v>215.88</v>
      </c>
      <c r="AI12" s="63">
        <f>AH12/AG12*100</f>
        <v>215.88</v>
      </c>
      <c r="AJ12" s="64"/>
      <c r="AK12" s="67">
        <v>0</v>
      </c>
      <c r="AL12" s="63">
        <v>0</v>
      </c>
      <c r="AM12" s="63">
        <v>0</v>
      </c>
      <c r="AN12" s="64">
        <v>23800</v>
      </c>
      <c r="AO12" s="62">
        <v>23878.77</v>
      </c>
      <c r="AP12" s="63">
        <f t="shared" si="9"/>
        <v>100.33096638655464</v>
      </c>
      <c r="AQ12" s="64"/>
      <c r="AR12" s="62"/>
      <c r="AS12" s="63">
        <v>0</v>
      </c>
    </row>
    <row r="13" spans="1:45" s="39" customFormat="1" ht="24.75" customHeight="1">
      <c r="A13" s="138" t="s">
        <v>9</v>
      </c>
      <c r="B13" s="138"/>
      <c r="C13" s="139"/>
      <c r="D13" s="58">
        <f t="shared" si="2"/>
        <v>463700</v>
      </c>
      <c r="E13" s="59">
        <f>I13+M13+Q13+U13+X13+AE13+AO13+AR13</f>
        <v>280460.22</v>
      </c>
      <c r="F13" s="60">
        <f t="shared" si="4"/>
        <v>60.48311839551433</v>
      </c>
      <c r="G13" s="113">
        <v>81000</v>
      </c>
      <c r="H13" s="71">
        <v>81000</v>
      </c>
      <c r="I13" s="62">
        <v>102559.39</v>
      </c>
      <c r="J13" s="63">
        <f t="shared" si="0"/>
        <v>126.61653086419753</v>
      </c>
      <c r="K13" s="112">
        <v>20000</v>
      </c>
      <c r="L13" s="64">
        <v>16800</v>
      </c>
      <c r="M13" s="62">
        <v>16985.96</v>
      </c>
      <c r="N13" s="63">
        <f t="shared" si="5"/>
        <v>101.10690476190476</v>
      </c>
      <c r="O13" s="112">
        <v>62000</v>
      </c>
      <c r="P13" s="64">
        <v>74000</v>
      </c>
      <c r="Q13" s="65">
        <v>74141.85</v>
      </c>
      <c r="R13" s="63">
        <f t="shared" si="6"/>
        <v>100.19168918918919</v>
      </c>
      <c r="S13" s="112">
        <v>218500</v>
      </c>
      <c r="T13" s="64">
        <v>116900</v>
      </c>
      <c r="U13" s="65">
        <v>184440.54</v>
      </c>
      <c r="V13" s="63">
        <f t="shared" si="1"/>
        <v>157.7763387510693</v>
      </c>
      <c r="W13" s="64">
        <v>5000</v>
      </c>
      <c r="X13" s="72">
        <v>10600</v>
      </c>
      <c r="Y13" s="63">
        <f t="shared" si="7"/>
        <v>212</v>
      </c>
      <c r="Z13" s="63"/>
      <c r="AA13" s="63"/>
      <c r="AB13" s="63"/>
      <c r="AC13" s="64">
        <v>82200</v>
      </c>
      <c r="AD13" s="64">
        <v>165000</v>
      </c>
      <c r="AE13" s="62">
        <v>166866.24</v>
      </c>
      <c r="AF13" s="63">
        <f t="shared" si="8"/>
        <v>101.13105454545455</v>
      </c>
      <c r="AG13" s="64"/>
      <c r="AH13" s="62">
        <v>0</v>
      </c>
      <c r="AI13" s="63"/>
      <c r="AJ13" s="64"/>
      <c r="AK13" s="67">
        <v>0</v>
      </c>
      <c r="AL13" s="63">
        <v>0</v>
      </c>
      <c r="AM13" s="63">
        <v>0</v>
      </c>
      <c r="AN13" s="64">
        <v>5000</v>
      </c>
      <c r="AO13" s="62">
        <v>14916.24</v>
      </c>
      <c r="AP13" s="63">
        <f t="shared" si="9"/>
        <v>298.32480000000004</v>
      </c>
      <c r="AQ13" s="64"/>
      <c r="AR13" s="66">
        <v>-290050</v>
      </c>
      <c r="AS13" s="63">
        <v>0</v>
      </c>
    </row>
    <row r="14" spans="1:45" s="39" customFormat="1" ht="24.75" customHeight="1">
      <c r="A14" s="138" t="s">
        <v>10</v>
      </c>
      <c r="B14" s="138"/>
      <c r="C14" s="139"/>
      <c r="D14" s="59">
        <f t="shared" si="2"/>
        <v>1065564.47</v>
      </c>
      <c r="E14" s="59">
        <f>I14+M14+Q14+U14+X14+AA14+AE14+AH14+AK14+AO14</f>
        <v>1171185.6500000001</v>
      </c>
      <c r="F14" s="60">
        <f t="shared" si="4"/>
        <v>109.91222802314347</v>
      </c>
      <c r="G14" s="110">
        <v>348000</v>
      </c>
      <c r="H14" s="61">
        <v>300000</v>
      </c>
      <c r="I14" s="62">
        <v>362953.37</v>
      </c>
      <c r="J14" s="63">
        <f t="shared" si="0"/>
        <v>120.98445666666666</v>
      </c>
      <c r="K14" s="112">
        <v>90000</v>
      </c>
      <c r="L14" s="64">
        <v>49600</v>
      </c>
      <c r="M14" s="62">
        <v>49628.67</v>
      </c>
      <c r="N14" s="63">
        <f t="shared" si="5"/>
        <v>100.05780241935483</v>
      </c>
      <c r="O14" s="112">
        <v>111300</v>
      </c>
      <c r="P14" s="64">
        <v>117000</v>
      </c>
      <c r="Q14" s="65">
        <v>125544.29</v>
      </c>
      <c r="R14" s="63">
        <f t="shared" si="6"/>
        <v>107.30281196581196</v>
      </c>
      <c r="S14" s="112">
        <v>583200</v>
      </c>
      <c r="T14" s="98">
        <v>499144.47</v>
      </c>
      <c r="U14" s="62">
        <v>526538.4</v>
      </c>
      <c r="V14" s="63">
        <f t="shared" si="1"/>
        <v>105.48817659945226</v>
      </c>
      <c r="W14" s="64">
        <v>17040</v>
      </c>
      <c r="X14" s="66">
        <v>18240</v>
      </c>
      <c r="Y14" s="63">
        <f t="shared" si="7"/>
        <v>107.04225352112675</v>
      </c>
      <c r="Z14" s="63"/>
      <c r="AA14" s="62">
        <v>-181.33</v>
      </c>
      <c r="AB14" s="63"/>
      <c r="AC14" s="64">
        <v>37600</v>
      </c>
      <c r="AD14" s="64">
        <v>54700</v>
      </c>
      <c r="AE14" s="62">
        <v>55818.37</v>
      </c>
      <c r="AF14" s="63">
        <f t="shared" si="8"/>
        <v>102.0445521023766</v>
      </c>
      <c r="AG14" s="64">
        <v>10400</v>
      </c>
      <c r="AH14" s="62">
        <v>10513.32</v>
      </c>
      <c r="AI14" s="63">
        <f t="shared" si="10"/>
        <v>101.08961538461539</v>
      </c>
      <c r="AJ14" s="64"/>
      <c r="AK14" s="67">
        <v>4443.94</v>
      </c>
      <c r="AL14" s="63">
        <v>0</v>
      </c>
      <c r="AM14" s="63">
        <v>0</v>
      </c>
      <c r="AN14" s="64">
        <v>17680</v>
      </c>
      <c r="AO14" s="62">
        <v>17686.62</v>
      </c>
      <c r="AP14" s="63">
        <f t="shared" si="9"/>
        <v>100.03744343891402</v>
      </c>
      <c r="AQ14" s="64"/>
      <c r="AR14" s="62"/>
      <c r="AS14" s="63">
        <v>0</v>
      </c>
    </row>
    <row r="15" spans="1:45" s="39" customFormat="1" ht="26.25" customHeight="1">
      <c r="A15" s="138" t="s">
        <v>11</v>
      </c>
      <c r="B15" s="138"/>
      <c r="C15" s="139"/>
      <c r="D15" s="58">
        <f t="shared" si="2"/>
        <v>565400</v>
      </c>
      <c r="E15" s="59">
        <f>I15+M15+Q15+U15+X15+AA15+AE15+AH15+AK15+AO15</f>
        <v>677957.2200000001</v>
      </c>
      <c r="F15" s="60">
        <f t="shared" si="4"/>
        <v>119.90753802617617</v>
      </c>
      <c r="G15" s="110">
        <v>90000</v>
      </c>
      <c r="H15" s="61">
        <v>90000</v>
      </c>
      <c r="I15" s="62">
        <v>148749.02</v>
      </c>
      <c r="J15" s="63">
        <f t="shared" si="0"/>
        <v>165.27668888888886</v>
      </c>
      <c r="K15" s="112">
        <v>10000</v>
      </c>
      <c r="L15" s="64">
        <v>5500</v>
      </c>
      <c r="M15" s="62">
        <v>5613.97</v>
      </c>
      <c r="N15" s="63">
        <f t="shared" si="5"/>
        <v>102.07218181818183</v>
      </c>
      <c r="O15" s="112">
        <v>82500</v>
      </c>
      <c r="P15" s="64">
        <v>71600</v>
      </c>
      <c r="Q15" s="65">
        <v>72575.75</v>
      </c>
      <c r="R15" s="63">
        <f t="shared" si="6"/>
        <v>101.36277932960893</v>
      </c>
      <c r="S15" s="112">
        <v>328100</v>
      </c>
      <c r="T15" s="64">
        <v>264800</v>
      </c>
      <c r="U15" s="65">
        <v>296314.64</v>
      </c>
      <c r="V15" s="63">
        <f t="shared" si="1"/>
        <v>111.90129909365561</v>
      </c>
      <c r="W15" s="64">
        <v>9400</v>
      </c>
      <c r="X15" s="66">
        <v>11100</v>
      </c>
      <c r="Y15" s="63">
        <f t="shared" si="7"/>
        <v>118.08510638297874</v>
      </c>
      <c r="Z15" s="63"/>
      <c r="AA15" s="62">
        <v>267.41</v>
      </c>
      <c r="AB15" s="63"/>
      <c r="AC15" s="64">
        <v>48900</v>
      </c>
      <c r="AD15" s="64">
        <v>112500</v>
      </c>
      <c r="AE15" s="62">
        <v>118183.66</v>
      </c>
      <c r="AF15" s="63">
        <f t="shared" si="8"/>
        <v>105.05214222222223</v>
      </c>
      <c r="AG15" s="64">
        <v>8000</v>
      </c>
      <c r="AH15" s="62">
        <v>8799.96</v>
      </c>
      <c r="AI15" s="63">
        <f t="shared" si="10"/>
        <v>109.99949999999998</v>
      </c>
      <c r="AJ15" s="64"/>
      <c r="AK15" s="67">
        <v>0</v>
      </c>
      <c r="AL15" s="63">
        <v>0</v>
      </c>
      <c r="AM15" s="63">
        <v>0</v>
      </c>
      <c r="AN15" s="64">
        <v>3600</v>
      </c>
      <c r="AO15" s="62">
        <v>16352.81</v>
      </c>
      <c r="AP15" s="63">
        <f t="shared" si="9"/>
        <v>454.2447222222222</v>
      </c>
      <c r="AQ15" s="64"/>
      <c r="AR15" s="62"/>
      <c r="AS15" s="63">
        <v>0</v>
      </c>
    </row>
    <row r="16" spans="1:45" s="39" customFormat="1" ht="24.75" customHeight="1">
      <c r="A16" s="138" t="s">
        <v>12</v>
      </c>
      <c r="B16" s="138"/>
      <c r="C16" s="139"/>
      <c r="D16" s="59">
        <f t="shared" si="2"/>
        <v>5813809.86</v>
      </c>
      <c r="E16" s="59">
        <f t="shared" si="3"/>
        <v>6170380.07</v>
      </c>
      <c r="F16" s="60">
        <f t="shared" si="4"/>
        <v>106.1331591260537</v>
      </c>
      <c r="G16" s="110">
        <v>2990500</v>
      </c>
      <c r="H16" s="61">
        <v>3812179</v>
      </c>
      <c r="I16" s="62">
        <v>4076839.8</v>
      </c>
      <c r="J16" s="63">
        <f t="shared" si="0"/>
        <v>106.9425071592913</v>
      </c>
      <c r="K16" s="112">
        <v>70000</v>
      </c>
      <c r="L16" s="64">
        <v>4400</v>
      </c>
      <c r="M16" s="62">
        <v>4534.44</v>
      </c>
      <c r="N16" s="63">
        <f t="shared" si="5"/>
        <v>103.05545454545452</v>
      </c>
      <c r="O16" s="112">
        <v>278000</v>
      </c>
      <c r="P16" s="64">
        <v>224000</v>
      </c>
      <c r="Q16" s="62">
        <v>226167.45</v>
      </c>
      <c r="R16" s="63">
        <f t="shared" si="6"/>
        <v>100.96761160714287</v>
      </c>
      <c r="S16" s="112">
        <v>718800</v>
      </c>
      <c r="T16" s="64">
        <v>1200000</v>
      </c>
      <c r="U16" s="62">
        <v>1247033.86</v>
      </c>
      <c r="V16" s="63">
        <f t="shared" si="1"/>
        <v>103.91948833333333</v>
      </c>
      <c r="W16" s="64">
        <v>0</v>
      </c>
      <c r="X16" s="66">
        <v>0</v>
      </c>
      <c r="Y16" s="63">
        <v>0</v>
      </c>
      <c r="Z16" s="63"/>
      <c r="AA16" s="68"/>
      <c r="AB16" s="63"/>
      <c r="AC16" s="64">
        <v>357000</v>
      </c>
      <c r="AD16" s="64">
        <v>83600</v>
      </c>
      <c r="AE16" s="62">
        <v>85492.82</v>
      </c>
      <c r="AF16" s="63">
        <f t="shared" si="8"/>
        <v>102.26413875598087</v>
      </c>
      <c r="AG16" s="98">
        <v>39630.86</v>
      </c>
      <c r="AH16" s="62">
        <v>50068.01</v>
      </c>
      <c r="AI16" s="63">
        <f t="shared" si="10"/>
        <v>126.33591600081351</v>
      </c>
      <c r="AJ16" s="64"/>
      <c r="AK16" s="67">
        <v>0</v>
      </c>
      <c r="AL16" s="63">
        <v>0</v>
      </c>
      <c r="AM16" s="63">
        <v>0</v>
      </c>
      <c r="AN16" s="64">
        <v>450000</v>
      </c>
      <c r="AO16" s="62">
        <v>480243.69</v>
      </c>
      <c r="AP16" s="63">
        <f t="shared" si="9"/>
        <v>106.72082</v>
      </c>
      <c r="AQ16" s="64"/>
      <c r="AR16" s="62"/>
      <c r="AS16" s="63">
        <v>0</v>
      </c>
    </row>
    <row r="17" spans="1:45" s="39" customFormat="1" ht="27.75" customHeight="1">
      <c r="A17" s="138" t="s">
        <v>13</v>
      </c>
      <c r="B17" s="138"/>
      <c r="C17" s="139"/>
      <c r="D17" s="58">
        <f t="shared" si="2"/>
        <v>1367612</v>
      </c>
      <c r="E17" s="59">
        <f t="shared" si="3"/>
        <v>1537650.84</v>
      </c>
      <c r="F17" s="60">
        <f t="shared" si="4"/>
        <v>112.43326616028524</v>
      </c>
      <c r="G17" s="110">
        <v>486000</v>
      </c>
      <c r="H17" s="61">
        <v>511112</v>
      </c>
      <c r="I17" s="62">
        <v>576013.95</v>
      </c>
      <c r="J17" s="63">
        <f t="shared" si="0"/>
        <v>112.69818552489473</v>
      </c>
      <c r="K17" s="112">
        <v>93300</v>
      </c>
      <c r="L17" s="64">
        <v>8300</v>
      </c>
      <c r="M17" s="62">
        <v>8491.36</v>
      </c>
      <c r="N17" s="63">
        <f t="shared" si="5"/>
        <v>102.30554216867472</v>
      </c>
      <c r="O17" s="112">
        <v>173200</v>
      </c>
      <c r="P17" s="64">
        <v>158000</v>
      </c>
      <c r="Q17" s="62">
        <v>158563.54</v>
      </c>
      <c r="R17" s="63">
        <f t="shared" si="6"/>
        <v>100.35667088607596</v>
      </c>
      <c r="S17" s="112">
        <v>717200</v>
      </c>
      <c r="T17" s="64">
        <v>428000</v>
      </c>
      <c r="U17" s="62">
        <v>523533.26</v>
      </c>
      <c r="V17" s="63">
        <f t="shared" si="1"/>
        <v>122.32085514018691</v>
      </c>
      <c r="W17" s="64">
        <v>29000</v>
      </c>
      <c r="X17" s="66">
        <v>30420</v>
      </c>
      <c r="Y17" s="63">
        <f t="shared" si="7"/>
        <v>104.89655172413792</v>
      </c>
      <c r="Z17" s="63"/>
      <c r="AA17" s="68"/>
      <c r="AB17" s="63"/>
      <c r="AC17" s="64">
        <v>113100</v>
      </c>
      <c r="AD17" s="64">
        <v>214500</v>
      </c>
      <c r="AE17" s="62">
        <v>221349.12</v>
      </c>
      <c r="AF17" s="63">
        <f t="shared" si="8"/>
        <v>103.19306293706293</v>
      </c>
      <c r="AG17" s="64">
        <v>0</v>
      </c>
      <c r="AH17" s="62">
        <v>0</v>
      </c>
      <c r="AI17" s="63">
        <v>0</v>
      </c>
      <c r="AJ17" s="64"/>
      <c r="AK17" s="67">
        <v>0</v>
      </c>
      <c r="AL17" s="63">
        <v>0</v>
      </c>
      <c r="AM17" s="63">
        <v>0</v>
      </c>
      <c r="AN17" s="64">
        <v>18700</v>
      </c>
      <c r="AO17" s="62">
        <v>19279.61</v>
      </c>
      <c r="AP17" s="63">
        <f t="shared" si="9"/>
        <v>103.09951871657755</v>
      </c>
      <c r="AQ17" s="64"/>
      <c r="AR17" s="62"/>
      <c r="AS17" s="63">
        <v>0</v>
      </c>
    </row>
    <row r="18" spans="1:45" s="41" customFormat="1" ht="24.75" customHeight="1">
      <c r="A18" s="141" t="s">
        <v>4</v>
      </c>
      <c r="B18" s="141"/>
      <c r="C18" s="142"/>
      <c r="D18" s="59">
        <f>SUM(D9:D17)</f>
        <v>12145203.22</v>
      </c>
      <c r="E18" s="59">
        <f>SUM(E9:E17)</f>
        <v>13045243.22</v>
      </c>
      <c r="F18" s="60">
        <f t="shared" si="4"/>
        <v>107.41066233060528</v>
      </c>
      <c r="G18" s="110">
        <f>SUM(G9:G17)</f>
        <v>4925200</v>
      </c>
      <c r="H18" s="73">
        <f>H9+H10+H11+H12+H13+H14+H15+H16+H17</f>
        <v>5594491</v>
      </c>
      <c r="I18" s="74">
        <f>I9+I10+I11+I12+I13+I14+I15+I16+I17</f>
        <v>6227331.38</v>
      </c>
      <c r="J18" s="63">
        <f t="shared" si="0"/>
        <v>111.31184910298364</v>
      </c>
      <c r="K18" s="64">
        <f>SUM(K9:K17)</f>
        <v>344600</v>
      </c>
      <c r="L18" s="75">
        <f>L17+L16+L15+L14+L13+L12+L11+L10+L9</f>
        <v>175800</v>
      </c>
      <c r="M18" s="76">
        <f>M17+M16+M15+M14+M13+M11+M10+M12+M9</f>
        <v>219372.28999999998</v>
      </c>
      <c r="N18" s="63">
        <f t="shared" si="5"/>
        <v>124.7851478953356</v>
      </c>
      <c r="O18" s="61">
        <f>SUM(O9:O17)</f>
        <v>1060100</v>
      </c>
      <c r="P18" s="73">
        <f>SUM(P9:P17)</f>
        <v>959000</v>
      </c>
      <c r="Q18" s="77">
        <f>Q9+Q10+Q11+Q12+Q13+Q14+Q15+Q16+Q17</f>
        <v>972179.52</v>
      </c>
      <c r="R18" s="63">
        <f t="shared" si="6"/>
        <v>101.37429822732014</v>
      </c>
      <c r="S18" s="61">
        <f>SUM(S9:S17)</f>
        <v>4270900</v>
      </c>
      <c r="T18" s="77">
        <f>SUM(T9:T17)</f>
        <v>3524167.3600000003</v>
      </c>
      <c r="U18" s="77">
        <f>SUM(U9:U17)</f>
        <v>3869602.2699999996</v>
      </c>
      <c r="V18" s="63">
        <f t="shared" si="1"/>
        <v>109.80188721797819</v>
      </c>
      <c r="W18" s="73">
        <f>SUM(W9:W17)</f>
        <v>282640</v>
      </c>
      <c r="X18" s="73">
        <f>X9+X10+X11+X12+X13+X14+X15+X16+X17</f>
        <v>296880</v>
      </c>
      <c r="Y18" s="63">
        <f t="shared" si="7"/>
        <v>105.03821115199547</v>
      </c>
      <c r="Z18" s="78"/>
      <c r="AA18" s="79">
        <f>AA12+AA14+AA15</f>
        <v>12385.23</v>
      </c>
      <c r="AB18" s="78"/>
      <c r="AC18" s="61">
        <f>SUM(AC9:AC17)</f>
        <v>1206700</v>
      </c>
      <c r="AD18" s="73">
        <f>SUM(AD9:AD17)</f>
        <v>955600</v>
      </c>
      <c r="AE18" s="77">
        <f>SUM(AE9:AE17)</f>
        <v>1011007.09</v>
      </c>
      <c r="AF18" s="63">
        <f t="shared" si="8"/>
        <v>105.79814671410632</v>
      </c>
      <c r="AG18" s="80">
        <f>AG9+AG11+AG12+AG13+AG14+AG15+AG16+AG17</f>
        <v>75730.86</v>
      </c>
      <c r="AH18" s="80">
        <f>AH9+AH11+AH12+AH13+AH14+AH15+AH16+AH17</f>
        <v>88402.36000000002</v>
      </c>
      <c r="AI18" s="63">
        <f t="shared" si="10"/>
        <v>116.73228060529091</v>
      </c>
      <c r="AJ18" s="77">
        <f>SUM(AJ9:AJ17)</f>
        <v>30894</v>
      </c>
      <c r="AK18" s="77">
        <f>SUM(AK9:AK17)</f>
        <v>35338.770000000004</v>
      </c>
      <c r="AL18" s="63">
        <v>0</v>
      </c>
      <c r="AM18" s="63">
        <v>0</v>
      </c>
      <c r="AN18" s="73">
        <f>SUM(AN9:AN17)</f>
        <v>546880</v>
      </c>
      <c r="AO18" s="77">
        <f>AO9+AO10+AO11+AO12+AO13+AO14+AO15+AO16+AO17</f>
        <v>602794.3099999999</v>
      </c>
      <c r="AP18" s="63">
        <f t="shared" si="9"/>
        <v>110.22423749268577</v>
      </c>
      <c r="AQ18" s="73"/>
      <c r="AR18" s="73">
        <f>SUM(AR13:AR17)</f>
        <v>-290050</v>
      </c>
      <c r="AS18" s="63">
        <v>0</v>
      </c>
    </row>
    <row r="19" spans="1:45" s="41" customFormat="1" ht="24.75" customHeight="1">
      <c r="A19" s="87"/>
      <c r="B19" s="87"/>
      <c r="C19" s="87"/>
      <c r="D19" s="88"/>
      <c r="E19" s="89"/>
      <c r="F19" s="90"/>
      <c r="G19" s="90"/>
      <c r="H19" s="91"/>
      <c r="I19" s="92"/>
      <c r="J19" s="93"/>
      <c r="K19" s="93"/>
      <c r="L19" s="91"/>
      <c r="M19" s="94"/>
      <c r="N19" s="93"/>
      <c r="O19" s="93"/>
      <c r="P19" s="91"/>
      <c r="Q19" s="92"/>
      <c r="R19" s="93"/>
      <c r="S19" s="93"/>
      <c r="T19" s="91"/>
      <c r="U19" s="92"/>
      <c r="V19" s="93"/>
      <c r="W19" s="91"/>
      <c r="X19" s="91"/>
      <c r="Y19" s="93"/>
      <c r="Z19" s="93"/>
      <c r="AA19" s="95"/>
      <c r="AB19" s="93"/>
      <c r="AC19" s="93"/>
      <c r="AD19" s="91"/>
      <c r="AE19" s="92"/>
      <c r="AF19" s="93"/>
      <c r="AG19" s="96"/>
      <c r="AH19" s="97"/>
      <c r="AI19" s="93"/>
      <c r="AJ19" s="91"/>
      <c r="AK19" s="92"/>
      <c r="AL19" s="93"/>
      <c r="AM19" s="93"/>
      <c r="AN19" s="91"/>
      <c r="AO19" s="92"/>
      <c r="AP19" s="93"/>
      <c r="AQ19" s="91"/>
      <c r="AR19" s="92"/>
      <c r="AS19" s="93"/>
    </row>
    <row r="20" spans="1:45" s="41" customFormat="1" ht="24.75" customHeight="1">
      <c r="A20" s="87"/>
      <c r="B20" s="87"/>
      <c r="C20" s="87"/>
      <c r="D20" s="88"/>
      <c r="E20" s="89"/>
      <c r="F20" s="90"/>
      <c r="G20" s="90"/>
      <c r="H20" s="91"/>
      <c r="I20" s="92"/>
      <c r="J20" s="93"/>
      <c r="K20" s="93"/>
      <c r="L20" s="91"/>
      <c r="M20" s="94"/>
      <c r="N20" s="93"/>
      <c r="O20" s="93"/>
      <c r="P20" s="91"/>
      <c r="Q20" s="92"/>
      <c r="R20" s="93"/>
      <c r="S20" s="93"/>
      <c r="T20" s="91"/>
      <c r="U20" s="92"/>
      <c r="V20" s="93"/>
      <c r="W20" s="91"/>
      <c r="X20" s="91"/>
      <c r="Y20" s="93"/>
      <c r="Z20" s="93"/>
      <c r="AA20" s="95"/>
      <c r="AB20" s="93"/>
      <c r="AC20" s="93"/>
      <c r="AD20" s="91"/>
      <c r="AE20" s="92"/>
      <c r="AF20" s="93"/>
      <c r="AG20" s="96"/>
      <c r="AH20" s="97"/>
      <c r="AI20" s="93"/>
      <c r="AJ20" s="91"/>
      <c r="AK20" s="92"/>
      <c r="AL20" s="93"/>
      <c r="AM20" s="93"/>
      <c r="AN20" s="91"/>
      <c r="AO20" s="92"/>
      <c r="AP20" s="93"/>
      <c r="AQ20" s="91"/>
      <c r="AR20" s="92"/>
      <c r="AS20" s="93"/>
    </row>
    <row r="21" spans="4:27" ht="12.75">
      <c r="D21" s="5"/>
      <c r="E21" s="1"/>
      <c r="F21" s="3"/>
      <c r="G21" s="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AA21" s="46"/>
    </row>
    <row r="22" spans="1:15" ht="53.25" customHeight="1">
      <c r="A22" s="183"/>
      <c r="B22" s="184"/>
      <c r="C22" s="184"/>
      <c r="D22" s="185"/>
      <c r="E22" s="185"/>
      <c r="F22" s="186"/>
      <c r="G22" s="107"/>
      <c r="H22" s="129" t="s">
        <v>17</v>
      </c>
      <c r="I22" s="130"/>
      <c r="J22" s="131"/>
      <c r="K22" s="105"/>
      <c r="L22" s="129" t="s">
        <v>18</v>
      </c>
      <c r="M22" s="130"/>
      <c r="N22" s="131"/>
      <c r="O22" s="108"/>
    </row>
    <row r="23" spans="1:15" ht="38.25">
      <c r="A23" s="119"/>
      <c r="B23" s="120"/>
      <c r="C23" s="120"/>
      <c r="D23" s="121"/>
      <c r="E23" s="121"/>
      <c r="F23" s="122"/>
      <c r="G23" s="102"/>
      <c r="H23" s="55" t="s">
        <v>19</v>
      </c>
      <c r="I23" s="56" t="s">
        <v>0</v>
      </c>
      <c r="J23" s="57" t="s">
        <v>23</v>
      </c>
      <c r="K23" s="57"/>
      <c r="L23" s="55" t="s">
        <v>19</v>
      </c>
      <c r="M23" s="56" t="s">
        <v>0</v>
      </c>
      <c r="N23" s="57" t="s">
        <v>23</v>
      </c>
      <c r="O23" s="109"/>
    </row>
    <row r="24" spans="1:15" ht="17.25" customHeight="1">
      <c r="A24" s="136" t="s">
        <v>5</v>
      </c>
      <c r="B24" s="136"/>
      <c r="C24" s="137"/>
      <c r="D24" s="138"/>
      <c r="E24" s="138"/>
      <c r="F24" s="139"/>
      <c r="G24" s="100"/>
      <c r="H24" s="64">
        <v>9500</v>
      </c>
      <c r="I24" s="66">
        <v>9500</v>
      </c>
      <c r="J24" s="63">
        <f aca="true" t="shared" si="11" ref="J24:J33">I24/H24*100</f>
        <v>100</v>
      </c>
      <c r="K24" s="63"/>
      <c r="L24" s="64">
        <v>166200</v>
      </c>
      <c r="M24" s="62">
        <v>170421.52</v>
      </c>
      <c r="N24" s="63">
        <f>M24/L24*100</f>
        <v>102.54002406738869</v>
      </c>
      <c r="O24" s="93"/>
    </row>
    <row r="25" spans="1:15" ht="18" customHeight="1">
      <c r="A25" s="138" t="s">
        <v>6</v>
      </c>
      <c r="B25" s="138"/>
      <c r="C25" s="139"/>
      <c r="D25" s="138"/>
      <c r="E25" s="138"/>
      <c r="F25" s="139"/>
      <c r="G25" s="100"/>
      <c r="H25" s="64">
        <v>25000</v>
      </c>
      <c r="I25" s="66">
        <v>25000</v>
      </c>
      <c r="J25" s="63">
        <f t="shared" si="11"/>
        <v>100</v>
      </c>
      <c r="K25" s="63"/>
      <c r="L25" s="64">
        <v>65000</v>
      </c>
      <c r="M25" s="66">
        <v>65000</v>
      </c>
      <c r="N25" s="63">
        <f aca="true" t="shared" si="12" ref="N25:N33">M25/L25*100</f>
        <v>100</v>
      </c>
      <c r="O25" s="93"/>
    </row>
    <row r="26" spans="1:15" ht="21" customHeight="1">
      <c r="A26" s="138" t="s">
        <v>7</v>
      </c>
      <c r="B26" s="138"/>
      <c r="C26" s="139"/>
      <c r="D26" s="134"/>
      <c r="E26" s="134"/>
      <c r="F26" s="135"/>
      <c r="G26" s="104"/>
      <c r="H26" s="64">
        <v>25540</v>
      </c>
      <c r="I26" s="66">
        <v>25540</v>
      </c>
      <c r="J26" s="63">
        <f t="shared" si="11"/>
        <v>100</v>
      </c>
      <c r="K26" s="63"/>
      <c r="L26" s="64">
        <v>46000</v>
      </c>
      <c r="M26" s="66">
        <v>46000</v>
      </c>
      <c r="N26" s="63">
        <f t="shared" si="12"/>
        <v>100</v>
      </c>
      <c r="O26" s="93"/>
    </row>
    <row r="27" spans="1:15" ht="19.5" customHeight="1">
      <c r="A27" s="134" t="s">
        <v>8</v>
      </c>
      <c r="B27" s="134"/>
      <c r="C27" s="135"/>
      <c r="D27" s="138"/>
      <c r="E27" s="138"/>
      <c r="F27" s="139"/>
      <c r="G27" s="100"/>
      <c r="H27" s="64">
        <v>15000</v>
      </c>
      <c r="I27" s="66">
        <v>15000</v>
      </c>
      <c r="J27" s="63">
        <f t="shared" si="11"/>
        <v>100</v>
      </c>
      <c r="K27" s="63"/>
      <c r="L27" s="64">
        <v>20000</v>
      </c>
      <c r="M27" s="66">
        <v>20000</v>
      </c>
      <c r="N27" s="63">
        <f t="shared" si="12"/>
        <v>100</v>
      </c>
      <c r="O27" s="93"/>
    </row>
    <row r="28" spans="1:15" ht="18.75" customHeight="1">
      <c r="A28" s="138" t="s">
        <v>9</v>
      </c>
      <c r="B28" s="138"/>
      <c r="C28" s="139"/>
      <c r="D28" s="138"/>
      <c r="E28" s="138"/>
      <c r="F28" s="139"/>
      <c r="G28" s="100"/>
      <c r="H28" s="64">
        <v>12000</v>
      </c>
      <c r="I28" s="66">
        <v>12000</v>
      </c>
      <c r="J28" s="63">
        <f t="shared" si="11"/>
        <v>100</v>
      </c>
      <c r="K28" s="63"/>
      <c r="L28" s="64">
        <v>20000</v>
      </c>
      <c r="M28" s="66">
        <v>20000</v>
      </c>
      <c r="N28" s="63">
        <f t="shared" si="12"/>
        <v>100</v>
      </c>
      <c r="O28" s="93"/>
    </row>
    <row r="29" spans="1:15" ht="15.75" customHeight="1">
      <c r="A29" s="138" t="s">
        <v>10</v>
      </c>
      <c r="B29" s="138"/>
      <c r="C29" s="139"/>
      <c r="D29" s="138"/>
      <c r="E29" s="138"/>
      <c r="F29" s="139"/>
      <c r="G29" s="100"/>
      <c r="H29" s="64">
        <v>30150</v>
      </c>
      <c r="I29" s="66">
        <v>30150</v>
      </c>
      <c r="J29" s="63">
        <f t="shared" si="11"/>
        <v>100</v>
      </c>
      <c r="K29" s="63"/>
      <c r="L29" s="64">
        <v>64800</v>
      </c>
      <c r="M29" s="66">
        <v>64800</v>
      </c>
      <c r="N29" s="63">
        <f t="shared" si="12"/>
        <v>100</v>
      </c>
      <c r="O29" s="93"/>
    </row>
    <row r="30" spans="1:15" ht="16.5" customHeight="1">
      <c r="A30" s="138" t="s">
        <v>11</v>
      </c>
      <c r="B30" s="138"/>
      <c r="C30" s="139"/>
      <c r="D30" s="138"/>
      <c r="E30" s="138"/>
      <c r="F30" s="139"/>
      <c r="G30" s="100"/>
      <c r="H30" s="64">
        <v>11000</v>
      </c>
      <c r="I30" s="66">
        <v>11000</v>
      </c>
      <c r="J30" s="63">
        <f t="shared" si="11"/>
        <v>100</v>
      </c>
      <c r="K30" s="63"/>
      <c r="L30" s="64">
        <v>43512</v>
      </c>
      <c r="M30" s="62">
        <v>43511.97</v>
      </c>
      <c r="N30" s="63">
        <f t="shared" si="12"/>
        <v>99.9999310535025</v>
      </c>
      <c r="O30" s="93"/>
    </row>
    <row r="31" spans="1:15" ht="19.5" customHeight="1">
      <c r="A31" s="138" t="s">
        <v>12</v>
      </c>
      <c r="B31" s="138"/>
      <c r="C31" s="139"/>
      <c r="D31" s="138"/>
      <c r="E31" s="138"/>
      <c r="F31" s="139"/>
      <c r="G31" s="100"/>
      <c r="H31" s="64">
        <v>20000</v>
      </c>
      <c r="I31" s="66">
        <v>20000</v>
      </c>
      <c r="J31" s="63">
        <f t="shared" si="11"/>
        <v>100</v>
      </c>
      <c r="K31" s="63"/>
      <c r="L31" s="64">
        <v>1037400</v>
      </c>
      <c r="M31" s="66">
        <v>1037400</v>
      </c>
      <c r="N31" s="63">
        <f t="shared" si="12"/>
        <v>100</v>
      </c>
      <c r="O31" s="93"/>
    </row>
    <row r="32" spans="1:15" ht="15" customHeight="1">
      <c r="A32" s="138" t="s">
        <v>13</v>
      </c>
      <c r="B32" s="138"/>
      <c r="C32" s="139"/>
      <c r="D32" s="141"/>
      <c r="E32" s="141"/>
      <c r="F32" s="142"/>
      <c r="G32" s="101"/>
      <c r="H32" s="64">
        <v>28230</v>
      </c>
      <c r="I32" s="66">
        <v>28230</v>
      </c>
      <c r="J32" s="63">
        <f t="shared" si="11"/>
        <v>100</v>
      </c>
      <c r="K32" s="63"/>
      <c r="L32" s="64">
        <v>20000</v>
      </c>
      <c r="M32" s="66">
        <v>20000</v>
      </c>
      <c r="N32" s="63">
        <f t="shared" si="12"/>
        <v>100</v>
      </c>
      <c r="O32" s="93"/>
    </row>
    <row r="33" spans="1:15" ht="15.75" customHeight="1">
      <c r="A33" s="141" t="s">
        <v>4</v>
      </c>
      <c r="B33" s="141"/>
      <c r="C33" s="141"/>
      <c r="D33" s="140"/>
      <c r="E33" s="140"/>
      <c r="F33" s="140"/>
      <c r="G33" s="103"/>
      <c r="H33" s="75">
        <f>SUM(H24:H32)</f>
        <v>176420</v>
      </c>
      <c r="I33" s="75">
        <f>SUM(I24:I32)</f>
        <v>176420</v>
      </c>
      <c r="J33" s="63">
        <f t="shared" si="11"/>
        <v>100</v>
      </c>
      <c r="K33" s="63"/>
      <c r="L33" s="75">
        <f>SUM(L24:L32)</f>
        <v>1482912</v>
      </c>
      <c r="M33" s="74">
        <f>SUM(M24:M32)</f>
        <v>1487133.49</v>
      </c>
      <c r="N33" s="63">
        <f t="shared" si="12"/>
        <v>100.28467569215165</v>
      </c>
      <c r="O33" s="93"/>
    </row>
  </sheetData>
  <mergeCells count="48">
    <mergeCell ref="A33:C33"/>
    <mergeCell ref="D33:F33"/>
    <mergeCell ref="AM7:AP7"/>
    <mergeCell ref="A31:C31"/>
    <mergeCell ref="D31:F31"/>
    <mergeCell ref="A32:C32"/>
    <mergeCell ref="D32:F32"/>
    <mergeCell ref="A29:C29"/>
    <mergeCell ref="D29:F29"/>
    <mergeCell ref="A30:C30"/>
    <mergeCell ref="D30:F30"/>
    <mergeCell ref="A27:C27"/>
    <mergeCell ref="D27:F27"/>
    <mergeCell ref="A28:C28"/>
    <mergeCell ref="D28:F28"/>
    <mergeCell ref="A25:C25"/>
    <mergeCell ref="D25:F25"/>
    <mergeCell ref="A26:C26"/>
    <mergeCell ref="D26:F26"/>
    <mergeCell ref="H22:J22"/>
    <mergeCell ref="L22:N22"/>
    <mergeCell ref="A24:C24"/>
    <mergeCell ref="D24:F24"/>
    <mergeCell ref="A16:C16"/>
    <mergeCell ref="A17:C17"/>
    <mergeCell ref="A18:C18"/>
    <mergeCell ref="A22:F23"/>
    <mergeCell ref="A12:C12"/>
    <mergeCell ref="A13:C13"/>
    <mergeCell ref="A14:C14"/>
    <mergeCell ref="A15:C15"/>
    <mergeCell ref="AQ7:AS7"/>
    <mergeCell ref="A9:C9"/>
    <mergeCell ref="A10:C10"/>
    <mergeCell ref="A11:C11"/>
    <mergeCell ref="AC7:AF7"/>
    <mergeCell ref="AG7:AI7"/>
    <mergeCell ref="AJ7:AL7"/>
    <mergeCell ref="D3:AF3"/>
    <mergeCell ref="A6:C8"/>
    <mergeCell ref="D6:F7"/>
    <mergeCell ref="G6:AS6"/>
    <mergeCell ref="G7:J7"/>
    <mergeCell ref="K7:N7"/>
    <mergeCell ref="O7:R7"/>
    <mergeCell ref="S7:V7"/>
    <mergeCell ref="W7:Y7"/>
    <mergeCell ref="Z7:AB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Роза</cp:lastModifiedBy>
  <cp:lastPrinted>2010-01-19T11:08:36Z</cp:lastPrinted>
  <dcterms:created xsi:type="dcterms:W3CDTF">2006-06-07T06:53:09Z</dcterms:created>
  <dcterms:modified xsi:type="dcterms:W3CDTF">2010-03-15T06:17:44Z</dcterms:modified>
  <cp:category/>
  <cp:version/>
  <cp:contentType/>
  <cp:contentStatus/>
</cp:coreProperties>
</file>