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<sst xmlns="http://schemas.openxmlformats.org/spreadsheetml/2006/main" count="145" uniqueCount="77">
  <si>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</si>
  <si>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</si>
  <si>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</si>
  <si>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</si>
  <si>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</si>
  <si>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</si>
  <si>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</si>
  <si>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</si>
  <si>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</si>
  <si>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</si>
  <si>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</si>
  <si>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</si>
  <si>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</si>
  <si>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</si>
  <si>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</si>
  <si>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</si>
  <si>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</si>
  <si>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</si>
  <si>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</si>
  <si>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год</t>
  </si>
  <si>
    <t>план             год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</si>
  <si>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</si>
  <si>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</si>
  <si>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</si>
  <si>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</si>
  <si>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</si>
  <si>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</si>
  <si>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</si>
  <si>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</si>
  <si>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</si>
  <si>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</si>
  <si>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</si>
  <si>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</si>
  <si>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</si>
  <si>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</si>
  <si>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</si>
  <si>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</si>
  <si>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</si>
  <si>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</si>
  <si>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</si>
  <si>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</si>
  <si>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</si>
  <si>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</si>
  <si>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</si>
  <si>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</si>
  <si>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</si>
  <si>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</si>
  <si>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</si>
  <si>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</si>
  <si>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</si>
  <si>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</si>
  <si>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</si>
  <si>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</si>
  <si>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</si>
  <si>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</si>
  <si>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</si>
  <si>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</si>
  <si>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</si>
  <si>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</si>
  <si>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</si>
  <si>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</si>
  <si>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</si>
  <si>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Дефицит (-),Профицит (+)</t>
  </si>
  <si>
    <t>Доходы от продажи земли</t>
  </si>
  <si>
    <t>На 01.01.2010 г.</t>
  </si>
  <si>
    <t>Остатки на счетах бюджетов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</si>
  <si>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</si>
  <si>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</si>
  <si>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</si>
  <si>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</si>
  <si>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</si>
  <si>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Почие неналоговые доходы (Невыясненные поступления)</t>
  </si>
  <si>
    <t>от возмещения коммунальных услуг</t>
  </si>
  <si>
    <t xml:space="preserve">Доходы от предпринимательской и иной приносящей деятельности </t>
  </si>
  <si>
    <t>На 01.08.2010 г.</t>
  </si>
  <si>
    <t xml:space="preserve">Сведения об исполнении консолидированного бюджета Яльчикского района по состоянию на 01.10.2010 </t>
  </si>
  <si>
    <t xml:space="preserve">Исполнение налоговых и неналоговых доходов бюджетов сельских поселений Яльчикского района по состоянию на 01.10.2010 года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</si>
</sst>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35"/>
  <sheetViews>
    <sheetView tabSelected="1" workbookViewId="0" topLeftCell="A1">
      <pane xSplit="5" topLeftCell="F1" activePane="topRight" state="frozen"/>
      <selection pane="topLeft" activeCell="A4" sqref="A4"/>
      <selection pane="topRight" activeCell="D3" sqref="D3:X3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1.25390625" style="0" customWidth="1"/>
    <col min="5" max="5" width="12.00390625" style="0" customWidth="1"/>
    <col min="6" max="6" width="6.125" style="0" customWidth="1"/>
    <col min="7" max="7" width="8.00390625" style="0" customWidth="1"/>
    <col min="8" max="8" width="10.875" style="0" customWidth="1"/>
    <col min="9" max="9" width="5.875" style="0" customWidth="1"/>
    <col min="10" max="10" width="7.75390625" style="0" customWidth="1"/>
    <col min="11" max="11" width="10.75390625" style="0" customWidth="1"/>
    <col min="12" max="12" width="6.75390625" style="0" customWidth="1"/>
    <col min="13" max="13" width="8.25390625" style="0" customWidth="1"/>
    <col min="14" max="14" width="9.25390625" style="0" customWidth="1"/>
    <col min="15" max="15" width="6.125" style="0" customWidth="1"/>
    <col min="16" max="16" width="10.25390625" style="0" customWidth="1"/>
    <col min="17" max="17" width="10.375" style="0" customWidth="1"/>
    <col min="18" max="18" width="5.75390625" style="0" customWidth="1"/>
    <col min="19" max="19" width="7.25390625" style="0" customWidth="1"/>
    <col min="20" max="20" width="7.00390625" style="0" customWidth="1"/>
    <col min="21" max="21" width="5.625" style="0" customWidth="1"/>
    <col min="22" max="22" width="7.75390625" style="0" customWidth="1"/>
    <col min="23" max="23" width="8.25390625" style="0" customWidth="1"/>
    <col min="24" max="24" width="4.875" style="0" customWidth="1"/>
    <col min="25" max="25" width="7.125" style="0" customWidth="1"/>
    <col min="26" max="26" width="10.625" style="0" customWidth="1"/>
    <col min="27" max="27" width="5.875" style="0" customWidth="1"/>
    <col min="28" max="28" width="8.7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8.875" style="0" customWidth="1"/>
    <col min="33" max="33" width="6.00390625" style="0" customWidth="1"/>
    <col min="34" max="34" width="8.00390625" style="0" customWidth="1"/>
    <col min="35" max="35" width="9.625" style="0" bestFit="1" customWidth="1"/>
    <col min="36" max="36" width="6.25390625" style="0" customWidth="1"/>
    <col min="37" max="37" width="5.00390625" style="0" customWidth="1"/>
    <col min="38" max="38" width="9.375" style="0" customWidth="1"/>
    <col min="39" max="39" width="4.125" style="0" customWidth="1"/>
  </cols>
  <sheetData>
    <row r="1" ht="3" customHeight="1"/>
    <row r="2" ht="12.75" customHeight="1" hidden="1"/>
    <row r="3" spans="4:30" ht="56.25" customHeight="1">
      <c r="D3" s="111" t="s">
        <v>76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3"/>
      <c r="Z3" s="3"/>
      <c r="AA3" s="3"/>
      <c r="AB3" s="3"/>
      <c r="AC3" s="3"/>
      <c r="AD3" s="3"/>
    </row>
    <row r="6" spans="1:39" ht="12.75">
      <c r="A6" s="104" t="s">
        <v>3</v>
      </c>
      <c r="B6" s="104"/>
      <c r="C6" s="104"/>
      <c r="D6" s="104" t="s">
        <v>1</v>
      </c>
      <c r="E6" s="104"/>
      <c r="F6" s="104"/>
      <c r="G6" s="117" t="s">
        <v>23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9"/>
    </row>
    <row r="7" spans="1:39" ht="78.75" customHeight="1">
      <c r="A7" s="104"/>
      <c r="B7" s="104"/>
      <c r="C7" s="104"/>
      <c r="D7" s="104"/>
      <c r="E7" s="104"/>
      <c r="F7" s="104"/>
      <c r="G7" s="115" t="s">
        <v>2</v>
      </c>
      <c r="H7" s="115"/>
      <c r="I7" s="116"/>
      <c r="J7" s="115" t="s">
        <v>14</v>
      </c>
      <c r="K7" s="115"/>
      <c r="L7" s="116"/>
      <c r="M7" s="115" t="s">
        <v>67</v>
      </c>
      <c r="N7" s="115"/>
      <c r="O7" s="116"/>
      <c r="P7" s="115" t="s">
        <v>15</v>
      </c>
      <c r="Q7" s="115"/>
      <c r="R7" s="116"/>
      <c r="S7" s="112" t="s">
        <v>44</v>
      </c>
      <c r="T7" s="113"/>
      <c r="U7" s="114"/>
      <c r="V7" s="112" t="s">
        <v>56</v>
      </c>
      <c r="W7" s="113"/>
      <c r="X7" s="114"/>
      <c r="Y7" s="112" t="s">
        <v>68</v>
      </c>
      <c r="Z7" s="113"/>
      <c r="AA7" s="114"/>
      <c r="AB7" s="112" t="s">
        <v>54</v>
      </c>
      <c r="AC7" s="113"/>
      <c r="AD7" s="114"/>
      <c r="AE7" s="112" t="s">
        <v>43</v>
      </c>
      <c r="AF7" s="113"/>
      <c r="AG7" s="114"/>
      <c r="AH7" s="112" t="s">
        <v>42</v>
      </c>
      <c r="AI7" s="122"/>
      <c r="AJ7" s="123"/>
      <c r="AK7" s="121" t="s">
        <v>70</v>
      </c>
      <c r="AL7" s="121"/>
      <c r="AM7" s="121"/>
    </row>
    <row r="8" spans="1:39" ht="51">
      <c r="A8" s="104"/>
      <c r="B8" s="104"/>
      <c r="C8" s="104"/>
      <c r="D8" s="53" t="s">
        <v>20</v>
      </c>
      <c r="E8" s="54" t="s">
        <v>0</v>
      </c>
      <c r="F8" s="55" t="s">
        <v>21</v>
      </c>
      <c r="G8" s="53" t="s">
        <v>66</v>
      </c>
      <c r="H8" s="54" t="s">
        <v>0</v>
      </c>
      <c r="I8" s="55" t="s">
        <v>21</v>
      </c>
      <c r="J8" s="53" t="s">
        <v>66</v>
      </c>
      <c r="K8" s="54" t="s">
        <v>0</v>
      </c>
      <c r="L8" s="55" t="s">
        <v>21</v>
      </c>
      <c r="M8" s="53" t="s">
        <v>66</v>
      </c>
      <c r="N8" s="54" t="s">
        <v>0</v>
      </c>
      <c r="O8" s="55" t="s">
        <v>21</v>
      </c>
      <c r="P8" s="53" t="s">
        <v>66</v>
      </c>
      <c r="Q8" s="54" t="s">
        <v>0</v>
      </c>
      <c r="R8" s="55" t="s">
        <v>21</v>
      </c>
      <c r="S8" s="53" t="s">
        <v>18</v>
      </c>
      <c r="T8" s="54" t="s">
        <v>0</v>
      </c>
      <c r="U8" s="55" t="s">
        <v>21</v>
      </c>
      <c r="V8" s="53" t="s">
        <v>18</v>
      </c>
      <c r="W8" s="54" t="s">
        <v>0</v>
      </c>
      <c r="X8" s="55" t="s">
        <v>21</v>
      </c>
      <c r="Y8" s="53" t="s">
        <v>66</v>
      </c>
      <c r="Z8" s="54" t="s">
        <v>0</v>
      </c>
      <c r="AA8" s="55" t="s">
        <v>21</v>
      </c>
      <c r="AB8" s="53" t="s">
        <v>19</v>
      </c>
      <c r="AC8" s="54" t="s">
        <v>0</v>
      </c>
      <c r="AD8" s="55" t="s">
        <v>21</v>
      </c>
      <c r="AE8" s="53" t="s">
        <v>18</v>
      </c>
      <c r="AF8" s="54" t="s">
        <v>0</v>
      </c>
      <c r="AG8" s="55" t="s">
        <v>21</v>
      </c>
      <c r="AH8" s="53" t="s">
        <v>66</v>
      </c>
      <c r="AI8" s="54" t="s">
        <v>0</v>
      </c>
      <c r="AJ8" s="55" t="s">
        <v>21</v>
      </c>
      <c r="AK8" s="53" t="s">
        <v>18</v>
      </c>
      <c r="AL8" s="54" t="s">
        <v>0</v>
      </c>
      <c r="AM8" s="55" t="s">
        <v>21</v>
      </c>
    </row>
    <row r="9" spans="1:39" s="36" customFormat="1" ht="27.75" customHeight="1">
      <c r="A9" s="109" t="s">
        <v>5</v>
      </c>
      <c r="B9" s="109"/>
      <c r="C9" s="110"/>
      <c r="D9" s="56">
        <f>G9+J9+M9+P9+S9+Y9+AB9+AH9</f>
        <v>569800</v>
      </c>
      <c r="E9" s="56">
        <f>H9+K9+N9+Q9+T9+Z9+AC9+AI9+AL9</f>
        <v>352770.63</v>
      </c>
      <c r="F9" s="57">
        <f>E9/D9*100</f>
        <v>61.91130747630748</v>
      </c>
      <c r="G9" s="58">
        <v>73300</v>
      </c>
      <c r="H9" s="59">
        <v>44326.09</v>
      </c>
      <c r="I9" s="60">
        <f aca="true" t="shared" si="0" ref="I9:I18">H9/G9*100</f>
        <v>60.47215552523873</v>
      </c>
      <c r="J9" s="61">
        <v>83200</v>
      </c>
      <c r="K9" s="62">
        <v>21242.42</v>
      </c>
      <c r="L9" s="60">
        <f>K9/J9*100</f>
        <v>25.5317548076923</v>
      </c>
      <c r="M9" s="61">
        <v>94700</v>
      </c>
      <c r="N9" s="59">
        <v>48165.35</v>
      </c>
      <c r="O9" s="60">
        <f>N9/M9*100</f>
        <v>50.86098204857444</v>
      </c>
      <c r="P9" s="61">
        <v>225700</v>
      </c>
      <c r="Q9" s="59">
        <v>164989.64</v>
      </c>
      <c r="R9" s="60">
        <f aca="true" t="shared" si="1" ref="R9:R18">Q9/P9*100</f>
        <v>73.1013026140895</v>
      </c>
      <c r="S9" s="61">
        <v>0</v>
      </c>
      <c r="T9" s="63">
        <v>12900</v>
      </c>
      <c r="U9" s="60">
        <v>0</v>
      </c>
      <c r="V9" s="60"/>
      <c r="W9" s="60"/>
      <c r="X9" s="60"/>
      <c r="Y9" s="61">
        <v>82900</v>
      </c>
      <c r="Z9" s="59">
        <v>37940.37</v>
      </c>
      <c r="AA9" s="60">
        <f>Z9/Y9*100</f>
        <v>45.766429433051876</v>
      </c>
      <c r="AB9" s="61">
        <v>10000</v>
      </c>
      <c r="AC9" s="59">
        <v>15616.32</v>
      </c>
      <c r="AD9" s="60">
        <f>SUM(AC9/AB9*100)</f>
        <v>156.1632</v>
      </c>
      <c r="AE9" s="61"/>
      <c r="AF9" s="64"/>
      <c r="AG9" s="60"/>
      <c r="AH9" s="60">
        <v>0</v>
      </c>
      <c r="AI9" s="59">
        <v>7590.44</v>
      </c>
      <c r="AJ9" s="60">
        <v>0</v>
      </c>
      <c r="AK9" s="60"/>
      <c r="AL9" s="59">
        <v>0</v>
      </c>
      <c r="AM9" s="60">
        <v>0</v>
      </c>
    </row>
    <row r="10" spans="1:39" s="37" customFormat="1" ht="24.75" customHeight="1">
      <c r="A10" s="105" t="s">
        <v>6</v>
      </c>
      <c r="B10" s="105"/>
      <c r="C10" s="106"/>
      <c r="D10" s="56">
        <f>G10+J10+M10+P10+S10+Y10+AB10+AH10</f>
        <v>517100</v>
      </c>
      <c r="E10" s="56">
        <f>H10+K10+N10+Q10+T10+W10+Z10+AC10+AI10+AL10</f>
        <v>455572.63</v>
      </c>
      <c r="F10" s="57">
        <f aca="true" t="shared" si="2" ref="F10:F18">E10/D10*100</f>
        <v>88.10145619802746</v>
      </c>
      <c r="G10" s="58">
        <v>98600</v>
      </c>
      <c r="H10" s="59">
        <v>161978.57</v>
      </c>
      <c r="I10" s="60">
        <f t="shared" si="0"/>
        <v>164.27846855983773</v>
      </c>
      <c r="J10" s="61">
        <v>33500</v>
      </c>
      <c r="K10" s="59">
        <v>859.22</v>
      </c>
      <c r="L10" s="60">
        <f aca="true" t="shared" si="3" ref="L10:L18">K10/J10*100</f>
        <v>2.5648358208955226</v>
      </c>
      <c r="M10" s="61">
        <v>143600</v>
      </c>
      <c r="N10" s="59">
        <v>64023.04</v>
      </c>
      <c r="O10" s="60">
        <f aca="true" t="shared" si="4" ref="O10:O18">N10/M10*100</f>
        <v>44.58428969359331</v>
      </c>
      <c r="P10" s="61">
        <v>198200</v>
      </c>
      <c r="Q10" s="62">
        <v>163904.89</v>
      </c>
      <c r="R10" s="60">
        <f t="shared" si="1"/>
        <v>82.69671543895056</v>
      </c>
      <c r="S10" s="61">
        <v>0</v>
      </c>
      <c r="T10" s="63">
        <v>8830</v>
      </c>
      <c r="U10" s="60">
        <v>0</v>
      </c>
      <c r="V10" s="60"/>
      <c r="W10" s="95">
        <v>1069.12</v>
      </c>
      <c r="X10" s="60"/>
      <c r="Y10" s="61">
        <v>43200</v>
      </c>
      <c r="Z10" s="59">
        <v>54907.79</v>
      </c>
      <c r="AA10" s="60">
        <f aca="true" t="shared" si="5" ref="AA10:AA18">Z10/Y10*100</f>
        <v>127.10136574074073</v>
      </c>
      <c r="AB10" s="61"/>
      <c r="AC10" s="59">
        <v>0</v>
      </c>
      <c r="AD10" s="60"/>
      <c r="AE10" s="61"/>
      <c r="AF10" s="64"/>
      <c r="AG10" s="60"/>
      <c r="AH10" s="60">
        <v>0</v>
      </c>
      <c r="AI10" s="59">
        <v>0</v>
      </c>
      <c r="AJ10" s="60">
        <v>0</v>
      </c>
      <c r="AK10" s="60"/>
      <c r="AL10" s="59"/>
      <c r="AM10" s="60">
        <v>0</v>
      </c>
    </row>
    <row r="11" spans="1:39" s="37" customFormat="1" ht="24.75" customHeight="1">
      <c r="A11" s="105" t="s">
        <v>7</v>
      </c>
      <c r="B11" s="105"/>
      <c r="C11" s="106"/>
      <c r="D11" s="56">
        <f>G11+J11+M11+P11+S11+Y11+AB11+AE11+AH11</f>
        <v>839200</v>
      </c>
      <c r="E11" s="56">
        <f>H11+K11+N11+Q11+T11+Z11+AC11+AF11+AI11</f>
        <v>791011.44</v>
      </c>
      <c r="F11" s="57">
        <f t="shared" si="2"/>
        <v>94.25779790276452</v>
      </c>
      <c r="G11" s="66">
        <v>120600</v>
      </c>
      <c r="H11" s="59">
        <v>199462.34</v>
      </c>
      <c r="I11" s="60">
        <f t="shared" si="0"/>
        <v>165.3916583747927</v>
      </c>
      <c r="J11" s="61">
        <v>24100</v>
      </c>
      <c r="K11" s="59">
        <v>91084.2</v>
      </c>
      <c r="L11" s="60">
        <f t="shared" si="3"/>
        <v>377.9427385892116</v>
      </c>
      <c r="M11" s="61">
        <v>139600</v>
      </c>
      <c r="N11" s="59">
        <v>79543.92</v>
      </c>
      <c r="O11" s="60">
        <f t="shared" si="4"/>
        <v>56.97988538681948</v>
      </c>
      <c r="P11" s="61">
        <v>425600</v>
      </c>
      <c r="Q11" s="59">
        <v>326107.62</v>
      </c>
      <c r="R11" s="60">
        <f t="shared" si="1"/>
        <v>76.6230310150376</v>
      </c>
      <c r="S11" s="61">
        <v>0</v>
      </c>
      <c r="T11" s="63">
        <v>12400</v>
      </c>
      <c r="U11" s="60">
        <v>0</v>
      </c>
      <c r="V11" s="60"/>
      <c r="W11" s="60"/>
      <c r="X11" s="60"/>
      <c r="Y11" s="61">
        <v>123300</v>
      </c>
      <c r="Z11" s="59">
        <v>76071.17</v>
      </c>
      <c r="AA11" s="60">
        <f t="shared" si="5"/>
        <v>61.69600162206002</v>
      </c>
      <c r="AB11" s="61">
        <v>6000</v>
      </c>
      <c r="AC11" s="59">
        <v>4065.6</v>
      </c>
      <c r="AD11" s="60">
        <f aca="true" t="shared" si="6" ref="AD11:AD18">SUM(AC11/AB11*100)</f>
        <v>67.75999999999999</v>
      </c>
      <c r="AE11" s="61"/>
      <c r="AF11" s="64"/>
      <c r="AG11" s="60"/>
      <c r="AH11" s="60">
        <v>0</v>
      </c>
      <c r="AI11" s="59">
        <v>2276.59</v>
      </c>
      <c r="AJ11" s="60">
        <v>0</v>
      </c>
      <c r="AK11" s="61"/>
      <c r="AL11" s="59"/>
      <c r="AM11" s="60">
        <v>0</v>
      </c>
    </row>
    <row r="12" spans="1:39" s="38" customFormat="1" ht="24.75" customHeight="1">
      <c r="A12" s="107" t="s">
        <v>8</v>
      </c>
      <c r="B12" s="107"/>
      <c r="C12" s="108"/>
      <c r="D12" s="56">
        <f aca="true" t="shared" si="7" ref="D12:D17">G12+J12+M12+P12+S12+Y12+AB12+AH12</f>
        <v>806729.38</v>
      </c>
      <c r="E12" s="56">
        <f>H12+K12+N12+Q12+T12+W12+Z12+AC12+AI12</f>
        <v>645506.13</v>
      </c>
      <c r="F12" s="57">
        <f t="shared" si="2"/>
        <v>80.01520038851194</v>
      </c>
      <c r="G12" s="61">
        <v>261000</v>
      </c>
      <c r="H12" s="67">
        <v>152321.4</v>
      </c>
      <c r="I12" s="60">
        <f t="shared" si="0"/>
        <v>58.360689655172415</v>
      </c>
      <c r="J12" s="61">
        <v>19700</v>
      </c>
      <c r="K12" s="62">
        <v>6353.22</v>
      </c>
      <c r="L12" s="60">
        <f t="shared" si="3"/>
        <v>32.24984771573604</v>
      </c>
      <c r="M12" s="61">
        <v>130100</v>
      </c>
      <c r="N12" s="62">
        <v>67435.19</v>
      </c>
      <c r="O12" s="60">
        <f t="shared" si="4"/>
        <v>51.83335126825519</v>
      </c>
      <c r="P12" s="95">
        <v>311129.38</v>
      </c>
      <c r="Q12" s="59">
        <v>333525.89</v>
      </c>
      <c r="R12" s="60">
        <f t="shared" si="1"/>
        <v>107.19845551069463</v>
      </c>
      <c r="S12" s="61">
        <v>0</v>
      </c>
      <c r="T12" s="63">
        <v>13800</v>
      </c>
      <c r="U12" s="60">
        <v>0</v>
      </c>
      <c r="V12" s="60"/>
      <c r="W12" s="59">
        <v>5.89</v>
      </c>
      <c r="X12" s="60"/>
      <c r="Y12" s="61">
        <v>84600</v>
      </c>
      <c r="Z12" s="59">
        <v>55328.58</v>
      </c>
      <c r="AA12" s="60">
        <f t="shared" si="5"/>
        <v>65.40021276595745</v>
      </c>
      <c r="AB12" s="61">
        <v>200</v>
      </c>
      <c r="AC12" s="59">
        <v>143.92</v>
      </c>
      <c r="AD12" s="60">
        <f>AC12/AB12*100</f>
        <v>71.96</v>
      </c>
      <c r="AE12" s="61"/>
      <c r="AF12" s="64"/>
      <c r="AG12" s="60"/>
      <c r="AH12" s="60">
        <v>0</v>
      </c>
      <c r="AI12" s="59">
        <v>16592.04</v>
      </c>
      <c r="AJ12" s="60">
        <v>0</v>
      </c>
      <c r="AK12" s="61"/>
      <c r="AL12" s="59"/>
      <c r="AM12" s="60">
        <v>0</v>
      </c>
    </row>
    <row r="13" spans="1:39" s="37" customFormat="1" ht="24.75" customHeight="1">
      <c r="A13" s="105" t="s">
        <v>9</v>
      </c>
      <c r="B13" s="105"/>
      <c r="C13" s="106"/>
      <c r="D13" s="56">
        <f t="shared" si="7"/>
        <v>325900</v>
      </c>
      <c r="E13" s="56">
        <f>H13+K13+N13+Q13+T13+Z13+AC13+AF13</f>
        <v>190609</v>
      </c>
      <c r="F13" s="57">
        <f t="shared" si="2"/>
        <v>58.48695918993556</v>
      </c>
      <c r="G13" s="68">
        <v>53600</v>
      </c>
      <c r="H13" s="59">
        <v>46307.74</v>
      </c>
      <c r="I13" s="60">
        <f t="shared" si="0"/>
        <v>86.39503731343284</v>
      </c>
      <c r="J13" s="61">
        <v>15100</v>
      </c>
      <c r="K13" s="59">
        <v>14178.94</v>
      </c>
      <c r="L13" s="60">
        <f t="shared" si="3"/>
        <v>93.90026490066225</v>
      </c>
      <c r="M13" s="61">
        <v>104400</v>
      </c>
      <c r="N13" s="62">
        <v>59075.28</v>
      </c>
      <c r="O13" s="60">
        <f t="shared" si="4"/>
        <v>56.585517241379314</v>
      </c>
      <c r="P13" s="61">
        <v>77900</v>
      </c>
      <c r="Q13" s="62">
        <v>-13343.26</v>
      </c>
      <c r="R13" s="60">
        <f t="shared" si="1"/>
        <v>-17.128703465982028</v>
      </c>
      <c r="S13" s="61">
        <v>0</v>
      </c>
      <c r="T13" s="69">
        <v>12400</v>
      </c>
      <c r="U13" s="60">
        <v>0</v>
      </c>
      <c r="V13" s="60"/>
      <c r="W13" s="60"/>
      <c r="X13" s="60"/>
      <c r="Y13" s="61">
        <v>74900</v>
      </c>
      <c r="Z13" s="59">
        <v>71990.3</v>
      </c>
      <c r="AA13" s="60">
        <f t="shared" si="5"/>
        <v>96.11522029372497</v>
      </c>
      <c r="AB13" s="61"/>
      <c r="AC13" s="59">
        <v>0</v>
      </c>
      <c r="AD13" s="60"/>
      <c r="AE13" s="61"/>
      <c r="AF13" s="64"/>
      <c r="AG13" s="60"/>
      <c r="AH13" s="60">
        <v>0</v>
      </c>
      <c r="AI13" s="59">
        <v>0</v>
      </c>
      <c r="AJ13" s="60">
        <v>0</v>
      </c>
      <c r="AK13" s="61"/>
      <c r="AL13" s="63">
        <v>0</v>
      </c>
      <c r="AM13" s="60">
        <v>0</v>
      </c>
    </row>
    <row r="14" spans="1:39" s="37" customFormat="1" ht="24.75" customHeight="1">
      <c r="A14" s="105" t="s">
        <v>10</v>
      </c>
      <c r="B14" s="105"/>
      <c r="C14" s="106"/>
      <c r="D14" s="56">
        <f t="shared" si="7"/>
        <v>926600</v>
      </c>
      <c r="E14" s="56">
        <f>H14+K14+N14+Q14+T14+Z14+W14+AC14+AF14+AI14</f>
        <v>692600.68</v>
      </c>
      <c r="F14" s="57">
        <f t="shared" si="2"/>
        <v>74.74645801856249</v>
      </c>
      <c r="G14" s="58">
        <v>190000</v>
      </c>
      <c r="H14" s="59">
        <v>193606.35</v>
      </c>
      <c r="I14" s="60">
        <f t="shared" si="0"/>
        <v>101.89807894736842</v>
      </c>
      <c r="J14" s="61">
        <v>82900</v>
      </c>
      <c r="K14" s="59">
        <v>120955.67</v>
      </c>
      <c r="L14" s="60">
        <f t="shared" si="3"/>
        <v>145.9055126658625</v>
      </c>
      <c r="M14" s="61">
        <v>187600</v>
      </c>
      <c r="N14" s="62">
        <v>72980.73</v>
      </c>
      <c r="O14" s="60">
        <f t="shared" si="4"/>
        <v>38.902308102345415</v>
      </c>
      <c r="P14" s="61">
        <v>404500</v>
      </c>
      <c r="Q14" s="59">
        <v>213215.02</v>
      </c>
      <c r="R14" s="60">
        <f t="shared" si="1"/>
        <v>52.71075896168108</v>
      </c>
      <c r="S14" s="61">
        <v>0</v>
      </c>
      <c r="T14" s="63">
        <v>13700</v>
      </c>
      <c r="U14" s="60">
        <v>0</v>
      </c>
      <c r="V14" s="60"/>
      <c r="W14" s="59">
        <v>0</v>
      </c>
      <c r="X14" s="60"/>
      <c r="Y14" s="61">
        <v>51600</v>
      </c>
      <c r="Z14" s="59">
        <v>46747.97</v>
      </c>
      <c r="AA14" s="60">
        <f t="shared" si="5"/>
        <v>90.59684108527132</v>
      </c>
      <c r="AB14" s="61">
        <v>10000</v>
      </c>
      <c r="AC14" s="59">
        <v>7785.04</v>
      </c>
      <c r="AD14" s="60">
        <f t="shared" si="6"/>
        <v>77.8504</v>
      </c>
      <c r="AE14" s="61"/>
      <c r="AF14" s="64">
        <v>21059.91</v>
      </c>
      <c r="AG14" s="60"/>
      <c r="AH14" s="60">
        <v>0</v>
      </c>
      <c r="AI14" s="59">
        <v>2549.99</v>
      </c>
      <c r="AJ14" s="60">
        <v>0</v>
      </c>
      <c r="AK14" s="61"/>
      <c r="AL14" s="59">
        <v>0</v>
      </c>
      <c r="AM14" s="60">
        <v>0</v>
      </c>
    </row>
    <row r="15" spans="1:39" s="37" customFormat="1" ht="26.25" customHeight="1">
      <c r="A15" s="105" t="s">
        <v>11</v>
      </c>
      <c r="B15" s="105"/>
      <c r="C15" s="106"/>
      <c r="D15" s="56">
        <f t="shared" si="7"/>
        <v>577500</v>
      </c>
      <c r="E15" s="56">
        <f>H15+K15+N15+Q15+T15+W15+Z15+AC15+AI15</f>
        <v>416530.5399999999</v>
      </c>
      <c r="F15" s="57">
        <f t="shared" si="2"/>
        <v>72.12650043290041</v>
      </c>
      <c r="G15" s="58">
        <v>74300</v>
      </c>
      <c r="H15" s="59">
        <v>90645.62</v>
      </c>
      <c r="I15" s="60">
        <f t="shared" si="0"/>
        <v>121.99948855989233</v>
      </c>
      <c r="J15" s="61">
        <v>14100</v>
      </c>
      <c r="K15" s="59">
        <v>4225.62</v>
      </c>
      <c r="L15" s="60">
        <f t="shared" si="3"/>
        <v>29.968936170212768</v>
      </c>
      <c r="M15" s="61">
        <v>134400</v>
      </c>
      <c r="N15" s="62">
        <v>60254.13</v>
      </c>
      <c r="O15" s="60">
        <f t="shared" si="4"/>
        <v>44.83194196428571</v>
      </c>
      <c r="P15" s="61">
        <v>275600</v>
      </c>
      <c r="Q15" s="62">
        <v>173323.46</v>
      </c>
      <c r="R15" s="60">
        <f t="shared" si="1"/>
        <v>62.88949927431059</v>
      </c>
      <c r="S15" s="61">
        <v>0</v>
      </c>
      <c r="T15" s="63">
        <v>9800</v>
      </c>
      <c r="U15" s="60">
        <v>0</v>
      </c>
      <c r="V15" s="60"/>
      <c r="W15" s="59">
        <v>0</v>
      </c>
      <c r="X15" s="60"/>
      <c r="Y15" s="61">
        <v>71100</v>
      </c>
      <c r="Z15" s="59">
        <v>71681.74</v>
      </c>
      <c r="AA15" s="60">
        <f t="shared" si="5"/>
        <v>100.81819971870604</v>
      </c>
      <c r="AB15" s="61">
        <v>8000</v>
      </c>
      <c r="AC15" s="59">
        <v>6599.97</v>
      </c>
      <c r="AD15" s="60">
        <f t="shared" si="6"/>
        <v>82.499625</v>
      </c>
      <c r="AE15" s="61"/>
      <c r="AF15" s="64"/>
      <c r="AG15" s="60"/>
      <c r="AH15" s="60">
        <v>0</v>
      </c>
      <c r="AI15" s="59">
        <v>0</v>
      </c>
      <c r="AJ15" s="60">
        <v>0</v>
      </c>
      <c r="AK15" s="61"/>
      <c r="AL15" s="59"/>
      <c r="AM15" s="60">
        <v>0</v>
      </c>
    </row>
    <row r="16" spans="1:39" s="37" customFormat="1" ht="24.75" customHeight="1">
      <c r="A16" s="105" t="s">
        <v>12</v>
      </c>
      <c r="B16" s="105"/>
      <c r="C16" s="106"/>
      <c r="D16" s="56">
        <f t="shared" si="7"/>
        <v>4180900</v>
      </c>
      <c r="E16" s="56">
        <f>H16+K16+N16+Q16+T16+Z16+AC16+AI16</f>
        <v>3364457.7299999995</v>
      </c>
      <c r="F16" s="57">
        <f t="shared" si="2"/>
        <v>80.47209285082158</v>
      </c>
      <c r="G16" s="58">
        <v>2610600</v>
      </c>
      <c r="H16" s="59">
        <v>2040643.91</v>
      </c>
      <c r="I16" s="60">
        <f t="shared" si="0"/>
        <v>78.16762085344365</v>
      </c>
      <c r="J16" s="61">
        <v>139300</v>
      </c>
      <c r="K16" s="59">
        <v>23321.98</v>
      </c>
      <c r="L16" s="60">
        <f t="shared" si="3"/>
        <v>16.74226848528356</v>
      </c>
      <c r="M16" s="61">
        <v>331600</v>
      </c>
      <c r="N16" s="59">
        <v>166710.79</v>
      </c>
      <c r="O16" s="60">
        <f t="shared" si="4"/>
        <v>50.274665259348616</v>
      </c>
      <c r="P16" s="61">
        <v>962800</v>
      </c>
      <c r="Q16" s="59">
        <v>973812.44</v>
      </c>
      <c r="R16" s="60">
        <f t="shared" si="1"/>
        <v>101.14379310344827</v>
      </c>
      <c r="S16" s="61">
        <v>0</v>
      </c>
      <c r="T16" s="63">
        <v>0</v>
      </c>
      <c r="U16" s="60">
        <v>0</v>
      </c>
      <c r="V16" s="60"/>
      <c r="W16" s="65"/>
      <c r="X16" s="60"/>
      <c r="Y16" s="61">
        <v>106600</v>
      </c>
      <c r="Z16" s="59">
        <v>57378.23</v>
      </c>
      <c r="AA16" s="60">
        <f t="shared" si="5"/>
        <v>53.82573170731708</v>
      </c>
      <c r="AB16" s="61">
        <v>30000</v>
      </c>
      <c r="AC16" s="59">
        <v>28268.8</v>
      </c>
      <c r="AD16" s="60">
        <f t="shared" si="6"/>
        <v>94.22933333333333</v>
      </c>
      <c r="AE16" s="61"/>
      <c r="AF16" s="64"/>
      <c r="AG16" s="60"/>
      <c r="AH16" s="60">
        <v>0</v>
      </c>
      <c r="AI16" s="59">
        <v>74321.58</v>
      </c>
      <c r="AJ16" s="60">
        <v>0</v>
      </c>
      <c r="AK16" s="61"/>
      <c r="AL16" s="59"/>
      <c r="AM16" s="60">
        <v>0</v>
      </c>
    </row>
    <row r="17" spans="1:39" s="37" customFormat="1" ht="27.75" customHeight="1">
      <c r="A17" s="105" t="s">
        <v>13</v>
      </c>
      <c r="B17" s="105"/>
      <c r="C17" s="106"/>
      <c r="D17" s="56">
        <f t="shared" si="7"/>
        <v>1391667</v>
      </c>
      <c r="E17" s="56">
        <f>H17+K17+N17+Q17+T17+Z17+AC17+AI17+AL17</f>
        <v>1430606.3</v>
      </c>
      <c r="F17" s="57">
        <f t="shared" si="2"/>
        <v>102.79803286274662</v>
      </c>
      <c r="G17" s="58">
        <v>311100</v>
      </c>
      <c r="H17" s="59">
        <v>313396.59</v>
      </c>
      <c r="I17" s="60">
        <f t="shared" si="0"/>
        <v>100.73821600771457</v>
      </c>
      <c r="J17" s="61">
        <v>237267</v>
      </c>
      <c r="K17" s="59">
        <v>339659.64</v>
      </c>
      <c r="L17" s="60">
        <f t="shared" si="3"/>
        <v>143.15502787998332</v>
      </c>
      <c r="M17" s="61">
        <v>251200</v>
      </c>
      <c r="N17" s="59">
        <v>110106.78</v>
      </c>
      <c r="O17" s="60">
        <f t="shared" si="4"/>
        <v>43.83231687898089</v>
      </c>
      <c r="P17" s="61">
        <v>464700</v>
      </c>
      <c r="Q17" s="59">
        <v>405728.3</v>
      </c>
      <c r="R17" s="60">
        <f t="shared" si="1"/>
        <v>87.30972670540133</v>
      </c>
      <c r="S17" s="61">
        <v>0</v>
      </c>
      <c r="T17" s="63">
        <v>29560</v>
      </c>
      <c r="U17" s="60">
        <v>0</v>
      </c>
      <c r="V17" s="60"/>
      <c r="W17" s="65"/>
      <c r="X17" s="60"/>
      <c r="Y17" s="61">
        <v>127400</v>
      </c>
      <c r="Z17" s="59">
        <v>183490.19</v>
      </c>
      <c r="AA17" s="60">
        <f t="shared" si="5"/>
        <v>144.0268367346939</v>
      </c>
      <c r="AB17" s="61">
        <v>0</v>
      </c>
      <c r="AC17" s="59">
        <v>0</v>
      </c>
      <c r="AD17" s="60">
        <v>0</v>
      </c>
      <c r="AE17" s="61"/>
      <c r="AF17" s="64"/>
      <c r="AG17" s="60"/>
      <c r="AH17" s="60">
        <v>0</v>
      </c>
      <c r="AI17" s="59">
        <v>48664.8</v>
      </c>
      <c r="AJ17" s="60">
        <v>0</v>
      </c>
      <c r="AK17" s="61"/>
      <c r="AL17" s="59">
        <v>0</v>
      </c>
      <c r="AM17" s="60">
        <v>0</v>
      </c>
    </row>
    <row r="18" spans="1:39" s="39" customFormat="1" ht="24.75" customHeight="1">
      <c r="A18" s="102" t="s">
        <v>4</v>
      </c>
      <c r="B18" s="102"/>
      <c r="C18" s="103"/>
      <c r="D18" s="56">
        <f>SUM(D9:D17)</f>
        <v>10135396.379999999</v>
      </c>
      <c r="E18" s="56">
        <f>SUM(E9:E17)</f>
        <v>8339665.079999999</v>
      </c>
      <c r="F18" s="57">
        <f t="shared" si="2"/>
        <v>82.28257452719377</v>
      </c>
      <c r="G18" s="70">
        <f>G9+G10+G11+G12+G13+G14+G15+G16+G17</f>
        <v>3793100</v>
      </c>
      <c r="H18" s="71">
        <f>H9+H10+H11+H12+H13+H14+H15+H16+H17</f>
        <v>3242688.61</v>
      </c>
      <c r="I18" s="60">
        <f t="shared" si="0"/>
        <v>85.48914107194643</v>
      </c>
      <c r="J18" s="72">
        <f>J17+J16+J15+J14+J13+J12+J11+J10+J9</f>
        <v>649167</v>
      </c>
      <c r="K18" s="73">
        <f>K17+K16+K15+K14+K13+K11+K10+K12+K9</f>
        <v>621880.9099999999</v>
      </c>
      <c r="L18" s="60">
        <f t="shared" si="3"/>
        <v>95.7967533777903</v>
      </c>
      <c r="M18" s="70">
        <f>SUM(M9:M17)</f>
        <v>1517200</v>
      </c>
      <c r="N18" s="74">
        <f>N9+N10+N11+N12+N13+N14+N15+N16+N17</f>
        <v>728295.2100000001</v>
      </c>
      <c r="O18" s="60">
        <f t="shared" si="4"/>
        <v>48.00258436593726</v>
      </c>
      <c r="P18" s="74">
        <f>SUM(P9:P17)</f>
        <v>3346129.38</v>
      </c>
      <c r="Q18" s="74">
        <f>SUM(Q9:Q17)</f>
        <v>2741264</v>
      </c>
      <c r="R18" s="60">
        <f t="shared" si="1"/>
        <v>81.92343118543731</v>
      </c>
      <c r="S18" s="61">
        <v>0</v>
      </c>
      <c r="T18" s="70">
        <f>T9+T10+T11+T12+T13+T14+T15+T16+T17</f>
        <v>113390</v>
      </c>
      <c r="U18" s="60">
        <v>0</v>
      </c>
      <c r="V18" s="75"/>
      <c r="W18" s="76">
        <f>W10+W12</f>
        <v>1075.01</v>
      </c>
      <c r="X18" s="75"/>
      <c r="Y18" s="70">
        <f>SUM(Y9:Y17)</f>
        <v>765600</v>
      </c>
      <c r="Z18" s="74">
        <f>SUM(Z9:Z17)</f>
        <v>655536.3400000001</v>
      </c>
      <c r="AA18" s="60">
        <f t="shared" si="5"/>
        <v>85.62386886102405</v>
      </c>
      <c r="AB18" s="77">
        <f>AB9+AB11+AB12+AB13+AB14+AB15+AB16+AB17</f>
        <v>64200</v>
      </c>
      <c r="AC18" s="77">
        <f>AC9+AC11+AC12+AC13+AC14+AC15+AC16+AC17</f>
        <v>62479.649999999994</v>
      </c>
      <c r="AD18" s="60">
        <f t="shared" si="6"/>
        <v>97.32032710280373</v>
      </c>
      <c r="AE18" s="70"/>
      <c r="AF18" s="74">
        <f>AF9+AF10+AF11+AF12+AF13+AF14+AF15+AF16+AF17</f>
        <v>21059.91</v>
      </c>
      <c r="AG18" s="60"/>
      <c r="AH18" s="60">
        <v>0</v>
      </c>
      <c r="AI18" s="74">
        <f>AI9+AI10+AI11+AI12+AI13+AI14+AI15+AI16+AI17</f>
        <v>151995.44</v>
      </c>
      <c r="AJ18" s="60">
        <v>0</v>
      </c>
      <c r="AK18" s="70"/>
      <c r="AL18" s="74">
        <f>AL9+AL10+AL11+AL12+AL13+AL14+AL15+AL16+AL17</f>
        <v>0</v>
      </c>
      <c r="AM18" s="60">
        <v>0</v>
      </c>
    </row>
    <row r="19" spans="1:39" s="39" customFormat="1" ht="24.75" customHeight="1">
      <c r="A19" s="84"/>
      <c r="B19" s="84"/>
      <c r="C19" s="84"/>
      <c r="D19" s="85"/>
      <c r="E19" s="86"/>
      <c r="F19" s="87"/>
      <c r="G19" s="88"/>
      <c r="H19" s="89"/>
      <c r="I19" s="90"/>
      <c r="J19" s="88"/>
      <c r="K19" s="91"/>
      <c r="L19" s="90"/>
      <c r="M19" s="88"/>
      <c r="N19" s="89"/>
      <c r="O19" s="90"/>
      <c r="P19" s="88"/>
      <c r="Q19" s="89"/>
      <c r="R19" s="90"/>
      <c r="S19" s="88"/>
      <c r="T19" s="88"/>
      <c r="U19" s="90"/>
      <c r="V19" s="90"/>
      <c r="W19" s="92"/>
      <c r="X19" s="90"/>
      <c r="Y19" s="88"/>
      <c r="Z19" s="89"/>
      <c r="AA19" s="90"/>
      <c r="AB19" s="93"/>
      <c r="AC19" s="94"/>
      <c r="AD19" s="90"/>
      <c r="AE19" s="88"/>
      <c r="AF19" s="89"/>
      <c r="AG19" s="90"/>
      <c r="AH19" s="88"/>
      <c r="AI19" s="89"/>
      <c r="AJ19" s="90"/>
      <c r="AK19" s="88"/>
      <c r="AL19" s="89"/>
      <c r="AM19" s="90"/>
    </row>
    <row r="20" spans="1:39" s="39" customFormat="1" ht="24.75" customHeight="1">
      <c r="A20" s="84"/>
      <c r="B20" s="84"/>
      <c r="C20" s="84"/>
      <c r="D20" s="85"/>
      <c r="E20" s="86"/>
      <c r="F20" s="87"/>
      <c r="G20" s="88"/>
      <c r="H20" s="89"/>
      <c r="I20" s="90"/>
      <c r="J20" s="88"/>
      <c r="K20" s="91"/>
      <c r="L20" s="90"/>
      <c r="M20" s="88"/>
      <c r="N20" s="89"/>
      <c r="O20" s="90"/>
      <c r="P20" s="88"/>
      <c r="Q20" s="89"/>
      <c r="R20" s="90"/>
      <c r="S20" s="88"/>
      <c r="T20" s="88"/>
      <c r="U20" s="90"/>
      <c r="V20" s="90"/>
      <c r="W20" s="92"/>
      <c r="X20" s="90"/>
      <c r="Y20" s="88"/>
      <c r="Z20" s="89"/>
      <c r="AA20" s="90"/>
      <c r="AB20" s="93"/>
      <c r="AC20" s="94"/>
      <c r="AD20" s="90"/>
      <c r="AE20" s="88"/>
      <c r="AF20" s="89"/>
      <c r="AG20" s="90"/>
      <c r="AH20" s="88"/>
      <c r="AI20" s="89"/>
      <c r="AJ20" s="90"/>
      <c r="AK20" s="88"/>
      <c r="AL20" s="89"/>
      <c r="AM20" s="90"/>
    </row>
    <row r="21" spans="4:23" ht="15.75">
      <c r="D21" s="124" t="s">
        <v>73</v>
      </c>
      <c r="E21" s="125"/>
      <c r="F21" s="125"/>
      <c r="G21" s="125"/>
      <c r="H21" s="125"/>
      <c r="I21" s="125"/>
      <c r="J21" s="125"/>
      <c r="K21" s="125"/>
      <c r="L21" s="125"/>
      <c r="M21" s="126"/>
      <c r="N21" s="1"/>
      <c r="O21" s="1"/>
      <c r="P21" s="1"/>
      <c r="Q21" s="1"/>
      <c r="R21" s="1"/>
      <c r="W21" s="44"/>
    </row>
    <row r="22" spans="1:23" ht="12.75">
      <c r="A22" s="127"/>
      <c r="B22" s="127"/>
      <c r="C22" s="127"/>
      <c r="D22" s="127"/>
      <c r="E22" s="127"/>
      <c r="F22" s="127"/>
      <c r="G22" s="121" t="s">
        <v>16</v>
      </c>
      <c r="H22" s="120"/>
      <c r="I22" s="120"/>
      <c r="J22" s="121" t="s">
        <v>17</v>
      </c>
      <c r="K22" s="120"/>
      <c r="L22" s="120"/>
      <c r="M22" s="129" t="s">
        <v>23</v>
      </c>
      <c r="N22" s="130"/>
      <c r="O22" s="131"/>
      <c r="P22" s="1"/>
      <c r="Q22" s="1"/>
      <c r="R22" s="1"/>
      <c r="W22" s="44"/>
    </row>
    <row r="23" spans="1:15" ht="33.75" customHeight="1">
      <c r="A23" s="127"/>
      <c r="B23" s="127"/>
      <c r="C23" s="127"/>
      <c r="D23" s="127"/>
      <c r="E23" s="127"/>
      <c r="F23" s="127"/>
      <c r="G23" s="120"/>
      <c r="H23" s="120"/>
      <c r="I23" s="120"/>
      <c r="J23" s="120"/>
      <c r="K23" s="120"/>
      <c r="L23" s="120"/>
      <c r="M23" s="113" t="s">
        <v>72</v>
      </c>
      <c r="N23" s="113"/>
      <c r="O23" s="114"/>
    </row>
    <row r="24" spans="1:15" ht="38.25">
      <c r="A24" s="128"/>
      <c r="B24" s="128"/>
      <c r="C24" s="128"/>
      <c r="D24" s="128"/>
      <c r="E24" s="128"/>
      <c r="F24" s="128"/>
      <c r="G24" s="96" t="s">
        <v>18</v>
      </c>
      <c r="H24" s="97" t="s">
        <v>0</v>
      </c>
      <c r="I24" s="98" t="s">
        <v>21</v>
      </c>
      <c r="J24" s="53" t="s">
        <v>18</v>
      </c>
      <c r="K24" s="54" t="s">
        <v>0</v>
      </c>
      <c r="L24" s="55" t="s">
        <v>21</v>
      </c>
      <c r="M24" s="53" t="s">
        <v>18</v>
      </c>
      <c r="N24" s="54" t="s">
        <v>0</v>
      </c>
      <c r="O24" s="55" t="s">
        <v>21</v>
      </c>
    </row>
    <row r="25" spans="1:15" ht="17.25" customHeight="1">
      <c r="A25" s="109" t="s">
        <v>5</v>
      </c>
      <c r="B25" s="109"/>
      <c r="C25" s="110"/>
      <c r="D25" s="105"/>
      <c r="E25" s="105"/>
      <c r="F25" s="106"/>
      <c r="G25" s="61">
        <v>17000</v>
      </c>
      <c r="H25" s="59">
        <v>13250</v>
      </c>
      <c r="I25" s="60">
        <f aca="true" t="shared" si="8" ref="I25:I34">H25/G25*100</f>
        <v>77.94117647058823</v>
      </c>
      <c r="J25" s="61">
        <v>40000</v>
      </c>
      <c r="K25" s="59">
        <v>25533.06</v>
      </c>
      <c r="L25" s="60">
        <f>K25/J25*100</f>
        <v>63.83265</v>
      </c>
      <c r="M25" s="61">
        <v>15000</v>
      </c>
      <c r="N25" s="59">
        <v>3033.06</v>
      </c>
      <c r="O25" s="60">
        <f>N25/M25*100</f>
        <v>20.220399999999998</v>
      </c>
    </row>
    <row r="26" spans="1:15" ht="18" customHeight="1">
      <c r="A26" s="105" t="s">
        <v>6</v>
      </c>
      <c r="B26" s="105"/>
      <c r="C26" s="106"/>
      <c r="D26" s="105"/>
      <c r="E26" s="105"/>
      <c r="F26" s="106"/>
      <c r="G26" s="61">
        <v>26000</v>
      </c>
      <c r="H26" s="59">
        <v>22060</v>
      </c>
      <c r="I26" s="60">
        <f t="shared" si="8"/>
        <v>84.84615384615385</v>
      </c>
      <c r="J26" s="61">
        <v>65000</v>
      </c>
      <c r="K26" s="63">
        <v>48700</v>
      </c>
      <c r="L26" s="60">
        <f aca="true" t="shared" si="9" ref="L26:L34">K26/J26*100</f>
        <v>74.92307692307692</v>
      </c>
      <c r="M26" s="61"/>
      <c r="N26" s="63"/>
      <c r="O26" s="60"/>
    </row>
    <row r="27" spans="1:15" ht="21" customHeight="1">
      <c r="A27" s="105" t="s">
        <v>7</v>
      </c>
      <c r="B27" s="105"/>
      <c r="C27" s="106"/>
      <c r="D27" s="107"/>
      <c r="E27" s="107"/>
      <c r="F27" s="108"/>
      <c r="G27" s="61">
        <v>19000</v>
      </c>
      <c r="H27" s="63">
        <v>18410</v>
      </c>
      <c r="I27" s="60">
        <f t="shared" si="8"/>
        <v>96.89473684210526</v>
      </c>
      <c r="J27" s="61">
        <v>98950</v>
      </c>
      <c r="K27" s="63">
        <v>103950</v>
      </c>
      <c r="L27" s="60">
        <f t="shared" si="9"/>
        <v>105.05305709954523</v>
      </c>
      <c r="M27" s="61"/>
      <c r="N27" s="63"/>
      <c r="O27" s="60"/>
    </row>
    <row r="28" spans="1:15" ht="19.5" customHeight="1">
      <c r="A28" s="107" t="s">
        <v>8</v>
      </c>
      <c r="B28" s="107"/>
      <c r="C28" s="108"/>
      <c r="D28" s="105"/>
      <c r="E28" s="105"/>
      <c r="F28" s="106"/>
      <c r="G28" s="61">
        <v>29000</v>
      </c>
      <c r="H28" s="63">
        <v>21750</v>
      </c>
      <c r="I28" s="60">
        <f t="shared" si="8"/>
        <v>75</v>
      </c>
      <c r="J28" s="61">
        <v>20000</v>
      </c>
      <c r="K28" s="63">
        <v>15000</v>
      </c>
      <c r="L28" s="60">
        <f t="shared" si="9"/>
        <v>75</v>
      </c>
      <c r="M28" s="61"/>
      <c r="N28" s="63"/>
      <c r="O28" s="60"/>
    </row>
    <row r="29" spans="1:15" ht="18.75" customHeight="1">
      <c r="A29" s="105" t="s">
        <v>9</v>
      </c>
      <c r="B29" s="105"/>
      <c r="C29" s="106"/>
      <c r="D29" s="105"/>
      <c r="E29" s="105"/>
      <c r="F29" s="106"/>
      <c r="G29" s="61">
        <v>12000</v>
      </c>
      <c r="H29" s="63">
        <v>9850</v>
      </c>
      <c r="I29" s="60">
        <f t="shared" si="8"/>
        <v>82.08333333333333</v>
      </c>
      <c r="J29" s="61">
        <v>30000</v>
      </c>
      <c r="K29" s="63">
        <v>40000</v>
      </c>
      <c r="L29" s="60">
        <f t="shared" si="9"/>
        <v>133.33333333333331</v>
      </c>
      <c r="M29" s="61"/>
      <c r="N29" s="63"/>
      <c r="O29" s="60"/>
    </row>
    <row r="30" spans="1:15" ht="15.75" customHeight="1">
      <c r="A30" s="105" t="s">
        <v>10</v>
      </c>
      <c r="B30" s="105"/>
      <c r="C30" s="106"/>
      <c r="D30" s="105"/>
      <c r="E30" s="105"/>
      <c r="F30" s="106"/>
      <c r="G30" s="61">
        <v>24000</v>
      </c>
      <c r="H30" s="59">
        <v>22000</v>
      </c>
      <c r="I30" s="60">
        <f t="shared" si="8"/>
        <v>91.66666666666666</v>
      </c>
      <c r="J30" s="61">
        <v>87006</v>
      </c>
      <c r="K30" s="59">
        <v>93130.05</v>
      </c>
      <c r="L30" s="60">
        <f t="shared" si="9"/>
        <v>107.03865250672368</v>
      </c>
      <c r="M30" s="61">
        <v>4000</v>
      </c>
      <c r="N30" s="59">
        <v>3180.05</v>
      </c>
      <c r="O30" s="60">
        <f>N30/M30*100</f>
        <v>79.50125</v>
      </c>
    </row>
    <row r="31" spans="1:15" ht="16.5" customHeight="1">
      <c r="A31" s="105" t="s">
        <v>11</v>
      </c>
      <c r="B31" s="105"/>
      <c r="C31" s="106"/>
      <c r="D31" s="105"/>
      <c r="E31" s="105"/>
      <c r="F31" s="106"/>
      <c r="G31" s="61">
        <v>15000</v>
      </c>
      <c r="H31" s="59">
        <v>12000</v>
      </c>
      <c r="I31" s="60">
        <f t="shared" si="8"/>
        <v>80</v>
      </c>
      <c r="J31" s="61">
        <v>90000</v>
      </c>
      <c r="K31" s="59">
        <v>92122.67</v>
      </c>
      <c r="L31" s="60">
        <f t="shared" si="9"/>
        <v>102.35852222222222</v>
      </c>
      <c r="M31" s="61">
        <v>20000</v>
      </c>
      <c r="N31" s="59">
        <v>17322.67</v>
      </c>
      <c r="O31" s="60">
        <f>N31/M31*100</f>
        <v>86.61334999999998</v>
      </c>
    </row>
    <row r="32" spans="1:15" ht="19.5" customHeight="1">
      <c r="A32" s="105" t="s">
        <v>12</v>
      </c>
      <c r="B32" s="105"/>
      <c r="C32" s="106"/>
      <c r="D32" s="105"/>
      <c r="E32" s="105"/>
      <c r="F32" s="106"/>
      <c r="G32" s="61">
        <v>20000</v>
      </c>
      <c r="H32" s="59">
        <v>21850</v>
      </c>
      <c r="I32" s="60">
        <f t="shared" si="8"/>
        <v>109.25</v>
      </c>
      <c r="J32" s="61">
        <v>30000</v>
      </c>
      <c r="K32" s="63">
        <v>30005</v>
      </c>
      <c r="L32" s="60">
        <f t="shared" si="9"/>
        <v>100.01666666666667</v>
      </c>
      <c r="M32" s="61"/>
      <c r="N32" s="63"/>
      <c r="O32" s="60"/>
    </row>
    <row r="33" spans="1:15" ht="15" customHeight="1">
      <c r="A33" s="105" t="s">
        <v>13</v>
      </c>
      <c r="B33" s="105"/>
      <c r="C33" s="106"/>
      <c r="D33" s="102"/>
      <c r="E33" s="102"/>
      <c r="F33" s="103"/>
      <c r="G33" s="61">
        <v>32230</v>
      </c>
      <c r="H33" s="59">
        <v>21500</v>
      </c>
      <c r="I33" s="60">
        <f t="shared" si="8"/>
        <v>66.70803599131244</v>
      </c>
      <c r="J33" s="61">
        <v>20000</v>
      </c>
      <c r="K33" s="63">
        <v>23000</v>
      </c>
      <c r="L33" s="60">
        <f t="shared" si="9"/>
        <v>114.99999999999999</v>
      </c>
      <c r="M33" s="61"/>
      <c r="N33" s="63"/>
      <c r="O33" s="60"/>
    </row>
    <row r="34" spans="1:15" ht="15.75" customHeight="1">
      <c r="A34" s="102" t="s">
        <v>4</v>
      </c>
      <c r="B34" s="102"/>
      <c r="C34" s="102"/>
      <c r="D34" s="120"/>
      <c r="E34" s="120"/>
      <c r="F34" s="120"/>
      <c r="G34" s="72">
        <f>SUM(G25:G33)</f>
        <v>194230</v>
      </c>
      <c r="H34" s="99">
        <f>SUM(H25:H33)</f>
        <v>162670</v>
      </c>
      <c r="I34" s="60">
        <f t="shared" si="8"/>
        <v>83.7512227771199</v>
      </c>
      <c r="J34" s="72">
        <f>SUM(J25:J33)</f>
        <v>480956</v>
      </c>
      <c r="K34" s="99">
        <f>SUM(K25:K33)</f>
        <v>471440.77999999997</v>
      </c>
      <c r="L34" s="60">
        <f t="shared" si="9"/>
        <v>98.02160280774123</v>
      </c>
      <c r="M34" s="72">
        <f>SUM(M25:M33)</f>
        <v>39000</v>
      </c>
      <c r="N34" s="99">
        <f>SUM(N25:N33)</f>
        <v>23535.78</v>
      </c>
      <c r="O34" s="60">
        <f>N34/M34*100</f>
        <v>60.34815384615384</v>
      </c>
    </row>
    <row r="35" ht="12.75">
      <c r="H35" s="101"/>
    </row>
  </sheetData>
  <mergeCells count="51">
    <mergeCell ref="D21:M21"/>
    <mergeCell ref="A22:F24"/>
    <mergeCell ref="G22:I23"/>
    <mergeCell ref="J22:L23"/>
    <mergeCell ref="M22:O22"/>
    <mergeCell ref="M23:O23"/>
    <mergeCell ref="AK7:AM7"/>
    <mergeCell ref="Y7:AA7"/>
    <mergeCell ref="AB7:AD7"/>
    <mergeCell ref="AE7:AG7"/>
    <mergeCell ref="AH7:AJ7"/>
    <mergeCell ref="A25:C25"/>
    <mergeCell ref="A26:C26"/>
    <mergeCell ref="D28:F28"/>
    <mergeCell ref="D33:F33"/>
    <mergeCell ref="D25:F25"/>
    <mergeCell ref="D26:F26"/>
    <mergeCell ref="A31:C31"/>
    <mergeCell ref="D29:F29"/>
    <mergeCell ref="D30:F30"/>
    <mergeCell ref="D31:F31"/>
    <mergeCell ref="D32:F32"/>
    <mergeCell ref="D34:F34"/>
    <mergeCell ref="A32:C32"/>
    <mergeCell ref="D27:F27"/>
    <mergeCell ref="A33:C33"/>
    <mergeCell ref="A34:C34"/>
    <mergeCell ref="A27:C27"/>
    <mergeCell ref="A28:C28"/>
    <mergeCell ref="A29:C29"/>
    <mergeCell ref="A30:C30"/>
    <mergeCell ref="D3:X3"/>
    <mergeCell ref="A14:C14"/>
    <mergeCell ref="A10:C10"/>
    <mergeCell ref="S7:U7"/>
    <mergeCell ref="V7:X7"/>
    <mergeCell ref="J7:L7"/>
    <mergeCell ref="M7:O7"/>
    <mergeCell ref="G6:AM6"/>
    <mergeCell ref="P7:R7"/>
    <mergeCell ref="G7:I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F3">
      <selection activeCell="Y22" sqref="Y22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4.375" style="0" customWidth="1"/>
    <col min="7" max="7" width="11.375" style="0" customWidth="1"/>
    <col min="8" max="8" width="10.00390625" style="0" customWidth="1"/>
    <col min="9" max="9" width="5.125" style="0" customWidth="1"/>
    <col min="10" max="10" width="9.875" style="0" customWidth="1"/>
    <col min="11" max="11" width="10.625" style="0" customWidth="1"/>
    <col min="12" max="12" width="4.75390625" style="0" customWidth="1"/>
    <col min="13" max="13" width="11.625" style="0" customWidth="1"/>
    <col min="14" max="14" width="10.625" style="0" customWidth="1"/>
    <col min="15" max="15" width="4.625" style="0" customWidth="1"/>
    <col min="16" max="16" width="8.00390625" style="0" customWidth="1"/>
    <col min="18" max="18" width="4.25390625" style="0" customWidth="1"/>
    <col min="19" max="19" width="11.625" style="0" customWidth="1"/>
    <col min="20" max="20" width="11.125" style="0" customWidth="1"/>
    <col min="21" max="21" width="4.875" style="0" customWidth="1"/>
    <col min="22" max="22" width="10.25390625" style="0" customWidth="1"/>
    <col min="23" max="23" width="9.75390625" style="0" customWidth="1"/>
    <col min="24" max="24" width="10.25390625" style="0" customWidth="1"/>
    <col min="25" max="25" width="10.00390625" style="0" customWidth="1"/>
  </cols>
  <sheetData>
    <row r="1" spans="4:18" ht="12.75">
      <c r="D1" s="5"/>
      <c r="E1" s="4"/>
      <c r="F1" s="5"/>
      <c r="G1" s="5"/>
      <c r="H1" s="6"/>
      <c r="I1" s="5"/>
      <c r="J1" s="5"/>
      <c r="K1" s="4"/>
      <c r="L1" s="5"/>
      <c r="M1" s="5"/>
      <c r="N1" s="4"/>
      <c r="O1" s="5"/>
      <c r="P1" s="5"/>
      <c r="Q1" s="5"/>
      <c r="R1" s="5"/>
    </row>
    <row r="2" spans="4:18" ht="12.75">
      <c r="D2" s="5"/>
      <c r="E2" s="4"/>
      <c r="F2" s="5"/>
      <c r="G2" s="5"/>
      <c r="H2" s="6"/>
      <c r="I2" s="5"/>
      <c r="J2" s="5"/>
      <c r="K2" s="4"/>
      <c r="L2" s="5"/>
      <c r="M2" s="5"/>
      <c r="N2" s="4"/>
      <c r="O2" s="5"/>
      <c r="P2" s="5"/>
      <c r="Q2" s="5"/>
      <c r="R2" s="5"/>
    </row>
    <row r="3" spans="1:21" ht="12.75" customHeight="1">
      <c r="A3" s="2"/>
      <c r="B3" s="159" t="s">
        <v>75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ht="12.75">
      <c r="A4" s="2"/>
      <c r="B4" s="2"/>
      <c r="C4" s="2"/>
      <c r="D4" s="7"/>
      <c r="E4" s="8"/>
      <c r="F4" s="7"/>
      <c r="G4" s="7"/>
      <c r="H4" s="9"/>
      <c r="I4" s="7"/>
      <c r="J4" s="7"/>
      <c r="K4" s="8"/>
      <c r="L4" s="7"/>
      <c r="M4" s="7"/>
      <c r="N4" s="8"/>
      <c r="O4" s="7"/>
      <c r="P4" s="7"/>
      <c r="Q4" s="7"/>
      <c r="R4" s="7"/>
      <c r="S4" s="2"/>
      <c r="T4" s="2"/>
      <c r="U4" s="2"/>
    </row>
    <row r="5" spans="1:21" ht="12.75">
      <c r="A5" s="2"/>
      <c r="B5" s="2"/>
      <c r="C5" s="2"/>
      <c r="D5" s="7"/>
      <c r="E5" s="8"/>
      <c r="F5" s="7"/>
      <c r="G5" s="7"/>
      <c r="H5" s="9"/>
      <c r="I5" s="7"/>
      <c r="J5" s="7"/>
      <c r="K5" s="8"/>
      <c r="L5" s="7"/>
      <c r="M5" s="7"/>
      <c r="N5" s="10"/>
      <c r="O5" s="7"/>
      <c r="P5" s="7"/>
      <c r="Q5" s="7"/>
      <c r="R5" s="7"/>
      <c r="S5" s="2"/>
      <c r="T5" s="142" t="s">
        <v>57</v>
      </c>
      <c r="U5" s="143"/>
    </row>
    <row r="6" spans="1:25" ht="22.5" customHeight="1">
      <c r="A6" s="144"/>
      <c r="B6" s="144"/>
      <c r="C6" s="144"/>
      <c r="D6" s="132" t="s">
        <v>22</v>
      </c>
      <c r="E6" s="132"/>
      <c r="F6" s="132"/>
      <c r="G6" s="155" t="s">
        <v>23</v>
      </c>
      <c r="H6" s="156"/>
      <c r="I6" s="156"/>
      <c r="J6" s="156"/>
      <c r="K6" s="156"/>
      <c r="L6" s="156"/>
      <c r="M6" s="156"/>
      <c r="N6" s="156"/>
      <c r="O6" s="156"/>
      <c r="P6" s="155"/>
      <c r="Q6" s="156"/>
      <c r="R6" s="157"/>
      <c r="S6" s="132" t="s">
        <v>24</v>
      </c>
      <c r="T6" s="133"/>
      <c r="U6" s="133"/>
      <c r="V6" s="132" t="s">
        <v>62</v>
      </c>
      <c r="W6" s="133"/>
      <c r="X6" s="132" t="s">
        <v>65</v>
      </c>
      <c r="Y6" s="133"/>
    </row>
    <row r="7" spans="1:25" ht="12.75" customHeight="1">
      <c r="A7" s="144"/>
      <c r="B7" s="144"/>
      <c r="C7" s="144"/>
      <c r="D7" s="132"/>
      <c r="E7" s="132"/>
      <c r="F7" s="132"/>
      <c r="G7" s="132" t="s">
        <v>25</v>
      </c>
      <c r="H7" s="132"/>
      <c r="I7" s="132"/>
      <c r="J7" s="132" t="s">
        <v>40</v>
      </c>
      <c r="K7" s="132"/>
      <c r="L7" s="132"/>
      <c r="M7" s="132" t="s">
        <v>26</v>
      </c>
      <c r="N7" s="132"/>
      <c r="O7" s="132"/>
      <c r="P7" s="149" t="s">
        <v>41</v>
      </c>
      <c r="Q7" s="150"/>
      <c r="R7" s="151"/>
      <c r="S7" s="132"/>
      <c r="T7" s="133"/>
      <c r="U7" s="133"/>
      <c r="V7" s="132"/>
      <c r="W7" s="133"/>
      <c r="X7" s="132"/>
      <c r="Y7" s="133"/>
    </row>
    <row r="8" spans="1:25" ht="30" customHeight="1">
      <c r="A8" s="144"/>
      <c r="B8" s="144"/>
      <c r="C8" s="144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52"/>
      <c r="Q8" s="153"/>
      <c r="R8" s="154"/>
      <c r="S8" s="133"/>
      <c r="T8" s="133"/>
      <c r="U8" s="133"/>
      <c r="V8" s="133"/>
      <c r="W8" s="133"/>
      <c r="X8" s="133"/>
      <c r="Y8" s="133"/>
    </row>
    <row r="9" spans="1:25" ht="33.75">
      <c r="A9" s="145"/>
      <c r="B9" s="145"/>
      <c r="C9" s="145"/>
      <c r="D9" s="12" t="s">
        <v>27</v>
      </c>
      <c r="E9" s="12" t="s">
        <v>28</v>
      </c>
      <c r="F9" s="13" t="s">
        <v>29</v>
      </c>
      <c r="G9" s="12" t="s">
        <v>27</v>
      </c>
      <c r="H9" s="14" t="s">
        <v>28</v>
      </c>
      <c r="I9" s="13" t="s">
        <v>29</v>
      </c>
      <c r="J9" s="12" t="s">
        <v>27</v>
      </c>
      <c r="K9" s="14" t="s">
        <v>30</v>
      </c>
      <c r="L9" s="13" t="s">
        <v>29</v>
      </c>
      <c r="M9" s="12" t="s">
        <v>27</v>
      </c>
      <c r="N9" s="14" t="s">
        <v>28</v>
      </c>
      <c r="O9" s="13" t="s">
        <v>29</v>
      </c>
      <c r="P9" s="12" t="s">
        <v>27</v>
      </c>
      <c r="Q9" s="14" t="s">
        <v>28</v>
      </c>
      <c r="R9" s="13" t="s">
        <v>29</v>
      </c>
      <c r="S9" s="11" t="s">
        <v>27</v>
      </c>
      <c r="T9" s="11" t="s">
        <v>28</v>
      </c>
      <c r="U9" s="15" t="s">
        <v>29</v>
      </c>
      <c r="V9" s="11" t="s">
        <v>27</v>
      </c>
      <c r="W9" s="11" t="s">
        <v>28</v>
      </c>
      <c r="X9" s="11" t="s">
        <v>64</v>
      </c>
      <c r="Y9" s="11" t="s">
        <v>74</v>
      </c>
    </row>
    <row r="10" spans="1:25" ht="12.75">
      <c r="A10" s="158">
        <v>1</v>
      </c>
      <c r="B10" s="158"/>
      <c r="C10" s="158"/>
      <c r="D10" s="16">
        <v>2</v>
      </c>
      <c r="E10" s="16">
        <v>3</v>
      </c>
      <c r="F10" s="17">
        <v>4</v>
      </c>
      <c r="G10" s="16">
        <v>5</v>
      </c>
      <c r="H10" s="16">
        <v>6</v>
      </c>
      <c r="I10" s="17">
        <v>7</v>
      </c>
      <c r="J10" s="16">
        <v>8</v>
      </c>
      <c r="K10" s="16">
        <v>9</v>
      </c>
      <c r="L10" s="17">
        <v>10</v>
      </c>
      <c r="M10" s="16">
        <v>11</v>
      </c>
      <c r="N10" s="16">
        <v>12</v>
      </c>
      <c r="O10" s="17">
        <v>13</v>
      </c>
      <c r="P10" s="17">
        <v>14</v>
      </c>
      <c r="Q10" s="17">
        <v>15</v>
      </c>
      <c r="R10" s="17">
        <v>16</v>
      </c>
      <c r="S10" s="16">
        <v>17</v>
      </c>
      <c r="T10" s="16">
        <v>18</v>
      </c>
      <c r="U10" s="17">
        <v>19</v>
      </c>
      <c r="V10" s="81">
        <v>20</v>
      </c>
      <c r="W10" s="81">
        <v>21</v>
      </c>
      <c r="X10" s="81">
        <v>22</v>
      </c>
      <c r="Y10" s="81">
        <v>23</v>
      </c>
    </row>
    <row r="11" spans="1:25" ht="12.75" customHeight="1">
      <c r="A11" s="146" t="s">
        <v>58</v>
      </c>
      <c r="B11" s="147"/>
      <c r="C11" s="148"/>
      <c r="D11" s="50">
        <f>G11+J11+M11</f>
        <v>2384022</v>
      </c>
      <c r="E11" s="40">
        <f aca="true" t="shared" si="0" ref="E11:E18">H11+K11+N11</f>
        <v>1671304.69</v>
      </c>
      <c r="F11" s="26">
        <f aca="true" t="shared" si="1" ref="F11:F19">E11/D11*100</f>
        <v>70.1044155632792</v>
      </c>
      <c r="G11" s="78">
        <v>569800</v>
      </c>
      <c r="H11" s="40">
        <v>352770.63</v>
      </c>
      <c r="I11" s="26">
        <f aca="true" t="shared" si="2" ref="I11:I19">H11/G11*100</f>
        <v>61.91130747630748</v>
      </c>
      <c r="J11" s="78">
        <v>57000</v>
      </c>
      <c r="K11" s="40">
        <v>38783.06</v>
      </c>
      <c r="L11" s="26">
        <f>K11/J11*100</f>
        <v>68.04045614035087</v>
      </c>
      <c r="M11" s="50">
        <v>1757222</v>
      </c>
      <c r="N11" s="40">
        <v>1279751</v>
      </c>
      <c r="O11" s="26">
        <f aca="true" t="shared" si="3" ref="O11:O19">N11/M11*100</f>
        <v>72.82807749959879</v>
      </c>
      <c r="P11" s="45">
        <v>1180600</v>
      </c>
      <c r="Q11" s="25">
        <v>790302</v>
      </c>
      <c r="R11" s="26">
        <f aca="true" t="shared" si="4" ref="R11:R19">Q11/P11*100</f>
        <v>66.94070811451805</v>
      </c>
      <c r="S11" s="48">
        <v>2665111</v>
      </c>
      <c r="T11" s="43">
        <v>1896174.37</v>
      </c>
      <c r="U11" s="29">
        <f>T11/S11*100</f>
        <v>71.14804486567353</v>
      </c>
      <c r="V11" s="80">
        <f>D11-S11</f>
        <v>-281089</v>
      </c>
      <c r="W11" s="41">
        <f>E11-T11</f>
        <v>-224869.68000000017</v>
      </c>
      <c r="X11" s="41">
        <v>284918.92</v>
      </c>
      <c r="Y11" s="41">
        <v>60049.24</v>
      </c>
    </row>
    <row r="12" spans="1:25" ht="12.75" customHeight="1">
      <c r="A12" s="146" t="s">
        <v>59</v>
      </c>
      <c r="B12" s="147"/>
      <c r="C12" s="148"/>
      <c r="D12" s="50">
        <f aca="true" t="shared" si="5" ref="D12:D21">G12+J12+M12</f>
        <v>4435194</v>
      </c>
      <c r="E12" s="40">
        <f t="shared" si="0"/>
        <v>2257259.63</v>
      </c>
      <c r="F12" s="26">
        <f t="shared" si="1"/>
        <v>50.89427046483198</v>
      </c>
      <c r="G12" s="78">
        <v>517100</v>
      </c>
      <c r="H12" s="40">
        <v>455572.63</v>
      </c>
      <c r="I12" s="26">
        <f t="shared" si="2"/>
        <v>88.10145619802746</v>
      </c>
      <c r="J12" s="78">
        <v>91000</v>
      </c>
      <c r="K12" s="40">
        <v>70760</v>
      </c>
      <c r="L12" s="26">
        <f aca="true" t="shared" si="6" ref="L12:L19">K12/J12*100</f>
        <v>77.75824175824175</v>
      </c>
      <c r="M12" s="50">
        <v>3827094</v>
      </c>
      <c r="N12" s="40">
        <v>1730927</v>
      </c>
      <c r="O12" s="26">
        <f t="shared" si="3"/>
        <v>45.22823322343271</v>
      </c>
      <c r="P12" s="45">
        <v>1924100</v>
      </c>
      <c r="Q12" s="25">
        <v>1288007</v>
      </c>
      <c r="R12" s="26">
        <f t="shared" si="4"/>
        <v>66.94075152019126</v>
      </c>
      <c r="S12" s="48">
        <v>4611259.86</v>
      </c>
      <c r="T12" s="43">
        <v>2266656.85</v>
      </c>
      <c r="U12" s="29">
        <f aca="true" t="shared" si="7" ref="U12:U22">T12/S12*100</f>
        <v>49.154827938931206</v>
      </c>
      <c r="V12" s="80">
        <f aca="true" t="shared" si="8" ref="V12:V22">D12-S12</f>
        <v>-176065.86000000034</v>
      </c>
      <c r="W12" s="41">
        <f aca="true" t="shared" si="9" ref="W12:W22">E12-T12</f>
        <v>-9397.220000000205</v>
      </c>
      <c r="X12" s="41">
        <v>176065.86</v>
      </c>
      <c r="Y12" s="41">
        <v>166668.64</v>
      </c>
    </row>
    <row r="13" spans="1:25" ht="12.75" customHeight="1">
      <c r="A13" s="146" t="s">
        <v>31</v>
      </c>
      <c r="B13" s="147"/>
      <c r="C13" s="148"/>
      <c r="D13" s="50">
        <f t="shared" si="5"/>
        <v>4157469</v>
      </c>
      <c r="E13" s="40">
        <f t="shared" si="0"/>
        <v>3310946.44</v>
      </c>
      <c r="F13" s="26">
        <f t="shared" si="1"/>
        <v>79.63851179648002</v>
      </c>
      <c r="G13" s="78">
        <v>839200</v>
      </c>
      <c r="H13" s="40">
        <v>791011.44</v>
      </c>
      <c r="I13" s="26">
        <f t="shared" si="2"/>
        <v>94.25779790276452</v>
      </c>
      <c r="J13" s="78">
        <v>117950</v>
      </c>
      <c r="K13" s="40">
        <v>122360</v>
      </c>
      <c r="L13" s="26">
        <f t="shared" si="6"/>
        <v>103.73887240356083</v>
      </c>
      <c r="M13" s="50">
        <v>3200319</v>
      </c>
      <c r="N13" s="40">
        <v>2397575</v>
      </c>
      <c r="O13" s="26">
        <f t="shared" si="3"/>
        <v>74.91675048643587</v>
      </c>
      <c r="P13" s="45">
        <v>2295000</v>
      </c>
      <c r="Q13" s="25">
        <v>1536288</v>
      </c>
      <c r="R13" s="26">
        <f t="shared" si="4"/>
        <v>66.94065359477123</v>
      </c>
      <c r="S13" s="48">
        <v>4225587.95</v>
      </c>
      <c r="T13" s="43">
        <v>3365968.4</v>
      </c>
      <c r="U13" s="29">
        <f t="shared" si="7"/>
        <v>79.65680610197688</v>
      </c>
      <c r="V13" s="80">
        <f t="shared" si="8"/>
        <v>-68118.95000000019</v>
      </c>
      <c r="W13" s="41">
        <f t="shared" si="9"/>
        <v>-55021.95999999996</v>
      </c>
      <c r="X13" s="41">
        <v>144950.26</v>
      </c>
      <c r="Y13" s="41">
        <v>89928.3</v>
      </c>
    </row>
    <row r="14" spans="1:25" ht="12.75" customHeight="1">
      <c r="A14" s="146" t="s">
        <v>32</v>
      </c>
      <c r="B14" s="147"/>
      <c r="C14" s="148"/>
      <c r="D14" s="50">
        <f t="shared" si="5"/>
        <v>4873904.38</v>
      </c>
      <c r="E14" s="40">
        <f t="shared" si="0"/>
        <v>3467080.13</v>
      </c>
      <c r="F14" s="26">
        <f t="shared" si="1"/>
        <v>71.13557960281527</v>
      </c>
      <c r="G14" s="50">
        <v>806729.38</v>
      </c>
      <c r="H14" s="40">
        <v>645506.13</v>
      </c>
      <c r="I14" s="26">
        <f t="shared" si="2"/>
        <v>80.01520038851194</v>
      </c>
      <c r="J14" s="78">
        <v>49000</v>
      </c>
      <c r="K14" s="40">
        <v>36750</v>
      </c>
      <c r="L14" s="26">
        <f t="shared" si="6"/>
        <v>75</v>
      </c>
      <c r="M14" s="50">
        <v>4018175</v>
      </c>
      <c r="N14" s="40">
        <v>2784824</v>
      </c>
      <c r="O14" s="26">
        <f t="shared" si="3"/>
        <v>69.30569226079002</v>
      </c>
      <c r="P14" s="45">
        <v>2654100</v>
      </c>
      <c r="Q14" s="25">
        <v>1776674</v>
      </c>
      <c r="R14" s="26">
        <f t="shared" si="4"/>
        <v>66.94073320522963</v>
      </c>
      <c r="S14" s="48">
        <v>5195975</v>
      </c>
      <c r="T14" s="43">
        <v>3672513.36</v>
      </c>
      <c r="U14" s="29">
        <f t="shared" si="7"/>
        <v>70.67996593517097</v>
      </c>
      <c r="V14" s="80">
        <f t="shared" si="8"/>
        <v>-322070.6200000001</v>
      </c>
      <c r="W14" s="41">
        <f t="shared" si="9"/>
        <v>-205433.22999999998</v>
      </c>
      <c r="X14" s="41">
        <v>322070.62</v>
      </c>
      <c r="Y14" s="41">
        <v>116637.39</v>
      </c>
    </row>
    <row r="15" spans="1:25" ht="13.5" customHeight="1">
      <c r="A15" s="146" t="s">
        <v>33</v>
      </c>
      <c r="B15" s="147"/>
      <c r="C15" s="148"/>
      <c r="D15" s="50">
        <f t="shared" si="5"/>
        <v>2846853</v>
      </c>
      <c r="E15" s="40">
        <f t="shared" si="0"/>
        <v>2031935</v>
      </c>
      <c r="F15" s="26">
        <f t="shared" si="1"/>
        <v>71.3747776931229</v>
      </c>
      <c r="G15" s="78">
        <v>325900</v>
      </c>
      <c r="H15" s="40">
        <v>190609</v>
      </c>
      <c r="I15" s="26">
        <f t="shared" si="2"/>
        <v>58.48695918993556</v>
      </c>
      <c r="J15" s="78">
        <v>42000</v>
      </c>
      <c r="K15" s="40">
        <v>49850</v>
      </c>
      <c r="L15" s="26">
        <f t="shared" si="6"/>
        <v>118.69047619047619</v>
      </c>
      <c r="M15" s="50">
        <v>2478953</v>
      </c>
      <c r="N15" s="40">
        <v>1791476</v>
      </c>
      <c r="O15" s="26">
        <f>N15/M15*100</f>
        <v>72.2674451673751</v>
      </c>
      <c r="P15" s="45">
        <v>1769400</v>
      </c>
      <c r="Q15" s="25">
        <v>1184449</v>
      </c>
      <c r="R15" s="26">
        <f>Q15/P15*100</f>
        <v>66.9407143664519</v>
      </c>
      <c r="S15" s="48">
        <v>3030244.37</v>
      </c>
      <c r="T15" s="43">
        <v>2117844.97</v>
      </c>
      <c r="U15" s="29">
        <f t="shared" si="7"/>
        <v>69.89023693821763</v>
      </c>
      <c r="V15" s="80">
        <f t="shared" si="8"/>
        <v>-183391.3700000001</v>
      </c>
      <c r="W15" s="41">
        <f t="shared" si="9"/>
        <v>-85909.9700000002</v>
      </c>
      <c r="X15" s="41">
        <v>217297.95</v>
      </c>
      <c r="Y15" s="41">
        <v>131387.98</v>
      </c>
    </row>
    <row r="16" spans="1:25" ht="12.75" customHeight="1">
      <c r="A16" s="146" t="s">
        <v>34</v>
      </c>
      <c r="B16" s="147"/>
      <c r="C16" s="148"/>
      <c r="D16" s="50">
        <f t="shared" si="5"/>
        <v>3769259</v>
      </c>
      <c r="E16" s="40">
        <f t="shared" si="0"/>
        <v>2714887.73</v>
      </c>
      <c r="F16" s="26">
        <f t="shared" si="1"/>
        <v>72.02709418482519</v>
      </c>
      <c r="G16" s="78">
        <v>926600</v>
      </c>
      <c r="H16" s="40">
        <v>692600.68</v>
      </c>
      <c r="I16" s="26">
        <f t="shared" si="2"/>
        <v>74.74645801856249</v>
      </c>
      <c r="J16" s="78">
        <v>111006</v>
      </c>
      <c r="K16" s="40">
        <v>115130.05</v>
      </c>
      <c r="L16" s="26">
        <f t="shared" si="6"/>
        <v>103.71515954092571</v>
      </c>
      <c r="M16" s="50">
        <v>2731653</v>
      </c>
      <c r="N16" s="40">
        <v>1907157</v>
      </c>
      <c r="O16" s="26">
        <f t="shared" si="3"/>
        <v>69.81695698538577</v>
      </c>
      <c r="P16" s="45">
        <v>1976900</v>
      </c>
      <c r="Q16" s="25">
        <v>1323351</v>
      </c>
      <c r="R16" s="26">
        <f t="shared" si="4"/>
        <v>66.94071526126764</v>
      </c>
      <c r="S16" s="48">
        <v>3867579.07</v>
      </c>
      <c r="T16" s="43">
        <v>2718679.32</v>
      </c>
      <c r="U16" s="29">
        <f t="shared" si="7"/>
        <v>70.29408502823446</v>
      </c>
      <c r="V16" s="80">
        <f t="shared" si="8"/>
        <v>-98320.06999999983</v>
      </c>
      <c r="W16" s="41">
        <f t="shared" si="9"/>
        <v>-3791.589999999851</v>
      </c>
      <c r="X16" s="41">
        <v>145448.22</v>
      </c>
      <c r="Y16" s="41">
        <v>141656.63</v>
      </c>
    </row>
    <row r="17" spans="1:25" ht="12.75" customHeight="1">
      <c r="A17" s="146" t="s">
        <v>35</v>
      </c>
      <c r="B17" s="147"/>
      <c r="C17" s="148"/>
      <c r="D17" s="50">
        <f t="shared" si="5"/>
        <v>2005977</v>
      </c>
      <c r="E17" s="40">
        <f>H17+K17+N17</f>
        <v>1412973.21</v>
      </c>
      <c r="F17" s="26">
        <f t="shared" si="1"/>
        <v>70.43815607058306</v>
      </c>
      <c r="G17" s="78">
        <v>577500</v>
      </c>
      <c r="H17" s="40">
        <v>416530.54</v>
      </c>
      <c r="I17" s="26">
        <f t="shared" si="2"/>
        <v>72.12650043290043</v>
      </c>
      <c r="J17" s="78">
        <v>105000</v>
      </c>
      <c r="K17" s="40">
        <v>104122.67</v>
      </c>
      <c r="L17" s="26">
        <f t="shared" si="6"/>
        <v>99.1644476190476</v>
      </c>
      <c r="M17" s="50">
        <v>1323477</v>
      </c>
      <c r="N17" s="40">
        <v>892320</v>
      </c>
      <c r="O17" s="26">
        <f t="shared" si="3"/>
        <v>67.42240326050245</v>
      </c>
      <c r="P17" s="45">
        <v>1126800</v>
      </c>
      <c r="Q17" s="25">
        <v>754288</v>
      </c>
      <c r="R17" s="26">
        <f t="shared" si="4"/>
        <v>66.94071707490238</v>
      </c>
      <c r="S17" s="48">
        <v>2359728.94</v>
      </c>
      <c r="T17" s="43">
        <v>1548006.46</v>
      </c>
      <c r="U17" s="29">
        <f t="shared" si="7"/>
        <v>65.60102873510549</v>
      </c>
      <c r="V17" s="80">
        <f t="shared" si="8"/>
        <v>-353751.93999999994</v>
      </c>
      <c r="W17" s="41">
        <f t="shared" si="9"/>
        <v>-135033.25</v>
      </c>
      <c r="X17" s="41">
        <v>353751.94</v>
      </c>
      <c r="Y17" s="41">
        <v>218718.69</v>
      </c>
    </row>
    <row r="18" spans="1:25" ht="12.75" customHeight="1">
      <c r="A18" s="146" t="s">
        <v>36</v>
      </c>
      <c r="B18" s="147"/>
      <c r="C18" s="148"/>
      <c r="D18" s="50">
        <f t="shared" si="5"/>
        <v>14276915</v>
      </c>
      <c r="E18" s="40">
        <f t="shared" si="0"/>
        <v>9822457.73</v>
      </c>
      <c r="F18" s="26">
        <f t="shared" si="1"/>
        <v>68.79958121204757</v>
      </c>
      <c r="G18" s="78">
        <v>4180900</v>
      </c>
      <c r="H18" s="40">
        <v>3364457.73</v>
      </c>
      <c r="I18" s="26">
        <f>H18/G18*100</f>
        <v>80.4720928508216</v>
      </c>
      <c r="J18" s="78">
        <v>50000</v>
      </c>
      <c r="K18" s="40">
        <v>51855</v>
      </c>
      <c r="L18" s="26">
        <f t="shared" si="6"/>
        <v>103.71</v>
      </c>
      <c r="M18" s="50">
        <v>10046015</v>
      </c>
      <c r="N18" s="40">
        <v>6406145</v>
      </c>
      <c r="O18" s="26">
        <f t="shared" si="3"/>
        <v>63.76802144930104</v>
      </c>
      <c r="P18" s="45">
        <v>2098500</v>
      </c>
      <c r="Q18" s="25">
        <v>1404912</v>
      </c>
      <c r="R18" s="26">
        <f t="shared" si="4"/>
        <v>66.94839170836312</v>
      </c>
      <c r="S18" s="48">
        <v>14690291.67</v>
      </c>
      <c r="T18" s="43">
        <v>9519292.85</v>
      </c>
      <c r="U18" s="29">
        <f t="shared" si="7"/>
        <v>64.79989004874537</v>
      </c>
      <c r="V18" s="80">
        <f t="shared" si="8"/>
        <v>-413376.6699999999</v>
      </c>
      <c r="W18" s="41">
        <f t="shared" si="9"/>
        <v>303164.8800000008</v>
      </c>
      <c r="X18" s="41">
        <v>413376.67</v>
      </c>
      <c r="Y18" s="41">
        <v>716541.55</v>
      </c>
    </row>
    <row r="19" spans="1:25" ht="12.75" customHeight="1">
      <c r="A19" s="146" t="s">
        <v>37</v>
      </c>
      <c r="B19" s="147"/>
      <c r="C19" s="148"/>
      <c r="D19" s="50">
        <f>G19+J19+M19</f>
        <v>7097350</v>
      </c>
      <c r="E19" s="40">
        <f>H19+K19+N19</f>
        <v>5985057.3</v>
      </c>
      <c r="F19" s="26">
        <f t="shared" si="1"/>
        <v>84.32805624634547</v>
      </c>
      <c r="G19" s="78">
        <v>1391667</v>
      </c>
      <c r="H19" s="40">
        <v>1430606.3</v>
      </c>
      <c r="I19" s="26">
        <f t="shared" si="2"/>
        <v>102.79803286274662</v>
      </c>
      <c r="J19" s="78">
        <v>52230</v>
      </c>
      <c r="K19" s="40">
        <v>44500</v>
      </c>
      <c r="L19" s="26">
        <f t="shared" si="6"/>
        <v>85.2000765843385</v>
      </c>
      <c r="M19" s="50">
        <v>5653453</v>
      </c>
      <c r="N19" s="40">
        <v>4509951</v>
      </c>
      <c r="O19" s="26">
        <f t="shared" si="3"/>
        <v>79.77338805151471</v>
      </c>
      <c r="P19" s="45">
        <v>3338100</v>
      </c>
      <c r="Q19" s="25">
        <v>2234546</v>
      </c>
      <c r="R19" s="26">
        <f t="shared" si="4"/>
        <v>66.94065486354513</v>
      </c>
      <c r="S19" s="48">
        <v>7415523.06</v>
      </c>
      <c r="T19" s="43">
        <v>4825465.16</v>
      </c>
      <c r="U19" s="29">
        <f t="shared" si="7"/>
        <v>65.07248539255437</v>
      </c>
      <c r="V19" s="80">
        <f t="shared" si="8"/>
        <v>-318173.0599999996</v>
      </c>
      <c r="W19" s="41">
        <f t="shared" si="9"/>
        <v>1159592.1399999997</v>
      </c>
      <c r="X19" s="41">
        <v>318173.06</v>
      </c>
      <c r="Y19" s="41">
        <v>1477765.2</v>
      </c>
    </row>
    <row r="20" spans="1:25" ht="12.75" customHeight="1">
      <c r="A20" s="146" t="s">
        <v>55</v>
      </c>
      <c r="B20" s="147"/>
      <c r="C20" s="148"/>
      <c r="D20" s="51">
        <f>D11+D12+D13+D14+D15+D16+D17+D18+D19</f>
        <v>45846943.379999995</v>
      </c>
      <c r="E20" s="40">
        <f>H20+K20+N20</f>
        <v>32673901.86</v>
      </c>
      <c r="F20" s="26">
        <f>E20/D20*100</f>
        <v>71.26735056072128</v>
      </c>
      <c r="G20" s="51">
        <f>SUM(G11:G19)</f>
        <v>10135396.379999999</v>
      </c>
      <c r="H20" s="40">
        <f>SUM(H11:H19)</f>
        <v>8339665.08</v>
      </c>
      <c r="I20" s="26">
        <f>H20/G20*100</f>
        <v>82.28257452719379</v>
      </c>
      <c r="J20" s="79">
        <f>SUM(J11:J19)</f>
        <v>675186</v>
      </c>
      <c r="K20" s="40">
        <f>K11+K12+K13+K14+K15+K16+K17+K18+K19</f>
        <v>634110.78</v>
      </c>
      <c r="L20" s="26">
        <f>K20/J20*100</f>
        <v>93.9164585758591</v>
      </c>
      <c r="M20" s="51">
        <f>SUM(M11:M19)</f>
        <v>35036361</v>
      </c>
      <c r="N20" s="40">
        <f>SUM(N11:N19)</f>
        <v>23700126</v>
      </c>
      <c r="O20" s="26">
        <f>N20/M20*100</f>
        <v>67.6443709436605</v>
      </c>
      <c r="P20" s="46">
        <f>SUM(P11:P19)</f>
        <v>18363500</v>
      </c>
      <c r="Q20" s="30">
        <f>SUM(Q11:Q19)</f>
        <v>12292817</v>
      </c>
      <c r="R20" s="26">
        <f>Q20/P20*100</f>
        <v>66.94157976420617</v>
      </c>
      <c r="S20" s="49">
        <f>S11+S12+S13+S14+S15+S16+S17+S18+S19</f>
        <v>48061300.92</v>
      </c>
      <c r="T20" s="43">
        <f>SUM(T11:T19)</f>
        <v>31930601.74</v>
      </c>
      <c r="U20" s="29">
        <f t="shared" si="7"/>
        <v>66.43723979330021</v>
      </c>
      <c r="V20" s="82">
        <f t="shared" si="8"/>
        <v>-2214357.5400000066</v>
      </c>
      <c r="W20" s="41">
        <f t="shared" si="9"/>
        <v>743300.120000001</v>
      </c>
      <c r="X20" s="42">
        <f>SUM(X11:X19)</f>
        <v>2376053.5</v>
      </c>
      <c r="Y20" s="42">
        <f>SUM(Y11:Y19)</f>
        <v>3119353.62</v>
      </c>
    </row>
    <row r="21" spans="1:25" ht="12.75" customHeight="1">
      <c r="A21" s="146" t="s">
        <v>38</v>
      </c>
      <c r="B21" s="147"/>
      <c r="C21" s="148"/>
      <c r="D21" s="50">
        <f t="shared" si="5"/>
        <v>249270851.82</v>
      </c>
      <c r="E21" s="47">
        <f>H21+K21+N21</f>
        <v>177450345.85</v>
      </c>
      <c r="F21" s="26">
        <f>E21/D21*100</f>
        <v>71.18776405439412</v>
      </c>
      <c r="G21" s="78">
        <v>39950500</v>
      </c>
      <c r="H21" s="40">
        <v>31150612.22</v>
      </c>
      <c r="I21" s="26">
        <f>H21/G21*100</f>
        <v>77.97302216492909</v>
      </c>
      <c r="J21" s="50">
        <v>8947296.82</v>
      </c>
      <c r="K21" s="40">
        <v>6527780.63</v>
      </c>
      <c r="L21" s="26">
        <f>K21/J21*100</f>
        <v>72.95813206295307</v>
      </c>
      <c r="M21" s="50">
        <v>200373055</v>
      </c>
      <c r="N21" s="40">
        <v>139771953</v>
      </c>
      <c r="O21" s="26">
        <f>N21/M21*100</f>
        <v>69.75586263332663</v>
      </c>
      <c r="P21" s="45">
        <v>53225200</v>
      </c>
      <c r="Q21" s="25">
        <v>38018700</v>
      </c>
      <c r="R21" s="26">
        <f>Q21/P21*100</f>
        <v>71.42988659507151</v>
      </c>
      <c r="S21" s="48">
        <v>256611908.09</v>
      </c>
      <c r="T21" s="43">
        <v>165700759.81</v>
      </c>
      <c r="U21" s="29">
        <f t="shared" si="7"/>
        <v>64.57251381798102</v>
      </c>
      <c r="V21" s="80">
        <f t="shared" si="8"/>
        <v>-7341056.270000011</v>
      </c>
      <c r="W21" s="41">
        <f t="shared" si="9"/>
        <v>11749586.039999992</v>
      </c>
      <c r="X21" s="41">
        <v>7341056.27</v>
      </c>
      <c r="Y21" s="41">
        <v>19090642.31</v>
      </c>
    </row>
    <row r="22" spans="1:25" ht="28.5" customHeight="1">
      <c r="A22" s="160" t="s">
        <v>39</v>
      </c>
      <c r="B22" s="161"/>
      <c r="C22" s="162"/>
      <c r="D22" s="51">
        <f>D20+D21-M20</f>
        <v>260081434.2</v>
      </c>
      <c r="E22" s="40">
        <f>E20+E21-N20</f>
        <v>186424121.70999998</v>
      </c>
      <c r="F22" s="26">
        <f>E22/D22*100</f>
        <v>71.67913476155384</v>
      </c>
      <c r="G22" s="79">
        <f>G20+G21</f>
        <v>50085896.379999995</v>
      </c>
      <c r="H22" s="40">
        <f>H20+H21</f>
        <v>39490277.3</v>
      </c>
      <c r="I22" s="26">
        <f>H22/G22*100</f>
        <v>78.84510441899373</v>
      </c>
      <c r="J22" s="51">
        <f>J20+J21</f>
        <v>9622482.82</v>
      </c>
      <c r="K22" s="40">
        <f>K20+K21</f>
        <v>7161891.41</v>
      </c>
      <c r="L22" s="26">
        <f>K22/J22*100</f>
        <v>74.42872638976559</v>
      </c>
      <c r="M22" s="51">
        <f>M21</f>
        <v>200373055</v>
      </c>
      <c r="N22" s="52">
        <f>N21</f>
        <v>139771953</v>
      </c>
      <c r="O22" s="26">
        <f>N22/M22*100</f>
        <v>69.75586263332663</v>
      </c>
      <c r="P22" s="46">
        <f>P21</f>
        <v>53225200</v>
      </c>
      <c r="Q22" s="28">
        <f>Q21</f>
        <v>38018700</v>
      </c>
      <c r="R22" s="26">
        <f>Q22/P22*100</f>
        <v>71.42988659507151</v>
      </c>
      <c r="S22" s="48">
        <f>S20+S21-M20</f>
        <v>269636848.01</v>
      </c>
      <c r="T22" s="43">
        <f>T20+T21-N20</f>
        <v>173931235.55</v>
      </c>
      <c r="U22" s="29">
        <f t="shared" si="7"/>
        <v>64.50573682108516</v>
      </c>
      <c r="V22" s="80">
        <f t="shared" si="8"/>
        <v>-9555413.810000002</v>
      </c>
      <c r="W22" s="41">
        <f t="shared" si="9"/>
        <v>12492886.159999967</v>
      </c>
      <c r="X22" s="41">
        <f>SUM(X20:X21)</f>
        <v>9717109.77</v>
      </c>
      <c r="Y22" s="41">
        <f>SUM(Y20:Y21)</f>
        <v>22209995.93</v>
      </c>
    </row>
    <row r="23" spans="1:21" ht="12.75">
      <c r="A23" s="2"/>
      <c r="B23" s="2"/>
      <c r="C23" s="2"/>
      <c r="D23" s="18"/>
      <c r="E23" s="19"/>
      <c r="F23" s="18"/>
      <c r="G23" s="20"/>
      <c r="H23" s="9"/>
      <c r="I23" s="35"/>
      <c r="J23" s="7"/>
      <c r="K23" s="8"/>
      <c r="L23" s="7"/>
      <c r="M23" s="7"/>
      <c r="N23" s="8"/>
      <c r="O23" s="7"/>
      <c r="P23" s="7"/>
      <c r="Q23" s="7"/>
      <c r="R23" s="7"/>
      <c r="S23" s="2"/>
      <c r="T23" s="2"/>
      <c r="U23" s="2"/>
    </row>
    <row r="24" spans="1:21" ht="0.75" customHeight="1">
      <c r="A24" s="21"/>
      <c r="B24" s="21"/>
      <c r="C24" s="21"/>
      <c r="D24" s="22"/>
      <c r="E24" s="22"/>
      <c r="F24" s="23"/>
      <c r="G24" s="23"/>
      <c r="H24" s="24"/>
      <c r="I24" s="35"/>
      <c r="J24" s="23"/>
      <c r="K24" s="22"/>
      <c r="L24" s="23"/>
      <c r="M24" s="23"/>
      <c r="N24" s="22"/>
      <c r="O24" s="23"/>
      <c r="P24" s="23"/>
      <c r="Q24" s="23"/>
      <c r="R24" s="23"/>
      <c r="S24" s="2"/>
      <c r="T24" s="2"/>
      <c r="U24" s="2"/>
    </row>
    <row r="25" spans="1:21" ht="12.75" customHeight="1">
      <c r="A25" s="21"/>
      <c r="B25" s="21"/>
      <c r="C25" s="21"/>
      <c r="D25" s="22"/>
      <c r="E25" s="22"/>
      <c r="F25" s="23"/>
      <c r="G25" s="23"/>
      <c r="H25" s="24"/>
      <c r="I25" s="35"/>
      <c r="J25" s="23"/>
      <c r="K25" s="22"/>
      <c r="L25" s="23"/>
      <c r="M25" s="23"/>
      <c r="N25" s="22"/>
      <c r="O25" s="23"/>
      <c r="P25" s="23"/>
      <c r="Q25" s="23"/>
      <c r="R25" s="23"/>
      <c r="S25" s="2"/>
      <c r="T25" s="2"/>
      <c r="U25" s="2"/>
    </row>
    <row r="26" spans="1:9" ht="12.75">
      <c r="A26" s="31" t="s">
        <v>45</v>
      </c>
      <c r="B26" s="32"/>
      <c r="C26" s="32"/>
      <c r="D26" s="32"/>
      <c r="E26" s="32"/>
      <c r="F26" s="33"/>
      <c r="G26" s="34">
        <v>27610433</v>
      </c>
      <c r="H26" s="41">
        <v>20909152.49</v>
      </c>
      <c r="I26" s="83">
        <f aca="true" t="shared" si="10" ref="I26:I40">H26/G26*100</f>
        <v>75.72917270076857</v>
      </c>
    </row>
    <row r="27" spans="1:9" ht="12.75">
      <c r="A27" s="31" t="s">
        <v>46</v>
      </c>
      <c r="B27" s="32"/>
      <c r="C27" s="32"/>
      <c r="D27" s="32"/>
      <c r="E27" s="32"/>
      <c r="F27" s="33"/>
      <c r="G27" s="34">
        <v>6312500</v>
      </c>
      <c r="H27" s="41">
        <v>4770459.99</v>
      </c>
      <c r="I27" s="83">
        <f t="shared" si="10"/>
        <v>75.5716434059406</v>
      </c>
    </row>
    <row r="28" spans="1:9" ht="12.75">
      <c r="A28" s="34" t="s">
        <v>14</v>
      </c>
      <c r="B28" s="31"/>
      <c r="C28" s="32"/>
      <c r="D28" s="32"/>
      <c r="E28" s="32"/>
      <c r="F28" s="33"/>
      <c r="G28" s="34">
        <v>649167</v>
      </c>
      <c r="H28" s="41">
        <v>621880.93</v>
      </c>
      <c r="I28" s="83">
        <f t="shared" si="10"/>
        <v>95.79675645866165</v>
      </c>
    </row>
    <row r="29" spans="1:9" ht="12.75">
      <c r="A29" s="134" t="s">
        <v>47</v>
      </c>
      <c r="B29" s="135"/>
      <c r="C29" s="135"/>
      <c r="D29" s="135"/>
      <c r="E29" s="135"/>
      <c r="F29" s="136"/>
      <c r="G29" s="34">
        <v>150000</v>
      </c>
      <c r="H29" s="41">
        <v>136737.52</v>
      </c>
      <c r="I29" s="83">
        <f t="shared" si="10"/>
        <v>91.15834666666666</v>
      </c>
    </row>
    <row r="30" spans="1:9" ht="12.75">
      <c r="A30" s="134" t="s">
        <v>48</v>
      </c>
      <c r="B30" s="135"/>
      <c r="C30" s="135"/>
      <c r="D30" s="135"/>
      <c r="E30" s="135"/>
      <c r="F30" s="136"/>
      <c r="G30" s="34">
        <v>2116000</v>
      </c>
      <c r="H30" s="41">
        <v>1839566.55</v>
      </c>
      <c r="I30" s="83">
        <f t="shared" si="10"/>
        <v>86.93603733459358</v>
      </c>
    </row>
    <row r="31" spans="1:9" ht="12.75">
      <c r="A31" s="134" t="s">
        <v>53</v>
      </c>
      <c r="B31" s="137"/>
      <c r="C31" s="137"/>
      <c r="D31" s="137"/>
      <c r="E31" s="137"/>
      <c r="F31" s="138"/>
      <c r="G31" s="34">
        <v>0</v>
      </c>
      <c r="H31" s="41">
        <v>-1970.06</v>
      </c>
      <c r="I31" s="83">
        <v>0</v>
      </c>
    </row>
    <row r="32" spans="1:9" ht="12.75">
      <c r="A32" s="134" t="s">
        <v>61</v>
      </c>
      <c r="B32" s="135"/>
      <c r="C32" s="135"/>
      <c r="D32" s="135"/>
      <c r="E32" s="135"/>
      <c r="F32" s="136"/>
      <c r="G32" s="34">
        <v>765600</v>
      </c>
      <c r="H32" s="41">
        <v>655537.55</v>
      </c>
      <c r="I32" s="83">
        <f t="shared" si="10"/>
        <v>85.62402690700105</v>
      </c>
    </row>
    <row r="33" spans="1:9" ht="12.75">
      <c r="A33" s="134" t="s">
        <v>60</v>
      </c>
      <c r="B33" s="135"/>
      <c r="C33" s="135"/>
      <c r="D33" s="135"/>
      <c r="E33" s="135"/>
      <c r="F33" s="136"/>
      <c r="G33" s="34">
        <v>91700</v>
      </c>
      <c r="H33" s="34">
        <v>86396.53</v>
      </c>
      <c r="I33" s="83">
        <f t="shared" si="10"/>
        <v>94.21649945474373</v>
      </c>
    </row>
    <row r="34" spans="1:9" ht="12.75">
      <c r="A34" s="134" t="s">
        <v>49</v>
      </c>
      <c r="B34" s="135"/>
      <c r="C34" s="135"/>
      <c r="D34" s="135"/>
      <c r="E34" s="135"/>
      <c r="F34" s="136"/>
      <c r="G34" s="34">
        <v>500000</v>
      </c>
      <c r="H34" s="41">
        <v>497302.91</v>
      </c>
      <c r="I34" s="83">
        <f t="shared" si="10"/>
        <v>99.460582</v>
      </c>
    </row>
    <row r="35" spans="1:9" ht="12.75">
      <c r="A35" s="134" t="s">
        <v>69</v>
      </c>
      <c r="B35" s="137"/>
      <c r="C35" s="137"/>
      <c r="D35" s="137"/>
      <c r="E35" s="137"/>
      <c r="F35" s="138"/>
      <c r="G35" s="34">
        <v>100000</v>
      </c>
      <c r="H35" s="41">
        <v>100974.23</v>
      </c>
      <c r="I35" s="83">
        <f t="shared" si="10"/>
        <v>100.97422999999999</v>
      </c>
    </row>
    <row r="36" spans="1:9" ht="12.75">
      <c r="A36" s="134" t="s">
        <v>50</v>
      </c>
      <c r="B36" s="135"/>
      <c r="C36" s="135"/>
      <c r="D36" s="135"/>
      <c r="E36" s="135"/>
      <c r="F36" s="136"/>
      <c r="G36" s="34">
        <v>45000</v>
      </c>
      <c r="H36" s="34">
        <v>34884</v>
      </c>
      <c r="I36" s="83">
        <f t="shared" si="10"/>
        <v>77.52</v>
      </c>
    </row>
    <row r="37" spans="1:9" ht="12.75">
      <c r="A37" s="134" t="s">
        <v>63</v>
      </c>
      <c r="B37" s="135"/>
      <c r="C37" s="135"/>
      <c r="D37" s="135"/>
      <c r="E37" s="135"/>
      <c r="F37" s="136"/>
      <c r="G37" s="34">
        <v>0</v>
      </c>
      <c r="H37" s="41">
        <v>151995.62</v>
      </c>
      <c r="I37" s="83">
        <v>0</v>
      </c>
    </row>
    <row r="38" spans="1:9" ht="12.75">
      <c r="A38" s="134" t="s">
        <v>51</v>
      </c>
      <c r="B38" s="135"/>
      <c r="C38" s="135"/>
      <c r="D38" s="135"/>
      <c r="E38" s="135"/>
      <c r="F38" s="136"/>
      <c r="G38" s="34">
        <v>1610100</v>
      </c>
      <c r="H38" s="41">
        <v>1321616.74</v>
      </c>
      <c r="I38" s="83">
        <f t="shared" si="10"/>
        <v>82.08289795664867</v>
      </c>
    </row>
    <row r="39" spans="1:9" ht="12.75">
      <c r="A39" s="134" t="s">
        <v>71</v>
      </c>
      <c r="B39" s="135"/>
      <c r="C39" s="135"/>
      <c r="D39" s="135"/>
      <c r="E39" s="135"/>
      <c r="F39" s="136"/>
      <c r="G39" s="34">
        <v>0</v>
      </c>
      <c r="H39" s="41">
        <v>26077.22</v>
      </c>
      <c r="I39" s="83">
        <v>0</v>
      </c>
    </row>
    <row r="40" spans="1:9" ht="17.25" customHeight="1">
      <c r="A40" s="139" t="s">
        <v>52</v>
      </c>
      <c r="B40" s="140"/>
      <c r="C40" s="140"/>
      <c r="D40" s="140"/>
      <c r="E40" s="140"/>
      <c r="F40" s="141"/>
      <c r="G40" s="100">
        <f>SUM(G26:G39)</f>
        <v>39950500</v>
      </c>
      <c r="H40" s="42">
        <f>SUM(H26:H39)</f>
        <v>31150612.22</v>
      </c>
      <c r="I40" s="27">
        <f t="shared" si="10"/>
        <v>77.97302216492909</v>
      </c>
    </row>
  </sheetData>
  <mergeCells count="38">
    <mergeCell ref="A35:F35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  <mergeCell ref="P7:R8"/>
    <mergeCell ref="G6:O6"/>
    <mergeCell ref="A16:C16"/>
    <mergeCell ref="P6:R6"/>
    <mergeCell ref="A10:C10"/>
    <mergeCell ref="A11:C11"/>
    <mergeCell ref="A12:C12"/>
    <mergeCell ref="A32:F32"/>
    <mergeCell ref="A40:F40"/>
    <mergeCell ref="A37:F37"/>
    <mergeCell ref="T5:U5"/>
    <mergeCell ref="A6:C9"/>
    <mergeCell ref="D6:F8"/>
    <mergeCell ref="S6:U8"/>
    <mergeCell ref="M7:O8"/>
    <mergeCell ref="J7:L8"/>
    <mergeCell ref="G7:I8"/>
    <mergeCell ref="X6:Y8"/>
    <mergeCell ref="V6:W8"/>
    <mergeCell ref="A39:F39"/>
    <mergeCell ref="A36:F36"/>
    <mergeCell ref="A38:F38"/>
    <mergeCell ref="A29:F29"/>
    <mergeCell ref="A30:F30"/>
    <mergeCell ref="A33:F33"/>
    <mergeCell ref="A34:F34"/>
    <mergeCell ref="A31:F31"/>
  </mergeCells>
  <printOptions/>
  <pageMargins left="0.1968503937007874" right="0" top="0.7874015748031497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2010-10-05T04:26:46Z</cp:lastPrinted>
  <dcterms:created xsi:type="dcterms:W3CDTF">2006-06-07T06:53:09Z</dcterms:created>
  <dcterms:modified xsi:type="dcterms:W3CDTF">2010-10-07T08:46:11Z</dcterms:modified>
  <cp:category/>
  <cp:version/>
  <cp:contentType/>
  <cp:contentStatus/>
</cp:coreProperties>
</file>