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<sst xmlns="http://schemas.openxmlformats.org/spreadsheetml/2006/main" count="236" uniqueCount="91">
  <si>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</si>
  <si>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</si>
  <si>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</si>
  <si>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</si>
  <si>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</si>
  <si>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</si>
  <si>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</si>
  <si>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</si>
  <si>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</si>
  <si>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</si>
  <si>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</si>
  <si>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</si>
  <si>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</si>
  <si>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</si>
  <si>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</si>
  <si>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</si>
  <si>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</si>
  <si>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</si>
  <si>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</si>
  <si>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</si>
  <si>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</si>
  <si>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</si>
  <si>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</si>
  <si>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</si>
  <si>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</si>
  <si>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</si>
  <si>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</si>
  <si>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</si>
  <si>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</si>
  <si>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</si>
  <si>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</si>
  <si>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</si>
  <si>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</si>
  <si>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</si>
  <si>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</si>
  <si>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</si>
  <si>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</si>
  <si>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</si>
  <si>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</si>
  <si>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</si>
  <si>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</si>
  <si>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</si>
  <si>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</si>
  <si>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</si>
  <si>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</si>
  <si>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</si>
  <si>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</si>
  <si>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</si>
  <si>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</si>
  <si>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</si>
  <si>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</si>
  <si>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</si>
  <si>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</si>
  <si>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</si>
  <si>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</si>
  <si>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</si>
  <si>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</si>
  <si>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</si>
  <si>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</si>
  <si>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</si>
  <si>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</si>
  <si>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На 01.01.2011 г.</t>
  </si>
  <si>
    <t>Муниципальный район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</si>
  <si>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</si>
  <si>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</si>
  <si>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</si>
  <si>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</si>
  <si>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от возмещения коммунальных услуг</t>
  </si>
  <si>
    <t>испол-нено</t>
  </si>
  <si>
    <t>Возврат остатков субсидий, субвенций и иных межбюджетных трансфертов прошлых лет</t>
  </si>
  <si>
    <t xml:space="preserve">На 01.01.2011 </t>
  </si>
  <si>
    <t xml:space="preserve"> % </t>
  </si>
  <si>
    <t>дотации на выравнивание уровня бюджетной обеспеченности</t>
  </si>
  <si>
    <t>Прочие неналоговые доходы</t>
  </si>
  <si>
    <t>дотации на сбалансированность</t>
  </si>
  <si>
    <t xml:space="preserve"> </t>
  </si>
  <si>
    <t xml:space="preserve">Доходы от продажи услуг, оказываемых учреждениями </t>
  </si>
  <si>
    <t xml:space="preserve">Ден. взыск. (штрафы) за наруш. законод. Росс. Фед. о размещ. зак. на пост. тов., выпол. работ, оказ. усл. </t>
  </si>
  <si>
    <t>Итого</t>
  </si>
  <si>
    <t>на 01.08.2010</t>
  </si>
  <si>
    <t>на 01.08.2011</t>
  </si>
  <si>
    <t>01.08.2011/01.08.2010</t>
  </si>
  <si>
    <t>01.08.2011 к плановым назчениям</t>
  </si>
  <si>
    <t>На 01.08.2011 г.</t>
  </si>
  <si>
    <t>на 01.08.10</t>
  </si>
  <si>
    <t>на 01.08.11</t>
  </si>
  <si>
    <t xml:space="preserve"> 01.08.2011/01.08.2010</t>
  </si>
  <si>
    <t>01.08.2011 к плановым назначениям</t>
  </si>
  <si>
    <t xml:space="preserve">Сведения об исполнении  доходов и расходов по приносящей доход деятельности Яльчикского района по состоянию на 01.08.2011 (Внебюджет) </t>
  </si>
  <si>
    <t xml:space="preserve">Сведения об исполнении консолидированного бюджета Яльчикского района по состоянию на 01.08.2011 (Бюджетные средства) </t>
  </si>
  <si>
    <t xml:space="preserve">На 01.08.2011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</si>
</sst>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sz val="8"/>
      <name val="Arial"/>
      <family val="2"/>
    </font>
    <font>
      <b/>
      <sz val="9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wrapText="1"/>
    </xf>
    <xf numFmtId="2" fontId="13" fillId="0" borderId="2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8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1" fontId="18" fillId="0" borderId="2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20" fillId="0" borderId="5" xfId="0" applyNumberFormat="1" applyFont="1" applyBorder="1" applyAlignment="1">
      <alignment/>
    </xf>
    <xf numFmtId="2" fontId="20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8" fillId="0" borderId="2" xfId="0" applyNumberFormat="1" applyFont="1" applyBorder="1" applyAlignment="1">
      <alignment/>
    </xf>
    <xf numFmtId="4" fontId="12" fillId="0" borderId="2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wrapText="1"/>
    </xf>
    <xf numFmtId="3" fontId="13" fillId="0" borderId="5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/>
    </xf>
    <xf numFmtId="1" fontId="11" fillId="0" borderId="5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2" xfId="0" applyNumberFormat="1" applyFont="1" applyFill="1" applyBorder="1" applyAlignment="1">
      <alignment wrapText="1"/>
    </xf>
    <xf numFmtId="4" fontId="18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1" fontId="13" fillId="0" borderId="2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166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 wrapText="1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20"/>
  <sheetViews>
    <sheetView workbookViewId="0" topLeftCell="A7">
      <pane xSplit="5" topLeftCell="AU1" activePane="topRight" state="frozen"/>
      <selection pane="topLeft" activeCell="A4" sqref="A4"/>
      <selection pane="topRight" activeCell="AV34" sqref="AV34"/>
    </sheetView>
  </sheetViews>
  <sheetFormatPr defaultColWidth="9.00390625" defaultRowHeight="12.75"/>
  <cols>
    <col min="2" max="2" width="5.625" style="0" customWidth="1"/>
    <col min="3" max="3" width="2.125" style="0" customWidth="1"/>
    <col min="4" max="4" width="9.625" style="0" customWidth="1"/>
    <col min="5" max="5" width="11.125" style="0" customWidth="1"/>
    <col min="6" max="6" width="6.125" style="0" customWidth="1"/>
    <col min="7" max="7" width="9.00390625" style="0" customWidth="1"/>
    <col min="8" max="8" width="10.375" style="0" customWidth="1"/>
    <col min="9" max="9" width="10.625" style="0" customWidth="1"/>
    <col min="10" max="10" width="9.00390625" style="0" customWidth="1"/>
    <col min="11" max="11" width="9.25390625" style="0" customWidth="1"/>
    <col min="12" max="12" width="7.125" style="0" customWidth="1"/>
    <col min="13" max="13" width="9.25390625" style="0" customWidth="1"/>
    <col min="14" max="14" width="9.875" style="0" customWidth="1"/>
    <col min="15" max="15" width="9.375" style="0" customWidth="1"/>
    <col min="16" max="16" width="8.625" style="0" customWidth="1"/>
    <col min="17" max="17" width="7.625" style="0" customWidth="1"/>
    <col min="18" max="18" width="9.375" style="0" customWidth="1"/>
    <col min="20" max="20" width="9.375" style="0" customWidth="1"/>
    <col min="21" max="21" width="8.75390625" style="0" customWidth="1"/>
    <col min="22" max="22" width="7.875" style="0" customWidth="1"/>
    <col min="23" max="23" width="10.375" style="0" customWidth="1"/>
    <col min="24" max="24" width="10.625" style="0" customWidth="1"/>
    <col min="25" max="25" width="9.00390625" style="0" customWidth="1"/>
    <col min="26" max="26" width="8.375" style="0" customWidth="1"/>
    <col min="27" max="27" width="7.125" style="0" customWidth="1"/>
    <col min="28" max="28" width="7.375" style="0" customWidth="1"/>
    <col min="29" max="29" width="6.875" style="0" customWidth="1"/>
    <col min="30" max="30" width="9.625" style="0" customWidth="1"/>
    <col min="31" max="31" width="8.625" style="0" customWidth="1"/>
    <col min="32" max="32" width="5.25390625" style="0" customWidth="1"/>
    <col min="33" max="33" width="7.00390625" style="0" customWidth="1"/>
    <col min="34" max="34" width="4.25390625" style="0" customWidth="1"/>
    <col min="35" max="35" width="7.125" style="0" customWidth="1"/>
    <col min="36" max="37" width="7.75390625" style="0" customWidth="1"/>
    <col min="40" max="40" width="7.75390625" style="0" customWidth="1"/>
    <col min="41" max="41" width="9.75390625" style="0" customWidth="1"/>
    <col min="42" max="42" width="9.25390625" style="0" customWidth="1"/>
    <col min="43" max="43" width="9.375" style="0" customWidth="1"/>
    <col min="44" max="44" width="8.75390625" style="0" customWidth="1"/>
    <col min="45" max="45" width="8.00390625" style="0" customWidth="1"/>
    <col min="46" max="46" width="8.75390625" style="0" customWidth="1"/>
    <col min="47" max="47" width="9.75390625" style="0" customWidth="1"/>
    <col min="48" max="48" width="9.25390625" style="0" customWidth="1"/>
    <col min="49" max="49" width="8.75390625" style="0" customWidth="1"/>
    <col min="50" max="50" width="6.375" style="0" customWidth="1"/>
    <col min="51" max="51" width="8.625" style="0" customWidth="1"/>
    <col min="52" max="52" width="9.25390625" style="0" customWidth="1"/>
    <col min="54" max="54" width="8.625" style="0" customWidth="1"/>
    <col min="55" max="55" width="7.875" style="0" customWidth="1"/>
    <col min="56" max="56" width="9.625" style="0" customWidth="1"/>
    <col min="57" max="57" width="9.375" style="0" bestFit="1" customWidth="1"/>
    <col min="59" max="59" width="4.75390625" style="0" customWidth="1"/>
    <col min="60" max="60" width="6.875" style="0" customWidth="1"/>
    <col min="61" max="61" width="3.25390625" style="0" customWidth="1"/>
    <col min="62" max="62" width="7.25390625" style="0" customWidth="1"/>
    <col min="63" max="63" width="6.75390625" style="0" customWidth="1"/>
    <col min="64" max="64" width="6.125" style="0" customWidth="1"/>
    <col min="65" max="65" width="5.625" style="0" customWidth="1"/>
  </cols>
  <sheetData>
    <row r="1" ht="3" customHeight="1"/>
    <row r="2" ht="12.75" customHeight="1" hidden="1"/>
    <row r="3" spans="4:50" ht="56.25" customHeight="1">
      <c r="D3" s="171" t="s">
        <v>75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2"/>
      <c r="AP3" s="172"/>
      <c r="AQ3" s="172"/>
      <c r="AR3" s="172"/>
      <c r="AS3" s="67"/>
      <c r="AT3" s="2"/>
      <c r="AU3" s="2"/>
      <c r="AV3" s="2"/>
      <c r="AW3" s="2"/>
      <c r="AX3" s="2"/>
    </row>
    <row r="6" spans="1:65" ht="12.75">
      <c r="A6" s="164" t="s">
        <v>2</v>
      </c>
      <c r="B6" s="164"/>
      <c r="C6" s="164"/>
      <c r="D6" s="145" t="s">
        <v>0</v>
      </c>
      <c r="E6" s="145"/>
      <c r="F6" s="174"/>
      <c r="G6" s="185" t="s">
        <v>17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60"/>
    </row>
    <row r="7" spans="1:65" ht="43.5" customHeight="1">
      <c r="A7" s="164"/>
      <c r="B7" s="164"/>
      <c r="C7" s="164"/>
      <c r="D7" s="175"/>
      <c r="E7" s="175"/>
      <c r="F7" s="176"/>
      <c r="G7" s="158" t="s">
        <v>1</v>
      </c>
      <c r="H7" s="173"/>
      <c r="I7" s="173"/>
      <c r="J7" s="173"/>
      <c r="K7" s="157"/>
      <c r="L7" s="158" t="s">
        <v>13</v>
      </c>
      <c r="M7" s="173"/>
      <c r="N7" s="173"/>
      <c r="O7" s="173"/>
      <c r="P7" s="157"/>
      <c r="Q7" s="147" t="s">
        <v>53</v>
      </c>
      <c r="R7" s="161"/>
      <c r="S7" s="161"/>
      <c r="T7" s="161"/>
      <c r="U7" s="162"/>
      <c r="V7" s="147" t="s">
        <v>14</v>
      </c>
      <c r="W7" s="161"/>
      <c r="X7" s="161"/>
      <c r="Y7" s="161"/>
      <c r="Z7" s="162"/>
      <c r="AA7" s="158" t="s">
        <v>34</v>
      </c>
      <c r="AB7" s="161"/>
      <c r="AC7" s="161"/>
      <c r="AD7" s="161"/>
      <c r="AE7" s="162"/>
      <c r="AF7" s="177" t="s">
        <v>2</v>
      </c>
      <c r="AG7" s="178"/>
      <c r="AH7" s="179"/>
      <c r="AI7" s="158" t="s">
        <v>46</v>
      </c>
      <c r="AJ7" s="161"/>
      <c r="AK7" s="161"/>
      <c r="AL7" s="161"/>
      <c r="AM7" s="162"/>
      <c r="AN7" s="158" t="s">
        <v>54</v>
      </c>
      <c r="AO7" s="161"/>
      <c r="AP7" s="161"/>
      <c r="AQ7" s="161"/>
      <c r="AR7" s="162"/>
      <c r="AS7" s="158" t="s">
        <v>44</v>
      </c>
      <c r="AT7" s="161"/>
      <c r="AU7" s="161"/>
      <c r="AV7" s="161"/>
      <c r="AW7" s="162"/>
      <c r="AX7" s="158" t="s">
        <v>33</v>
      </c>
      <c r="AY7" s="161"/>
      <c r="AZ7" s="161"/>
      <c r="BA7" s="161"/>
      <c r="BB7" s="162"/>
      <c r="BC7" s="158" t="s">
        <v>32</v>
      </c>
      <c r="BD7" s="159"/>
      <c r="BE7" s="159"/>
      <c r="BF7" s="159"/>
      <c r="BG7" s="160"/>
      <c r="BH7" s="191" t="s">
        <v>77</v>
      </c>
      <c r="BI7" s="158" t="s">
        <v>56</v>
      </c>
      <c r="BJ7" s="159"/>
      <c r="BK7" s="159"/>
      <c r="BL7" s="159"/>
      <c r="BM7" s="160"/>
    </row>
    <row r="8" spans="1:65" ht="19.5" customHeight="1">
      <c r="A8" s="164"/>
      <c r="B8" s="164"/>
      <c r="C8" s="164"/>
      <c r="D8" s="163" t="s">
        <v>52</v>
      </c>
      <c r="E8" s="151" t="s">
        <v>21</v>
      </c>
      <c r="F8" s="77"/>
      <c r="G8" s="153" t="s">
        <v>52</v>
      </c>
      <c r="H8" s="155" t="s">
        <v>21</v>
      </c>
      <c r="I8" s="155"/>
      <c r="J8" s="156" t="s">
        <v>71</v>
      </c>
      <c r="K8" s="157"/>
      <c r="L8" s="153" t="s">
        <v>52</v>
      </c>
      <c r="M8" s="155" t="s">
        <v>21</v>
      </c>
      <c r="N8" s="155"/>
      <c r="O8" s="156" t="s">
        <v>71</v>
      </c>
      <c r="P8" s="157"/>
      <c r="Q8" s="153" t="s">
        <v>52</v>
      </c>
      <c r="R8" s="155" t="s">
        <v>21</v>
      </c>
      <c r="S8" s="155"/>
      <c r="T8" s="156" t="s">
        <v>71</v>
      </c>
      <c r="U8" s="157"/>
      <c r="V8" s="163" t="s">
        <v>52</v>
      </c>
      <c r="W8" s="155" t="s">
        <v>21</v>
      </c>
      <c r="X8" s="155"/>
      <c r="Y8" s="152" t="s">
        <v>71</v>
      </c>
      <c r="Z8" s="152"/>
      <c r="AA8" s="163" t="s">
        <v>52</v>
      </c>
      <c r="AB8" s="155" t="s">
        <v>21</v>
      </c>
      <c r="AC8" s="155"/>
      <c r="AD8" s="152" t="s">
        <v>71</v>
      </c>
      <c r="AE8" s="152"/>
      <c r="AF8" s="180"/>
      <c r="AG8" s="181"/>
      <c r="AH8" s="182"/>
      <c r="AI8" s="163" t="s">
        <v>52</v>
      </c>
      <c r="AJ8" s="155" t="s">
        <v>21</v>
      </c>
      <c r="AK8" s="155"/>
      <c r="AL8" s="152" t="s">
        <v>71</v>
      </c>
      <c r="AM8" s="152"/>
      <c r="AN8" s="163" t="s">
        <v>52</v>
      </c>
      <c r="AO8" s="155" t="s">
        <v>21</v>
      </c>
      <c r="AP8" s="155"/>
      <c r="AQ8" s="152" t="s">
        <v>71</v>
      </c>
      <c r="AR8" s="152"/>
      <c r="AS8" s="163" t="s">
        <v>52</v>
      </c>
      <c r="AT8" s="155" t="s">
        <v>21</v>
      </c>
      <c r="AU8" s="155"/>
      <c r="AV8" s="152" t="s">
        <v>71</v>
      </c>
      <c r="AW8" s="152"/>
      <c r="AX8" s="163" t="s">
        <v>52</v>
      </c>
      <c r="AY8" s="155" t="s">
        <v>21</v>
      </c>
      <c r="AZ8" s="155"/>
      <c r="BA8" s="152" t="s">
        <v>71</v>
      </c>
      <c r="BB8" s="152"/>
      <c r="BC8" s="163" t="s">
        <v>52</v>
      </c>
      <c r="BD8" s="155" t="s">
        <v>21</v>
      </c>
      <c r="BE8" s="155"/>
      <c r="BF8" s="152" t="s">
        <v>71</v>
      </c>
      <c r="BG8" s="152"/>
      <c r="BH8" s="192"/>
      <c r="BI8" s="163" t="s">
        <v>52</v>
      </c>
      <c r="BJ8" s="155" t="s">
        <v>21</v>
      </c>
      <c r="BK8" s="155"/>
      <c r="BL8" s="152" t="s">
        <v>71</v>
      </c>
      <c r="BM8" s="152"/>
    </row>
    <row r="9" spans="1:65" ht="121.5" customHeight="1">
      <c r="A9" s="164"/>
      <c r="B9" s="164"/>
      <c r="C9" s="164"/>
      <c r="D9" s="155"/>
      <c r="E9" s="152"/>
      <c r="F9" s="79" t="s">
        <v>15</v>
      </c>
      <c r="G9" s="154"/>
      <c r="H9" s="73" t="s">
        <v>84</v>
      </c>
      <c r="I9" s="72" t="s">
        <v>85</v>
      </c>
      <c r="J9" s="78" t="s">
        <v>86</v>
      </c>
      <c r="K9" s="78" t="s">
        <v>87</v>
      </c>
      <c r="L9" s="154"/>
      <c r="M9" s="73" t="s">
        <v>84</v>
      </c>
      <c r="N9" s="72" t="s">
        <v>85</v>
      </c>
      <c r="O9" s="78" t="s">
        <v>86</v>
      </c>
      <c r="P9" s="78" t="s">
        <v>87</v>
      </c>
      <c r="Q9" s="154"/>
      <c r="R9" s="73" t="s">
        <v>84</v>
      </c>
      <c r="S9" s="72" t="s">
        <v>85</v>
      </c>
      <c r="T9" s="78" t="s">
        <v>86</v>
      </c>
      <c r="U9" s="78" t="s">
        <v>87</v>
      </c>
      <c r="V9" s="152"/>
      <c r="W9" s="73" t="s">
        <v>84</v>
      </c>
      <c r="X9" s="72" t="s">
        <v>85</v>
      </c>
      <c r="Y9" s="78" t="s">
        <v>86</v>
      </c>
      <c r="Z9" s="78" t="s">
        <v>87</v>
      </c>
      <c r="AA9" s="152"/>
      <c r="AB9" s="73" t="s">
        <v>84</v>
      </c>
      <c r="AC9" s="73" t="s">
        <v>85</v>
      </c>
      <c r="AD9" s="78" t="s">
        <v>86</v>
      </c>
      <c r="AE9" s="78" t="s">
        <v>87</v>
      </c>
      <c r="AF9" s="154"/>
      <c r="AG9" s="183"/>
      <c r="AH9" s="184"/>
      <c r="AI9" s="152"/>
      <c r="AJ9" s="73" t="s">
        <v>84</v>
      </c>
      <c r="AK9" s="72" t="s">
        <v>85</v>
      </c>
      <c r="AL9" s="78" t="s">
        <v>86</v>
      </c>
      <c r="AM9" s="78" t="s">
        <v>87</v>
      </c>
      <c r="AN9" s="152"/>
      <c r="AO9" s="73" t="s">
        <v>84</v>
      </c>
      <c r="AP9" s="72" t="s">
        <v>85</v>
      </c>
      <c r="AQ9" s="78" t="s">
        <v>86</v>
      </c>
      <c r="AR9" s="78" t="s">
        <v>87</v>
      </c>
      <c r="AS9" s="152"/>
      <c r="AT9" s="73" t="s">
        <v>84</v>
      </c>
      <c r="AU9" s="72" t="s">
        <v>85</v>
      </c>
      <c r="AV9" s="78" t="s">
        <v>86</v>
      </c>
      <c r="AW9" s="78" t="s">
        <v>87</v>
      </c>
      <c r="AX9" s="152"/>
      <c r="AY9" s="73" t="s">
        <v>84</v>
      </c>
      <c r="AZ9" s="72" t="s">
        <v>85</v>
      </c>
      <c r="BA9" s="78" t="s">
        <v>86</v>
      </c>
      <c r="BB9" s="78" t="s">
        <v>87</v>
      </c>
      <c r="BC9" s="152"/>
      <c r="BD9" s="73" t="s">
        <v>84</v>
      </c>
      <c r="BE9" s="72" t="s">
        <v>85</v>
      </c>
      <c r="BF9" s="78" t="s">
        <v>86</v>
      </c>
      <c r="BG9" s="78" t="s">
        <v>87</v>
      </c>
      <c r="BH9" s="193"/>
      <c r="BI9" s="152"/>
      <c r="BJ9" s="73" t="s">
        <v>84</v>
      </c>
      <c r="BK9" s="73" t="s">
        <v>85</v>
      </c>
      <c r="BL9" s="78" t="s">
        <v>86</v>
      </c>
      <c r="BM9" s="78" t="s">
        <v>87</v>
      </c>
    </row>
    <row r="10" spans="1:65" s="27" customFormat="1" ht="27.75" customHeight="1">
      <c r="A10" s="148" t="s">
        <v>4</v>
      </c>
      <c r="B10" s="148"/>
      <c r="C10" s="149"/>
      <c r="D10" s="141">
        <v>443140</v>
      </c>
      <c r="E10" s="140">
        <f>I10+N10+S10+X10+AC10+AP10+AU10+AZ10+BE10</f>
        <v>171701.38</v>
      </c>
      <c r="F10" s="46">
        <f>E10/D10*100</f>
        <v>38.74653157015842</v>
      </c>
      <c r="G10" s="114">
        <v>80300</v>
      </c>
      <c r="H10" s="44">
        <v>40371.36</v>
      </c>
      <c r="I10" s="44">
        <v>32516.25</v>
      </c>
      <c r="J10" s="85">
        <f>I10/H10*100</f>
        <v>80.54286504095973</v>
      </c>
      <c r="K10" s="46">
        <f>I10/G10*100</f>
        <v>40.493462017434624</v>
      </c>
      <c r="L10" s="49">
        <v>28300</v>
      </c>
      <c r="M10" s="100">
        <v>21242.42</v>
      </c>
      <c r="N10" s="101">
        <v>4614.96</v>
      </c>
      <c r="O10" s="142">
        <f>N10/M10*100</f>
        <v>21.725208333137186</v>
      </c>
      <c r="P10" s="46">
        <f>N10/L10*100</f>
        <v>16.30727915194346</v>
      </c>
      <c r="Q10" s="44">
        <v>0</v>
      </c>
      <c r="R10" s="44">
        <v>18585.6</v>
      </c>
      <c r="S10" s="44">
        <v>654.06</v>
      </c>
      <c r="T10" s="46">
        <f>S10/R10*100</f>
        <v>3.5191761363636367</v>
      </c>
      <c r="U10" s="46">
        <v>0</v>
      </c>
      <c r="V10" s="49">
        <v>218000</v>
      </c>
      <c r="W10" s="44">
        <v>158858.25</v>
      </c>
      <c r="X10" s="44">
        <v>60796.36</v>
      </c>
      <c r="Y10" s="46">
        <f>X10/W10*100</f>
        <v>38.27082320244621</v>
      </c>
      <c r="Z10" s="46">
        <f>X10/V10*100</f>
        <v>27.888238532110094</v>
      </c>
      <c r="AA10" s="49">
        <v>22000</v>
      </c>
      <c r="AB10" s="49">
        <v>10900</v>
      </c>
      <c r="AC10" s="49">
        <v>7700</v>
      </c>
      <c r="AD10" s="46">
        <f>AC10/AB10*100</f>
        <v>70.64220183486239</v>
      </c>
      <c r="AE10" s="46">
        <f>AC10/AA10*100</f>
        <v>35</v>
      </c>
      <c r="AF10" s="189" t="s">
        <v>4</v>
      </c>
      <c r="AG10" s="189"/>
      <c r="AH10" s="190"/>
      <c r="AI10" s="44">
        <v>0</v>
      </c>
      <c r="AJ10" s="88"/>
      <c r="AK10" s="88"/>
      <c r="AL10" s="88"/>
      <c r="AM10" s="88"/>
      <c r="AN10" s="49">
        <v>77540</v>
      </c>
      <c r="AO10" s="44">
        <v>37312.4</v>
      </c>
      <c r="AP10" s="44">
        <v>41810.95</v>
      </c>
      <c r="AQ10" s="46">
        <f>AP10/AO10*100</f>
        <v>112.05644772247294</v>
      </c>
      <c r="AR10" s="46">
        <f>AP10/AN10*100</f>
        <v>53.92178230590663</v>
      </c>
      <c r="AS10" s="49">
        <v>17000</v>
      </c>
      <c r="AT10" s="44">
        <v>14314.48</v>
      </c>
      <c r="AU10" s="44">
        <v>15071.74</v>
      </c>
      <c r="AV10" s="46">
        <f>AU10/AT10*100</f>
        <v>105.29016771828248</v>
      </c>
      <c r="AW10" s="46">
        <f>AU10/AS10*100</f>
        <v>88.65729411764706</v>
      </c>
      <c r="AX10" s="88"/>
      <c r="AY10" s="87"/>
      <c r="AZ10" s="44">
        <v>1864.29</v>
      </c>
      <c r="BA10" s="144">
        <v>0</v>
      </c>
      <c r="BB10" s="46">
        <v>0</v>
      </c>
      <c r="BC10" s="49">
        <v>0</v>
      </c>
      <c r="BD10" s="44">
        <v>1358.44</v>
      </c>
      <c r="BE10" s="44">
        <v>6672.77</v>
      </c>
      <c r="BF10" s="46">
        <f>BE10/BD10*100</f>
        <v>491.20829775330526</v>
      </c>
      <c r="BG10" s="46">
        <v>0</v>
      </c>
      <c r="BH10" s="46"/>
      <c r="BI10" s="88"/>
      <c r="BJ10" s="44">
        <v>3739.22</v>
      </c>
      <c r="BK10" s="49">
        <v>0</v>
      </c>
      <c r="BL10" s="44">
        <v>0</v>
      </c>
      <c r="BM10" s="46">
        <v>0</v>
      </c>
    </row>
    <row r="11" spans="1:65" s="28" customFormat="1" ht="24.75" customHeight="1">
      <c r="A11" s="167" t="s">
        <v>5</v>
      </c>
      <c r="B11" s="167"/>
      <c r="C11" s="168"/>
      <c r="D11" s="141">
        <v>414240</v>
      </c>
      <c r="E11" s="140">
        <f>I11+N11+S11+X11+AC11+AK11+AP11+AU11+AZ11+BK11</f>
        <v>304810.19</v>
      </c>
      <c r="F11" s="46">
        <f aca="true" t="shared" si="0" ref="F11:F19">E11/D11*100</f>
        <v>73.58299295094632</v>
      </c>
      <c r="G11" s="114">
        <v>115000</v>
      </c>
      <c r="H11" s="44">
        <v>72964.7</v>
      </c>
      <c r="I11" s="44">
        <v>64644.47</v>
      </c>
      <c r="J11" s="85">
        <f aca="true" t="shared" si="1" ref="J11:J19">I11/H11*100</f>
        <v>88.59691056086025</v>
      </c>
      <c r="K11" s="46">
        <f aca="true" t="shared" si="2" ref="K11:K19">I11/G11*100</f>
        <v>56.21258260869565</v>
      </c>
      <c r="L11" s="49">
        <v>8900</v>
      </c>
      <c r="M11" s="100">
        <v>859.22</v>
      </c>
      <c r="N11" s="100">
        <v>1998.36</v>
      </c>
      <c r="O11" s="142">
        <f aca="true" t="shared" si="3" ref="O11:O19">N11/M11*100</f>
        <v>232.57838504690298</v>
      </c>
      <c r="P11" s="46">
        <f aca="true" t="shared" si="4" ref="P11:P19">N11/L11*100</f>
        <v>22.453483146067416</v>
      </c>
      <c r="Q11" s="44">
        <v>0</v>
      </c>
      <c r="R11" s="44">
        <v>32251.53</v>
      </c>
      <c r="S11" s="44">
        <v>6155</v>
      </c>
      <c r="T11" s="46">
        <f aca="true" t="shared" si="5" ref="T11:T19">S11/R11*100</f>
        <v>19.084365920004416</v>
      </c>
      <c r="U11" s="46">
        <v>0</v>
      </c>
      <c r="V11" s="49">
        <v>217000</v>
      </c>
      <c r="W11" s="44">
        <v>161380.07</v>
      </c>
      <c r="X11" s="86">
        <v>164853.81</v>
      </c>
      <c r="Y11" s="46">
        <f aca="true" t="shared" si="6" ref="Y11:Y19">X11/W11*100</f>
        <v>102.15252106409423</v>
      </c>
      <c r="Z11" s="46">
        <f aca="true" t="shared" si="7" ref="Z11:Z19">X11/V11*100</f>
        <v>75.96949769585252</v>
      </c>
      <c r="AA11" s="49">
        <v>13800</v>
      </c>
      <c r="AB11" s="49">
        <v>7650</v>
      </c>
      <c r="AC11" s="49">
        <v>10900</v>
      </c>
      <c r="AD11" s="46">
        <f aca="true" t="shared" si="8" ref="AD11:AD19">AC11/AB11*100</f>
        <v>142.48366013071896</v>
      </c>
      <c r="AE11" s="46">
        <f aca="true" t="shared" si="9" ref="AE11:AE19">AC11/AA11*100</f>
        <v>78.98550724637681</v>
      </c>
      <c r="AF11" s="150" t="s">
        <v>5</v>
      </c>
      <c r="AG11" s="150"/>
      <c r="AH11" s="146"/>
      <c r="AI11" s="44">
        <v>0</v>
      </c>
      <c r="AJ11" s="88"/>
      <c r="AK11" s="44">
        <v>1324.08</v>
      </c>
      <c r="AL11" s="46">
        <v>0</v>
      </c>
      <c r="AM11" s="46">
        <v>0</v>
      </c>
      <c r="AN11" s="49">
        <v>59540</v>
      </c>
      <c r="AO11" s="44">
        <v>54905.51</v>
      </c>
      <c r="AP11" s="44">
        <v>10940.73</v>
      </c>
      <c r="AQ11" s="46">
        <f aca="true" t="shared" si="10" ref="AQ11:AQ19">AP11/AO11*100</f>
        <v>19.926470039163647</v>
      </c>
      <c r="AR11" s="46">
        <f aca="true" t="shared" si="11" ref="AR11:AR19">AP11/AN11*100</f>
        <v>18.375428283506885</v>
      </c>
      <c r="AS11" s="49">
        <v>0</v>
      </c>
      <c r="AT11" s="44"/>
      <c r="AU11" s="44">
        <v>1736.86</v>
      </c>
      <c r="AV11" s="46">
        <v>0</v>
      </c>
      <c r="AW11" s="46">
        <v>0</v>
      </c>
      <c r="AX11" s="88"/>
      <c r="AY11" s="87"/>
      <c r="AZ11" s="44">
        <v>18230.88</v>
      </c>
      <c r="BA11" s="144">
        <v>0</v>
      </c>
      <c r="BB11" s="46">
        <v>0</v>
      </c>
      <c r="BC11" s="49">
        <v>0</v>
      </c>
      <c r="BD11" s="44"/>
      <c r="BE11" s="44"/>
      <c r="BF11" s="46">
        <v>0</v>
      </c>
      <c r="BG11" s="46">
        <v>0</v>
      </c>
      <c r="BH11" s="46"/>
      <c r="BI11" s="88"/>
      <c r="BJ11" s="88"/>
      <c r="BK11" s="49">
        <v>24026</v>
      </c>
      <c r="BL11" s="44"/>
      <c r="BM11" s="46">
        <v>0</v>
      </c>
    </row>
    <row r="12" spans="1:65" s="28" customFormat="1" ht="24.75" customHeight="1">
      <c r="A12" s="167" t="s">
        <v>6</v>
      </c>
      <c r="B12" s="167"/>
      <c r="C12" s="168"/>
      <c r="D12" s="141">
        <v>984540</v>
      </c>
      <c r="E12" s="140">
        <f aca="true" t="shared" si="12" ref="E12:E18">I12+N12+S12+X12+AC12+AP12+AU12+AZ12+BE12</f>
        <v>626540.7000000001</v>
      </c>
      <c r="F12" s="46">
        <f t="shared" si="0"/>
        <v>63.6379121213968</v>
      </c>
      <c r="G12" s="115">
        <v>283000</v>
      </c>
      <c r="H12" s="44">
        <v>154752.62</v>
      </c>
      <c r="I12" s="44">
        <v>103757.38</v>
      </c>
      <c r="J12" s="85">
        <f t="shared" si="1"/>
        <v>67.04725257640226</v>
      </c>
      <c r="K12" s="46">
        <f t="shared" si="2"/>
        <v>36.6633851590106</v>
      </c>
      <c r="L12" s="49">
        <v>121400</v>
      </c>
      <c r="M12" s="100">
        <v>91084.2</v>
      </c>
      <c r="N12" s="100">
        <v>37899.45</v>
      </c>
      <c r="O12" s="142">
        <f t="shared" si="3"/>
        <v>41.609247267912544</v>
      </c>
      <c r="P12" s="46">
        <f t="shared" si="4"/>
        <v>31.218657331136733</v>
      </c>
      <c r="Q12" s="44">
        <v>0</v>
      </c>
      <c r="R12" s="44">
        <v>20768.83</v>
      </c>
      <c r="S12" s="44">
        <v>958.29</v>
      </c>
      <c r="T12" s="46">
        <f t="shared" si="5"/>
        <v>4.614077923503634</v>
      </c>
      <c r="U12" s="46">
        <v>0</v>
      </c>
      <c r="V12" s="49">
        <v>434000</v>
      </c>
      <c r="W12" s="44">
        <v>276826.17</v>
      </c>
      <c r="X12" s="44">
        <v>406722.41</v>
      </c>
      <c r="Y12" s="46">
        <f t="shared" si="6"/>
        <v>146.9233960069599</v>
      </c>
      <c r="Z12" s="46">
        <f t="shared" si="7"/>
        <v>93.71484101382488</v>
      </c>
      <c r="AA12" s="49">
        <v>19200</v>
      </c>
      <c r="AB12" s="49">
        <v>9100</v>
      </c>
      <c r="AC12" s="49">
        <v>16200</v>
      </c>
      <c r="AD12" s="46">
        <f t="shared" si="8"/>
        <v>178.02197802197801</v>
      </c>
      <c r="AE12" s="46">
        <f t="shared" si="9"/>
        <v>84.375</v>
      </c>
      <c r="AF12" s="150" t="s">
        <v>6</v>
      </c>
      <c r="AG12" s="150"/>
      <c r="AH12" s="146"/>
      <c r="AI12" s="44">
        <v>0</v>
      </c>
      <c r="AJ12" s="88"/>
      <c r="AK12" s="88"/>
      <c r="AL12" s="88"/>
      <c r="AM12" s="88"/>
      <c r="AN12" s="49">
        <v>120940</v>
      </c>
      <c r="AO12" s="44">
        <v>76256.78</v>
      </c>
      <c r="AP12" s="44">
        <v>37771.75</v>
      </c>
      <c r="AQ12" s="46">
        <f t="shared" si="10"/>
        <v>49.53231699528881</v>
      </c>
      <c r="AR12" s="46">
        <f t="shared" si="11"/>
        <v>31.23180916156772</v>
      </c>
      <c r="AS12" s="49">
        <v>6000</v>
      </c>
      <c r="AT12" s="44">
        <v>3049.2</v>
      </c>
      <c r="AU12" s="44">
        <v>4786.06</v>
      </c>
      <c r="AV12" s="46">
        <f aca="true" t="shared" si="13" ref="AV12:AV19">AU12/AT12*100</f>
        <v>156.96117014298835</v>
      </c>
      <c r="AW12" s="46">
        <f aca="true" t="shared" si="14" ref="AW12:AW19">AU12/AS12*100</f>
        <v>79.76766666666667</v>
      </c>
      <c r="AX12" s="88"/>
      <c r="AY12" s="87"/>
      <c r="AZ12" s="44">
        <v>17965.75</v>
      </c>
      <c r="BA12" s="144">
        <v>0</v>
      </c>
      <c r="BB12" s="46">
        <v>0</v>
      </c>
      <c r="BC12" s="49">
        <v>0</v>
      </c>
      <c r="BD12" s="44">
        <v>2276.59</v>
      </c>
      <c r="BE12" s="44">
        <v>479.61</v>
      </c>
      <c r="BF12" s="46">
        <f aca="true" t="shared" si="15" ref="BF12:BF19">BE12/BD12*100</f>
        <v>21.067034468217816</v>
      </c>
      <c r="BG12" s="46">
        <v>0</v>
      </c>
      <c r="BH12" s="46"/>
      <c r="BI12" s="88"/>
      <c r="BJ12" s="87"/>
      <c r="BK12" s="49">
        <v>0</v>
      </c>
      <c r="BL12" s="44">
        <v>0</v>
      </c>
      <c r="BM12" s="46">
        <v>0</v>
      </c>
    </row>
    <row r="13" spans="1:65" s="29" customFormat="1" ht="24.75" customHeight="1">
      <c r="A13" s="169" t="s">
        <v>7</v>
      </c>
      <c r="B13" s="169"/>
      <c r="C13" s="170"/>
      <c r="D13" s="141">
        <v>876640</v>
      </c>
      <c r="E13" s="140">
        <f>I13+N13+S13+X13+AC13+AK13+AP13+AU13+AZ13+BE13</f>
        <v>393034.07</v>
      </c>
      <c r="F13" s="46">
        <f t="shared" si="0"/>
        <v>44.83414742653769</v>
      </c>
      <c r="G13" s="116">
        <v>297330</v>
      </c>
      <c r="H13" s="89">
        <v>128304.44</v>
      </c>
      <c r="I13" s="89">
        <v>130802.03</v>
      </c>
      <c r="J13" s="85">
        <f t="shared" si="1"/>
        <v>101.94661229182715</v>
      </c>
      <c r="K13" s="46">
        <f t="shared" si="2"/>
        <v>43.99220731174116</v>
      </c>
      <c r="L13" s="49">
        <v>19200</v>
      </c>
      <c r="M13" s="100">
        <v>6353.22</v>
      </c>
      <c r="N13" s="101">
        <v>10526.2</v>
      </c>
      <c r="O13" s="142">
        <f t="shared" si="3"/>
        <v>165.68291354620177</v>
      </c>
      <c r="P13" s="46">
        <f t="shared" si="4"/>
        <v>54.82395833333334</v>
      </c>
      <c r="Q13" s="44">
        <v>0</v>
      </c>
      <c r="R13" s="44">
        <v>32658.96</v>
      </c>
      <c r="S13" s="44">
        <v>6425.06</v>
      </c>
      <c r="T13" s="46">
        <f t="shared" si="5"/>
        <v>19.673192287813208</v>
      </c>
      <c r="U13" s="46">
        <v>0</v>
      </c>
      <c r="V13" s="49">
        <v>444000</v>
      </c>
      <c r="W13" s="44">
        <v>149164.45</v>
      </c>
      <c r="X13" s="44">
        <v>156544.23</v>
      </c>
      <c r="Y13" s="46">
        <f t="shared" si="6"/>
        <v>104.94741206768772</v>
      </c>
      <c r="Z13" s="46">
        <f t="shared" si="7"/>
        <v>35.25770945945946</v>
      </c>
      <c r="AA13" s="49">
        <v>22300</v>
      </c>
      <c r="AB13" s="49">
        <v>10100</v>
      </c>
      <c r="AC13" s="49">
        <v>23120</v>
      </c>
      <c r="AD13" s="46">
        <f t="shared" si="8"/>
        <v>228.9108910891089</v>
      </c>
      <c r="AE13" s="46">
        <f t="shared" si="9"/>
        <v>103.67713004484304</v>
      </c>
      <c r="AF13" s="187" t="s">
        <v>7</v>
      </c>
      <c r="AG13" s="187"/>
      <c r="AH13" s="188"/>
      <c r="AI13" s="44">
        <v>0</v>
      </c>
      <c r="AJ13" s="44">
        <v>5.89</v>
      </c>
      <c r="AK13" s="44">
        <v>284.14</v>
      </c>
      <c r="AL13" s="46">
        <v>0</v>
      </c>
      <c r="AM13" s="46">
        <v>0</v>
      </c>
      <c r="AN13" s="49">
        <v>93610</v>
      </c>
      <c r="AO13" s="44">
        <v>35710.87</v>
      </c>
      <c r="AP13" s="44">
        <v>36555.52</v>
      </c>
      <c r="AQ13" s="46">
        <f t="shared" si="10"/>
        <v>102.36524621214771</v>
      </c>
      <c r="AR13" s="46">
        <f t="shared" si="11"/>
        <v>39.05087063347932</v>
      </c>
      <c r="AS13" s="49">
        <v>200</v>
      </c>
      <c r="AT13" s="44">
        <v>107.94</v>
      </c>
      <c r="AU13" s="44">
        <v>3581.66</v>
      </c>
      <c r="AV13" s="46">
        <f t="shared" si="13"/>
        <v>3318.195293681675</v>
      </c>
      <c r="AW13" s="46">
        <f t="shared" si="14"/>
        <v>1790.8300000000002</v>
      </c>
      <c r="AX13" s="88"/>
      <c r="AY13" s="87"/>
      <c r="AZ13" s="44">
        <v>24671.88</v>
      </c>
      <c r="BA13" s="144">
        <v>0</v>
      </c>
      <c r="BB13" s="46">
        <v>0</v>
      </c>
      <c r="BC13" s="49">
        <v>0</v>
      </c>
      <c r="BD13" s="44">
        <v>8138.5</v>
      </c>
      <c r="BE13" s="44">
        <v>523.35</v>
      </c>
      <c r="BF13" s="46">
        <v>0</v>
      </c>
      <c r="BG13" s="46">
        <v>0</v>
      </c>
      <c r="BH13" s="46"/>
      <c r="BI13" s="88"/>
      <c r="BJ13" s="87"/>
      <c r="BK13" s="49"/>
      <c r="BL13" s="44"/>
      <c r="BM13" s="46">
        <v>0</v>
      </c>
    </row>
    <row r="14" spans="1:65" s="28" customFormat="1" ht="24.75" customHeight="1">
      <c r="A14" s="167" t="s">
        <v>8</v>
      </c>
      <c r="B14" s="167"/>
      <c r="C14" s="168"/>
      <c r="D14" s="141">
        <v>453120</v>
      </c>
      <c r="E14" s="140">
        <f t="shared" si="12"/>
        <v>213493.4</v>
      </c>
      <c r="F14" s="46">
        <f t="shared" si="0"/>
        <v>47.116304731638415</v>
      </c>
      <c r="G14" s="117">
        <v>74200</v>
      </c>
      <c r="H14" s="44">
        <v>38669.34</v>
      </c>
      <c r="I14" s="44">
        <v>32210.01</v>
      </c>
      <c r="J14" s="85">
        <f t="shared" si="1"/>
        <v>83.29599108751275</v>
      </c>
      <c r="K14" s="46">
        <f t="shared" si="2"/>
        <v>43.40971698113207</v>
      </c>
      <c r="L14" s="49">
        <v>18900</v>
      </c>
      <c r="M14" s="100">
        <v>13812.82</v>
      </c>
      <c r="N14" s="100">
        <v>22218.25</v>
      </c>
      <c r="O14" s="142">
        <f t="shared" si="3"/>
        <v>160.85238206246083</v>
      </c>
      <c r="P14" s="46">
        <f t="shared" si="4"/>
        <v>117.5568783068783</v>
      </c>
      <c r="Q14" s="44">
        <v>0</v>
      </c>
      <c r="R14" s="44">
        <v>23371.05</v>
      </c>
      <c r="S14" s="44">
        <v>1391.35</v>
      </c>
      <c r="T14" s="46">
        <f t="shared" si="5"/>
        <v>5.95330547835891</v>
      </c>
      <c r="U14" s="46">
        <v>0</v>
      </c>
      <c r="V14" s="49">
        <v>256000</v>
      </c>
      <c r="W14" s="44">
        <v>25568.11</v>
      </c>
      <c r="X14" s="86">
        <v>56925.1</v>
      </c>
      <c r="Y14" s="46">
        <f t="shared" si="6"/>
        <v>222.64101648498854</v>
      </c>
      <c r="Z14" s="46">
        <f t="shared" si="7"/>
        <v>22.2363671875</v>
      </c>
      <c r="AA14" s="49">
        <v>15300</v>
      </c>
      <c r="AB14" s="49">
        <v>9600</v>
      </c>
      <c r="AC14" s="90">
        <v>21200</v>
      </c>
      <c r="AD14" s="46">
        <f t="shared" si="8"/>
        <v>220.83333333333334</v>
      </c>
      <c r="AE14" s="46">
        <f t="shared" si="9"/>
        <v>138.56209150326796</v>
      </c>
      <c r="AF14" s="150" t="s">
        <v>8</v>
      </c>
      <c r="AG14" s="150"/>
      <c r="AH14" s="146"/>
      <c r="AI14" s="44">
        <v>0</v>
      </c>
      <c r="AJ14" s="44"/>
      <c r="AK14" s="46"/>
      <c r="AL14" s="46"/>
      <c r="AM14" s="46"/>
      <c r="AN14" s="49">
        <v>88720</v>
      </c>
      <c r="AO14" s="44">
        <v>43043.87</v>
      </c>
      <c r="AP14" s="44">
        <v>46255.71</v>
      </c>
      <c r="AQ14" s="46">
        <f t="shared" si="10"/>
        <v>107.46178259529174</v>
      </c>
      <c r="AR14" s="46">
        <f t="shared" si="11"/>
        <v>52.136733543733094</v>
      </c>
      <c r="AS14" s="49"/>
      <c r="AT14" s="44"/>
      <c r="AU14" s="44">
        <v>2043.64</v>
      </c>
      <c r="AV14" s="46">
        <v>0</v>
      </c>
      <c r="AW14" s="46">
        <v>0</v>
      </c>
      <c r="AX14" s="88"/>
      <c r="AY14" s="87"/>
      <c r="AZ14" s="44">
        <v>30684.15</v>
      </c>
      <c r="BA14" s="144">
        <v>0</v>
      </c>
      <c r="BB14" s="46">
        <v>0</v>
      </c>
      <c r="BC14" s="49">
        <v>0</v>
      </c>
      <c r="BD14" s="46"/>
      <c r="BE14" s="44">
        <v>565.19</v>
      </c>
      <c r="BF14" s="46">
        <v>0</v>
      </c>
      <c r="BG14" s="46">
        <v>0</v>
      </c>
      <c r="BH14" s="46"/>
      <c r="BI14" s="88"/>
      <c r="BJ14" s="87"/>
      <c r="BK14" s="49">
        <v>0</v>
      </c>
      <c r="BL14" s="49">
        <v>0</v>
      </c>
      <c r="BM14" s="46">
        <v>0</v>
      </c>
    </row>
    <row r="15" spans="1:65" s="28" customFormat="1" ht="24.75" customHeight="1">
      <c r="A15" s="167" t="s">
        <v>9</v>
      </c>
      <c r="B15" s="167"/>
      <c r="C15" s="168"/>
      <c r="D15" s="141">
        <v>771380</v>
      </c>
      <c r="E15" s="140">
        <f>I15+N15+S15+X15+AC15+AK15+AP15+AU15+AZ15+BE15</f>
        <v>556384.2500000001</v>
      </c>
      <c r="F15" s="46">
        <f>E15/D15*100</f>
        <v>72.12842567865385</v>
      </c>
      <c r="G15" s="114">
        <v>278000</v>
      </c>
      <c r="H15" s="44">
        <v>134982.45</v>
      </c>
      <c r="I15" s="44">
        <v>120277.21</v>
      </c>
      <c r="J15" s="85">
        <f t="shared" si="1"/>
        <v>89.10581338536973</v>
      </c>
      <c r="K15" s="46">
        <f t="shared" si="2"/>
        <v>43.26518345323741</v>
      </c>
      <c r="L15" s="49">
        <v>161200</v>
      </c>
      <c r="M15" s="100">
        <v>37837.9</v>
      </c>
      <c r="N15" s="100">
        <v>115825.42</v>
      </c>
      <c r="O15" s="142">
        <f t="shared" si="3"/>
        <v>306.1095356771914</v>
      </c>
      <c r="P15" s="46">
        <f t="shared" si="4"/>
        <v>71.85199751861042</v>
      </c>
      <c r="Q15" s="44">
        <v>0</v>
      </c>
      <c r="R15" s="44">
        <v>32408.5</v>
      </c>
      <c r="S15" s="44">
        <v>1546.12</v>
      </c>
      <c r="T15" s="46">
        <f t="shared" si="5"/>
        <v>4.7707237298856775</v>
      </c>
      <c r="U15" s="46">
        <v>0</v>
      </c>
      <c r="V15" s="49">
        <v>283000</v>
      </c>
      <c r="W15" s="44">
        <v>229596.34</v>
      </c>
      <c r="X15" s="44">
        <v>250412.56</v>
      </c>
      <c r="Y15" s="46">
        <f t="shared" si="6"/>
        <v>109.06644243544999</v>
      </c>
      <c r="Z15" s="46">
        <f t="shared" si="7"/>
        <v>88.4850035335689</v>
      </c>
      <c r="AA15" s="49">
        <v>18400</v>
      </c>
      <c r="AB15" s="49">
        <v>11300</v>
      </c>
      <c r="AC15" s="49">
        <v>13660</v>
      </c>
      <c r="AD15" s="46">
        <f t="shared" si="8"/>
        <v>120.88495575221239</v>
      </c>
      <c r="AE15" s="46">
        <f t="shared" si="9"/>
        <v>74.23913043478261</v>
      </c>
      <c r="AF15" s="150" t="s">
        <v>9</v>
      </c>
      <c r="AG15" s="150"/>
      <c r="AH15" s="146"/>
      <c r="AI15" s="44">
        <v>0</v>
      </c>
      <c r="AJ15" s="44"/>
      <c r="AK15" s="44">
        <v>122.9</v>
      </c>
      <c r="AL15" s="46">
        <v>0</v>
      </c>
      <c r="AM15" s="46">
        <v>0</v>
      </c>
      <c r="AN15" s="49">
        <v>20280</v>
      </c>
      <c r="AO15" s="44">
        <v>46741.09</v>
      </c>
      <c r="AP15" s="44">
        <v>20902.79</v>
      </c>
      <c r="AQ15" s="46">
        <f t="shared" si="10"/>
        <v>44.72037344443615</v>
      </c>
      <c r="AR15" s="46">
        <f t="shared" si="11"/>
        <v>103.07095660749508</v>
      </c>
      <c r="AS15" s="49">
        <v>10500</v>
      </c>
      <c r="AT15" s="44">
        <v>6032.82</v>
      </c>
      <c r="AU15" s="44">
        <v>14006.54</v>
      </c>
      <c r="AV15" s="46">
        <f t="shared" si="13"/>
        <v>232.17235057568436</v>
      </c>
      <c r="AW15" s="46">
        <f t="shared" si="14"/>
        <v>133.39561904761905</v>
      </c>
      <c r="AX15" s="88"/>
      <c r="AY15" s="44">
        <v>21059.91</v>
      </c>
      <c r="AZ15" s="44">
        <v>19198.03</v>
      </c>
      <c r="BA15" s="144">
        <f>AZ15/AY15*100</f>
        <v>91.159126510987</v>
      </c>
      <c r="BB15" s="46">
        <v>0</v>
      </c>
      <c r="BC15" s="49">
        <v>0</v>
      </c>
      <c r="BD15" s="44">
        <v>2549.99</v>
      </c>
      <c r="BE15" s="44">
        <v>432.68</v>
      </c>
      <c r="BF15" s="46">
        <v>0</v>
      </c>
      <c r="BG15" s="46">
        <v>0</v>
      </c>
      <c r="BH15" s="46"/>
      <c r="BI15" s="88"/>
      <c r="BJ15" s="44"/>
      <c r="BK15" s="49">
        <v>0</v>
      </c>
      <c r="BL15" s="44">
        <v>0</v>
      </c>
      <c r="BM15" s="46">
        <v>0</v>
      </c>
    </row>
    <row r="16" spans="1:65" s="28" customFormat="1" ht="26.25" customHeight="1">
      <c r="A16" s="167" t="s">
        <v>10</v>
      </c>
      <c r="B16" s="167"/>
      <c r="C16" s="168"/>
      <c r="D16" s="141">
        <v>414460</v>
      </c>
      <c r="E16" s="140">
        <f t="shared" si="12"/>
        <v>282101.27</v>
      </c>
      <c r="F16" s="46">
        <f t="shared" si="0"/>
        <v>68.06477585291705</v>
      </c>
      <c r="G16" s="114">
        <v>117700</v>
      </c>
      <c r="H16" s="44">
        <v>51105.81</v>
      </c>
      <c r="I16" s="44">
        <v>57560.75</v>
      </c>
      <c r="J16" s="85">
        <f t="shared" si="1"/>
        <v>112.63054044148797</v>
      </c>
      <c r="K16" s="46">
        <f t="shared" si="2"/>
        <v>48.90463041631266</v>
      </c>
      <c r="L16" s="49">
        <v>5600</v>
      </c>
      <c r="M16" s="100">
        <v>4225.62</v>
      </c>
      <c r="N16" s="100">
        <v>42020.98</v>
      </c>
      <c r="O16" s="142">
        <f t="shared" si="3"/>
        <v>994.433479584061</v>
      </c>
      <c r="P16" s="46">
        <f t="shared" si="4"/>
        <v>750.3746428571429</v>
      </c>
      <c r="Q16" s="44">
        <v>0</v>
      </c>
      <c r="R16" s="44">
        <v>29478.25</v>
      </c>
      <c r="S16" s="44">
        <v>1900.19</v>
      </c>
      <c r="T16" s="46">
        <f t="shared" si="5"/>
        <v>6.446074648257614</v>
      </c>
      <c r="U16" s="46">
        <v>0</v>
      </c>
      <c r="V16" s="49">
        <v>230000</v>
      </c>
      <c r="W16" s="44">
        <v>154454.27</v>
      </c>
      <c r="X16" s="86">
        <v>128045.3</v>
      </c>
      <c r="Y16" s="46">
        <f t="shared" si="6"/>
        <v>82.90175467470081</v>
      </c>
      <c r="Z16" s="46">
        <f t="shared" si="7"/>
        <v>55.67186956521739</v>
      </c>
      <c r="AA16" s="49">
        <v>14700</v>
      </c>
      <c r="AB16" s="49">
        <v>7200</v>
      </c>
      <c r="AC16" s="49">
        <v>5600</v>
      </c>
      <c r="AD16" s="46">
        <f t="shared" si="8"/>
        <v>77.77777777777779</v>
      </c>
      <c r="AE16" s="46">
        <f t="shared" si="9"/>
        <v>38.095238095238095</v>
      </c>
      <c r="AF16" s="150" t="s">
        <v>10</v>
      </c>
      <c r="AG16" s="150"/>
      <c r="AH16" s="146"/>
      <c r="AI16" s="44">
        <v>0</v>
      </c>
      <c r="AJ16" s="44"/>
      <c r="AK16" s="45"/>
      <c r="AL16" s="45"/>
      <c r="AM16" s="46"/>
      <c r="AN16" s="49">
        <v>37760</v>
      </c>
      <c r="AO16" s="44">
        <v>34815.38</v>
      </c>
      <c r="AP16" s="44">
        <v>32274.49</v>
      </c>
      <c r="AQ16" s="46">
        <f t="shared" si="10"/>
        <v>92.70181741517686</v>
      </c>
      <c r="AR16" s="46">
        <f t="shared" si="11"/>
        <v>85.47269597457627</v>
      </c>
      <c r="AS16" s="49">
        <v>8700</v>
      </c>
      <c r="AT16" s="44">
        <v>5133.31</v>
      </c>
      <c r="AU16" s="44">
        <v>6870.17</v>
      </c>
      <c r="AV16" s="46">
        <f t="shared" si="13"/>
        <v>133.83508886079352</v>
      </c>
      <c r="AW16" s="46">
        <f t="shared" si="14"/>
        <v>78.96747126436782</v>
      </c>
      <c r="AX16" s="88"/>
      <c r="AY16" s="87"/>
      <c r="AZ16" s="44">
        <v>7829.39</v>
      </c>
      <c r="BA16" s="144">
        <v>0</v>
      </c>
      <c r="BB16" s="46">
        <v>0</v>
      </c>
      <c r="BC16" s="49">
        <v>0</v>
      </c>
      <c r="BD16" s="44"/>
      <c r="BE16" s="44"/>
      <c r="BF16" s="46">
        <v>0</v>
      </c>
      <c r="BG16" s="46">
        <v>0</v>
      </c>
      <c r="BH16" s="46"/>
      <c r="BI16" s="88"/>
      <c r="BJ16" s="87"/>
      <c r="BK16" s="49">
        <v>0</v>
      </c>
      <c r="BL16" s="44">
        <v>0</v>
      </c>
      <c r="BM16" s="46">
        <v>0</v>
      </c>
    </row>
    <row r="17" spans="1:65" s="28" customFormat="1" ht="24.75" customHeight="1">
      <c r="A17" s="167" t="s">
        <v>11</v>
      </c>
      <c r="B17" s="167"/>
      <c r="C17" s="168"/>
      <c r="D17" s="141">
        <v>5123863</v>
      </c>
      <c r="E17" s="140">
        <f>I17+N17+S17+X17+AP17+AU17+AZ17+BE17+BH17</f>
        <v>2954435.5</v>
      </c>
      <c r="F17" s="46">
        <f t="shared" si="0"/>
        <v>57.6603141028556</v>
      </c>
      <c r="G17" s="114">
        <v>3387113</v>
      </c>
      <c r="H17" s="44">
        <v>1529738.32</v>
      </c>
      <c r="I17" s="44">
        <v>1542981.67</v>
      </c>
      <c r="J17" s="85">
        <f t="shared" si="1"/>
        <v>100.86572649889555</v>
      </c>
      <c r="K17" s="46">
        <f t="shared" si="2"/>
        <v>45.554478696163955</v>
      </c>
      <c r="L17" s="49">
        <v>31100</v>
      </c>
      <c r="M17" s="100">
        <v>23117.98</v>
      </c>
      <c r="N17" s="100">
        <v>61968.3</v>
      </c>
      <c r="O17" s="142">
        <f t="shared" si="3"/>
        <v>268.05239904178484</v>
      </c>
      <c r="P17" s="46">
        <f t="shared" si="4"/>
        <v>199.25498392282958</v>
      </c>
      <c r="Q17" s="44">
        <v>0</v>
      </c>
      <c r="R17" s="44">
        <v>84115.6</v>
      </c>
      <c r="S17" s="44">
        <v>5418.06</v>
      </c>
      <c r="T17" s="46">
        <f t="shared" si="5"/>
        <v>6.441207100704268</v>
      </c>
      <c r="U17" s="46">
        <v>0</v>
      </c>
      <c r="V17" s="49">
        <v>1297000</v>
      </c>
      <c r="W17" s="44">
        <v>788786.58</v>
      </c>
      <c r="X17" s="44">
        <v>778979.61</v>
      </c>
      <c r="Y17" s="46">
        <f t="shared" si="6"/>
        <v>98.75670171771938</v>
      </c>
      <c r="Z17" s="46">
        <f t="shared" si="7"/>
        <v>60.06010871241326</v>
      </c>
      <c r="AA17" s="49">
        <v>0</v>
      </c>
      <c r="AB17" s="49"/>
      <c r="AC17" s="49"/>
      <c r="AD17" s="46">
        <v>0</v>
      </c>
      <c r="AE17" s="46">
        <v>0</v>
      </c>
      <c r="AF17" s="150" t="s">
        <v>11</v>
      </c>
      <c r="AG17" s="150"/>
      <c r="AH17" s="146"/>
      <c r="AI17" s="44">
        <v>0</v>
      </c>
      <c r="AJ17" s="44"/>
      <c r="AK17" s="45"/>
      <c r="AL17" s="45"/>
      <c r="AM17" s="46"/>
      <c r="AN17" s="49">
        <v>58650</v>
      </c>
      <c r="AO17" s="44">
        <v>54092.62</v>
      </c>
      <c r="AP17" s="44">
        <v>36908.01</v>
      </c>
      <c r="AQ17" s="46">
        <f t="shared" si="10"/>
        <v>68.23113763023497</v>
      </c>
      <c r="AR17" s="46">
        <f t="shared" si="11"/>
        <v>62.929258312020465</v>
      </c>
      <c r="AS17" s="49">
        <v>100000</v>
      </c>
      <c r="AT17" s="44">
        <v>21851.6</v>
      </c>
      <c r="AU17" s="44">
        <v>210795.04</v>
      </c>
      <c r="AV17" s="46">
        <f t="shared" si="13"/>
        <v>964.6663859854657</v>
      </c>
      <c r="AW17" s="46">
        <f t="shared" si="14"/>
        <v>210.79504</v>
      </c>
      <c r="AX17" s="49">
        <v>30000</v>
      </c>
      <c r="AY17" s="87"/>
      <c r="AZ17" s="44">
        <v>29408.08</v>
      </c>
      <c r="BA17" s="144">
        <v>0</v>
      </c>
      <c r="BB17" s="46">
        <v>0</v>
      </c>
      <c r="BC17" s="49">
        <v>220000</v>
      </c>
      <c r="BD17" s="44">
        <v>65215.26</v>
      </c>
      <c r="BE17" s="44">
        <v>267976.73</v>
      </c>
      <c r="BF17" s="46">
        <f t="shared" si="15"/>
        <v>410.9110812408016</v>
      </c>
      <c r="BG17" s="46">
        <v>0</v>
      </c>
      <c r="BH17" s="49">
        <v>20000</v>
      </c>
      <c r="BI17" s="88"/>
      <c r="BJ17" s="87"/>
      <c r="BK17" s="49"/>
      <c r="BL17" s="44"/>
      <c r="BM17" s="46">
        <v>0</v>
      </c>
    </row>
    <row r="18" spans="1:65" s="28" customFormat="1" ht="27.75" customHeight="1">
      <c r="A18" s="167" t="s">
        <v>12</v>
      </c>
      <c r="B18" s="167"/>
      <c r="C18" s="168"/>
      <c r="D18" s="141">
        <v>1660460</v>
      </c>
      <c r="E18" s="140">
        <f t="shared" si="12"/>
        <v>705806.9600000001</v>
      </c>
      <c r="F18" s="46">
        <f t="shared" si="0"/>
        <v>42.50671259771389</v>
      </c>
      <c r="G18" s="114">
        <v>495000</v>
      </c>
      <c r="H18" s="44">
        <v>243122.82</v>
      </c>
      <c r="I18" s="44">
        <v>220311.56</v>
      </c>
      <c r="J18" s="85">
        <f t="shared" si="1"/>
        <v>90.61739247677367</v>
      </c>
      <c r="K18" s="46">
        <f t="shared" si="2"/>
        <v>44.507385858585856</v>
      </c>
      <c r="L18" s="49">
        <v>452900</v>
      </c>
      <c r="M18" s="100">
        <v>267659.64</v>
      </c>
      <c r="N18" s="100">
        <v>76543.39</v>
      </c>
      <c r="O18" s="142">
        <f t="shared" si="3"/>
        <v>28.597284969822116</v>
      </c>
      <c r="P18" s="46">
        <f t="shared" si="4"/>
        <v>16.900726429675426</v>
      </c>
      <c r="Q18" s="44">
        <v>0</v>
      </c>
      <c r="R18" s="44">
        <v>54448.77</v>
      </c>
      <c r="S18" s="44">
        <v>11094.77</v>
      </c>
      <c r="T18" s="46">
        <f t="shared" si="5"/>
        <v>20.376530085068957</v>
      </c>
      <c r="U18" s="46">
        <v>0</v>
      </c>
      <c r="V18" s="49">
        <v>540000</v>
      </c>
      <c r="W18" s="44">
        <v>281530.81</v>
      </c>
      <c r="X18" s="44">
        <v>299630.19</v>
      </c>
      <c r="Y18" s="46">
        <f t="shared" si="6"/>
        <v>106.4289162525409</v>
      </c>
      <c r="Z18" s="46">
        <f t="shared" si="7"/>
        <v>55.487072222222224</v>
      </c>
      <c r="AA18" s="49">
        <v>45300</v>
      </c>
      <c r="AB18" s="49">
        <v>15900</v>
      </c>
      <c r="AC18" s="49">
        <v>28840</v>
      </c>
      <c r="AD18" s="46">
        <f t="shared" si="8"/>
        <v>181.38364779874215</v>
      </c>
      <c r="AE18" s="46">
        <f t="shared" si="9"/>
        <v>63.6644591611479</v>
      </c>
      <c r="AF18" s="150" t="s">
        <v>12</v>
      </c>
      <c r="AG18" s="150"/>
      <c r="AH18" s="146"/>
      <c r="AI18" s="44">
        <v>0</v>
      </c>
      <c r="AJ18" s="44"/>
      <c r="AK18" s="91"/>
      <c r="AL18" s="91"/>
      <c r="AM18" s="46"/>
      <c r="AN18" s="49">
        <v>127260</v>
      </c>
      <c r="AO18" s="44">
        <v>121451.16</v>
      </c>
      <c r="AP18" s="44">
        <v>46174.16</v>
      </c>
      <c r="AQ18" s="46">
        <f t="shared" si="10"/>
        <v>38.018706449571994</v>
      </c>
      <c r="AR18" s="46">
        <f t="shared" si="11"/>
        <v>36.28332547540469</v>
      </c>
      <c r="AS18" s="49">
        <v>0</v>
      </c>
      <c r="AT18" s="44"/>
      <c r="AU18" s="44">
        <v>3473.72</v>
      </c>
      <c r="AV18" s="46">
        <v>0</v>
      </c>
      <c r="AW18" s="46">
        <v>0</v>
      </c>
      <c r="AX18" s="87"/>
      <c r="AY18" s="87"/>
      <c r="AZ18" s="44">
        <v>19149.17</v>
      </c>
      <c r="BA18" s="144">
        <v>0</v>
      </c>
      <c r="BB18" s="46">
        <v>0</v>
      </c>
      <c r="BC18" s="49">
        <v>0</v>
      </c>
      <c r="BD18" s="44">
        <v>45536.6</v>
      </c>
      <c r="BE18" s="44">
        <v>590</v>
      </c>
      <c r="BF18" s="46">
        <f t="shared" si="15"/>
        <v>1.2956610726316853</v>
      </c>
      <c r="BG18" s="46">
        <v>0</v>
      </c>
      <c r="BH18" s="49"/>
      <c r="BI18" s="88"/>
      <c r="BJ18" s="87"/>
      <c r="BK18" s="49">
        <v>0</v>
      </c>
      <c r="BL18" s="44">
        <v>0</v>
      </c>
      <c r="BM18" s="46">
        <v>0</v>
      </c>
    </row>
    <row r="19" spans="1:65" s="30" customFormat="1" ht="24.75" customHeight="1">
      <c r="A19" s="165" t="s">
        <v>78</v>
      </c>
      <c r="B19" s="165"/>
      <c r="C19" s="166"/>
      <c r="D19" s="139">
        <f>SUM(D10:D18)</f>
        <v>11141843</v>
      </c>
      <c r="E19" s="140">
        <f>SUM(E10:E18)</f>
        <v>6208307.72</v>
      </c>
      <c r="F19" s="88">
        <f t="shared" si="0"/>
        <v>55.72065339639052</v>
      </c>
      <c r="G19" s="118">
        <f>G10+G11+G12+G13+G14+G15+G16+G17+G18</f>
        <v>5127643</v>
      </c>
      <c r="H19" s="93">
        <f>SUM(H10:H18)</f>
        <v>2394011.86</v>
      </c>
      <c r="I19" s="93">
        <f>I10+I11+I12+I13+I14+I15+I16+I17+I18</f>
        <v>2305061.33</v>
      </c>
      <c r="J19" s="94">
        <f t="shared" si="1"/>
        <v>96.28445742119257</v>
      </c>
      <c r="K19" s="88">
        <f t="shared" si="2"/>
        <v>44.953623526442854</v>
      </c>
      <c r="L19" s="95">
        <f>L18+L17+L16+L15+L14+L13+L12+L11+L10</f>
        <v>847500</v>
      </c>
      <c r="M19" s="102">
        <f>SUM(M10:M18)</f>
        <v>466193.02</v>
      </c>
      <c r="N19" s="102">
        <f>N18+N17+N16+N15+N14+N12+N11+N13+N10</f>
        <v>373615.31000000006</v>
      </c>
      <c r="O19" s="143">
        <f t="shared" si="3"/>
        <v>80.14176402726922</v>
      </c>
      <c r="P19" s="88">
        <f t="shared" si="4"/>
        <v>44.08440235988201</v>
      </c>
      <c r="Q19" s="57">
        <v>0</v>
      </c>
      <c r="R19" s="96">
        <f>SUM(R10:R18)</f>
        <v>328087.08999999997</v>
      </c>
      <c r="S19" s="97">
        <f>SUM(S10:S18)</f>
        <v>35542.9</v>
      </c>
      <c r="T19" s="88">
        <f t="shared" si="5"/>
        <v>10.833373541153358</v>
      </c>
      <c r="U19" s="88">
        <v>0</v>
      </c>
      <c r="V19" s="92">
        <f>SUM(V10:V18)</f>
        <v>3919000</v>
      </c>
      <c r="W19" s="97">
        <f>SUM(W10:W18)</f>
        <v>2226165.05</v>
      </c>
      <c r="X19" s="96">
        <f>SUM(X10:X18)</f>
        <v>2302909.57</v>
      </c>
      <c r="Y19" s="88">
        <f t="shared" si="6"/>
        <v>103.44738679641026</v>
      </c>
      <c r="Z19" s="46">
        <f t="shared" si="7"/>
        <v>58.76268359275325</v>
      </c>
      <c r="AA19" s="87">
        <f>AA10+AA11+AA12+AA13+AA14+AA15+AA16+AA17+AA18</f>
        <v>171000</v>
      </c>
      <c r="AB19" s="87">
        <f>SUM(AB10:AB18)</f>
        <v>81750</v>
      </c>
      <c r="AC19" s="92">
        <f>AC10+AC11+AC12+AC13+AC14+AC15+AC16+AC17+AC18</f>
        <v>127220</v>
      </c>
      <c r="AD19" s="88">
        <f t="shared" si="8"/>
        <v>155.62079510703364</v>
      </c>
      <c r="AE19" s="88">
        <f t="shared" si="9"/>
        <v>74.39766081871345</v>
      </c>
      <c r="AF19" s="186" t="s">
        <v>3</v>
      </c>
      <c r="AG19" s="186"/>
      <c r="AH19" s="186"/>
      <c r="AI19" s="57">
        <v>0</v>
      </c>
      <c r="AJ19" s="57">
        <f>SUM(AJ10:AJ18)</f>
        <v>5.89</v>
      </c>
      <c r="AK19" s="57">
        <f>AK11+AK13+AK15+AK16+AK17</f>
        <v>1731.12</v>
      </c>
      <c r="AL19" s="88">
        <v>0</v>
      </c>
      <c r="AM19" s="88">
        <v>0</v>
      </c>
      <c r="AN19" s="92">
        <f>SUM(AN10:AN18)</f>
        <v>684300</v>
      </c>
      <c r="AO19" s="97">
        <f>SUM(AO10:AO18)</f>
        <v>504329.68000000005</v>
      </c>
      <c r="AP19" s="96">
        <f>SUM(AP10:AP18)</f>
        <v>309594.11</v>
      </c>
      <c r="AQ19" s="88">
        <f t="shared" si="10"/>
        <v>61.387247722561156</v>
      </c>
      <c r="AR19" s="88">
        <f t="shared" si="11"/>
        <v>45.24245360222125</v>
      </c>
      <c r="AS19" s="98">
        <f>SUM(AS10:AS18)</f>
        <v>142400</v>
      </c>
      <c r="AT19" s="97">
        <f>SUM(AT10:AT18)</f>
        <v>50489.35</v>
      </c>
      <c r="AU19" s="99">
        <f>SUM(AU10:AU18)</f>
        <v>262365.43</v>
      </c>
      <c r="AV19" s="88">
        <f t="shared" si="13"/>
        <v>519.645093470207</v>
      </c>
      <c r="AW19" s="88">
        <f t="shared" si="14"/>
        <v>184.24538623595507</v>
      </c>
      <c r="AX19" s="119">
        <f>AX10+AX11+AX12+AX13+AX14+AX15+AX16+AX17+AX18</f>
        <v>30000</v>
      </c>
      <c r="AY19" s="96">
        <f>SUM(AY10:AY18)</f>
        <v>21059.91</v>
      </c>
      <c r="AZ19" s="96">
        <f>AZ10+AZ11+AZ12+AZ13+AZ14+AZ15+AZ16:BA16+AZ17+AZ18</f>
        <v>169001.62</v>
      </c>
      <c r="BA19" s="144">
        <f>AZ19/AY19*100</f>
        <v>802.4802575129714</v>
      </c>
      <c r="BB19" s="46">
        <v>0</v>
      </c>
      <c r="BC19" s="87">
        <f>SUM(BC10:BC18)</f>
        <v>220000</v>
      </c>
      <c r="BD19" s="57">
        <f>SUM(BD10:BD18)</f>
        <v>125075.38</v>
      </c>
      <c r="BE19" s="96">
        <f>BE10+BE11+BE12+BE13+BE14+BE15+BE16+BE17+BE18</f>
        <v>277240.32999999996</v>
      </c>
      <c r="BF19" s="88">
        <f t="shared" si="15"/>
        <v>221.6585950008706</v>
      </c>
      <c r="BG19" s="88">
        <v>0</v>
      </c>
      <c r="BH19" s="119">
        <f>BH17</f>
        <v>20000</v>
      </c>
      <c r="BI19" s="94"/>
      <c r="BJ19" s="96">
        <f>SUM(BJ10:BJ18)</f>
        <v>3739.22</v>
      </c>
      <c r="BK19" s="92">
        <f>BK10+BK11+BK12+BK13+BK14+BK15+BK16+BK17+BK18</f>
        <v>24026</v>
      </c>
      <c r="BL19" s="96">
        <f>BL10+BL11+BL12+BL13+BL14+BL15+BL16+BL17+BL18</f>
        <v>0</v>
      </c>
      <c r="BM19" s="88">
        <v>0</v>
      </c>
    </row>
    <row r="20" spans="9:10" ht="12.75">
      <c r="I20" s="34"/>
      <c r="J20" s="34"/>
    </row>
  </sheetData>
  <mergeCells count="72">
    <mergeCell ref="BL8:BM8"/>
    <mergeCell ref="BD8:BE8"/>
    <mergeCell ref="BF8:BG8"/>
    <mergeCell ref="BI8:BI9"/>
    <mergeCell ref="BJ8:BK8"/>
    <mergeCell ref="BH7:BH9"/>
    <mergeCell ref="AY8:AZ8"/>
    <mergeCell ref="BA8:BB8"/>
    <mergeCell ref="BC8:BC9"/>
    <mergeCell ref="AQ8:AR8"/>
    <mergeCell ref="AS8:AS9"/>
    <mergeCell ref="AT8:AU8"/>
    <mergeCell ref="AV8:AW8"/>
    <mergeCell ref="AX8:AX9"/>
    <mergeCell ref="AF10:AH10"/>
    <mergeCell ref="AF16:AH16"/>
    <mergeCell ref="AF17:AH17"/>
    <mergeCell ref="AF18:AH18"/>
    <mergeCell ref="AF19:AH19"/>
    <mergeCell ref="AF12:AH12"/>
    <mergeCell ref="AF13:AH13"/>
    <mergeCell ref="AF14:AH14"/>
    <mergeCell ref="AF15:AH15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M6"/>
    <mergeCell ref="D3:AR3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A6:C9"/>
    <mergeCell ref="A19:C19"/>
    <mergeCell ref="A16:C16"/>
    <mergeCell ref="A12:C12"/>
    <mergeCell ref="A13:C13"/>
    <mergeCell ref="A14:C14"/>
    <mergeCell ref="A17:C17"/>
    <mergeCell ref="A18:C18"/>
    <mergeCell ref="Q8:Q9"/>
    <mergeCell ref="R8:S8"/>
    <mergeCell ref="T8:U8"/>
    <mergeCell ref="W8:X8"/>
    <mergeCell ref="V8:V9"/>
    <mergeCell ref="Y8:Z8"/>
    <mergeCell ref="BC7:BG7"/>
    <mergeCell ref="BI7:BM7"/>
    <mergeCell ref="AX7:BB7"/>
    <mergeCell ref="AA8:AA9"/>
    <mergeCell ref="AB8:AC8"/>
    <mergeCell ref="AD8:AE8"/>
    <mergeCell ref="AL8:AM8"/>
    <mergeCell ref="AN8:AN9"/>
    <mergeCell ref="AO8:AP8"/>
    <mergeCell ref="E8:E9"/>
    <mergeCell ref="L8:L9"/>
    <mergeCell ref="M8:N8"/>
    <mergeCell ref="O8:P8"/>
    <mergeCell ref="H8:I8"/>
    <mergeCell ref="J8:K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6">
      <selection activeCell="A25" sqref="A25:IV38"/>
    </sheetView>
  </sheetViews>
  <sheetFormatPr defaultColWidth="9.00390625" defaultRowHeight="12.75"/>
  <cols>
    <col min="2" max="2" width="21.00390625" style="0" customWidth="1"/>
    <col min="3" max="3" width="4.00390625" style="0" customWidth="1"/>
    <col min="4" max="4" width="12.375" style="0" customWidth="1"/>
    <col min="5" max="5" width="12.125" style="0" customWidth="1"/>
    <col min="6" max="6" width="5.75390625" style="0" customWidth="1"/>
    <col min="7" max="7" width="13.25390625" style="0" customWidth="1"/>
    <col min="8" max="8" width="12.625" style="0" customWidth="1"/>
    <col min="9" max="9" width="5.875" style="0" customWidth="1"/>
    <col min="10" max="10" width="12.25390625" style="0" customWidth="1"/>
    <col min="11" max="11" width="11.625" style="0" customWidth="1"/>
    <col min="12" max="12" width="6.75390625" style="0" customWidth="1"/>
    <col min="13" max="13" width="7.125" style="0" customWidth="1"/>
    <col min="14" max="14" width="8.625" style="0" customWidth="1"/>
    <col min="15" max="15" width="6.00390625" style="0" customWidth="1"/>
    <col min="16" max="16" width="12.375" style="0" customWidth="1"/>
    <col min="17" max="17" width="11.375" style="0" customWidth="1"/>
    <col min="18" max="18" width="6.00390625" style="0" customWidth="1"/>
    <col min="19" max="19" width="9.75390625" style="0" customWidth="1"/>
    <col min="20" max="21" width="11.375" style="0" customWidth="1"/>
    <col min="22" max="22" width="11.125" style="0" customWidth="1"/>
  </cols>
  <sheetData>
    <row r="1" spans="4:18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ht="12.75" customHeight="1">
      <c r="A3" s="1"/>
      <c r="B3" s="202" t="s">
        <v>88</v>
      </c>
      <c r="C3" s="202"/>
      <c r="D3" s="202"/>
      <c r="E3" s="202"/>
      <c r="F3" s="202"/>
      <c r="G3" s="202"/>
      <c r="H3" s="202"/>
      <c r="I3" s="202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18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2" ht="12.75">
      <c r="A6" s="197"/>
      <c r="B6" s="195"/>
      <c r="C6" s="195"/>
      <c r="D6" s="196" t="s">
        <v>0</v>
      </c>
      <c r="E6" s="195"/>
      <c r="F6" s="195"/>
      <c r="G6" s="197" t="s">
        <v>17</v>
      </c>
      <c r="H6" s="198"/>
      <c r="I6" s="198"/>
      <c r="J6" s="198"/>
      <c r="K6" s="198"/>
      <c r="L6" s="198"/>
      <c r="M6" s="207" t="s">
        <v>17</v>
      </c>
      <c r="N6" s="195"/>
      <c r="O6" s="195"/>
      <c r="P6" s="194" t="s">
        <v>64</v>
      </c>
      <c r="Q6" s="195"/>
      <c r="R6" s="195"/>
      <c r="S6" s="196" t="s">
        <v>65</v>
      </c>
      <c r="T6" s="195"/>
      <c r="U6" s="196" t="s">
        <v>66</v>
      </c>
      <c r="V6" s="195"/>
    </row>
    <row r="7" spans="1:22" ht="12.75" customHeight="1">
      <c r="A7" s="195"/>
      <c r="B7" s="195"/>
      <c r="C7" s="195"/>
      <c r="D7" s="195"/>
      <c r="E7" s="195"/>
      <c r="F7" s="195"/>
      <c r="G7" s="204" t="s">
        <v>76</v>
      </c>
      <c r="H7" s="195"/>
      <c r="I7" s="195"/>
      <c r="J7" s="204" t="s">
        <v>63</v>
      </c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</row>
    <row r="8" spans="1:22" ht="22.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205" t="s">
        <v>67</v>
      </c>
      <c r="N8" s="205"/>
      <c r="O8" s="206"/>
      <c r="P8" s="195"/>
      <c r="Q8" s="195"/>
      <c r="R8" s="195"/>
      <c r="S8" s="195"/>
      <c r="T8" s="195"/>
      <c r="U8" s="195"/>
      <c r="V8" s="195"/>
    </row>
    <row r="9" spans="1:22" ht="21" customHeight="1">
      <c r="A9" s="195"/>
      <c r="B9" s="195"/>
      <c r="C9" s="195"/>
      <c r="D9" s="10" t="s">
        <v>20</v>
      </c>
      <c r="E9" s="10" t="s">
        <v>21</v>
      </c>
      <c r="F9" s="11" t="s">
        <v>22</v>
      </c>
      <c r="G9" s="10" t="s">
        <v>20</v>
      </c>
      <c r="H9" s="12" t="s">
        <v>68</v>
      </c>
      <c r="I9" s="11" t="s">
        <v>22</v>
      </c>
      <c r="J9" s="10" t="s">
        <v>20</v>
      </c>
      <c r="K9" s="12" t="s">
        <v>68</v>
      </c>
      <c r="L9" s="11" t="s">
        <v>22</v>
      </c>
      <c r="M9" s="10" t="s">
        <v>20</v>
      </c>
      <c r="N9" s="12" t="s">
        <v>68</v>
      </c>
      <c r="O9" s="11" t="s">
        <v>22</v>
      </c>
      <c r="P9" s="10" t="s">
        <v>20</v>
      </c>
      <c r="Q9" s="12" t="s">
        <v>68</v>
      </c>
      <c r="R9" s="11" t="s">
        <v>22</v>
      </c>
      <c r="S9" s="35" t="s">
        <v>20</v>
      </c>
      <c r="T9" s="35" t="s">
        <v>21</v>
      </c>
      <c r="U9" s="35" t="s">
        <v>70</v>
      </c>
      <c r="V9" s="35" t="s">
        <v>90</v>
      </c>
    </row>
    <row r="10" spans="1:22" ht="18" customHeight="1">
      <c r="A10" s="199" t="s">
        <v>47</v>
      </c>
      <c r="B10" s="200"/>
      <c r="C10" s="201"/>
      <c r="D10" s="113">
        <f>G10+J10</f>
        <v>53000</v>
      </c>
      <c r="E10" s="43">
        <f>H10+K10</f>
        <v>26228.34</v>
      </c>
      <c r="F10" s="76">
        <f>E10/D10*100</f>
        <v>49.48743396226415</v>
      </c>
      <c r="G10" s="107">
        <v>13000</v>
      </c>
      <c r="H10" s="110">
        <v>4600</v>
      </c>
      <c r="I10" s="46">
        <f aca="true" t="shared" si="0" ref="I10:I19">H10/G10*100</f>
        <v>35.38461538461539</v>
      </c>
      <c r="J10" s="107">
        <v>40000</v>
      </c>
      <c r="K10" s="45">
        <v>21628.34</v>
      </c>
      <c r="L10" s="46">
        <f aca="true" t="shared" si="1" ref="L10:L19">K10/J10*100</f>
        <v>54.07085000000001</v>
      </c>
      <c r="M10" s="49">
        <v>10000</v>
      </c>
      <c r="N10" s="45">
        <v>1628.34</v>
      </c>
      <c r="O10" s="46">
        <f>N10/M10*100</f>
        <v>16.283399999999997</v>
      </c>
      <c r="P10" s="107">
        <v>53000</v>
      </c>
      <c r="Q10" s="44"/>
      <c r="R10" s="46">
        <f>Q10/P10*100</f>
        <v>0</v>
      </c>
      <c r="S10" s="47"/>
      <c r="T10" s="48">
        <f aca="true" t="shared" si="2" ref="T10:T20">E10-Q10</f>
        <v>26228.34</v>
      </c>
      <c r="U10" s="47">
        <v>0</v>
      </c>
      <c r="V10" s="47">
        <v>26228.34</v>
      </c>
    </row>
    <row r="11" spans="1:22" ht="19.5" customHeight="1">
      <c r="A11" s="199" t="s">
        <v>48</v>
      </c>
      <c r="B11" s="200"/>
      <c r="C11" s="201"/>
      <c r="D11" s="113">
        <f aca="true" t="shared" si="3" ref="D11:E20">G11+J11</f>
        <v>85000</v>
      </c>
      <c r="E11" s="43">
        <f t="shared" si="3"/>
        <v>74380</v>
      </c>
      <c r="F11" s="76">
        <f aca="true" t="shared" si="4" ref="F11:F19">E11/D11*100</f>
        <v>87.50588235294117</v>
      </c>
      <c r="G11" s="107">
        <v>25000</v>
      </c>
      <c r="H11" s="110">
        <v>19180</v>
      </c>
      <c r="I11" s="46">
        <f t="shared" si="0"/>
        <v>76.72</v>
      </c>
      <c r="J11" s="107">
        <v>60000</v>
      </c>
      <c r="K11" s="50">
        <v>55200</v>
      </c>
      <c r="L11" s="46">
        <f t="shared" si="1"/>
        <v>92</v>
      </c>
      <c r="M11" s="49"/>
      <c r="N11" s="50"/>
      <c r="O11" s="46"/>
      <c r="P11" s="107">
        <v>85000</v>
      </c>
      <c r="Q11" s="44">
        <v>49842</v>
      </c>
      <c r="R11" s="46">
        <f aca="true" t="shared" si="5" ref="R11:R19">Q11/P11*100</f>
        <v>58.637647058823525</v>
      </c>
      <c r="S11" s="47"/>
      <c r="T11" s="48">
        <f t="shared" si="2"/>
        <v>24538</v>
      </c>
      <c r="U11" s="47">
        <v>0</v>
      </c>
      <c r="V11" s="47">
        <v>24538</v>
      </c>
    </row>
    <row r="12" spans="1:22" ht="16.5" customHeight="1">
      <c r="A12" s="199" t="s">
        <v>23</v>
      </c>
      <c r="B12" s="200"/>
      <c r="C12" s="201"/>
      <c r="D12" s="113">
        <f t="shared" si="3"/>
        <v>58000</v>
      </c>
      <c r="E12" s="59">
        <f>H12+K12</f>
        <v>67700</v>
      </c>
      <c r="F12" s="76">
        <f t="shared" si="4"/>
        <v>116.72413793103449</v>
      </c>
      <c r="G12" s="107">
        <v>18000</v>
      </c>
      <c r="H12" s="110">
        <v>22700</v>
      </c>
      <c r="I12" s="46">
        <f t="shared" si="0"/>
        <v>126.11111111111111</v>
      </c>
      <c r="J12" s="107">
        <v>40000</v>
      </c>
      <c r="K12" s="50">
        <v>45000</v>
      </c>
      <c r="L12" s="46">
        <f t="shared" si="1"/>
        <v>112.5</v>
      </c>
      <c r="M12" s="49"/>
      <c r="N12" s="50"/>
      <c r="O12" s="46"/>
      <c r="P12" s="107">
        <v>58000</v>
      </c>
      <c r="Q12" s="44">
        <v>25476.38</v>
      </c>
      <c r="R12" s="46">
        <f t="shared" si="5"/>
        <v>43.92479310344828</v>
      </c>
      <c r="S12" s="47"/>
      <c r="T12" s="48">
        <f t="shared" si="2"/>
        <v>42223.619999999995</v>
      </c>
      <c r="U12" s="47">
        <v>0</v>
      </c>
      <c r="V12" s="47">
        <v>42223.62</v>
      </c>
    </row>
    <row r="13" spans="1:22" ht="16.5" customHeight="1">
      <c r="A13" s="199" t="s">
        <v>24</v>
      </c>
      <c r="B13" s="200"/>
      <c r="C13" s="201"/>
      <c r="D13" s="113">
        <f t="shared" si="3"/>
        <v>82000</v>
      </c>
      <c r="E13" s="43">
        <f t="shared" si="3"/>
        <v>50200</v>
      </c>
      <c r="F13" s="76">
        <f t="shared" si="4"/>
        <v>61.21951219512195</v>
      </c>
      <c r="G13" s="107">
        <v>52000</v>
      </c>
      <c r="H13" s="110">
        <v>16200</v>
      </c>
      <c r="I13" s="46">
        <f t="shared" si="0"/>
        <v>31.153846153846153</v>
      </c>
      <c r="J13" s="107">
        <v>30000</v>
      </c>
      <c r="K13" s="50">
        <v>34000</v>
      </c>
      <c r="L13" s="46">
        <f t="shared" si="1"/>
        <v>113.33333333333333</v>
      </c>
      <c r="M13" s="49"/>
      <c r="N13" s="50"/>
      <c r="O13" s="46"/>
      <c r="P13" s="107">
        <v>82000</v>
      </c>
      <c r="Q13" s="44">
        <v>6264.44</v>
      </c>
      <c r="R13" s="46">
        <f t="shared" si="5"/>
        <v>7.639560975609756</v>
      </c>
      <c r="S13" s="47"/>
      <c r="T13" s="48">
        <f t="shared" si="2"/>
        <v>43935.56</v>
      </c>
      <c r="U13" s="47">
        <v>0</v>
      </c>
      <c r="V13" s="47">
        <v>43935.56</v>
      </c>
    </row>
    <row r="14" spans="1:22" ht="19.5" customHeight="1">
      <c r="A14" s="199" t="s">
        <v>25</v>
      </c>
      <c r="B14" s="200"/>
      <c r="C14" s="201"/>
      <c r="D14" s="113">
        <f t="shared" si="3"/>
        <v>37000</v>
      </c>
      <c r="E14" s="43">
        <f t="shared" si="3"/>
        <v>44300</v>
      </c>
      <c r="F14" s="76">
        <f t="shared" si="4"/>
        <v>119.72972972972973</v>
      </c>
      <c r="G14" s="107">
        <v>7000</v>
      </c>
      <c r="H14" s="110">
        <v>4300</v>
      </c>
      <c r="I14" s="46">
        <f t="shared" si="0"/>
        <v>61.42857142857143</v>
      </c>
      <c r="J14" s="107">
        <v>30000</v>
      </c>
      <c r="K14" s="50">
        <v>40000</v>
      </c>
      <c r="L14" s="46">
        <f t="shared" si="1"/>
        <v>133.33333333333331</v>
      </c>
      <c r="M14" s="49"/>
      <c r="N14" s="50"/>
      <c r="O14" s="46"/>
      <c r="P14" s="107">
        <v>37000</v>
      </c>
      <c r="Q14" s="44">
        <v>4495.05</v>
      </c>
      <c r="R14" s="46">
        <f t="shared" si="5"/>
        <v>12.148783783783784</v>
      </c>
      <c r="S14" s="47"/>
      <c r="T14" s="48">
        <f t="shared" si="2"/>
        <v>39804.95</v>
      </c>
      <c r="U14" s="47">
        <v>0</v>
      </c>
      <c r="V14" s="47">
        <v>39804.95</v>
      </c>
    </row>
    <row r="15" spans="1:22" ht="15.75" customHeight="1">
      <c r="A15" s="199" t="s">
        <v>26</v>
      </c>
      <c r="B15" s="200"/>
      <c r="C15" s="201"/>
      <c r="D15" s="113">
        <f t="shared" si="3"/>
        <v>78000</v>
      </c>
      <c r="E15" s="59">
        <f t="shared" si="3"/>
        <v>42850</v>
      </c>
      <c r="F15" s="76">
        <f t="shared" si="4"/>
        <v>54.93589743589744</v>
      </c>
      <c r="G15" s="107">
        <v>38000</v>
      </c>
      <c r="H15" s="110">
        <v>20650</v>
      </c>
      <c r="I15" s="46">
        <f t="shared" si="0"/>
        <v>54.34210526315789</v>
      </c>
      <c r="J15" s="107">
        <v>40000</v>
      </c>
      <c r="K15" s="45">
        <v>22200</v>
      </c>
      <c r="L15" s="46">
        <f t="shared" si="1"/>
        <v>55.50000000000001</v>
      </c>
      <c r="M15" s="49"/>
      <c r="N15" s="45"/>
      <c r="O15" s="46"/>
      <c r="P15" s="107">
        <v>78000</v>
      </c>
      <c r="Q15" s="44">
        <v>12000</v>
      </c>
      <c r="R15" s="46">
        <f t="shared" si="5"/>
        <v>15.384615384615385</v>
      </c>
      <c r="S15" s="47"/>
      <c r="T15" s="48">
        <f t="shared" si="2"/>
        <v>30850</v>
      </c>
      <c r="U15" s="47">
        <v>0</v>
      </c>
      <c r="V15" s="47">
        <v>30850</v>
      </c>
    </row>
    <row r="16" spans="1:22" ht="17.25" customHeight="1">
      <c r="A16" s="199" t="s">
        <v>27</v>
      </c>
      <c r="B16" s="200"/>
      <c r="C16" s="201"/>
      <c r="D16" s="113">
        <f t="shared" si="3"/>
        <v>103000</v>
      </c>
      <c r="E16" s="43">
        <f t="shared" si="3"/>
        <v>43990</v>
      </c>
      <c r="F16" s="76">
        <f t="shared" si="4"/>
        <v>42.70873786407767</v>
      </c>
      <c r="G16" s="107">
        <v>13000</v>
      </c>
      <c r="H16" s="110">
        <v>15000</v>
      </c>
      <c r="I16" s="46">
        <f t="shared" si="0"/>
        <v>115.38461538461537</v>
      </c>
      <c r="J16" s="107">
        <v>90000</v>
      </c>
      <c r="K16" s="45">
        <v>28990</v>
      </c>
      <c r="L16" s="46">
        <f t="shared" si="1"/>
        <v>32.211111111111116</v>
      </c>
      <c r="M16" s="49">
        <v>33400</v>
      </c>
      <c r="N16" s="45">
        <v>0</v>
      </c>
      <c r="O16" s="46">
        <v>0</v>
      </c>
      <c r="P16" s="107">
        <v>103000</v>
      </c>
      <c r="Q16" s="44">
        <v>25468.48</v>
      </c>
      <c r="R16" s="46">
        <f t="shared" si="5"/>
        <v>24.726679611650486</v>
      </c>
      <c r="S16" s="47"/>
      <c r="T16" s="48">
        <v>18221.52</v>
      </c>
      <c r="U16" s="47">
        <v>0</v>
      </c>
      <c r="V16" s="47">
        <v>18221.52</v>
      </c>
    </row>
    <row r="17" spans="1:22" ht="18.75" customHeight="1">
      <c r="A17" s="199" t="s">
        <v>28</v>
      </c>
      <c r="B17" s="200"/>
      <c r="C17" s="201"/>
      <c r="D17" s="113">
        <f t="shared" si="3"/>
        <v>67000</v>
      </c>
      <c r="E17" s="43">
        <f t="shared" si="3"/>
        <v>39370</v>
      </c>
      <c r="F17" s="76">
        <f t="shared" si="4"/>
        <v>58.76119402985075</v>
      </c>
      <c r="G17" s="107">
        <v>37000</v>
      </c>
      <c r="H17" s="110">
        <v>24370</v>
      </c>
      <c r="I17" s="46">
        <f t="shared" si="0"/>
        <v>65.86486486486487</v>
      </c>
      <c r="J17" s="107">
        <v>30000</v>
      </c>
      <c r="K17" s="50">
        <v>15000</v>
      </c>
      <c r="L17" s="46">
        <f t="shared" si="1"/>
        <v>50</v>
      </c>
      <c r="M17" s="49"/>
      <c r="N17" s="50"/>
      <c r="O17" s="46"/>
      <c r="P17" s="107">
        <v>67000</v>
      </c>
      <c r="Q17" s="44">
        <v>9520.73</v>
      </c>
      <c r="R17" s="46">
        <f t="shared" si="5"/>
        <v>14.210044776119402</v>
      </c>
      <c r="S17" s="47"/>
      <c r="T17" s="48">
        <f t="shared" si="2"/>
        <v>29849.27</v>
      </c>
      <c r="U17" s="47">
        <v>0</v>
      </c>
      <c r="V17" s="47">
        <v>29849.27</v>
      </c>
    </row>
    <row r="18" spans="1:22" ht="18" customHeight="1">
      <c r="A18" s="199" t="s">
        <v>29</v>
      </c>
      <c r="B18" s="200"/>
      <c r="C18" s="201"/>
      <c r="D18" s="113">
        <f t="shared" si="3"/>
        <v>33000</v>
      </c>
      <c r="E18" s="43">
        <f t="shared" si="3"/>
        <v>39250</v>
      </c>
      <c r="F18" s="76">
        <f t="shared" si="4"/>
        <v>118.93939393939394</v>
      </c>
      <c r="G18" s="107">
        <v>13000</v>
      </c>
      <c r="H18" s="110">
        <v>29250</v>
      </c>
      <c r="I18" s="46">
        <f t="shared" si="0"/>
        <v>225</v>
      </c>
      <c r="J18" s="107">
        <v>20000</v>
      </c>
      <c r="K18" s="50">
        <v>10000</v>
      </c>
      <c r="L18" s="46">
        <f t="shared" si="1"/>
        <v>50</v>
      </c>
      <c r="M18" s="49"/>
      <c r="N18" s="50"/>
      <c r="O18" s="46"/>
      <c r="P18" s="107">
        <v>33000</v>
      </c>
      <c r="Q18" s="44">
        <v>4980</v>
      </c>
      <c r="R18" s="46">
        <f t="shared" si="5"/>
        <v>15.090909090909092</v>
      </c>
      <c r="S18" s="47"/>
      <c r="T18" s="48">
        <f t="shared" si="2"/>
        <v>34270</v>
      </c>
      <c r="U18" s="47">
        <v>0</v>
      </c>
      <c r="V18" s="47">
        <v>34270</v>
      </c>
    </row>
    <row r="19" spans="1:22" ht="18" customHeight="1">
      <c r="A19" s="199" t="s">
        <v>45</v>
      </c>
      <c r="B19" s="200"/>
      <c r="C19" s="201"/>
      <c r="D19" s="51">
        <f t="shared" si="3"/>
        <v>596000</v>
      </c>
      <c r="E19" s="52">
        <f t="shared" si="3"/>
        <v>428268.33999999997</v>
      </c>
      <c r="F19" s="33">
        <f t="shared" si="4"/>
        <v>71.85710402684563</v>
      </c>
      <c r="G19" s="109">
        <f>SUM(G10:G18)</f>
        <v>216000</v>
      </c>
      <c r="H19" s="111">
        <f>SUM(H10:H18)</f>
        <v>156250</v>
      </c>
      <c r="I19" s="54">
        <f t="shared" si="0"/>
        <v>72.33796296296296</v>
      </c>
      <c r="J19" s="109">
        <f>SUM(J10:J18)</f>
        <v>380000</v>
      </c>
      <c r="K19" s="53">
        <f>SUM(K10:K18)</f>
        <v>272018.33999999997</v>
      </c>
      <c r="L19" s="54">
        <f t="shared" si="1"/>
        <v>71.58377368421051</v>
      </c>
      <c r="M19" s="134">
        <f>SUM(M10:M18)</f>
        <v>43400</v>
      </c>
      <c r="N19" s="53">
        <f>SUM(N10:N18)</f>
        <v>1628.34</v>
      </c>
      <c r="O19" s="54">
        <f>N19/M19*100</f>
        <v>3.7519354838709678</v>
      </c>
      <c r="P19" s="108">
        <f>SUM(P10:P18)</f>
        <v>596000</v>
      </c>
      <c r="Q19" s="55">
        <f>Q10+Q11+Q12+Q13+Q14+Q15+Q16+Q17+Q18</f>
        <v>138047.08000000002</v>
      </c>
      <c r="R19" s="54">
        <f t="shared" si="5"/>
        <v>23.162261744966443</v>
      </c>
      <c r="S19" s="137">
        <f>S10+S11+S16+S18</f>
        <v>0</v>
      </c>
      <c r="T19" s="57">
        <f>SUM(T10:T18)</f>
        <v>289921.25999999995</v>
      </c>
      <c r="U19" s="56">
        <v>0</v>
      </c>
      <c r="V19" s="56">
        <f>V10+V11+V12+V13+V14+V15+V16+V17+V18</f>
        <v>289921.25999999995</v>
      </c>
    </row>
    <row r="20" spans="1:22" ht="20.25" customHeight="1">
      <c r="A20" s="199" t="s">
        <v>30</v>
      </c>
      <c r="B20" s="200"/>
      <c r="C20" s="201"/>
      <c r="D20" s="130">
        <f t="shared" si="3"/>
        <v>68819821.9</v>
      </c>
      <c r="E20" s="43">
        <f>H20+K20</f>
        <v>37937864.07</v>
      </c>
      <c r="F20" s="76">
        <f>E20/D20*100</f>
        <v>55.12636188615303</v>
      </c>
      <c r="G20" s="130">
        <v>10558850</v>
      </c>
      <c r="H20" s="131">
        <v>4817539.59</v>
      </c>
      <c r="I20" s="76">
        <f>H20/G20*100</f>
        <v>45.62560875474128</v>
      </c>
      <c r="J20" s="130">
        <v>58260971.9</v>
      </c>
      <c r="K20" s="43">
        <v>33120324.48</v>
      </c>
      <c r="L20" s="76">
        <f>K20/J20*100</f>
        <v>56.84821828384226</v>
      </c>
      <c r="M20" s="135">
        <v>110000</v>
      </c>
      <c r="N20" s="43">
        <v>44804.82</v>
      </c>
      <c r="O20" s="76">
        <f>N20/M20*100</f>
        <v>40.731654545454546</v>
      </c>
      <c r="P20" s="130">
        <v>70580665.9</v>
      </c>
      <c r="Q20" s="43">
        <v>32675182.63</v>
      </c>
      <c r="R20" s="76">
        <f>Q20/P20*100</f>
        <v>46.29480639399861</v>
      </c>
      <c r="S20" s="116">
        <f>D20-P20</f>
        <v>-1760844</v>
      </c>
      <c r="T20" s="44">
        <f t="shared" si="2"/>
        <v>5262681.440000001</v>
      </c>
      <c r="U20" s="107">
        <v>1830607.37</v>
      </c>
      <c r="V20" s="107">
        <v>7093288.81</v>
      </c>
    </row>
    <row r="21" spans="1:22" ht="18" customHeight="1">
      <c r="A21" s="208" t="s">
        <v>31</v>
      </c>
      <c r="B21" s="208"/>
      <c r="C21" s="208"/>
      <c r="D21" s="51">
        <f>D19+D20</f>
        <v>69415821.9</v>
      </c>
      <c r="E21" s="52">
        <f>E19+E20</f>
        <v>38366132.410000004</v>
      </c>
      <c r="F21" s="33">
        <f>E21/D21*100</f>
        <v>55.270011014592626</v>
      </c>
      <c r="G21" s="51">
        <f>G19+G20</f>
        <v>10774850</v>
      </c>
      <c r="H21" s="112">
        <f>H19+H20</f>
        <v>4973789.59</v>
      </c>
      <c r="I21" s="21">
        <f>H21/G21*100</f>
        <v>46.16110284597929</v>
      </c>
      <c r="J21" s="51">
        <f>J19+J20</f>
        <v>58640971.9</v>
      </c>
      <c r="K21" s="52">
        <f>K19+K20</f>
        <v>33392342.82</v>
      </c>
      <c r="L21" s="21">
        <f>K21/J21*100</f>
        <v>56.94370631670925</v>
      </c>
      <c r="M21" s="136">
        <f>M19+M20</f>
        <v>153400</v>
      </c>
      <c r="N21" s="52">
        <f>N19+N20</f>
        <v>46433.159999999996</v>
      </c>
      <c r="O21" s="21">
        <f>N21/M21*100</f>
        <v>30.26933507170795</v>
      </c>
      <c r="P21" s="51">
        <f>P19+P20</f>
        <v>71176665.9</v>
      </c>
      <c r="Q21" s="52">
        <f>Q19+Q20</f>
        <v>32813229.709999997</v>
      </c>
      <c r="R21" s="21">
        <f>Q21/P21*100</f>
        <v>46.10110532024793</v>
      </c>
      <c r="S21" s="138">
        <f>S19+S20</f>
        <v>-1760844</v>
      </c>
      <c r="T21" s="57">
        <f>T19+T20</f>
        <v>5552602.700000001</v>
      </c>
      <c r="U21" s="56">
        <f>SUM(U19:U20)</f>
        <v>1830607.37</v>
      </c>
      <c r="V21" s="56">
        <f>SUM(V19:V20)</f>
        <v>7383210.069999999</v>
      </c>
    </row>
    <row r="22" spans="1:22" ht="18" customHeight="1">
      <c r="A22" s="123"/>
      <c r="B22" s="123"/>
      <c r="C22" s="123"/>
      <c r="D22" s="124"/>
      <c r="E22" s="125"/>
      <c r="F22" s="132"/>
      <c r="G22" s="124"/>
      <c r="H22" s="126"/>
      <c r="I22" s="26"/>
      <c r="J22" s="124"/>
      <c r="K22" s="125"/>
      <c r="L22" s="26"/>
      <c r="M22" s="124"/>
      <c r="N22" s="125"/>
      <c r="O22" s="26"/>
      <c r="P22" s="124"/>
      <c r="Q22" s="125"/>
      <c r="R22" s="26"/>
      <c r="S22" s="133"/>
      <c r="T22" s="128"/>
      <c r="U22" s="127"/>
      <c r="V22" s="127"/>
    </row>
    <row r="23" spans="1:22" ht="18" customHeight="1">
      <c r="A23" s="123"/>
      <c r="B23" s="123"/>
      <c r="C23" s="123"/>
      <c r="D23" s="124"/>
      <c r="E23" s="125"/>
      <c r="F23" s="132"/>
      <c r="G23" s="124"/>
      <c r="H23" s="126"/>
      <c r="I23" s="26"/>
      <c r="J23" s="124"/>
      <c r="K23" s="125"/>
      <c r="L23" s="26"/>
      <c r="M23" s="124"/>
      <c r="N23" s="125"/>
      <c r="O23" s="26"/>
      <c r="P23" s="124"/>
      <c r="Q23" s="125"/>
      <c r="R23" s="26"/>
      <c r="S23" s="133"/>
      <c r="T23" s="128"/>
      <c r="U23" s="127"/>
      <c r="V23" s="127"/>
    </row>
    <row r="24" spans="1:22" ht="18" customHeight="1">
      <c r="A24" s="123"/>
      <c r="B24" s="123"/>
      <c r="C24" s="123"/>
      <c r="D24" s="124"/>
      <c r="E24" s="125"/>
      <c r="F24" s="26"/>
      <c r="G24" s="124"/>
      <c r="H24" s="126"/>
      <c r="I24" s="26"/>
      <c r="J24" s="124"/>
      <c r="K24" s="125"/>
      <c r="L24" s="26"/>
      <c r="M24" s="124"/>
      <c r="N24" s="125"/>
      <c r="O24" s="26"/>
      <c r="P24" s="124"/>
      <c r="Q24" s="125"/>
      <c r="R24" s="26"/>
      <c r="S24" s="127"/>
      <c r="T24" s="128"/>
      <c r="U24" s="127"/>
      <c r="V24" s="127"/>
    </row>
    <row r="25" spans="1:3" ht="12.75">
      <c r="A25" s="129"/>
      <c r="B25" s="129"/>
      <c r="C25" s="129"/>
    </row>
    <row r="26" spans="1:3" ht="12.75">
      <c r="A26" s="129"/>
      <c r="B26" s="129"/>
      <c r="C26" s="129"/>
    </row>
  </sheetData>
  <mergeCells count="23">
    <mergeCell ref="A19:C19"/>
    <mergeCell ref="A10:C10"/>
    <mergeCell ref="A11:C11"/>
    <mergeCell ref="A12:C12"/>
    <mergeCell ref="A13:C13"/>
    <mergeCell ref="A16:C16"/>
    <mergeCell ref="A18:C18"/>
    <mergeCell ref="A17:C17"/>
    <mergeCell ref="A15:C15"/>
    <mergeCell ref="B3:U3"/>
    <mergeCell ref="G7:I8"/>
    <mergeCell ref="J7:L8"/>
    <mergeCell ref="M8:O8"/>
    <mergeCell ref="M6:O7"/>
    <mergeCell ref="A20:C20"/>
    <mergeCell ref="A21:C21"/>
    <mergeCell ref="A14:C14"/>
    <mergeCell ref="P6:R8"/>
    <mergeCell ref="S6:T8"/>
    <mergeCell ref="U6:V8"/>
    <mergeCell ref="A6:C9"/>
    <mergeCell ref="G6:L6"/>
    <mergeCell ref="D6:F8"/>
  </mergeCells>
  <printOptions/>
  <pageMargins left="0.3937007874015748" right="0.1968503937007874" top="0.3937007874015748" bottom="0.1968503937007874" header="0.5118110236220472" footer="0.5118110236220472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3">
      <selection activeCell="AE22" sqref="AE22"/>
    </sheetView>
  </sheetViews>
  <sheetFormatPr defaultColWidth="9.00390625" defaultRowHeight="12.75"/>
  <cols>
    <col min="2" max="2" width="4.125" style="0" customWidth="1"/>
    <col min="3" max="3" width="7.625" style="0" customWidth="1"/>
    <col min="4" max="4" width="12.375" style="0" customWidth="1"/>
    <col min="5" max="5" width="11.00390625" style="0" customWidth="1"/>
    <col min="6" max="6" width="5.375" style="0" customWidth="1"/>
    <col min="7" max="7" width="10.375" style="0" customWidth="1"/>
    <col min="8" max="8" width="11.00390625" style="0" customWidth="1"/>
    <col min="9" max="9" width="10.625" style="0" customWidth="1"/>
    <col min="11" max="11" width="8.75390625" style="0" customWidth="1"/>
    <col min="12" max="12" width="11.75390625" style="0" customWidth="1"/>
    <col min="13" max="13" width="12.125" style="0" customWidth="1"/>
    <col min="14" max="14" width="7.25390625" style="0" customWidth="1"/>
    <col min="15" max="15" width="11.125" style="0" customWidth="1"/>
    <col min="16" max="16" width="10.00390625" style="0" customWidth="1"/>
    <col min="17" max="17" width="5.00390625" style="0" customWidth="1"/>
    <col min="18" max="18" width="9.75390625" style="0" customWidth="1"/>
    <col min="19" max="19" width="9.00390625" style="0" customWidth="1"/>
    <col min="20" max="20" width="6.875" style="0" customWidth="1"/>
    <col min="21" max="21" width="9.75390625" style="0" customWidth="1"/>
    <col min="22" max="22" width="10.375" style="0" customWidth="1"/>
    <col min="23" max="23" width="5.375" style="0" customWidth="1"/>
    <col min="24" max="24" width="2.875" style="0" customWidth="1"/>
    <col min="25" max="25" width="11.875" style="0" customWidth="1"/>
    <col min="26" max="26" width="11.125" style="0" customWidth="1"/>
    <col min="27" max="27" width="4.875" style="0" customWidth="1"/>
    <col min="28" max="28" width="10.625" style="0" customWidth="1"/>
    <col min="29" max="29" width="10.875" style="0" customWidth="1"/>
    <col min="30" max="30" width="11.00390625" style="0" customWidth="1"/>
    <col min="31" max="31" width="10.75390625" style="0" customWidth="1"/>
  </cols>
  <sheetData>
    <row r="1" spans="4:24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4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ht="12.75" customHeight="1">
      <c r="A3" s="1"/>
      <c r="B3" s="215" t="s">
        <v>89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</row>
    <row r="4" spans="1:27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7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217" t="s">
        <v>57</v>
      </c>
      <c r="AA5" s="218"/>
    </row>
    <row r="6" spans="1:31" ht="22.5" customHeight="1">
      <c r="A6" s="262"/>
      <c r="B6" s="262"/>
      <c r="C6" s="262"/>
      <c r="D6" s="196" t="s">
        <v>16</v>
      </c>
      <c r="E6" s="196"/>
      <c r="F6" s="196"/>
      <c r="G6" s="250" t="s">
        <v>17</v>
      </c>
      <c r="H6" s="251"/>
      <c r="I6" s="251"/>
      <c r="J6" s="251"/>
      <c r="K6" s="251"/>
      <c r="L6" s="251"/>
      <c r="M6" s="251"/>
      <c r="N6" s="251"/>
      <c r="O6" s="103"/>
      <c r="P6" s="103"/>
      <c r="Q6" s="103"/>
      <c r="R6" s="103"/>
      <c r="S6" s="103"/>
      <c r="T6" s="103"/>
      <c r="U6" s="220" t="s">
        <v>69</v>
      </c>
      <c r="V6" s="253"/>
      <c r="W6" s="254"/>
      <c r="X6" s="255"/>
      <c r="Y6" s="196" t="s">
        <v>58</v>
      </c>
      <c r="Z6" s="219"/>
      <c r="AA6" s="219"/>
      <c r="AB6" s="196" t="s">
        <v>59</v>
      </c>
      <c r="AC6" s="219"/>
      <c r="AD6" s="196" t="s">
        <v>60</v>
      </c>
      <c r="AE6" s="219"/>
    </row>
    <row r="7" spans="1:31" ht="12.75" customHeight="1">
      <c r="A7" s="262"/>
      <c r="B7" s="262"/>
      <c r="C7" s="262"/>
      <c r="D7" s="196"/>
      <c r="E7" s="196"/>
      <c r="F7" s="196"/>
      <c r="G7" s="232" t="s">
        <v>18</v>
      </c>
      <c r="H7" s="233"/>
      <c r="I7" s="233"/>
      <c r="J7" s="233"/>
      <c r="K7" s="234"/>
      <c r="L7" s="240" t="s">
        <v>19</v>
      </c>
      <c r="M7" s="241"/>
      <c r="N7" s="242"/>
      <c r="O7" s="223" t="s">
        <v>72</v>
      </c>
      <c r="P7" s="224"/>
      <c r="Q7" s="225"/>
      <c r="R7" s="223" t="s">
        <v>74</v>
      </c>
      <c r="S7" s="224"/>
      <c r="T7" s="225"/>
      <c r="U7" s="221"/>
      <c r="V7" s="256"/>
      <c r="W7" s="257"/>
      <c r="X7" s="258"/>
      <c r="Y7" s="196"/>
      <c r="Z7" s="219"/>
      <c r="AA7" s="219"/>
      <c r="AB7" s="196"/>
      <c r="AC7" s="219"/>
      <c r="AD7" s="196"/>
      <c r="AE7" s="219"/>
    </row>
    <row r="8" spans="1:31" ht="50.25" customHeight="1">
      <c r="A8" s="262"/>
      <c r="B8" s="262"/>
      <c r="C8" s="262"/>
      <c r="D8" s="196"/>
      <c r="E8" s="196"/>
      <c r="F8" s="196"/>
      <c r="G8" s="235"/>
      <c r="H8" s="236"/>
      <c r="I8" s="236"/>
      <c r="J8" s="236"/>
      <c r="K8" s="237"/>
      <c r="L8" s="243"/>
      <c r="M8" s="244"/>
      <c r="N8" s="245"/>
      <c r="O8" s="226"/>
      <c r="P8" s="227"/>
      <c r="Q8" s="228"/>
      <c r="R8" s="226"/>
      <c r="S8" s="227"/>
      <c r="T8" s="228"/>
      <c r="U8" s="221"/>
      <c r="V8" s="256"/>
      <c r="W8" s="257"/>
      <c r="X8" s="258"/>
      <c r="Y8" s="219"/>
      <c r="Z8" s="219"/>
      <c r="AA8" s="219"/>
      <c r="AB8" s="219"/>
      <c r="AC8" s="219"/>
      <c r="AD8" s="219"/>
      <c r="AE8" s="219"/>
    </row>
    <row r="9" spans="1:31" ht="23.25" customHeight="1">
      <c r="A9" s="263"/>
      <c r="B9" s="263"/>
      <c r="C9" s="263"/>
      <c r="D9" s="74"/>
      <c r="E9" s="74"/>
      <c r="F9" s="74"/>
      <c r="G9" s="252" t="s">
        <v>20</v>
      </c>
      <c r="H9" s="246" t="s">
        <v>21</v>
      </c>
      <c r="I9" s="246"/>
      <c r="J9" s="238" t="s">
        <v>22</v>
      </c>
      <c r="K9" s="239"/>
      <c r="L9" s="229"/>
      <c r="M9" s="230"/>
      <c r="N9" s="231"/>
      <c r="O9" s="229"/>
      <c r="P9" s="230"/>
      <c r="Q9" s="231"/>
      <c r="R9" s="229"/>
      <c r="S9" s="230"/>
      <c r="T9" s="231"/>
      <c r="U9" s="221"/>
      <c r="V9" s="256"/>
      <c r="W9" s="257"/>
      <c r="X9" s="258"/>
      <c r="Y9" s="35"/>
      <c r="Z9" s="35"/>
      <c r="AA9" s="35"/>
      <c r="AB9" s="35"/>
      <c r="AC9" s="35"/>
      <c r="AD9" s="35"/>
      <c r="AE9" s="35"/>
    </row>
    <row r="10" spans="1:31" ht="56.25">
      <c r="A10" s="263"/>
      <c r="B10" s="263"/>
      <c r="C10" s="263"/>
      <c r="D10" s="10" t="s">
        <v>20</v>
      </c>
      <c r="E10" s="10" t="s">
        <v>21</v>
      </c>
      <c r="F10" s="11" t="s">
        <v>22</v>
      </c>
      <c r="G10" s="229"/>
      <c r="H10" s="12" t="s">
        <v>79</v>
      </c>
      <c r="I10" s="75" t="s">
        <v>80</v>
      </c>
      <c r="J10" s="75" t="s">
        <v>81</v>
      </c>
      <c r="K10" s="75" t="s">
        <v>82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0" t="s">
        <v>20</v>
      </c>
      <c r="S10" s="12" t="s">
        <v>21</v>
      </c>
      <c r="T10" s="11" t="s">
        <v>22</v>
      </c>
      <c r="U10" s="222"/>
      <c r="V10" s="259"/>
      <c r="W10" s="260"/>
      <c r="X10" s="261"/>
      <c r="Y10" s="35" t="s">
        <v>20</v>
      </c>
      <c r="Z10" s="35" t="s">
        <v>21</v>
      </c>
      <c r="AA10" s="36" t="s">
        <v>22</v>
      </c>
      <c r="AB10" s="35" t="s">
        <v>20</v>
      </c>
      <c r="AC10" s="35" t="s">
        <v>21</v>
      </c>
      <c r="AD10" s="35" t="s">
        <v>61</v>
      </c>
      <c r="AE10" s="35" t="s">
        <v>83</v>
      </c>
    </row>
    <row r="11" spans="1:31" ht="15.75" customHeight="1">
      <c r="A11" s="212" t="s">
        <v>47</v>
      </c>
      <c r="B11" s="213"/>
      <c r="C11" s="214"/>
      <c r="D11" s="61">
        <f>G11+L11</f>
        <v>2502983</v>
      </c>
      <c r="E11" s="80">
        <f>I11+M11</f>
        <v>1103953.38</v>
      </c>
      <c r="F11" s="20">
        <f aca="true" t="shared" si="0" ref="F11:F19">E11/D11*100</f>
        <v>44.10550850724915</v>
      </c>
      <c r="G11" s="69">
        <v>443140</v>
      </c>
      <c r="H11" s="80">
        <v>306682.17</v>
      </c>
      <c r="I11" s="80">
        <v>171701.38</v>
      </c>
      <c r="J11" s="40">
        <f>I11/H11*100</f>
        <v>55.986750061146374</v>
      </c>
      <c r="K11" s="40">
        <f>I11/G11*100</f>
        <v>38.74653157015842</v>
      </c>
      <c r="L11" s="61">
        <v>2059843</v>
      </c>
      <c r="M11" s="82">
        <v>932252</v>
      </c>
      <c r="N11" s="20">
        <f aca="true" t="shared" si="1" ref="N11:N19">M11/L11*100</f>
        <v>45.25840076161145</v>
      </c>
      <c r="O11" s="69">
        <v>1333800</v>
      </c>
      <c r="P11" s="69">
        <v>743730</v>
      </c>
      <c r="Q11" s="20">
        <f aca="true" t="shared" si="2" ref="Q11:Q19">P11/O11*100</f>
        <v>55.760233918128655</v>
      </c>
      <c r="R11" s="69">
        <v>74980</v>
      </c>
      <c r="S11" s="69">
        <v>74980</v>
      </c>
      <c r="T11" s="20">
        <f aca="true" t="shared" si="3" ref="T11:T20">S11/R11*100</f>
        <v>100</v>
      </c>
      <c r="U11" s="40"/>
      <c r="V11" s="212" t="s">
        <v>47</v>
      </c>
      <c r="W11" s="213"/>
      <c r="X11" s="214"/>
      <c r="Y11" s="64">
        <v>2526963.51</v>
      </c>
      <c r="Z11" s="84">
        <v>984900.28</v>
      </c>
      <c r="AA11" s="37">
        <f>Z11/Y11*100</f>
        <v>38.975643142547796</v>
      </c>
      <c r="AB11" s="38">
        <f aca="true" t="shared" si="4" ref="AB11:AB22">D11-Y11</f>
        <v>-23980.509999999776</v>
      </c>
      <c r="AC11" s="31">
        <f aca="true" t="shared" si="5" ref="AC11:AC22">E11-Z11</f>
        <v>119053.09999999986</v>
      </c>
      <c r="AD11" s="38">
        <v>23980.51</v>
      </c>
      <c r="AE11" s="38">
        <v>143033.61</v>
      </c>
    </row>
    <row r="12" spans="1:31" ht="15.75" customHeight="1">
      <c r="A12" s="212" t="s">
        <v>48</v>
      </c>
      <c r="B12" s="213"/>
      <c r="C12" s="214"/>
      <c r="D12" s="61">
        <f aca="true" t="shared" si="6" ref="D12:D22">G12+L12</f>
        <v>4963429</v>
      </c>
      <c r="E12" s="80">
        <f aca="true" t="shared" si="7" ref="E12:E20">I12+M12</f>
        <v>1614545.19</v>
      </c>
      <c r="F12" s="20">
        <f t="shared" si="0"/>
        <v>32.528826140154315</v>
      </c>
      <c r="G12" s="69">
        <v>414240</v>
      </c>
      <c r="H12" s="80">
        <v>330011.03</v>
      </c>
      <c r="I12" s="80">
        <v>304810.19</v>
      </c>
      <c r="J12" s="40">
        <f aca="true" t="shared" si="8" ref="J12:J22">I12/H12*100</f>
        <v>92.36363705782803</v>
      </c>
      <c r="K12" s="40">
        <f aca="true" t="shared" si="9" ref="K12:K22">I12/G12*100</f>
        <v>73.58299295094632</v>
      </c>
      <c r="L12" s="61">
        <v>4549189</v>
      </c>
      <c r="M12" s="82">
        <v>1309735</v>
      </c>
      <c r="N12" s="20">
        <f t="shared" si="1"/>
        <v>28.79051628762841</v>
      </c>
      <c r="O12" s="69">
        <v>2063200</v>
      </c>
      <c r="P12" s="69">
        <v>1147449</v>
      </c>
      <c r="Q12" s="20">
        <f t="shared" si="2"/>
        <v>55.615015509887556</v>
      </c>
      <c r="R12" s="69">
        <v>406190</v>
      </c>
      <c r="S12" s="69"/>
      <c r="T12" s="20">
        <f t="shared" si="3"/>
        <v>0</v>
      </c>
      <c r="U12" s="40"/>
      <c r="V12" s="212" t="s">
        <v>48</v>
      </c>
      <c r="W12" s="213"/>
      <c r="X12" s="214"/>
      <c r="Y12" s="64">
        <v>5017554.59</v>
      </c>
      <c r="Z12" s="84">
        <v>1423889.22</v>
      </c>
      <c r="AA12" s="37">
        <f aca="true" t="shared" si="10" ref="AA12:AA22">Z12/Y12*100</f>
        <v>28.37815103871147</v>
      </c>
      <c r="AB12" s="38">
        <f t="shared" si="4"/>
        <v>-54125.58999999985</v>
      </c>
      <c r="AC12" s="31">
        <f t="shared" si="5"/>
        <v>190655.96999999997</v>
      </c>
      <c r="AD12" s="38">
        <v>54125.59</v>
      </c>
      <c r="AE12" s="38">
        <v>244781.56</v>
      </c>
    </row>
    <row r="13" spans="1:31" ht="14.25" customHeight="1">
      <c r="A13" s="212" t="s">
        <v>23</v>
      </c>
      <c r="B13" s="213"/>
      <c r="C13" s="214"/>
      <c r="D13" s="61">
        <f t="shared" si="6"/>
        <v>5046931</v>
      </c>
      <c r="E13" s="80">
        <f t="shared" si="7"/>
        <v>2376649.7</v>
      </c>
      <c r="F13" s="20">
        <f t="shared" si="0"/>
        <v>47.09098856314858</v>
      </c>
      <c r="G13" s="69">
        <v>984540</v>
      </c>
      <c r="H13" s="80">
        <v>634114.39</v>
      </c>
      <c r="I13" s="80">
        <v>626540.7</v>
      </c>
      <c r="J13" s="40">
        <f t="shared" si="8"/>
        <v>98.80562716767868</v>
      </c>
      <c r="K13" s="40">
        <f t="shared" si="9"/>
        <v>63.63791212139679</v>
      </c>
      <c r="L13" s="61">
        <v>4062391</v>
      </c>
      <c r="M13" s="82">
        <v>1750109</v>
      </c>
      <c r="N13" s="20">
        <f t="shared" si="1"/>
        <v>43.08076204383084</v>
      </c>
      <c r="O13" s="69">
        <v>2197200</v>
      </c>
      <c r="P13" s="69">
        <v>1275297</v>
      </c>
      <c r="Q13" s="20">
        <f t="shared" si="2"/>
        <v>58.04191698525396</v>
      </c>
      <c r="R13" s="69">
        <v>360010</v>
      </c>
      <c r="S13" s="69"/>
      <c r="T13" s="20">
        <f t="shared" si="3"/>
        <v>0</v>
      </c>
      <c r="U13" s="40"/>
      <c r="V13" s="212" t="s">
        <v>23</v>
      </c>
      <c r="W13" s="213"/>
      <c r="X13" s="214"/>
      <c r="Y13" s="64">
        <v>5218348.69</v>
      </c>
      <c r="Z13" s="84">
        <v>1742144.43</v>
      </c>
      <c r="AA13" s="37">
        <f t="shared" si="10"/>
        <v>33.38497546816864</v>
      </c>
      <c r="AB13" s="38">
        <f t="shared" si="4"/>
        <v>-171417.6900000004</v>
      </c>
      <c r="AC13" s="31">
        <f t="shared" si="5"/>
        <v>634505.2700000003</v>
      </c>
      <c r="AD13" s="38">
        <v>171417.69</v>
      </c>
      <c r="AE13" s="38">
        <v>805922.96</v>
      </c>
    </row>
    <row r="14" spans="1:31" ht="13.5" customHeight="1">
      <c r="A14" s="212" t="s">
        <v>24</v>
      </c>
      <c r="B14" s="213"/>
      <c r="C14" s="214"/>
      <c r="D14" s="61">
        <f t="shared" si="6"/>
        <v>6607554</v>
      </c>
      <c r="E14" s="80">
        <f t="shared" si="7"/>
        <v>2946455.07</v>
      </c>
      <c r="F14" s="20">
        <f t="shared" si="0"/>
        <v>44.59222081272434</v>
      </c>
      <c r="G14" s="69">
        <v>876640</v>
      </c>
      <c r="H14" s="80">
        <v>370544.27</v>
      </c>
      <c r="I14" s="80">
        <v>393034.07</v>
      </c>
      <c r="J14" s="40">
        <f t="shared" si="8"/>
        <v>106.06939624245166</v>
      </c>
      <c r="K14" s="40">
        <f t="shared" si="9"/>
        <v>44.83414742653769</v>
      </c>
      <c r="L14" s="61">
        <v>5730914</v>
      </c>
      <c r="M14" s="82">
        <v>2553421</v>
      </c>
      <c r="N14" s="20">
        <f t="shared" si="1"/>
        <v>44.55521405486106</v>
      </c>
      <c r="O14" s="69">
        <v>2722300</v>
      </c>
      <c r="P14" s="69">
        <v>1495315</v>
      </c>
      <c r="Q14" s="20">
        <f t="shared" si="2"/>
        <v>54.92836939352753</v>
      </c>
      <c r="R14" s="69">
        <v>186080</v>
      </c>
      <c r="S14" s="69">
        <v>81990</v>
      </c>
      <c r="T14" s="20">
        <f t="shared" si="3"/>
        <v>44.06169389509888</v>
      </c>
      <c r="U14" s="40"/>
      <c r="V14" s="212" t="s">
        <v>24</v>
      </c>
      <c r="W14" s="213"/>
      <c r="X14" s="214"/>
      <c r="Y14" s="64">
        <v>6663400.28</v>
      </c>
      <c r="Z14" s="84">
        <v>2056694.52</v>
      </c>
      <c r="AA14" s="37">
        <f t="shared" si="10"/>
        <v>30.865540618550387</v>
      </c>
      <c r="AB14" s="38">
        <f t="shared" si="4"/>
        <v>-55846.28000000026</v>
      </c>
      <c r="AC14" s="31">
        <f t="shared" si="5"/>
        <v>889760.5499999998</v>
      </c>
      <c r="AD14" s="38">
        <v>55846.28</v>
      </c>
      <c r="AE14" s="38">
        <v>945606.83</v>
      </c>
    </row>
    <row r="15" spans="1:31" ht="15" customHeight="1">
      <c r="A15" s="212" t="s">
        <v>25</v>
      </c>
      <c r="B15" s="213"/>
      <c r="C15" s="214"/>
      <c r="D15" s="61">
        <f t="shared" si="6"/>
        <v>3433614</v>
      </c>
      <c r="E15" s="80">
        <f t="shared" si="7"/>
        <v>1964252.4</v>
      </c>
      <c r="F15" s="20">
        <f t="shared" si="0"/>
        <v>57.20655845415356</v>
      </c>
      <c r="G15" s="69">
        <v>453120</v>
      </c>
      <c r="H15" s="80">
        <v>154065.19</v>
      </c>
      <c r="I15" s="80">
        <v>213493.4</v>
      </c>
      <c r="J15" s="40">
        <f t="shared" si="8"/>
        <v>138.57341817447534</v>
      </c>
      <c r="K15" s="40">
        <f t="shared" si="9"/>
        <v>47.116304731638415</v>
      </c>
      <c r="L15" s="61">
        <v>2980494</v>
      </c>
      <c r="M15" s="82">
        <v>1750759</v>
      </c>
      <c r="N15" s="20">
        <f>M15/L15*100</f>
        <v>58.74056448360574</v>
      </c>
      <c r="O15" s="69">
        <v>1706200</v>
      </c>
      <c r="P15" s="69">
        <v>947183</v>
      </c>
      <c r="Q15" s="20">
        <f>P15/O15*100</f>
        <v>55.514183565818776</v>
      </c>
      <c r="R15" s="69">
        <v>59480</v>
      </c>
      <c r="S15" s="69"/>
      <c r="T15" s="20">
        <v>0</v>
      </c>
      <c r="U15" s="40"/>
      <c r="V15" s="212" t="s">
        <v>25</v>
      </c>
      <c r="W15" s="213"/>
      <c r="X15" s="214"/>
      <c r="Y15" s="64">
        <v>3675615.04</v>
      </c>
      <c r="Z15" s="84">
        <v>1059467.45</v>
      </c>
      <c r="AA15" s="37">
        <f t="shared" si="10"/>
        <v>28.824222299405978</v>
      </c>
      <c r="AB15" s="38">
        <f t="shared" si="4"/>
        <v>-242001.04000000004</v>
      </c>
      <c r="AC15" s="31">
        <f t="shared" si="5"/>
        <v>904784.95</v>
      </c>
      <c r="AD15" s="38">
        <v>242001.04</v>
      </c>
      <c r="AE15" s="38">
        <v>1146785.99</v>
      </c>
    </row>
    <row r="16" spans="1:31" ht="13.5" customHeight="1">
      <c r="A16" s="212" t="s">
        <v>26</v>
      </c>
      <c r="B16" s="213"/>
      <c r="C16" s="214"/>
      <c r="D16" s="61">
        <f t="shared" si="6"/>
        <v>8079349</v>
      </c>
      <c r="E16" s="80">
        <f t="shared" si="7"/>
        <v>5269523.25</v>
      </c>
      <c r="F16" s="20">
        <f t="shared" si="0"/>
        <v>65.22212680749402</v>
      </c>
      <c r="G16" s="69">
        <v>771380</v>
      </c>
      <c r="H16" s="80">
        <v>522509</v>
      </c>
      <c r="I16" s="80">
        <v>556384.25</v>
      </c>
      <c r="J16" s="40">
        <f t="shared" si="8"/>
        <v>106.48318976323851</v>
      </c>
      <c r="K16" s="40">
        <f t="shared" si="9"/>
        <v>72.12842567865384</v>
      </c>
      <c r="L16" s="61">
        <v>7307969</v>
      </c>
      <c r="M16" s="82">
        <v>4713139</v>
      </c>
      <c r="N16" s="20">
        <f t="shared" si="1"/>
        <v>64.49314440167987</v>
      </c>
      <c r="O16" s="69">
        <v>2168300</v>
      </c>
      <c r="P16" s="69">
        <v>1221937</v>
      </c>
      <c r="Q16" s="20">
        <f t="shared" si="2"/>
        <v>56.354609601992344</v>
      </c>
      <c r="R16" s="69">
        <v>448150</v>
      </c>
      <c r="S16" s="69">
        <v>82370</v>
      </c>
      <c r="T16" s="20">
        <f t="shared" si="3"/>
        <v>18.380006694187216</v>
      </c>
      <c r="U16" s="40"/>
      <c r="V16" s="212" t="s">
        <v>26</v>
      </c>
      <c r="W16" s="213"/>
      <c r="X16" s="214"/>
      <c r="Y16" s="64">
        <v>8153933.03</v>
      </c>
      <c r="Z16" s="84">
        <v>5035714.04</v>
      </c>
      <c r="AA16" s="37">
        <f t="shared" si="10"/>
        <v>61.75809908509882</v>
      </c>
      <c r="AB16" s="38">
        <f t="shared" si="4"/>
        <v>-74584.03000000026</v>
      </c>
      <c r="AC16" s="31">
        <f t="shared" si="5"/>
        <v>233809.20999999996</v>
      </c>
      <c r="AD16" s="38">
        <v>74584.03</v>
      </c>
      <c r="AE16" s="38">
        <v>308393.24</v>
      </c>
    </row>
    <row r="17" spans="1:31" ht="13.5" customHeight="1">
      <c r="A17" s="212" t="s">
        <v>27</v>
      </c>
      <c r="B17" s="213"/>
      <c r="C17" s="214"/>
      <c r="D17" s="61">
        <f t="shared" si="6"/>
        <v>3354550</v>
      </c>
      <c r="E17" s="80">
        <f t="shared" si="7"/>
        <v>1173511.27</v>
      </c>
      <c r="F17" s="20">
        <f t="shared" si="0"/>
        <v>34.982673383911404</v>
      </c>
      <c r="G17" s="69">
        <v>414460</v>
      </c>
      <c r="H17" s="80">
        <v>286412.64</v>
      </c>
      <c r="I17" s="80">
        <v>282101.27</v>
      </c>
      <c r="J17" s="40">
        <f t="shared" si="8"/>
        <v>98.49469981492437</v>
      </c>
      <c r="K17" s="40">
        <f t="shared" si="9"/>
        <v>68.06477585291705</v>
      </c>
      <c r="L17" s="61">
        <v>2940090</v>
      </c>
      <c r="M17" s="82">
        <v>891410</v>
      </c>
      <c r="N17" s="20">
        <f t="shared" si="1"/>
        <v>30.31913989027547</v>
      </c>
      <c r="O17" s="69">
        <v>1313500</v>
      </c>
      <c r="P17" s="69">
        <v>741410</v>
      </c>
      <c r="Q17" s="20">
        <f t="shared" si="2"/>
        <v>56.445374952417204</v>
      </c>
      <c r="R17" s="69">
        <v>111450</v>
      </c>
      <c r="S17" s="69">
        <v>51970</v>
      </c>
      <c r="T17" s="20">
        <f t="shared" si="3"/>
        <v>46.63077613279498</v>
      </c>
      <c r="U17" s="40"/>
      <c r="V17" s="212" t="s">
        <v>27</v>
      </c>
      <c r="W17" s="213"/>
      <c r="X17" s="214"/>
      <c r="Y17" s="64">
        <v>3383911.22</v>
      </c>
      <c r="Z17" s="84">
        <v>1143714.25</v>
      </c>
      <c r="AA17" s="37">
        <f t="shared" si="10"/>
        <v>33.79858913674455</v>
      </c>
      <c r="AB17" s="38">
        <f t="shared" si="4"/>
        <v>-29361.220000000205</v>
      </c>
      <c r="AC17" s="31">
        <f t="shared" si="5"/>
        <v>29797.02000000002</v>
      </c>
      <c r="AD17" s="38">
        <v>29361.22</v>
      </c>
      <c r="AE17" s="38">
        <v>59158.24</v>
      </c>
    </row>
    <row r="18" spans="1:31" ht="14.25" customHeight="1">
      <c r="A18" s="212" t="s">
        <v>28</v>
      </c>
      <c r="B18" s="213"/>
      <c r="C18" s="214"/>
      <c r="D18" s="61">
        <f t="shared" si="6"/>
        <v>15511034</v>
      </c>
      <c r="E18" s="80">
        <f t="shared" si="7"/>
        <v>5075759.1899999995</v>
      </c>
      <c r="F18" s="20">
        <f t="shared" si="0"/>
        <v>32.7235385468177</v>
      </c>
      <c r="G18" s="69">
        <v>5123863</v>
      </c>
      <c r="H18" s="80">
        <v>2566917.96</v>
      </c>
      <c r="I18" s="80">
        <v>2954435.5</v>
      </c>
      <c r="J18" s="40">
        <f t="shared" si="8"/>
        <v>115.09660791808088</v>
      </c>
      <c r="K18" s="40">
        <f t="shared" si="9"/>
        <v>57.6603141028556</v>
      </c>
      <c r="L18" s="61">
        <v>10387171</v>
      </c>
      <c r="M18" s="82">
        <v>2121323.69</v>
      </c>
      <c r="N18" s="20">
        <f t="shared" si="1"/>
        <v>20.422535548899695</v>
      </c>
      <c r="O18" s="69">
        <v>1585100</v>
      </c>
      <c r="P18" s="69">
        <v>920866</v>
      </c>
      <c r="Q18" s="20">
        <f t="shared" si="2"/>
        <v>58.0951359535676</v>
      </c>
      <c r="R18" s="69">
        <v>1248560</v>
      </c>
      <c r="S18" s="69">
        <v>73490</v>
      </c>
      <c r="T18" s="20">
        <f t="shared" si="3"/>
        <v>5.885980649708465</v>
      </c>
      <c r="U18" s="40"/>
      <c r="V18" s="212" t="s">
        <v>28</v>
      </c>
      <c r="W18" s="213"/>
      <c r="X18" s="214"/>
      <c r="Y18" s="64">
        <v>16028531.6</v>
      </c>
      <c r="Z18" s="84">
        <v>5148544.72</v>
      </c>
      <c r="AA18" s="37">
        <f t="shared" si="10"/>
        <v>32.121125306325624</v>
      </c>
      <c r="AB18" s="38">
        <f t="shared" si="4"/>
        <v>-517497.5999999996</v>
      </c>
      <c r="AC18" s="31">
        <f t="shared" si="5"/>
        <v>-72785.53000000026</v>
      </c>
      <c r="AD18" s="38">
        <v>517497.6</v>
      </c>
      <c r="AE18" s="38">
        <v>444712.07</v>
      </c>
    </row>
    <row r="19" spans="1:31" ht="14.25" customHeight="1">
      <c r="A19" s="212" t="s">
        <v>29</v>
      </c>
      <c r="B19" s="213"/>
      <c r="C19" s="214"/>
      <c r="D19" s="61">
        <f t="shared" si="6"/>
        <v>7205451</v>
      </c>
      <c r="E19" s="80">
        <f t="shared" si="7"/>
        <v>3302172.96</v>
      </c>
      <c r="F19" s="20">
        <f t="shared" si="0"/>
        <v>45.82881709972075</v>
      </c>
      <c r="G19" s="69">
        <v>1660460</v>
      </c>
      <c r="H19" s="80">
        <v>1029649.8</v>
      </c>
      <c r="I19" s="80">
        <v>705806.96</v>
      </c>
      <c r="J19" s="40">
        <f t="shared" si="8"/>
        <v>68.54825397916845</v>
      </c>
      <c r="K19" s="40">
        <f t="shared" si="9"/>
        <v>42.506712597713886</v>
      </c>
      <c r="L19" s="61">
        <v>5544991</v>
      </c>
      <c r="M19" s="82">
        <v>2596366</v>
      </c>
      <c r="N19" s="20">
        <f t="shared" si="1"/>
        <v>46.823628748901484</v>
      </c>
      <c r="O19" s="69">
        <v>3035500</v>
      </c>
      <c r="P19" s="69">
        <v>1739004</v>
      </c>
      <c r="Q19" s="20">
        <f t="shared" si="2"/>
        <v>57.288881568110696</v>
      </c>
      <c r="R19" s="69">
        <v>81700</v>
      </c>
      <c r="S19" s="69"/>
      <c r="T19" s="20">
        <f t="shared" si="3"/>
        <v>0</v>
      </c>
      <c r="U19" s="40"/>
      <c r="V19" s="212" t="s">
        <v>29</v>
      </c>
      <c r="W19" s="213"/>
      <c r="X19" s="214"/>
      <c r="Y19" s="64">
        <v>7393501.1</v>
      </c>
      <c r="Z19" s="84">
        <v>2952939.58</v>
      </c>
      <c r="AA19" s="37">
        <f t="shared" si="10"/>
        <v>39.93966512022295</v>
      </c>
      <c r="AB19" s="38">
        <f t="shared" si="4"/>
        <v>-188050.09999999963</v>
      </c>
      <c r="AC19" s="31">
        <f t="shared" si="5"/>
        <v>349233.3799999999</v>
      </c>
      <c r="AD19" s="38">
        <v>188050.1</v>
      </c>
      <c r="AE19" s="38">
        <v>537283.48</v>
      </c>
    </row>
    <row r="20" spans="1:31" ht="13.5" customHeight="1">
      <c r="A20" s="212" t="s">
        <v>45</v>
      </c>
      <c r="B20" s="213"/>
      <c r="C20" s="214"/>
      <c r="D20" s="63">
        <f t="shared" si="6"/>
        <v>56704895</v>
      </c>
      <c r="E20" s="68">
        <f t="shared" si="7"/>
        <v>24826822.409999996</v>
      </c>
      <c r="F20" s="20">
        <f>E20/D20*100</f>
        <v>43.78250309783661</v>
      </c>
      <c r="G20" s="70">
        <f>SUM(G11:G19)</f>
        <v>11141843</v>
      </c>
      <c r="H20" s="68">
        <f>SUM(H11:H19)</f>
        <v>6200906.45</v>
      </c>
      <c r="I20" s="68">
        <f>SUM(I11:I19)</f>
        <v>6208307.72</v>
      </c>
      <c r="J20" s="41">
        <f t="shared" si="8"/>
        <v>100.1193578722672</v>
      </c>
      <c r="K20" s="41">
        <f t="shared" si="9"/>
        <v>55.72065339639052</v>
      </c>
      <c r="L20" s="62">
        <f>SUM(L11:L19)</f>
        <v>45563052</v>
      </c>
      <c r="M20" s="81">
        <f>SUM(M11:M19)</f>
        <v>18618514.689999998</v>
      </c>
      <c r="N20" s="20">
        <f>M20/L20*100</f>
        <v>40.86318600869845</v>
      </c>
      <c r="O20" s="70">
        <f>O11+O12+O13+O14+O15+O16+O17+O18+O19</f>
        <v>18125100</v>
      </c>
      <c r="P20" s="120">
        <f>SUM(P11:P19)</f>
        <v>10232191</v>
      </c>
      <c r="Q20" s="20">
        <f>P20/O20*100</f>
        <v>56.45315612051795</v>
      </c>
      <c r="R20" s="70">
        <f>R11+R12+R13+R14+R15+R16+R17+R18+R19</f>
        <v>2976600</v>
      </c>
      <c r="S20" s="120">
        <f>SUM(S11:S19)</f>
        <v>364800</v>
      </c>
      <c r="T20" s="20">
        <f t="shared" si="3"/>
        <v>12.255593630316469</v>
      </c>
      <c r="U20" s="41"/>
      <c r="V20" s="212" t="s">
        <v>45</v>
      </c>
      <c r="W20" s="213"/>
      <c r="X20" s="214"/>
      <c r="Y20" s="65">
        <f>Y11+Y12+Y13+Y14+Y15+Y16+Y17+Y18+Y19</f>
        <v>58061759.06</v>
      </c>
      <c r="Z20" s="83">
        <f>SUM(Z11:Z19)</f>
        <v>21548008.490000002</v>
      </c>
      <c r="AA20" s="37">
        <f t="shared" si="10"/>
        <v>37.11222126035256</v>
      </c>
      <c r="AB20" s="39">
        <f t="shared" si="4"/>
        <v>-1356864.0600000024</v>
      </c>
      <c r="AC20" s="32">
        <f t="shared" si="5"/>
        <v>3278813.9199999943</v>
      </c>
      <c r="AD20" s="39">
        <f>SUM(AD11:AD19)</f>
        <v>1356864.06</v>
      </c>
      <c r="AE20" s="39">
        <f>SUM(AE11:AE19)</f>
        <v>4635677.98</v>
      </c>
    </row>
    <row r="21" spans="1:31" ht="15.75" customHeight="1">
      <c r="A21" s="212" t="s">
        <v>30</v>
      </c>
      <c r="B21" s="213"/>
      <c r="C21" s="214"/>
      <c r="D21" s="82">
        <f t="shared" si="6"/>
        <v>273112472.46000004</v>
      </c>
      <c r="E21" s="80">
        <f>I21+M21+U21</f>
        <v>164299861.78000003</v>
      </c>
      <c r="F21" s="40">
        <f>E21/D21*100</f>
        <v>60.15831510736418</v>
      </c>
      <c r="G21" s="104">
        <v>44971200</v>
      </c>
      <c r="H21" s="80">
        <v>24377452.96</v>
      </c>
      <c r="I21" s="80">
        <f>I40</f>
        <v>23892536.459999997</v>
      </c>
      <c r="J21" s="40">
        <f t="shared" si="8"/>
        <v>98.01079915610673</v>
      </c>
      <c r="K21" s="40">
        <f t="shared" si="9"/>
        <v>53.128527724410276</v>
      </c>
      <c r="L21" s="82">
        <v>228141272.46</v>
      </c>
      <c r="M21" s="82">
        <v>141828390.46</v>
      </c>
      <c r="N21" s="40">
        <f>M21/L21*100</f>
        <v>62.1669147939318</v>
      </c>
      <c r="O21" s="104">
        <v>38072600</v>
      </c>
      <c r="P21" s="121">
        <v>21618500</v>
      </c>
      <c r="Q21" s="40">
        <f>P21/O21*100</f>
        <v>56.78230538497502</v>
      </c>
      <c r="R21" s="104">
        <v>0</v>
      </c>
      <c r="S21" s="121">
        <v>0</v>
      </c>
      <c r="T21" s="40">
        <v>0</v>
      </c>
      <c r="U21" s="80">
        <v>-1421065.14</v>
      </c>
      <c r="V21" s="212" t="s">
        <v>30</v>
      </c>
      <c r="W21" s="213"/>
      <c r="X21" s="214"/>
      <c r="Y21" s="105">
        <v>277699888.46</v>
      </c>
      <c r="Z21" s="84">
        <v>161340139.83</v>
      </c>
      <c r="AA21" s="106">
        <f t="shared" si="10"/>
        <v>58.09874131556935</v>
      </c>
      <c r="AB21" s="38">
        <f t="shared" si="4"/>
        <v>-4587415.99999994</v>
      </c>
      <c r="AC21" s="31">
        <f t="shared" si="5"/>
        <v>2959721.950000018</v>
      </c>
      <c r="AD21" s="38">
        <v>6048359.46</v>
      </c>
      <c r="AE21" s="38">
        <v>9008081.41</v>
      </c>
    </row>
    <row r="22" spans="1:31" ht="27.75" customHeight="1">
      <c r="A22" s="209" t="s">
        <v>31</v>
      </c>
      <c r="B22" s="210"/>
      <c r="C22" s="211"/>
      <c r="D22" s="63">
        <f t="shared" si="6"/>
        <v>284254315.46000004</v>
      </c>
      <c r="E22" s="68">
        <f>E20+E21-M20</f>
        <v>170508169.50000003</v>
      </c>
      <c r="F22" s="20">
        <f>E22/D22*100</f>
        <v>59.98437322721799</v>
      </c>
      <c r="G22" s="70">
        <f>G20+G21</f>
        <v>56113043</v>
      </c>
      <c r="H22" s="68">
        <f>SUM(H20:H21)</f>
        <v>30578359.41</v>
      </c>
      <c r="I22" s="68">
        <f>SUM(I20:I21)</f>
        <v>30100844.179999996</v>
      </c>
      <c r="J22" s="41">
        <f t="shared" si="8"/>
        <v>98.43838832686413</v>
      </c>
      <c r="K22" s="40">
        <f t="shared" si="9"/>
        <v>53.64322191544664</v>
      </c>
      <c r="L22" s="62">
        <f>L21</f>
        <v>228141272.46</v>
      </c>
      <c r="M22" s="81">
        <f>M21</f>
        <v>141828390.46</v>
      </c>
      <c r="N22" s="20">
        <f>M22/L22*100</f>
        <v>62.1669147939318</v>
      </c>
      <c r="O22" s="70">
        <f>O21</f>
        <v>38072600</v>
      </c>
      <c r="P22" s="122">
        <f>P21</f>
        <v>21618500</v>
      </c>
      <c r="Q22" s="20">
        <f>P22/O22*100</f>
        <v>56.78230538497502</v>
      </c>
      <c r="R22" s="70">
        <f>R21</f>
        <v>0</v>
      </c>
      <c r="S22" s="122">
        <f>S21</f>
        <v>0</v>
      </c>
      <c r="T22" s="20">
        <v>0</v>
      </c>
      <c r="U22" s="58">
        <f>U21</f>
        <v>-1421065.14</v>
      </c>
      <c r="V22" s="209" t="s">
        <v>31</v>
      </c>
      <c r="W22" s="210"/>
      <c r="X22" s="211"/>
      <c r="Y22" s="66">
        <f>Y20+Y21-L20</f>
        <v>290198595.52</v>
      </c>
      <c r="Z22" s="83">
        <f>Z20+Z21-M20</f>
        <v>164269633.63000003</v>
      </c>
      <c r="AA22" s="37">
        <f t="shared" si="10"/>
        <v>56.60593681911147</v>
      </c>
      <c r="AB22" s="39">
        <f t="shared" si="4"/>
        <v>-5944280.059999943</v>
      </c>
      <c r="AC22" s="32">
        <f t="shared" si="5"/>
        <v>6238535.870000005</v>
      </c>
      <c r="AD22" s="39">
        <f>SUM(AD20:AD21)</f>
        <v>7405223.52</v>
      </c>
      <c r="AE22" s="39">
        <f>SUM(AE20:AE21)</f>
        <v>13643759.39</v>
      </c>
    </row>
    <row r="23" spans="1:27" ht="12.75">
      <c r="A23" s="1"/>
      <c r="B23" s="1"/>
      <c r="C23" s="1"/>
      <c r="D23" s="13"/>
      <c r="E23" s="14"/>
      <c r="F23" s="13"/>
      <c r="G23" s="15"/>
      <c r="H23" s="8"/>
      <c r="I23" s="8"/>
      <c r="J23" s="26"/>
      <c r="K23" s="2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"/>
      <c r="Z23" s="1"/>
      <c r="AA23" s="1"/>
    </row>
    <row r="24" spans="1:27" ht="12.75" customHeight="1">
      <c r="A24" s="16"/>
      <c r="B24" s="16"/>
      <c r="C24" s="16"/>
      <c r="D24" s="17"/>
      <c r="E24" s="17"/>
      <c r="F24" s="18"/>
      <c r="G24" s="18"/>
      <c r="H24" s="19"/>
      <c r="I24" s="19"/>
      <c r="J24" s="26"/>
      <c r="K24" s="26"/>
      <c r="L24" s="18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"/>
      <c r="Z24" s="1"/>
      <c r="AA24" s="1"/>
    </row>
    <row r="25" spans="1:27" ht="12.75" customHeight="1">
      <c r="A25" s="16"/>
      <c r="B25" s="16"/>
      <c r="C25" s="16"/>
      <c r="D25" s="42" t="s">
        <v>62</v>
      </c>
      <c r="E25" s="42"/>
      <c r="F25" s="42"/>
      <c r="G25" s="42"/>
      <c r="H25" s="19"/>
      <c r="I25" s="19"/>
      <c r="J25" s="26"/>
      <c r="K25" s="26"/>
      <c r="L25" s="18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"/>
      <c r="Z25" s="1"/>
      <c r="AA25" s="1"/>
    </row>
    <row r="26" spans="1:11" ht="12.75">
      <c r="A26" s="22" t="s">
        <v>35</v>
      </c>
      <c r="B26" s="23"/>
      <c r="C26" s="23"/>
      <c r="D26" s="23"/>
      <c r="E26" s="23"/>
      <c r="F26" s="24"/>
      <c r="G26" s="71">
        <v>30760200</v>
      </c>
      <c r="H26" s="31">
        <v>15436806.97</v>
      </c>
      <c r="I26" s="31">
        <v>14529307.78</v>
      </c>
      <c r="J26" s="76">
        <f>I26/H26*100</f>
        <v>94.12119882198668</v>
      </c>
      <c r="K26" s="76">
        <f>I26/G26*100</f>
        <v>47.234113497311455</v>
      </c>
    </row>
    <row r="27" spans="1:11" ht="12.75">
      <c r="A27" s="22" t="s">
        <v>36</v>
      </c>
      <c r="B27" s="23"/>
      <c r="C27" s="23"/>
      <c r="D27" s="23"/>
      <c r="E27" s="23"/>
      <c r="F27" s="24"/>
      <c r="G27" s="71">
        <v>6490000</v>
      </c>
      <c r="H27" s="31">
        <v>4568079.27</v>
      </c>
      <c r="I27" s="31">
        <v>4430057.59</v>
      </c>
      <c r="J27" s="76">
        <f aca="true" t="shared" si="11" ref="J27:J40">I27/H27*100</f>
        <v>96.97856206422618</v>
      </c>
      <c r="K27" s="76">
        <f aca="true" t="shared" si="12" ref="K27:K40">I27/G27*100</f>
        <v>68.25974714946071</v>
      </c>
    </row>
    <row r="28" spans="1:11" ht="12.75">
      <c r="A28" s="25" t="s">
        <v>13</v>
      </c>
      <c r="B28" s="22"/>
      <c r="C28" s="23"/>
      <c r="D28" s="23"/>
      <c r="E28" s="23"/>
      <c r="F28" s="24"/>
      <c r="G28" s="71">
        <v>847500</v>
      </c>
      <c r="H28" s="31">
        <v>466193.05</v>
      </c>
      <c r="I28" s="31">
        <v>373615.3</v>
      </c>
      <c r="J28" s="76">
        <f t="shared" si="11"/>
        <v>80.14175672503055</v>
      </c>
      <c r="K28" s="76">
        <f t="shared" si="12"/>
        <v>44.084401179941004</v>
      </c>
    </row>
    <row r="29" spans="1:11" ht="12.75">
      <c r="A29" s="247" t="s">
        <v>37</v>
      </c>
      <c r="B29" s="248"/>
      <c r="C29" s="248"/>
      <c r="D29" s="248"/>
      <c r="E29" s="248"/>
      <c r="F29" s="249"/>
      <c r="G29" s="71">
        <v>204000</v>
      </c>
      <c r="H29" s="31">
        <v>86043</v>
      </c>
      <c r="I29" s="31">
        <v>75073</v>
      </c>
      <c r="J29" s="76">
        <f t="shared" si="11"/>
        <v>87.25056076612856</v>
      </c>
      <c r="K29" s="76">
        <f t="shared" si="12"/>
        <v>36.800490196078435</v>
      </c>
    </row>
    <row r="30" spans="1:11" ht="12.75">
      <c r="A30" s="247" t="s">
        <v>38</v>
      </c>
      <c r="B30" s="248"/>
      <c r="C30" s="248"/>
      <c r="D30" s="248"/>
      <c r="E30" s="248"/>
      <c r="F30" s="249"/>
      <c r="G30" s="71">
        <v>3080000</v>
      </c>
      <c r="H30" s="31">
        <v>1552557.74</v>
      </c>
      <c r="I30" s="31">
        <v>1575348.08</v>
      </c>
      <c r="J30" s="76">
        <f t="shared" si="11"/>
        <v>101.4679222171795</v>
      </c>
      <c r="K30" s="76">
        <f t="shared" si="12"/>
        <v>51.14766493506494</v>
      </c>
    </row>
    <row r="31" spans="1:11" ht="12.75">
      <c r="A31" s="247" t="s">
        <v>43</v>
      </c>
      <c r="B31" s="266"/>
      <c r="C31" s="266"/>
      <c r="D31" s="266"/>
      <c r="E31" s="266"/>
      <c r="F31" s="267"/>
      <c r="G31" s="71">
        <v>0</v>
      </c>
      <c r="H31" s="31">
        <v>-905.91</v>
      </c>
      <c r="I31" s="31">
        <v>4763.66</v>
      </c>
      <c r="J31" s="76">
        <v>0</v>
      </c>
      <c r="K31" s="76">
        <v>0</v>
      </c>
    </row>
    <row r="32" spans="1:11" ht="12.75">
      <c r="A32" s="247" t="s">
        <v>50</v>
      </c>
      <c r="B32" s="248"/>
      <c r="C32" s="248"/>
      <c r="D32" s="248"/>
      <c r="E32" s="248"/>
      <c r="F32" s="249"/>
      <c r="G32" s="71">
        <v>684300</v>
      </c>
      <c r="H32" s="31">
        <v>504330.93</v>
      </c>
      <c r="I32" s="31">
        <v>309593.74</v>
      </c>
      <c r="J32" s="76">
        <f t="shared" si="11"/>
        <v>61.38702220781897</v>
      </c>
      <c r="K32" s="76">
        <f t="shared" si="12"/>
        <v>45.24239953236884</v>
      </c>
    </row>
    <row r="33" spans="1:11" ht="12.75">
      <c r="A33" s="247" t="s">
        <v>49</v>
      </c>
      <c r="B33" s="248"/>
      <c r="C33" s="248"/>
      <c r="D33" s="248"/>
      <c r="E33" s="248"/>
      <c r="F33" s="249"/>
      <c r="G33" s="71">
        <v>97200</v>
      </c>
      <c r="H33" s="31">
        <v>66937.17</v>
      </c>
      <c r="I33" s="31">
        <v>39761.45</v>
      </c>
      <c r="J33" s="76">
        <f t="shared" si="11"/>
        <v>59.40115185628553</v>
      </c>
      <c r="K33" s="76">
        <f t="shared" si="12"/>
        <v>40.906841563786</v>
      </c>
    </row>
    <row r="34" spans="1:11" ht="12.75">
      <c r="A34" s="247" t="s">
        <v>39</v>
      </c>
      <c r="B34" s="248"/>
      <c r="C34" s="248"/>
      <c r="D34" s="248"/>
      <c r="E34" s="248"/>
      <c r="F34" s="249"/>
      <c r="G34" s="71">
        <v>660000</v>
      </c>
      <c r="H34" s="31">
        <v>402206.8</v>
      </c>
      <c r="I34" s="31">
        <v>345601.68</v>
      </c>
      <c r="J34" s="76">
        <f t="shared" si="11"/>
        <v>85.92636424844135</v>
      </c>
      <c r="K34" s="76">
        <f t="shared" si="12"/>
        <v>52.363890909090905</v>
      </c>
    </row>
    <row r="35" spans="1:11" ht="12.75">
      <c r="A35" s="247" t="s">
        <v>55</v>
      </c>
      <c r="B35" s="266"/>
      <c r="C35" s="266"/>
      <c r="D35" s="266"/>
      <c r="E35" s="266"/>
      <c r="F35" s="267"/>
      <c r="G35" s="71">
        <v>0</v>
      </c>
      <c r="H35" s="31">
        <v>77609.04</v>
      </c>
      <c r="I35" s="31">
        <v>36723.89</v>
      </c>
      <c r="J35" s="76">
        <f>I35/H35*100</f>
        <v>47.31908808561477</v>
      </c>
      <c r="K35" s="76">
        <v>0</v>
      </c>
    </row>
    <row r="36" spans="1:11" ht="12.75">
      <c r="A36" s="247" t="s">
        <v>40</v>
      </c>
      <c r="B36" s="248"/>
      <c r="C36" s="248"/>
      <c r="D36" s="248"/>
      <c r="E36" s="248"/>
      <c r="F36" s="249"/>
      <c r="G36" s="71">
        <v>128000</v>
      </c>
      <c r="H36" s="25">
        <v>34884</v>
      </c>
      <c r="I36" s="31">
        <v>620370</v>
      </c>
      <c r="J36" s="76">
        <f t="shared" si="11"/>
        <v>1778.3797729618161</v>
      </c>
      <c r="K36" s="76">
        <f t="shared" si="12"/>
        <v>484.6640625</v>
      </c>
    </row>
    <row r="37" spans="1:11" ht="12.75">
      <c r="A37" s="247" t="s">
        <v>51</v>
      </c>
      <c r="B37" s="248"/>
      <c r="C37" s="248"/>
      <c r="D37" s="248"/>
      <c r="E37" s="248"/>
      <c r="F37" s="249"/>
      <c r="G37" s="71">
        <v>220000</v>
      </c>
      <c r="H37" s="31">
        <v>125075.52</v>
      </c>
      <c r="I37" s="31">
        <v>277240.27</v>
      </c>
      <c r="J37" s="76">
        <f t="shared" si="11"/>
        <v>221.65829892212324</v>
      </c>
      <c r="K37" s="76">
        <f>I37/G37*100</f>
        <v>126.01830454545455</v>
      </c>
    </row>
    <row r="38" spans="1:11" ht="12.75">
      <c r="A38" s="247" t="s">
        <v>41</v>
      </c>
      <c r="B38" s="248"/>
      <c r="C38" s="248"/>
      <c r="D38" s="248"/>
      <c r="E38" s="248"/>
      <c r="F38" s="249"/>
      <c r="G38" s="71">
        <v>1800000</v>
      </c>
      <c r="H38" s="31">
        <v>980626.04</v>
      </c>
      <c r="I38" s="31">
        <v>1275080.02</v>
      </c>
      <c r="J38" s="76">
        <f t="shared" si="11"/>
        <v>130.02714266082512</v>
      </c>
      <c r="K38" s="76">
        <f t="shared" si="12"/>
        <v>70.83777888888889</v>
      </c>
    </row>
    <row r="39" spans="1:11" ht="12.75">
      <c r="A39" s="247" t="s">
        <v>73</v>
      </c>
      <c r="B39" s="248"/>
      <c r="C39" s="248"/>
      <c r="D39" s="248"/>
      <c r="E39" s="248"/>
      <c r="F39" s="249"/>
      <c r="G39" s="71">
        <v>0</v>
      </c>
      <c r="H39" s="31">
        <v>77009.34</v>
      </c>
      <c r="I39" s="31">
        <v>0</v>
      </c>
      <c r="J39" s="76">
        <v>0</v>
      </c>
      <c r="K39" s="76">
        <v>0</v>
      </c>
    </row>
    <row r="40" spans="1:11" ht="17.25" customHeight="1">
      <c r="A40" s="146" t="s">
        <v>42</v>
      </c>
      <c r="B40" s="264"/>
      <c r="C40" s="264"/>
      <c r="D40" s="264"/>
      <c r="E40" s="264"/>
      <c r="F40" s="265"/>
      <c r="G40" s="60">
        <f>SUM(G26:G39)</f>
        <v>44971200</v>
      </c>
      <c r="H40" s="32">
        <f>SUM(H26:H39)</f>
        <v>24377452.96</v>
      </c>
      <c r="I40" s="32">
        <f>SUM(I26:I39)</f>
        <v>23892536.459999997</v>
      </c>
      <c r="J40" s="33">
        <f t="shared" si="11"/>
        <v>98.01079915610673</v>
      </c>
      <c r="K40" s="33">
        <f t="shared" si="12"/>
        <v>53.128527724410276</v>
      </c>
    </row>
  </sheetData>
  <mergeCells count="53">
    <mergeCell ref="A34:F34"/>
    <mergeCell ref="A31:F31"/>
    <mergeCell ref="A32:F32"/>
    <mergeCell ref="A11:C11"/>
    <mergeCell ref="A12:C12"/>
    <mergeCell ref="A13:C13"/>
    <mergeCell ref="A22:C22"/>
    <mergeCell ref="A18:C18"/>
    <mergeCell ref="A19:C19"/>
    <mergeCell ref="A20:C20"/>
    <mergeCell ref="A40:F40"/>
    <mergeCell ref="A37:F37"/>
    <mergeCell ref="A35:F35"/>
    <mergeCell ref="A39:F39"/>
    <mergeCell ref="A36:F36"/>
    <mergeCell ref="A38:F38"/>
    <mergeCell ref="A33:F33"/>
    <mergeCell ref="A6:C10"/>
    <mergeCell ref="D6:F8"/>
    <mergeCell ref="A15:C15"/>
    <mergeCell ref="A17:C17"/>
    <mergeCell ref="A16:C16"/>
    <mergeCell ref="A21:C21"/>
    <mergeCell ref="A14:C14"/>
    <mergeCell ref="AD6:AE8"/>
    <mergeCell ref="A29:F29"/>
    <mergeCell ref="A30:F30"/>
    <mergeCell ref="G6:N6"/>
    <mergeCell ref="G9:G10"/>
    <mergeCell ref="R7:T9"/>
    <mergeCell ref="V11:X11"/>
    <mergeCell ref="V6:X10"/>
    <mergeCell ref="V12:X12"/>
    <mergeCell ref="V13:X13"/>
    <mergeCell ref="B3:AE3"/>
    <mergeCell ref="Z5:AA5"/>
    <mergeCell ref="Y6:AA8"/>
    <mergeCell ref="AB6:AC8"/>
    <mergeCell ref="U6:U10"/>
    <mergeCell ref="O7:Q9"/>
    <mergeCell ref="G7:K8"/>
    <mergeCell ref="J9:K9"/>
    <mergeCell ref="L7:N9"/>
    <mergeCell ref="H9:I9"/>
    <mergeCell ref="V14:X14"/>
    <mergeCell ref="V15:X15"/>
    <mergeCell ref="V16:X16"/>
    <mergeCell ref="V17:X17"/>
    <mergeCell ref="V22:X22"/>
    <mergeCell ref="V18:X18"/>
    <mergeCell ref="V19:X19"/>
    <mergeCell ref="V20:X20"/>
    <mergeCell ref="V21:X21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2011-08-02T04:29:18Z</cp:lastPrinted>
  <dcterms:created xsi:type="dcterms:W3CDTF">2006-06-07T06:53:09Z</dcterms:created>
  <dcterms:modified xsi:type="dcterms:W3CDTF">2011-08-03T09:28:30Z</dcterms:modified>
  <cp:category/>
  <cp:version/>
  <cp:contentType/>
  <cp:contentStatus/>
</cp:coreProperties>
</file>