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<sst xmlns="http://schemas.openxmlformats.org/spreadsheetml/2006/main" count="179" uniqueCount="65">
  <si>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</si>
  <si>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</si>
  <si>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</si>
  <si>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</si>
  <si>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</si>
  <si>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</si>
  <si>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</si>
  <si>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</si>
  <si>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</si>
  <si>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</si>
  <si>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</si>
  <si>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</si>
  <si>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</si>
  <si>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</si>
  <si>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</si>
  <si>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</si>
  <si>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</si>
  <si>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</si>
  <si>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</si>
  <si>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</si>
  <si>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</si>
  <si>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</si>
  <si>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</si>
  <si>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</si>
  <si>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</si>
  <si>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</si>
  <si>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</si>
  <si>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</si>
  <si>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</si>
  <si>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</si>
  <si>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</si>
  <si>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</si>
  <si>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</si>
  <si>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</si>
  <si>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</si>
  <si>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</si>
  <si>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</si>
  <si>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</si>
  <si>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</si>
  <si>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</si>
  <si>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Уточненный план            год</t>
  </si>
  <si>
    <t>Налог на имущество</t>
  </si>
  <si>
    <t>Арендная плата за аренду земли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</si>
  <si>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</si>
  <si>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</si>
  <si>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</si>
  <si>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</si>
  <si>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</si>
  <si>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</si>
  <si>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Возврат остатков субсидий, субвенций и иных межбюджетных трансфертов прошлых лет</t>
  </si>
  <si>
    <t xml:space="preserve"> % </t>
  </si>
  <si>
    <t>дотации на выравнивание уровня бюджетной обеспеченности</t>
  </si>
  <si>
    <t>дотации на сбалансированность</t>
  </si>
  <si>
    <t xml:space="preserve"> </t>
  </si>
  <si>
    <t xml:space="preserve">Сведения об исполнении консолидированного бюджета Яльчикского района по состоянию на 01.05.2011 (Бюджетные средства) </t>
  </si>
  <si>
    <t>на 01.05.2010</t>
  </si>
  <si>
    <t>на 01.05.2011</t>
  </si>
  <si>
    <t>01.05.2011/01.05.2010</t>
  </si>
  <si>
    <t>01.05.2011 к плановым назчениям</t>
  </si>
  <si>
    <t>На 01.05.2011 г.</t>
  </si>
  <si>
    <t>на 01.05.10</t>
  </si>
  <si>
    <t>на 01.05.11</t>
  </si>
  <si>
    <t xml:space="preserve"> 01.05.2011/01.05.2010</t>
  </si>
  <si>
    <t>01.05.2011 к плановым назначениям</t>
  </si>
  <si>
    <t xml:space="preserve">Ден. взыск. (штрафы) за наруш. законод. Росс. Фед. о размещ. зак. на пост. тов., выпол. работ, оказ. усл.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</si>
</sst>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0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2" fontId="13" fillId="0" borderId="2" xfId="0" applyNumberFormat="1" applyFont="1" applyBorder="1" applyAlignment="1">
      <alignment/>
    </xf>
    <xf numFmtId="2" fontId="17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2" fillId="0" borderId="2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7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18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wrapText="1"/>
    </xf>
    <xf numFmtId="4" fontId="16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4" fontId="19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3" fontId="13" fillId="0" borderId="5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6" fillId="0" borderId="2" xfId="0" applyNumberFormat="1" applyFont="1" applyFill="1" applyBorder="1" applyAlignment="1">
      <alignment wrapText="1"/>
    </xf>
    <xf numFmtId="3" fontId="19" fillId="0" borderId="2" xfId="0" applyNumberFormat="1" applyFont="1" applyFill="1" applyBorder="1" applyAlignment="1">
      <alignment wrapText="1"/>
    </xf>
    <xf numFmtId="3" fontId="16" fillId="0" borderId="2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M22"/>
  <sheetViews>
    <sheetView workbookViewId="0" topLeftCell="A1">
      <pane xSplit="5" topLeftCell="AG1" activePane="topRight" state="frozen"/>
      <selection pane="topLeft" activeCell="A4" sqref="A4"/>
      <selection pane="topRight" activeCell="BG10" sqref="BG10"/>
    </sheetView>
  </sheetViews>
  <sheetFormatPr defaultColWidth="9.00390625" defaultRowHeight="12.75"/>
  <cols>
    <col min="2" max="2" width="5.625" style="0" customWidth="1"/>
    <col min="3" max="3" width="2.125" style="0" customWidth="1"/>
    <col min="4" max="4" width="9.75390625" style="0" customWidth="1"/>
    <col min="5" max="5" width="10.25390625" style="0" customWidth="1"/>
    <col min="6" max="6" width="6.125" style="0" customWidth="1"/>
    <col min="7" max="7" width="8.625" style="0" customWidth="1"/>
    <col min="8" max="8" width="10.375" style="0" customWidth="1"/>
    <col min="9" max="9" width="10.625" style="0" customWidth="1"/>
    <col min="10" max="10" width="9.00390625" style="0" customWidth="1"/>
    <col min="11" max="11" width="9.25390625" style="0" customWidth="1"/>
    <col min="12" max="12" width="7.75390625" style="0" customWidth="1"/>
    <col min="13" max="13" width="9.25390625" style="0" customWidth="1"/>
    <col min="14" max="14" width="10.125" style="0" customWidth="1"/>
    <col min="15" max="15" width="9.375" style="0" customWidth="1"/>
    <col min="16" max="16" width="8.625" style="0" customWidth="1"/>
    <col min="17" max="17" width="7.625" style="0" customWidth="1"/>
    <col min="18" max="18" width="8.625" style="0" customWidth="1"/>
    <col min="19" max="19" width="8.875" style="0" customWidth="1"/>
    <col min="20" max="20" width="9.375" style="0" customWidth="1"/>
    <col min="21" max="21" width="8.75390625" style="0" customWidth="1"/>
    <col min="22" max="22" width="7.875" style="0" customWidth="1"/>
    <col min="23" max="23" width="10.375" style="0" customWidth="1"/>
    <col min="24" max="24" width="10.625" style="0" customWidth="1"/>
    <col min="25" max="25" width="9.00390625" style="0" customWidth="1"/>
    <col min="26" max="26" width="8.375" style="0" customWidth="1"/>
    <col min="27" max="27" width="7.125" style="0" customWidth="1"/>
    <col min="28" max="28" width="7.375" style="0" customWidth="1"/>
    <col min="29" max="29" width="6.875" style="0" customWidth="1"/>
    <col min="30" max="30" width="9.625" style="0" customWidth="1"/>
    <col min="31" max="31" width="8.625" style="0" customWidth="1"/>
    <col min="32" max="32" width="5.25390625" style="0" customWidth="1"/>
    <col min="33" max="33" width="7.00390625" style="0" customWidth="1"/>
    <col min="34" max="34" width="4.25390625" style="0" customWidth="1"/>
    <col min="35" max="35" width="7.125" style="0" customWidth="1"/>
    <col min="36" max="37" width="7.75390625" style="0" customWidth="1"/>
    <col min="39" max="39" width="9.25390625" style="0" customWidth="1"/>
    <col min="40" max="40" width="7.7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25390625" style="0" customWidth="1"/>
    <col min="45" max="45" width="8.00390625" style="0" customWidth="1"/>
    <col min="46" max="47" width="8.75390625" style="0" customWidth="1"/>
    <col min="48" max="48" width="9.25390625" style="0" customWidth="1"/>
    <col min="49" max="49" width="8.75390625" style="0" customWidth="1"/>
    <col min="50" max="50" width="6.75390625" style="0" customWidth="1"/>
    <col min="51" max="51" width="7.125" style="0" customWidth="1"/>
    <col min="52" max="52" width="8.625" style="0" customWidth="1"/>
    <col min="54" max="54" width="8.625" style="0" customWidth="1"/>
    <col min="55" max="55" width="4.875" style="0" customWidth="1"/>
    <col min="56" max="56" width="8.625" style="0" customWidth="1"/>
    <col min="57" max="57" width="9.625" style="0" customWidth="1"/>
    <col min="58" max="58" width="9.00390625" style="0" customWidth="1"/>
    <col min="59" max="59" width="8.375" style="0" customWidth="1"/>
    <col min="60" max="60" width="6.875" style="0" customWidth="1"/>
    <col min="61" max="61" width="3.25390625" style="0" customWidth="1"/>
    <col min="62" max="62" width="8.125" style="0" customWidth="1"/>
    <col min="63" max="63" width="7.375" style="0" customWidth="1"/>
    <col min="64" max="64" width="8.25390625" style="0" customWidth="1"/>
    <col min="65" max="65" width="7.00390625" style="0" customWidth="1"/>
  </cols>
  <sheetData>
    <row r="1" ht="3" customHeight="1"/>
    <row r="2" ht="12.75" customHeight="1" hidden="1"/>
    <row r="3" spans="4:50" ht="56.25" customHeight="1">
      <c r="D3" s="145" t="s">
        <v>53</v>
      </c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6"/>
      <c r="AP3" s="146"/>
      <c r="AQ3" s="146"/>
      <c r="AR3" s="146"/>
      <c r="AS3" s="59"/>
      <c r="AT3" s="2"/>
      <c r="AU3" s="2"/>
      <c r="AV3" s="2"/>
      <c r="AW3" s="2"/>
      <c r="AX3" s="2"/>
    </row>
    <row r="6" spans="1:65" ht="12.75">
      <c r="A6" s="154" t="s">
        <v>2</v>
      </c>
      <c r="B6" s="154"/>
      <c r="C6" s="154"/>
      <c r="D6" s="129" t="s">
        <v>0</v>
      </c>
      <c r="E6" s="129"/>
      <c r="F6" s="130"/>
      <c r="G6" s="142" t="s">
        <v>17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4"/>
    </row>
    <row r="7" spans="1:65" ht="43.5" customHeight="1">
      <c r="A7" s="154"/>
      <c r="B7" s="154"/>
      <c r="C7" s="154"/>
      <c r="D7" s="131"/>
      <c r="E7" s="131"/>
      <c r="F7" s="132"/>
      <c r="G7" s="133" t="s">
        <v>1</v>
      </c>
      <c r="H7" s="147"/>
      <c r="I7" s="147"/>
      <c r="J7" s="147"/>
      <c r="K7" s="148"/>
      <c r="L7" s="133" t="s">
        <v>13</v>
      </c>
      <c r="M7" s="147"/>
      <c r="N7" s="147"/>
      <c r="O7" s="147"/>
      <c r="P7" s="148"/>
      <c r="Q7" s="151" t="s">
        <v>41</v>
      </c>
      <c r="R7" s="134"/>
      <c r="S7" s="134"/>
      <c r="T7" s="134"/>
      <c r="U7" s="135"/>
      <c r="V7" s="151" t="s">
        <v>14</v>
      </c>
      <c r="W7" s="134"/>
      <c r="X7" s="134"/>
      <c r="Y7" s="134"/>
      <c r="Z7" s="135"/>
      <c r="AA7" s="133" t="s">
        <v>34</v>
      </c>
      <c r="AB7" s="134"/>
      <c r="AC7" s="134"/>
      <c r="AD7" s="134"/>
      <c r="AE7" s="135"/>
      <c r="AF7" s="136" t="s">
        <v>2</v>
      </c>
      <c r="AG7" s="137"/>
      <c r="AH7" s="138"/>
      <c r="AI7" s="133" t="s">
        <v>37</v>
      </c>
      <c r="AJ7" s="134"/>
      <c r="AK7" s="134"/>
      <c r="AL7" s="134"/>
      <c r="AM7" s="135"/>
      <c r="AN7" s="133" t="s">
        <v>42</v>
      </c>
      <c r="AO7" s="134"/>
      <c r="AP7" s="134"/>
      <c r="AQ7" s="134"/>
      <c r="AR7" s="135"/>
      <c r="AS7" s="133" t="s">
        <v>35</v>
      </c>
      <c r="AT7" s="134"/>
      <c r="AU7" s="134"/>
      <c r="AV7" s="134"/>
      <c r="AW7" s="135"/>
      <c r="AX7" s="133" t="s">
        <v>33</v>
      </c>
      <c r="AY7" s="134"/>
      <c r="AZ7" s="134"/>
      <c r="BA7" s="134"/>
      <c r="BB7" s="135"/>
      <c r="BC7" s="133" t="s">
        <v>32</v>
      </c>
      <c r="BD7" s="143"/>
      <c r="BE7" s="143"/>
      <c r="BF7" s="143"/>
      <c r="BG7" s="144"/>
      <c r="BH7" s="119" t="s">
        <v>64</v>
      </c>
      <c r="BI7" s="133" t="s">
        <v>43</v>
      </c>
      <c r="BJ7" s="143"/>
      <c r="BK7" s="143"/>
      <c r="BL7" s="143"/>
      <c r="BM7" s="144"/>
    </row>
    <row r="8" spans="1:65" ht="19.5" customHeight="1">
      <c r="A8" s="154"/>
      <c r="B8" s="154"/>
      <c r="C8" s="154"/>
      <c r="D8" s="118" t="s">
        <v>40</v>
      </c>
      <c r="E8" s="160" t="s">
        <v>21</v>
      </c>
      <c r="F8" s="67"/>
      <c r="G8" s="141" t="s">
        <v>40</v>
      </c>
      <c r="H8" s="117" t="s">
        <v>21</v>
      </c>
      <c r="I8" s="117"/>
      <c r="J8" s="159" t="s">
        <v>50</v>
      </c>
      <c r="K8" s="148"/>
      <c r="L8" s="141" t="s">
        <v>40</v>
      </c>
      <c r="M8" s="117" t="s">
        <v>21</v>
      </c>
      <c r="N8" s="117"/>
      <c r="O8" s="159" t="s">
        <v>50</v>
      </c>
      <c r="P8" s="148"/>
      <c r="Q8" s="141" t="s">
        <v>40</v>
      </c>
      <c r="R8" s="117" t="s">
        <v>21</v>
      </c>
      <c r="S8" s="117"/>
      <c r="T8" s="159" t="s">
        <v>50</v>
      </c>
      <c r="U8" s="148"/>
      <c r="V8" s="118" t="s">
        <v>40</v>
      </c>
      <c r="W8" s="117" t="s">
        <v>21</v>
      </c>
      <c r="X8" s="117"/>
      <c r="Y8" s="116" t="s">
        <v>50</v>
      </c>
      <c r="Z8" s="116"/>
      <c r="AA8" s="118" t="s">
        <v>40</v>
      </c>
      <c r="AB8" s="117" t="s">
        <v>21</v>
      </c>
      <c r="AC8" s="117"/>
      <c r="AD8" s="116" t="s">
        <v>50</v>
      </c>
      <c r="AE8" s="116"/>
      <c r="AF8" s="114"/>
      <c r="AG8" s="115"/>
      <c r="AH8" s="112"/>
      <c r="AI8" s="118" t="s">
        <v>40</v>
      </c>
      <c r="AJ8" s="117" t="s">
        <v>21</v>
      </c>
      <c r="AK8" s="117"/>
      <c r="AL8" s="116" t="s">
        <v>50</v>
      </c>
      <c r="AM8" s="116"/>
      <c r="AN8" s="118" t="s">
        <v>40</v>
      </c>
      <c r="AO8" s="117" t="s">
        <v>21</v>
      </c>
      <c r="AP8" s="117"/>
      <c r="AQ8" s="116" t="s">
        <v>50</v>
      </c>
      <c r="AR8" s="116"/>
      <c r="AS8" s="118" t="s">
        <v>40</v>
      </c>
      <c r="AT8" s="117" t="s">
        <v>21</v>
      </c>
      <c r="AU8" s="117"/>
      <c r="AV8" s="116" t="s">
        <v>50</v>
      </c>
      <c r="AW8" s="116"/>
      <c r="AX8" s="118" t="s">
        <v>40</v>
      </c>
      <c r="AY8" s="117" t="s">
        <v>21</v>
      </c>
      <c r="AZ8" s="117"/>
      <c r="BA8" s="116" t="s">
        <v>50</v>
      </c>
      <c r="BB8" s="116"/>
      <c r="BC8" s="118" t="s">
        <v>40</v>
      </c>
      <c r="BD8" s="117" t="s">
        <v>21</v>
      </c>
      <c r="BE8" s="117"/>
      <c r="BF8" s="116" t="s">
        <v>50</v>
      </c>
      <c r="BG8" s="116"/>
      <c r="BH8" s="120"/>
      <c r="BI8" s="118" t="s">
        <v>40</v>
      </c>
      <c r="BJ8" s="117" t="s">
        <v>21</v>
      </c>
      <c r="BK8" s="117"/>
      <c r="BL8" s="116" t="s">
        <v>50</v>
      </c>
      <c r="BM8" s="116"/>
    </row>
    <row r="9" spans="1:65" ht="121.5" customHeight="1">
      <c r="A9" s="154"/>
      <c r="B9" s="154"/>
      <c r="C9" s="154"/>
      <c r="D9" s="117"/>
      <c r="E9" s="116"/>
      <c r="F9" s="69" t="s">
        <v>15</v>
      </c>
      <c r="G9" s="113"/>
      <c r="H9" s="64" t="s">
        <v>60</v>
      </c>
      <c r="I9" s="63" t="s">
        <v>61</v>
      </c>
      <c r="J9" s="68" t="s">
        <v>62</v>
      </c>
      <c r="K9" s="68" t="s">
        <v>63</v>
      </c>
      <c r="L9" s="113"/>
      <c r="M9" s="64" t="s">
        <v>60</v>
      </c>
      <c r="N9" s="63" t="s">
        <v>61</v>
      </c>
      <c r="O9" s="68" t="s">
        <v>62</v>
      </c>
      <c r="P9" s="68" t="s">
        <v>63</v>
      </c>
      <c r="Q9" s="113"/>
      <c r="R9" s="64" t="s">
        <v>60</v>
      </c>
      <c r="S9" s="63" t="s">
        <v>61</v>
      </c>
      <c r="T9" s="68" t="s">
        <v>62</v>
      </c>
      <c r="U9" s="68" t="s">
        <v>63</v>
      </c>
      <c r="V9" s="116"/>
      <c r="W9" s="64" t="s">
        <v>60</v>
      </c>
      <c r="X9" s="63" t="s">
        <v>61</v>
      </c>
      <c r="Y9" s="68" t="s">
        <v>62</v>
      </c>
      <c r="Z9" s="68" t="s">
        <v>63</v>
      </c>
      <c r="AA9" s="116"/>
      <c r="AB9" s="64" t="s">
        <v>60</v>
      </c>
      <c r="AC9" s="64" t="s">
        <v>61</v>
      </c>
      <c r="AD9" s="68" t="s">
        <v>62</v>
      </c>
      <c r="AE9" s="68" t="s">
        <v>63</v>
      </c>
      <c r="AF9" s="113"/>
      <c r="AG9" s="139"/>
      <c r="AH9" s="140"/>
      <c r="AI9" s="116"/>
      <c r="AJ9" s="64" t="s">
        <v>60</v>
      </c>
      <c r="AK9" s="64" t="s">
        <v>61</v>
      </c>
      <c r="AL9" s="68" t="s">
        <v>62</v>
      </c>
      <c r="AM9" s="68" t="s">
        <v>63</v>
      </c>
      <c r="AN9" s="116"/>
      <c r="AO9" s="64" t="s">
        <v>60</v>
      </c>
      <c r="AP9" s="64" t="s">
        <v>61</v>
      </c>
      <c r="AQ9" s="68" t="s">
        <v>62</v>
      </c>
      <c r="AR9" s="68" t="s">
        <v>63</v>
      </c>
      <c r="AS9" s="116"/>
      <c r="AT9" s="64" t="s">
        <v>60</v>
      </c>
      <c r="AU9" s="63" t="s">
        <v>61</v>
      </c>
      <c r="AV9" s="68" t="s">
        <v>62</v>
      </c>
      <c r="AW9" s="68" t="s">
        <v>63</v>
      </c>
      <c r="AX9" s="116"/>
      <c r="AY9" s="64" t="s">
        <v>60</v>
      </c>
      <c r="AZ9" s="64" t="s">
        <v>61</v>
      </c>
      <c r="BA9" s="68" t="s">
        <v>62</v>
      </c>
      <c r="BB9" s="68" t="s">
        <v>63</v>
      </c>
      <c r="BC9" s="116"/>
      <c r="BD9" s="64" t="s">
        <v>60</v>
      </c>
      <c r="BE9" s="64" t="s">
        <v>61</v>
      </c>
      <c r="BF9" s="68" t="s">
        <v>62</v>
      </c>
      <c r="BG9" s="68" t="s">
        <v>63</v>
      </c>
      <c r="BH9" s="121"/>
      <c r="BI9" s="116"/>
      <c r="BJ9" s="64" t="s">
        <v>60</v>
      </c>
      <c r="BK9" s="64" t="s">
        <v>61</v>
      </c>
      <c r="BL9" s="68" t="s">
        <v>62</v>
      </c>
      <c r="BM9" s="68" t="s">
        <v>63</v>
      </c>
    </row>
    <row r="10" spans="1:65" s="22" customFormat="1" ht="27.75" customHeight="1">
      <c r="A10" s="152" t="s">
        <v>4</v>
      </c>
      <c r="B10" s="152"/>
      <c r="C10" s="153"/>
      <c r="D10" s="110">
        <f>G10+L10+Q10+V10+AA10+AI10+AN10+AS10+AX10+BC10+BI10</f>
        <v>443140</v>
      </c>
      <c r="E10" s="111">
        <f>I10+N10+S10+X10+AC10+AP10+AU10+AZ10+BE10</f>
        <v>118126.09999999999</v>
      </c>
      <c r="F10" s="49">
        <f>E10/D10*100</f>
        <v>26.656609649320757</v>
      </c>
      <c r="G10" s="101">
        <v>80300</v>
      </c>
      <c r="H10" s="47">
        <v>19055.89</v>
      </c>
      <c r="I10" s="47">
        <v>14124.36</v>
      </c>
      <c r="J10" s="75">
        <f>I10/H10*100</f>
        <v>74.12070493689879</v>
      </c>
      <c r="K10" s="49">
        <f>I10/G10*100</f>
        <v>17.589489414694896</v>
      </c>
      <c r="L10" s="50">
        <v>28300</v>
      </c>
      <c r="M10" s="91">
        <v>33.47</v>
      </c>
      <c r="N10" s="92">
        <v>1950.36</v>
      </c>
      <c r="O10" s="76">
        <f>N10/M10*100</f>
        <v>5827.188527039139</v>
      </c>
      <c r="P10" s="49">
        <f>N10/L10*100</f>
        <v>6.8917314487632515</v>
      </c>
      <c r="Q10" s="47">
        <v>0</v>
      </c>
      <c r="R10" s="47">
        <v>-523.62</v>
      </c>
      <c r="S10" s="47">
        <v>654.06</v>
      </c>
      <c r="T10" s="47">
        <f>S10/R10*100</f>
        <v>-124.91119514151482</v>
      </c>
      <c r="U10" s="49">
        <v>0</v>
      </c>
      <c r="V10" s="50">
        <v>218000</v>
      </c>
      <c r="W10" s="47">
        <v>80962.31</v>
      </c>
      <c r="X10" s="47">
        <v>43693.36</v>
      </c>
      <c r="Y10" s="47">
        <f>X10/W10*100</f>
        <v>53.96753131179187</v>
      </c>
      <c r="Z10" s="49">
        <f>X10/V10*100</f>
        <v>20.042825688073396</v>
      </c>
      <c r="AA10" s="50">
        <v>22000</v>
      </c>
      <c r="AB10" s="50">
        <v>7600</v>
      </c>
      <c r="AC10" s="50">
        <v>6800</v>
      </c>
      <c r="AD10" s="49">
        <f>AC10/AB10*100</f>
        <v>89.47368421052632</v>
      </c>
      <c r="AE10" s="78">
        <f>AC10/AA10*100</f>
        <v>30.909090909090907</v>
      </c>
      <c r="AF10" s="122" t="s">
        <v>4</v>
      </c>
      <c r="AG10" s="122"/>
      <c r="AH10" s="123"/>
      <c r="AI10" s="47">
        <v>0</v>
      </c>
      <c r="AJ10" s="78"/>
      <c r="AK10" s="78"/>
      <c r="AL10" s="78"/>
      <c r="AM10" s="78"/>
      <c r="AN10" s="50">
        <v>77540</v>
      </c>
      <c r="AO10" s="47">
        <v>8253.64</v>
      </c>
      <c r="AP10" s="47">
        <v>35018.66</v>
      </c>
      <c r="AQ10" s="47">
        <f>AP10/AO10*100</f>
        <v>424.281407960609</v>
      </c>
      <c r="AR10" s="49">
        <f>AP10/AN10*100</f>
        <v>45.1620582924942</v>
      </c>
      <c r="AS10" s="50">
        <v>17000</v>
      </c>
      <c r="AT10" s="47">
        <v>9424.27</v>
      </c>
      <c r="AU10" s="47">
        <v>11382.12</v>
      </c>
      <c r="AV10" s="47">
        <f>AU10/AT10*100</f>
        <v>120.77455336063166</v>
      </c>
      <c r="AW10" s="49">
        <f>AU10/AS10*100</f>
        <v>66.95364705882353</v>
      </c>
      <c r="AX10" s="78"/>
      <c r="AY10" s="77"/>
      <c r="AZ10" s="47">
        <v>1864.29</v>
      </c>
      <c r="BA10" s="79"/>
      <c r="BB10" s="49">
        <v>0</v>
      </c>
      <c r="BC10" s="47">
        <v>0</v>
      </c>
      <c r="BD10" s="49"/>
      <c r="BE10" s="47">
        <v>2638.89</v>
      </c>
      <c r="BF10" s="47">
        <v>0</v>
      </c>
      <c r="BG10" s="49">
        <v>0</v>
      </c>
      <c r="BH10" s="49"/>
      <c r="BI10" s="78"/>
      <c r="BJ10" s="49">
        <v>3739.22</v>
      </c>
      <c r="BK10" s="47">
        <v>0</v>
      </c>
      <c r="BL10" s="47">
        <v>0</v>
      </c>
      <c r="BM10" s="49">
        <v>0</v>
      </c>
    </row>
    <row r="11" spans="1:65" s="23" customFormat="1" ht="24.75" customHeight="1">
      <c r="A11" s="149" t="s">
        <v>5</v>
      </c>
      <c r="B11" s="149"/>
      <c r="C11" s="150"/>
      <c r="D11" s="110">
        <f aca="true" t="shared" si="0" ref="D11:D19">G11+L11+Q11+V11+AA11+AI11+AN11+AS11+AX11+BC11+BI11</f>
        <v>414240</v>
      </c>
      <c r="E11" s="111">
        <f aca="true" t="shared" si="1" ref="E11:E18">I11+N11+S11+X11+AC11+AP11+AU11+AZ11+BE11</f>
        <v>194094.91999999998</v>
      </c>
      <c r="F11" s="49">
        <f aca="true" t="shared" si="2" ref="F11:F19">E11/D11*100</f>
        <v>46.85566821166473</v>
      </c>
      <c r="G11" s="101">
        <v>115000</v>
      </c>
      <c r="H11" s="47">
        <v>19935.46</v>
      </c>
      <c r="I11" s="47">
        <v>42675.42</v>
      </c>
      <c r="J11" s="75">
        <f aca="true" t="shared" si="3" ref="J11:J19">I11/H11*100</f>
        <v>214.06789710395446</v>
      </c>
      <c r="K11" s="49">
        <f aca="true" t="shared" si="4" ref="K11:K19">I11/G11*100</f>
        <v>37.10906086956521</v>
      </c>
      <c r="L11" s="50">
        <v>8900</v>
      </c>
      <c r="M11" s="91">
        <v>677.39</v>
      </c>
      <c r="N11" s="91">
        <v>967.8</v>
      </c>
      <c r="O11" s="76">
        <f aca="true" t="shared" si="5" ref="O11:O19">N11/M11*100</f>
        <v>142.87190540161504</v>
      </c>
      <c r="P11" s="49">
        <f aca="true" t="shared" si="6" ref="P11:P19">N11/L11*100</f>
        <v>10.874157303370787</v>
      </c>
      <c r="Q11" s="47">
        <v>0</v>
      </c>
      <c r="R11" s="47">
        <v>464.24</v>
      </c>
      <c r="S11" s="47">
        <v>3311.15</v>
      </c>
      <c r="T11" s="47">
        <f aca="true" t="shared" si="7" ref="T11:T19">S11/R11*100</f>
        <v>713.2409960365328</v>
      </c>
      <c r="U11" s="49">
        <v>0</v>
      </c>
      <c r="V11" s="50">
        <v>217000</v>
      </c>
      <c r="W11" s="47">
        <v>92111.88</v>
      </c>
      <c r="X11" s="76">
        <v>121488.9</v>
      </c>
      <c r="Y11" s="47">
        <f aca="true" t="shared" si="8" ref="Y11:Y19">X11/W11*100</f>
        <v>131.89275910989983</v>
      </c>
      <c r="Z11" s="49">
        <f aca="true" t="shared" si="9" ref="Z11:Z19">X11/V11*100</f>
        <v>55.98566820276497</v>
      </c>
      <c r="AA11" s="50">
        <v>13800</v>
      </c>
      <c r="AB11" s="50">
        <v>5400</v>
      </c>
      <c r="AC11" s="50">
        <v>9000</v>
      </c>
      <c r="AD11" s="49">
        <f aca="true" t="shared" si="10" ref="AD11:AD19">AC11/AB11*100</f>
        <v>166.66666666666669</v>
      </c>
      <c r="AE11" s="78">
        <f aca="true" t="shared" si="11" ref="AE11:AE19">AC11/AA11*100</f>
        <v>65.21739130434783</v>
      </c>
      <c r="AF11" s="124" t="s">
        <v>5</v>
      </c>
      <c r="AG11" s="124"/>
      <c r="AH11" s="125"/>
      <c r="AI11" s="47">
        <v>0</v>
      </c>
      <c r="AJ11" s="78"/>
      <c r="AK11" s="51"/>
      <c r="AL11" s="51"/>
      <c r="AM11" s="78"/>
      <c r="AN11" s="50">
        <v>59540</v>
      </c>
      <c r="AO11" s="47">
        <v>15043.5</v>
      </c>
      <c r="AP11" s="47">
        <v>6003.06</v>
      </c>
      <c r="AQ11" s="47">
        <f aca="true" t="shared" si="12" ref="AQ11:AQ19">AP11/AO11*100</f>
        <v>39.90467643832885</v>
      </c>
      <c r="AR11" s="49">
        <f aca="true" t="shared" si="13" ref="AR11:AR19">AP11/AN11*100</f>
        <v>10.082398387638564</v>
      </c>
      <c r="AS11" s="50">
        <v>0</v>
      </c>
      <c r="AT11" s="47">
        <v>0</v>
      </c>
      <c r="AU11" s="47">
        <v>0</v>
      </c>
      <c r="AV11" s="47">
        <v>0</v>
      </c>
      <c r="AW11" s="49">
        <v>0</v>
      </c>
      <c r="AX11" s="78"/>
      <c r="AY11" s="77"/>
      <c r="AZ11" s="47">
        <v>10648.59</v>
      </c>
      <c r="BA11" s="79"/>
      <c r="BB11" s="49">
        <v>0</v>
      </c>
      <c r="BC11" s="47">
        <v>0</v>
      </c>
      <c r="BD11" s="49"/>
      <c r="BE11" s="47"/>
      <c r="BF11" s="47">
        <v>0</v>
      </c>
      <c r="BG11" s="49">
        <v>0</v>
      </c>
      <c r="BH11" s="49"/>
      <c r="BI11" s="78"/>
      <c r="BJ11" s="78"/>
      <c r="BK11" s="47"/>
      <c r="BL11" s="47"/>
      <c r="BM11" s="49">
        <v>0</v>
      </c>
    </row>
    <row r="12" spans="1:65" s="23" customFormat="1" ht="24.75" customHeight="1">
      <c r="A12" s="149" t="s">
        <v>6</v>
      </c>
      <c r="B12" s="149"/>
      <c r="C12" s="150"/>
      <c r="D12" s="110">
        <f t="shared" si="0"/>
        <v>984540</v>
      </c>
      <c r="E12" s="111">
        <f t="shared" si="1"/>
        <v>398858.32999999996</v>
      </c>
      <c r="F12" s="49">
        <f t="shared" si="2"/>
        <v>40.512150852174614</v>
      </c>
      <c r="G12" s="102">
        <v>283000</v>
      </c>
      <c r="H12" s="47">
        <v>59970.27</v>
      </c>
      <c r="I12" s="47">
        <v>54517.09</v>
      </c>
      <c r="J12" s="75">
        <f t="shared" si="3"/>
        <v>90.90686101630024</v>
      </c>
      <c r="K12" s="49">
        <f t="shared" si="4"/>
        <v>19.263989399293287</v>
      </c>
      <c r="L12" s="50">
        <v>121400</v>
      </c>
      <c r="M12" s="91">
        <v>38130.3</v>
      </c>
      <c r="N12" s="91">
        <v>21387.9</v>
      </c>
      <c r="O12" s="76">
        <f t="shared" si="5"/>
        <v>56.091612182437586</v>
      </c>
      <c r="P12" s="49">
        <f t="shared" si="6"/>
        <v>17.617710049423398</v>
      </c>
      <c r="Q12" s="47">
        <v>0</v>
      </c>
      <c r="R12" s="47">
        <v>1422.3</v>
      </c>
      <c r="S12" s="47">
        <v>3287.06</v>
      </c>
      <c r="T12" s="47">
        <f t="shared" si="7"/>
        <v>231.10876748927797</v>
      </c>
      <c r="U12" s="49">
        <v>0</v>
      </c>
      <c r="V12" s="50">
        <v>434000</v>
      </c>
      <c r="W12" s="47">
        <v>202919.07</v>
      </c>
      <c r="X12" s="47">
        <v>260141.6</v>
      </c>
      <c r="Y12" s="47">
        <f t="shared" si="8"/>
        <v>128.19968078899632</v>
      </c>
      <c r="Z12" s="49">
        <f t="shared" si="9"/>
        <v>59.94046082949309</v>
      </c>
      <c r="AA12" s="50">
        <v>19200</v>
      </c>
      <c r="AB12" s="50">
        <v>4100</v>
      </c>
      <c r="AC12" s="50">
        <v>10800</v>
      </c>
      <c r="AD12" s="49">
        <f t="shared" si="10"/>
        <v>263.4146341463415</v>
      </c>
      <c r="AE12" s="78">
        <f t="shared" si="11"/>
        <v>56.25</v>
      </c>
      <c r="AF12" s="124" t="s">
        <v>6</v>
      </c>
      <c r="AG12" s="124"/>
      <c r="AH12" s="125"/>
      <c r="AI12" s="47">
        <v>0</v>
      </c>
      <c r="AJ12" s="78"/>
      <c r="AK12" s="78"/>
      <c r="AL12" s="78"/>
      <c r="AM12" s="78"/>
      <c r="AN12" s="50">
        <v>120940</v>
      </c>
      <c r="AO12" s="47">
        <v>13463</v>
      </c>
      <c r="AP12" s="47">
        <v>28754.72</v>
      </c>
      <c r="AQ12" s="47">
        <f t="shared" si="12"/>
        <v>213.58330238431256</v>
      </c>
      <c r="AR12" s="49">
        <f t="shared" si="13"/>
        <v>23.776021167521087</v>
      </c>
      <c r="AS12" s="50">
        <v>6000</v>
      </c>
      <c r="AT12" s="47">
        <v>1524.6</v>
      </c>
      <c r="AU12" s="47">
        <v>1524.6</v>
      </c>
      <c r="AV12" s="47">
        <f>AU12/AT12*100</f>
        <v>100</v>
      </c>
      <c r="AW12" s="49">
        <f aca="true" t="shared" si="14" ref="AW12:AW19">AU12/AS12*100</f>
        <v>25.41</v>
      </c>
      <c r="AX12" s="78"/>
      <c r="AY12" s="77"/>
      <c r="AZ12" s="47">
        <v>17965.75</v>
      </c>
      <c r="BA12" s="79"/>
      <c r="BB12" s="49">
        <v>0</v>
      </c>
      <c r="BC12" s="47">
        <v>0</v>
      </c>
      <c r="BD12" s="49">
        <v>2276.59</v>
      </c>
      <c r="BE12" s="47">
        <v>479.61</v>
      </c>
      <c r="BF12" s="47">
        <v>0</v>
      </c>
      <c r="BG12" s="49">
        <v>0</v>
      </c>
      <c r="BH12" s="49"/>
      <c r="BI12" s="78"/>
      <c r="BJ12" s="77"/>
      <c r="BK12" s="47">
        <v>0</v>
      </c>
      <c r="BL12" s="47">
        <v>0</v>
      </c>
      <c r="BM12" s="49">
        <v>0</v>
      </c>
    </row>
    <row r="13" spans="1:65" s="24" customFormat="1" ht="24.75" customHeight="1">
      <c r="A13" s="157" t="s">
        <v>7</v>
      </c>
      <c r="B13" s="157"/>
      <c r="C13" s="158"/>
      <c r="D13" s="110">
        <f t="shared" si="0"/>
        <v>876640</v>
      </c>
      <c r="E13" s="111">
        <f>I13+N13+S13+X13+AC13+AK13+AP13+AU13+BE13</f>
        <v>187408.68000000002</v>
      </c>
      <c r="F13" s="49">
        <f t="shared" si="2"/>
        <v>21.378066252965873</v>
      </c>
      <c r="G13" s="103">
        <v>297330</v>
      </c>
      <c r="H13" s="80">
        <v>70371.22</v>
      </c>
      <c r="I13" s="80">
        <v>63489.66</v>
      </c>
      <c r="J13" s="75">
        <f t="shared" si="3"/>
        <v>90.22105912047567</v>
      </c>
      <c r="K13" s="49">
        <f t="shared" si="4"/>
        <v>21.353264050045407</v>
      </c>
      <c r="L13" s="50">
        <v>19200</v>
      </c>
      <c r="M13" s="91">
        <v>5058.3</v>
      </c>
      <c r="N13" s="92">
        <v>9602.15</v>
      </c>
      <c r="O13" s="76">
        <f t="shared" si="5"/>
        <v>189.82958701540042</v>
      </c>
      <c r="P13" s="49">
        <f t="shared" si="6"/>
        <v>50.01119791666666</v>
      </c>
      <c r="Q13" s="47">
        <v>0</v>
      </c>
      <c r="R13" s="47">
        <v>1375.2</v>
      </c>
      <c r="S13" s="47">
        <v>5451.05</v>
      </c>
      <c r="T13" s="47">
        <f t="shared" si="7"/>
        <v>396.3823443862711</v>
      </c>
      <c r="U13" s="49">
        <v>0</v>
      </c>
      <c r="V13" s="50">
        <v>444000</v>
      </c>
      <c r="W13" s="47">
        <v>83649.48</v>
      </c>
      <c r="X13" s="47">
        <v>74714.42</v>
      </c>
      <c r="Y13" s="47">
        <f t="shared" si="8"/>
        <v>89.31845123245238</v>
      </c>
      <c r="Z13" s="49">
        <f t="shared" si="9"/>
        <v>16.827572072072073</v>
      </c>
      <c r="AA13" s="50">
        <v>22300</v>
      </c>
      <c r="AB13" s="50">
        <v>3200</v>
      </c>
      <c r="AC13" s="50">
        <v>11320</v>
      </c>
      <c r="AD13" s="49">
        <f t="shared" si="10"/>
        <v>353.75</v>
      </c>
      <c r="AE13" s="78">
        <f t="shared" si="11"/>
        <v>50.762331838565025</v>
      </c>
      <c r="AF13" s="127" t="s">
        <v>7</v>
      </c>
      <c r="AG13" s="127"/>
      <c r="AH13" s="128"/>
      <c r="AI13" s="47">
        <v>0</v>
      </c>
      <c r="AJ13" s="47">
        <v>5.89</v>
      </c>
      <c r="AK13" s="47">
        <v>284.14</v>
      </c>
      <c r="AL13" s="47">
        <f>AK13/AJ13*100</f>
        <v>4824.108658743634</v>
      </c>
      <c r="AM13" s="49">
        <v>0</v>
      </c>
      <c r="AN13" s="50">
        <v>93610</v>
      </c>
      <c r="AO13" s="47">
        <v>20594.91</v>
      </c>
      <c r="AP13" s="47">
        <v>21969.94</v>
      </c>
      <c r="AQ13" s="47">
        <f t="shared" si="12"/>
        <v>106.67655260450275</v>
      </c>
      <c r="AR13" s="49">
        <f t="shared" si="13"/>
        <v>23.46965067834633</v>
      </c>
      <c r="AS13" s="50">
        <v>200</v>
      </c>
      <c r="AT13" s="47">
        <v>53.97</v>
      </c>
      <c r="AU13" s="47">
        <v>53.97</v>
      </c>
      <c r="AV13" s="47">
        <f aca="true" t="shared" si="15" ref="AV13:AV19">AU13/AT13*100</f>
        <v>100</v>
      </c>
      <c r="AW13" s="49">
        <f t="shared" si="14"/>
        <v>26.985</v>
      </c>
      <c r="AX13" s="78"/>
      <c r="AY13" s="77"/>
      <c r="AZ13" s="77"/>
      <c r="BA13" s="79"/>
      <c r="BB13" s="49">
        <v>0</v>
      </c>
      <c r="BC13" s="47">
        <v>0</v>
      </c>
      <c r="BD13" s="49"/>
      <c r="BE13" s="47">
        <v>523.35</v>
      </c>
      <c r="BF13" s="47">
        <v>0</v>
      </c>
      <c r="BG13" s="49">
        <v>0</v>
      </c>
      <c r="BH13" s="49"/>
      <c r="BI13" s="78"/>
      <c r="BJ13" s="77"/>
      <c r="BK13" s="47"/>
      <c r="BL13" s="47"/>
      <c r="BM13" s="49">
        <v>0</v>
      </c>
    </row>
    <row r="14" spans="1:65" s="23" customFormat="1" ht="24.75" customHeight="1">
      <c r="A14" s="149" t="s">
        <v>8</v>
      </c>
      <c r="B14" s="149"/>
      <c r="C14" s="150"/>
      <c r="D14" s="110">
        <f t="shared" si="0"/>
        <v>453120</v>
      </c>
      <c r="E14" s="111">
        <f t="shared" si="1"/>
        <v>115164.98</v>
      </c>
      <c r="F14" s="49">
        <f t="shared" si="2"/>
        <v>25.41600017655367</v>
      </c>
      <c r="G14" s="104">
        <v>74200</v>
      </c>
      <c r="H14" s="47">
        <v>18697.03</v>
      </c>
      <c r="I14" s="47">
        <v>15959.93</v>
      </c>
      <c r="J14" s="75">
        <f t="shared" si="3"/>
        <v>85.36077655114208</v>
      </c>
      <c r="K14" s="49">
        <f t="shared" si="4"/>
        <v>21.50933962264151</v>
      </c>
      <c r="L14" s="50">
        <v>18900</v>
      </c>
      <c r="M14" s="91">
        <v>12551.38</v>
      </c>
      <c r="N14" s="91">
        <v>21073.57</v>
      </c>
      <c r="O14" s="76">
        <f t="shared" si="5"/>
        <v>167.89843029212724</v>
      </c>
      <c r="P14" s="49">
        <f t="shared" si="6"/>
        <v>111.50037037037038</v>
      </c>
      <c r="Q14" s="47">
        <v>0</v>
      </c>
      <c r="R14" s="47">
        <v>583.13</v>
      </c>
      <c r="S14" s="47">
        <v>862.1</v>
      </c>
      <c r="T14" s="47">
        <f t="shared" si="7"/>
        <v>147.8401042649152</v>
      </c>
      <c r="U14" s="49">
        <v>0</v>
      </c>
      <c r="V14" s="50">
        <v>256000</v>
      </c>
      <c r="W14" s="47">
        <v>19780.55</v>
      </c>
      <c r="X14" s="76">
        <v>43787.57</v>
      </c>
      <c r="Y14" s="47">
        <f t="shared" si="8"/>
        <v>221.36679718208038</v>
      </c>
      <c r="Z14" s="49">
        <f t="shared" si="9"/>
        <v>17.104519531250002</v>
      </c>
      <c r="AA14" s="50">
        <v>15300</v>
      </c>
      <c r="AB14" s="50">
        <v>4100</v>
      </c>
      <c r="AC14" s="81">
        <v>12700</v>
      </c>
      <c r="AD14" s="49">
        <f t="shared" si="10"/>
        <v>309.7560975609756</v>
      </c>
      <c r="AE14" s="78">
        <f t="shared" si="11"/>
        <v>83.00653594771242</v>
      </c>
      <c r="AF14" s="124" t="s">
        <v>8</v>
      </c>
      <c r="AG14" s="124"/>
      <c r="AH14" s="125"/>
      <c r="AI14" s="47">
        <v>0</v>
      </c>
      <c r="AJ14" s="47"/>
      <c r="AK14" s="49"/>
      <c r="AL14" s="49"/>
      <c r="AM14" s="49"/>
      <c r="AN14" s="50">
        <v>88720</v>
      </c>
      <c r="AO14" s="47">
        <v>19320.44</v>
      </c>
      <c r="AP14" s="47">
        <v>19658.49</v>
      </c>
      <c r="AQ14" s="47">
        <f t="shared" si="12"/>
        <v>101.74970135255721</v>
      </c>
      <c r="AR14" s="49">
        <f t="shared" si="13"/>
        <v>22.157901262398557</v>
      </c>
      <c r="AS14" s="50"/>
      <c r="AT14" s="47">
        <v>0</v>
      </c>
      <c r="AU14" s="47">
        <v>153.39</v>
      </c>
      <c r="AV14" s="47">
        <v>0</v>
      </c>
      <c r="AW14" s="49">
        <v>0</v>
      </c>
      <c r="AX14" s="78"/>
      <c r="AY14" s="77"/>
      <c r="AZ14" s="47">
        <v>969.93</v>
      </c>
      <c r="BA14" s="79"/>
      <c r="BB14" s="49">
        <v>0</v>
      </c>
      <c r="BC14" s="47">
        <v>0</v>
      </c>
      <c r="BD14" s="49"/>
      <c r="BE14" s="47"/>
      <c r="BF14" s="47">
        <v>0</v>
      </c>
      <c r="BG14" s="49">
        <v>0</v>
      </c>
      <c r="BH14" s="49"/>
      <c r="BI14" s="78"/>
      <c r="BJ14" s="77"/>
      <c r="BK14" s="50">
        <v>0</v>
      </c>
      <c r="BL14" s="50">
        <v>0</v>
      </c>
      <c r="BM14" s="49">
        <v>0</v>
      </c>
    </row>
    <row r="15" spans="1:65" s="23" customFormat="1" ht="24.75" customHeight="1">
      <c r="A15" s="149" t="s">
        <v>9</v>
      </c>
      <c r="B15" s="149"/>
      <c r="C15" s="150"/>
      <c r="D15" s="110">
        <f t="shared" si="0"/>
        <v>771380</v>
      </c>
      <c r="E15" s="111">
        <f>I15+N15+S15+X15+AC15+AK15+AP15+AU15+AZ15</f>
        <v>323287.68</v>
      </c>
      <c r="F15" s="49">
        <f>E15/D15*100</f>
        <v>41.91030101895304</v>
      </c>
      <c r="G15" s="101">
        <v>278000</v>
      </c>
      <c r="H15" s="47">
        <v>82428.41</v>
      </c>
      <c r="I15" s="47">
        <v>66188.91</v>
      </c>
      <c r="J15" s="75">
        <f t="shared" si="3"/>
        <v>80.29866159009981</v>
      </c>
      <c r="K15" s="49">
        <f t="shared" si="4"/>
        <v>23.808960431654675</v>
      </c>
      <c r="L15" s="50">
        <v>161200</v>
      </c>
      <c r="M15" s="91">
        <v>1271.1</v>
      </c>
      <c r="N15" s="91">
        <v>48710.91</v>
      </c>
      <c r="O15" s="76">
        <f t="shared" si="5"/>
        <v>3832.1855086145865</v>
      </c>
      <c r="P15" s="49">
        <f t="shared" si="6"/>
        <v>30.217686104218366</v>
      </c>
      <c r="Q15" s="47">
        <v>0</v>
      </c>
      <c r="R15" s="47">
        <v>-396.15</v>
      </c>
      <c r="S15" s="47">
        <v>1969.53</v>
      </c>
      <c r="T15" s="47">
        <f t="shared" si="7"/>
        <v>-497.1677394926164</v>
      </c>
      <c r="U15" s="49">
        <v>0</v>
      </c>
      <c r="V15" s="50">
        <v>283000</v>
      </c>
      <c r="W15" s="47">
        <v>211274.13</v>
      </c>
      <c r="X15" s="47">
        <v>161254.08</v>
      </c>
      <c r="Y15" s="47">
        <f t="shared" si="8"/>
        <v>76.32457414450127</v>
      </c>
      <c r="Z15" s="49">
        <f t="shared" si="9"/>
        <v>56.980240282685514</v>
      </c>
      <c r="AA15" s="50">
        <v>18400</v>
      </c>
      <c r="AB15" s="50">
        <v>5600</v>
      </c>
      <c r="AC15" s="50">
        <v>8940</v>
      </c>
      <c r="AD15" s="49">
        <f t="shared" si="10"/>
        <v>159.64285714285717</v>
      </c>
      <c r="AE15" s="78">
        <f t="shared" si="11"/>
        <v>48.58695652173913</v>
      </c>
      <c r="AF15" s="124" t="s">
        <v>9</v>
      </c>
      <c r="AG15" s="124"/>
      <c r="AH15" s="125"/>
      <c r="AI15" s="47">
        <v>0</v>
      </c>
      <c r="AJ15" s="47"/>
      <c r="AK15" s="47">
        <v>122.9</v>
      </c>
      <c r="AL15" s="47"/>
      <c r="AM15" s="49">
        <v>0</v>
      </c>
      <c r="AN15" s="50">
        <v>20280</v>
      </c>
      <c r="AO15" s="47">
        <v>28494.71</v>
      </c>
      <c r="AP15" s="47">
        <v>13726.97</v>
      </c>
      <c r="AQ15" s="47">
        <f t="shared" si="12"/>
        <v>48.17374874143306</v>
      </c>
      <c r="AR15" s="49">
        <f t="shared" si="13"/>
        <v>67.68722879684418</v>
      </c>
      <c r="AS15" s="50">
        <v>10500</v>
      </c>
      <c r="AT15" s="47">
        <v>3404.49</v>
      </c>
      <c r="AU15" s="47">
        <v>3404.49</v>
      </c>
      <c r="AV15" s="47">
        <f t="shared" si="15"/>
        <v>100</v>
      </c>
      <c r="AW15" s="49">
        <f t="shared" si="14"/>
        <v>32.42371428571428</v>
      </c>
      <c r="AX15" s="78"/>
      <c r="AY15" s="77"/>
      <c r="AZ15" s="47">
        <v>18969.89</v>
      </c>
      <c r="BA15" s="79"/>
      <c r="BB15" s="49">
        <v>0</v>
      </c>
      <c r="BC15" s="47">
        <v>0</v>
      </c>
      <c r="BD15" s="49"/>
      <c r="BE15" s="47"/>
      <c r="BF15" s="47">
        <v>0</v>
      </c>
      <c r="BG15" s="49">
        <v>0</v>
      </c>
      <c r="BH15" s="49"/>
      <c r="BI15" s="78"/>
      <c r="BJ15" s="47">
        <v>0</v>
      </c>
      <c r="BK15" s="47">
        <v>0</v>
      </c>
      <c r="BL15" s="47">
        <v>0</v>
      </c>
      <c r="BM15" s="49">
        <v>0</v>
      </c>
    </row>
    <row r="16" spans="1:65" s="23" customFormat="1" ht="26.25" customHeight="1">
      <c r="A16" s="149" t="s">
        <v>10</v>
      </c>
      <c r="B16" s="149"/>
      <c r="C16" s="150"/>
      <c r="D16" s="110">
        <f t="shared" si="0"/>
        <v>414460</v>
      </c>
      <c r="E16" s="111">
        <f t="shared" si="1"/>
        <v>147314.07</v>
      </c>
      <c r="F16" s="49">
        <f t="shared" si="2"/>
        <v>35.54361578921971</v>
      </c>
      <c r="G16" s="101">
        <v>117700</v>
      </c>
      <c r="H16" s="47">
        <v>30337.93</v>
      </c>
      <c r="I16" s="47">
        <v>28589.97</v>
      </c>
      <c r="J16" s="75">
        <f t="shared" si="3"/>
        <v>94.23836761440218</v>
      </c>
      <c r="K16" s="49">
        <f t="shared" si="4"/>
        <v>24.29054375531011</v>
      </c>
      <c r="L16" s="50">
        <v>5600</v>
      </c>
      <c r="M16" s="91">
        <v>3880.02</v>
      </c>
      <c r="N16" s="91">
        <v>6668.3</v>
      </c>
      <c r="O16" s="76">
        <f t="shared" si="5"/>
        <v>171.86251617259705</v>
      </c>
      <c r="P16" s="49">
        <f t="shared" si="6"/>
        <v>119.07678571428573</v>
      </c>
      <c r="Q16" s="47">
        <v>0</v>
      </c>
      <c r="R16" s="47">
        <v>-708.58</v>
      </c>
      <c r="S16" s="47">
        <v>1769.14</v>
      </c>
      <c r="T16" s="47">
        <f t="shared" si="7"/>
        <v>-249.67399587908213</v>
      </c>
      <c r="U16" s="49">
        <v>0</v>
      </c>
      <c r="V16" s="50">
        <v>230000</v>
      </c>
      <c r="W16" s="47">
        <v>111343.06</v>
      </c>
      <c r="X16" s="76">
        <v>88276.09</v>
      </c>
      <c r="Y16" s="47">
        <f t="shared" si="8"/>
        <v>79.28297461916351</v>
      </c>
      <c r="Z16" s="49">
        <f t="shared" si="9"/>
        <v>38.380908695652174</v>
      </c>
      <c r="AA16" s="50">
        <v>14700</v>
      </c>
      <c r="AB16" s="50">
        <v>3500</v>
      </c>
      <c r="AC16" s="50">
        <v>4000</v>
      </c>
      <c r="AD16" s="49">
        <f t="shared" si="10"/>
        <v>114.28571428571428</v>
      </c>
      <c r="AE16" s="78">
        <f t="shared" si="11"/>
        <v>27.2108843537415</v>
      </c>
      <c r="AF16" s="124" t="s">
        <v>10</v>
      </c>
      <c r="AG16" s="124"/>
      <c r="AH16" s="125"/>
      <c r="AI16" s="47">
        <v>0</v>
      </c>
      <c r="AJ16" s="47"/>
      <c r="AK16" s="48"/>
      <c r="AL16" s="48"/>
      <c r="AM16" s="49"/>
      <c r="AN16" s="50">
        <v>37760</v>
      </c>
      <c r="AO16" s="47">
        <v>18435.73</v>
      </c>
      <c r="AP16" s="47">
        <v>15077.25</v>
      </c>
      <c r="AQ16" s="47">
        <f t="shared" si="12"/>
        <v>81.78276639981166</v>
      </c>
      <c r="AR16" s="49">
        <f t="shared" si="13"/>
        <v>39.929157838983045</v>
      </c>
      <c r="AS16" s="50">
        <v>8700</v>
      </c>
      <c r="AT16" s="47">
        <v>2933.32</v>
      </c>
      <c r="AU16" s="47">
        <v>2933.32</v>
      </c>
      <c r="AV16" s="47">
        <f t="shared" si="15"/>
        <v>100</v>
      </c>
      <c r="AW16" s="49">
        <f t="shared" si="14"/>
        <v>33.71632183908046</v>
      </c>
      <c r="AX16" s="78"/>
      <c r="AY16" s="77"/>
      <c r="AZ16" s="77"/>
      <c r="BA16" s="79"/>
      <c r="BB16" s="49">
        <v>0</v>
      </c>
      <c r="BC16" s="47">
        <v>0</v>
      </c>
      <c r="BD16" s="49"/>
      <c r="BE16" s="47"/>
      <c r="BF16" s="47">
        <v>0</v>
      </c>
      <c r="BG16" s="49">
        <v>0</v>
      </c>
      <c r="BH16" s="49"/>
      <c r="BI16" s="78"/>
      <c r="BJ16" s="77"/>
      <c r="BK16" s="47">
        <v>0</v>
      </c>
      <c r="BL16" s="47">
        <v>0</v>
      </c>
      <c r="BM16" s="49">
        <v>0</v>
      </c>
    </row>
    <row r="17" spans="1:65" s="23" customFormat="1" ht="24.75" customHeight="1">
      <c r="A17" s="149" t="s">
        <v>11</v>
      </c>
      <c r="B17" s="149"/>
      <c r="C17" s="150"/>
      <c r="D17" s="110">
        <f t="shared" si="0"/>
        <v>4569750</v>
      </c>
      <c r="E17" s="111">
        <f>I17+N17+S17+X17+AP17+AU17+AZ17+BE17+BH17</f>
        <v>1486526.1400000001</v>
      </c>
      <c r="F17" s="49">
        <f t="shared" si="2"/>
        <v>32.529703813118886</v>
      </c>
      <c r="G17" s="101">
        <v>3083000</v>
      </c>
      <c r="H17" s="47">
        <v>767728.94</v>
      </c>
      <c r="I17" s="47">
        <v>764287.4</v>
      </c>
      <c r="J17" s="75">
        <f t="shared" si="3"/>
        <v>99.55172459696519</v>
      </c>
      <c r="K17" s="49">
        <f t="shared" si="4"/>
        <v>24.79037950048654</v>
      </c>
      <c r="L17" s="50">
        <v>31100</v>
      </c>
      <c r="M17" s="91">
        <v>8103.58</v>
      </c>
      <c r="N17" s="91">
        <v>246.9</v>
      </c>
      <c r="O17" s="76">
        <f t="shared" si="5"/>
        <v>3.046801537098418</v>
      </c>
      <c r="P17" s="49">
        <f t="shared" si="6"/>
        <v>0.7938906752411576</v>
      </c>
      <c r="Q17" s="47">
        <v>0</v>
      </c>
      <c r="R17" s="47">
        <v>4205.85</v>
      </c>
      <c r="S17" s="47">
        <v>4648.52</v>
      </c>
      <c r="T17" s="47">
        <f t="shared" si="7"/>
        <v>110.52510194134359</v>
      </c>
      <c r="U17" s="49">
        <v>0</v>
      </c>
      <c r="V17" s="50">
        <v>1297000</v>
      </c>
      <c r="W17" s="47">
        <v>499851.09</v>
      </c>
      <c r="X17" s="47">
        <v>474668.55</v>
      </c>
      <c r="Y17" s="47">
        <f t="shared" si="8"/>
        <v>94.96199158033245</v>
      </c>
      <c r="Z17" s="49">
        <f t="shared" si="9"/>
        <v>36.59742097147263</v>
      </c>
      <c r="AA17" s="50">
        <v>0</v>
      </c>
      <c r="AB17" s="50">
        <v>0</v>
      </c>
      <c r="AC17" s="50"/>
      <c r="AD17" s="49">
        <v>0</v>
      </c>
      <c r="AE17" s="78">
        <v>0</v>
      </c>
      <c r="AF17" s="124" t="s">
        <v>11</v>
      </c>
      <c r="AG17" s="124"/>
      <c r="AH17" s="125"/>
      <c r="AI17" s="47">
        <v>0</v>
      </c>
      <c r="AJ17" s="47"/>
      <c r="AK17" s="48"/>
      <c r="AL17" s="48"/>
      <c r="AM17" s="49"/>
      <c r="AN17" s="50">
        <v>58650</v>
      </c>
      <c r="AO17" s="47">
        <v>22368.64</v>
      </c>
      <c r="AP17" s="47">
        <v>19035.22</v>
      </c>
      <c r="AQ17" s="47">
        <f t="shared" si="12"/>
        <v>85.09779763096907</v>
      </c>
      <c r="AR17" s="49">
        <f t="shared" si="13"/>
        <v>32.45561807331628</v>
      </c>
      <c r="AS17" s="50">
        <v>100000</v>
      </c>
      <c r="AT17" s="47">
        <v>9625.8</v>
      </c>
      <c r="AU17" s="47">
        <v>25875.27</v>
      </c>
      <c r="AV17" s="47">
        <f t="shared" si="15"/>
        <v>268.8116312410398</v>
      </c>
      <c r="AW17" s="49">
        <f t="shared" si="14"/>
        <v>25.87527</v>
      </c>
      <c r="AX17" s="78"/>
      <c r="AY17" s="77"/>
      <c r="AZ17" s="47">
        <v>29408.08</v>
      </c>
      <c r="BA17" s="79"/>
      <c r="BB17" s="49">
        <v>0</v>
      </c>
      <c r="BC17" s="47">
        <v>0</v>
      </c>
      <c r="BD17" s="47">
        <v>54196.11</v>
      </c>
      <c r="BE17" s="47">
        <v>155356.2</v>
      </c>
      <c r="BF17" s="47">
        <f>BE17/BD17*100</f>
        <v>286.65562897410905</v>
      </c>
      <c r="BG17" s="49">
        <v>0</v>
      </c>
      <c r="BH17" s="50">
        <v>13000</v>
      </c>
      <c r="BI17" s="78"/>
      <c r="BJ17" s="77"/>
      <c r="BK17" s="47"/>
      <c r="BL17" s="47"/>
      <c r="BM17" s="49">
        <v>0</v>
      </c>
    </row>
    <row r="18" spans="1:65" s="23" customFormat="1" ht="27.75" customHeight="1">
      <c r="A18" s="149" t="s">
        <v>12</v>
      </c>
      <c r="B18" s="149"/>
      <c r="C18" s="150"/>
      <c r="D18" s="110">
        <f t="shared" si="0"/>
        <v>1660460</v>
      </c>
      <c r="E18" s="111">
        <f t="shared" si="1"/>
        <v>400953.31000000006</v>
      </c>
      <c r="F18" s="49">
        <f t="shared" si="2"/>
        <v>24.147122484130907</v>
      </c>
      <c r="G18" s="101">
        <v>495000</v>
      </c>
      <c r="H18" s="47">
        <v>116449.55</v>
      </c>
      <c r="I18" s="47">
        <v>110336.13</v>
      </c>
      <c r="J18" s="75">
        <f t="shared" si="3"/>
        <v>94.75015575414419</v>
      </c>
      <c r="K18" s="49">
        <f t="shared" si="4"/>
        <v>22.290127272727272</v>
      </c>
      <c r="L18" s="50">
        <v>452900</v>
      </c>
      <c r="M18" s="91">
        <v>262283.04</v>
      </c>
      <c r="N18" s="91">
        <v>44906.7</v>
      </c>
      <c r="O18" s="76">
        <f t="shared" si="5"/>
        <v>17.1214654214775</v>
      </c>
      <c r="P18" s="49">
        <f t="shared" si="6"/>
        <v>9.915367630823582</v>
      </c>
      <c r="Q18" s="47">
        <v>0</v>
      </c>
      <c r="R18" s="47">
        <v>1897.74</v>
      </c>
      <c r="S18" s="47">
        <v>7382.69</v>
      </c>
      <c r="T18" s="47">
        <f t="shared" si="7"/>
        <v>389.02536701550264</v>
      </c>
      <c r="U18" s="49">
        <v>0</v>
      </c>
      <c r="V18" s="50">
        <v>540000</v>
      </c>
      <c r="W18" s="47">
        <v>231491.12</v>
      </c>
      <c r="X18" s="47">
        <v>188226.89</v>
      </c>
      <c r="Y18" s="47">
        <f t="shared" si="8"/>
        <v>81.31063083542904</v>
      </c>
      <c r="Z18" s="49">
        <f t="shared" si="9"/>
        <v>34.85683148148148</v>
      </c>
      <c r="AA18" s="50">
        <v>45300</v>
      </c>
      <c r="AB18" s="50">
        <v>6200</v>
      </c>
      <c r="AC18" s="50">
        <v>20740</v>
      </c>
      <c r="AD18" s="49">
        <f t="shared" si="10"/>
        <v>334.51612903225805</v>
      </c>
      <c r="AE18" s="78">
        <f t="shared" si="11"/>
        <v>45.78366445916115</v>
      </c>
      <c r="AF18" s="124" t="s">
        <v>12</v>
      </c>
      <c r="AG18" s="124"/>
      <c r="AH18" s="125"/>
      <c r="AI18" s="47">
        <v>0</v>
      </c>
      <c r="AJ18" s="47"/>
      <c r="AK18" s="82"/>
      <c r="AL18" s="82"/>
      <c r="AM18" s="49"/>
      <c r="AN18" s="50">
        <v>127260</v>
      </c>
      <c r="AO18" s="47">
        <v>67864</v>
      </c>
      <c r="AP18" s="47">
        <v>29360.9</v>
      </c>
      <c r="AQ18" s="47">
        <f t="shared" si="12"/>
        <v>43.26432276317341</v>
      </c>
      <c r="AR18" s="49">
        <f t="shared" si="13"/>
        <v>23.071585730001573</v>
      </c>
      <c r="AS18" s="50">
        <v>0</v>
      </c>
      <c r="AT18" s="47"/>
      <c r="AU18" s="48"/>
      <c r="AV18" s="47">
        <v>0</v>
      </c>
      <c r="AW18" s="49">
        <v>0</v>
      </c>
      <c r="AX18" s="78"/>
      <c r="AY18" s="77"/>
      <c r="AZ18" s="77"/>
      <c r="BA18" s="79"/>
      <c r="BB18" s="49">
        <v>0</v>
      </c>
      <c r="BC18" s="47">
        <v>0</v>
      </c>
      <c r="BD18" s="47">
        <v>20167.03</v>
      </c>
      <c r="BE18" s="47">
        <v>0</v>
      </c>
      <c r="BF18" s="47">
        <v>0</v>
      </c>
      <c r="BG18" s="49">
        <v>0</v>
      </c>
      <c r="BH18" s="50"/>
      <c r="BI18" s="78"/>
      <c r="BJ18" s="77"/>
      <c r="BK18" s="47">
        <v>0</v>
      </c>
      <c r="BL18" s="47">
        <v>0</v>
      </c>
      <c r="BM18" s="49">
        <v>0</v>
      </c>
    </row>
    <row r="19" spans="1:65" s="25" customFormat="1" ht="24.75" customHeight="1">
      <c r="A19" s="155" t="s">
        <v>3</v>
      </c>
      <c r="B19" s="155"/>
      <c r="C19" s="156"/>
      <c r="D19" s="110">
        <f t="shared" si="0"/>
        <v>10587730</v>
      </c>
      <c r="E19" s="111">
        <f>SUM(E10:E18)</f>
        <v>3371734.2100000004</v>
      </c>
      <c r="F19" s="78">
        <f t="shared" si="2"/>
        <v>31.845676174212983</v>
      </c>
      <c r="G19" s="105">
        <f>G10+G11+G12+G13+G14+G15+G16+G17+G18</f>
        <v>4823530</v>
      </c>
      <c r="H19" s="84">
        <f>H10+H11+H12+H13+H14+H15+H16+H17+H18</f>
        <v>1184974.7</v>
      </c>
      <c r="I19" s="84">
        <f>I10+I11+I12+I13+I14+I15+I16+I17+I18</f>
        <v>1160168.87</v>
      </c>
      <c r="J19" s="85">
        <f t="shared" si="3"/>
        <v>97.906636318902</v>
      </c>
      <c r="K19" s="78">
        <f t="shared" si="4"/>
        <v>24.052278518014816</v>
      </c>
      <c r="L19" s="86">
        <f>L18+L17+L16+L15+L14+L13+L12+L11+L10</f>
        <v>847500</v>
      </c>
      <c r="M19" s="93">
        <f>M18+M17+M16+M15+M14+M13+M12+M11+M10</f>
        <v>331988.57999999996</v>
      </c>
      <c r="N19" s="93">
        <f>N18+N17+N16+N15+N14+N12+N11+N13+N10</f>
        <v>155514.58999999997</v>
      </c>
      <c r="O19" s="76">
        <f t="shared" si="5"/>
        <v>46.84335527444949</v>
      </c>
      <c r="P19" s="78">
        <f t="shared" si="6"/>
        <v>18.349804129793508</v>
      </c>
      <c r="Q19" s="51">
        <v>0</v>
      </c>
      <c r="R19" s="87">
        <f>SUM(R10:R18)</f>
        <v>8320.11</v>
      </c>
      <c r="S19" s="88">
        <f>SUM(S10:S18)</f>
        <v>29335.3</v>
      </c>
      <c r="T19" s="51">
        <f t="shared" si="7"/>
        <v>352.58307882948657</v>
      </c>
      <c r="U19" s="78">
        <v>0</v>
      </c>
      <c r="V19" s="83">
        <f>SUM(V10:V18)</f>
        <v>3919000</v>
      </c>
      <c r="W19" s="88">
        <f>SUM(W10:W18)</f>
        <v>1533382.69</v>
      </c>
      <c r="X19" s="87">
        <f>SUM(X10:X18)</f>
        <v>1456251.46</v>
      </c>
      <c r="Y19" s="51">
        <f t="shared" si="8"/>
        <v>94.96986430699828</v>
      </c>
      <c r="Z19" s="78">
        <f t="shared" si="9"/>
        <v>37.15875121204389</v>
      </c>
      <c r="AA19" s="77">
        <f>AA10+AA11+AA12+AA13+AA14+AA15+AA16+AA17+AA18</f>
        <v>171000</v>
      </c>
      <c r="AB19" s="77">
        <f>SUM(AB10:AB18)</f>
        <v>39700</v>
      </c>
      <c r="AC19" s="83">
        <f>AC10+AC11+AC12+AC13+AC14+AC15+AC16+AC17+AC18</f>
        <v>84300</v>
      </c>
      <c r="AD19" s="49">
        <f t="shared" si="10"/>
        <v>212.34256926952142</v>
      </c>
      <c r="AE19" s="78">
        <f t="shared" si="11"/>
        <v>49.29824561403508</v>
      </c>
      <c r="AF19" s="126" t="s">
        <v>3</v>
      </c>
      <c r="AG19" s="126"/>
      <c r="AH19" s="126"/>
      <c r="AI19" s="51">
        <v>0</v>
      </c>
      <c r="AJ19" s="51">
        <f>SUM(AJ10:AJ18)</f>
        <v>5.89</v>
      </c>
      <c r="AK19" s="51">
        <f>AK11+AK13+AK15+AK16+AK17</f>
        <v>407.03999999999996</v>
      </c>
      <c r="AL19" s="51">
        <f>AK19/AJ19*100</f>
        <v>6910.6960950764005</v>
      </c>
      <c r="AM19" s="78">
        <v>0</v>
      </c>
      <c r="AN19" s="83">
        <f>SUM(AN10:AN18)</f>
        <v>684300</v>
      </c>
      <c r="AO19" s="88">
        <f>SUM(AO10:AO18)</f>
        <v>213838.57</v>
      </c>
      <c r="AP19" s="87">
        <f>SUM(AP10:AP18)</f>
        <v>188605.21000000002</v>
      </c>
      <c r="AQ19" s="51">
        <f t="shared" si="12"/>
        <v>88.19980885581118</v>
      </c>
      <c r="AR19" s="78">
        <f t="shared" si="13"/>
        <v>27.56177261435043</v>
      </c>
      <c r="AS19" s="89">
        <f>SUM(AS10:AS18)</f>
        <v>142400</v>
      </c>
      <c r="AT19" s="88">
        <f>SUM(AT10:AT18)</f>
        <v>26966.45</v>
      </c>
      <c r="AU19" s="90">
        <f>AU10+AU11+AU12+AU13+AU14+AU15+AU16+AU17+AU18</f>
        <v>45327.16</v>
      </c>
      <c r="AV19" s="51">
        <f t="shared" si="15"/>
        <v>168.08723432264907</v>
      </c>
      <c r="AW19" s="78">
        <f t="shared" si="14"/>
        <v>31.830870786516858</v>
      </c>
      <c r="AX19" s="85"/>
      <c r="AY19" s="83"/>
      <c r="AZ19" s="87">
        <f>AZ10+AZ11+AZ12+AZ13+AZ14+AZ15+AZ16:BA16+AZ17+AZ18</f>
        <v>79826.53</v>
      </c>
      <c r="BA19" s="87"/>
      <c r="BB19" s="78">
        <v>0</v>
      </c>
      <c r="BC19" s="51">
        <f>SUM(BC10:BC18)</f>
        <v>0</v>
      </c>
      <c r="BD19" s="51">
        <f>BD10+BD11+BD12+BD13+BD14+BD15+BD16+BD17+BD18</f>
        <v>76639.73</v>
      </c>
      <c r="BE19" s="87">
        <f>BE10+BE11+BE12+BE13+BE14+BE15+BE16+BE17+BE18</f>
        <v>158998.05000000002</v>
      </c>
      <c r="BF19" s="87">
        <f>BF10+BF11+BF12+BF13+BF14+BF15+BF16+BF17+BF18</f>
        <v>286.65562897410905</v>
      </c>
      <c r="BG19" s="78">
        <v>0</v>
      </c>
      <c r="BH19" s="106">
        <f>BH17</f>
        <v>13000</v>
      </c>
      <c r="BI19" s="85"/>
      <c r="BJ19" s="87">
        <f>BJ10+BJ11+BJ12+BJ13+BJ15+BJ14+BJ16+BJ17+BJ18</f>
        <v>3739.22</v>
      </c>
      <c r="BK19" s="87">
        <f>BK10+BK11+BK12+BK13+BK14+BK15+BK16+BK17+BK18</f>
        <v>0</v>
      </c>
      <c r="BL19" s="87">
        <f>BL10+BL11+BL12+BL13+BL14+BL15+BL16+BL17+BL18</f>
        <v>0</v>
      </c>
      <c r="BM19" s="78">
        <v>0</v>
      </c>
    </row>
    <row r="20" spans="1:65" s="25" customFormat="1" ht="24.75" customHeight="1">
      <c r="A20" s="28"/>
      <c r="B20" s="28"/>
      <c r="C20" s="28"/>
      <c r="D20" s="29"/>
      <c r="E20" s="30"/>
      <c r="F20" s="31"/>
      <c r="G20" s="31"/>
      <c r="H20" s="32"/>
      <c r="I20" s="33"/>
      <c r="J20" s="33"/>
      <c r="K20" s="34"/>
      <c r="L20" s="34"/>
      <c r="M20" s="32"/>
      <c r="N20" s="35"/>
      <c r="O20" s="35"/>
      <c r="P20" s="34"/>
      <c r="Q20" s="34"/>
      <c r="R20" s="32"/>
      <c r="S20" s="33"/>
      <c r="T20" s="33"/>
      <c r="U20" s="34"/>
      <c r="V20" s="34"/>
      <c r="W20" s="32"/>
      <c r="X20" s="33"/>
      <c r="Y20" s="33"/>
      <c r="Z20" s="34"/>
      <c r="AA20" s="34"/>
      <c r="AB20" s="32"/>
      <c r="AC20" s="32"/>
      <c r="AD20" s="32"/>
      <c r="AE20" s="34"/>
      <c r="AF20" s="34"/>
      <c r="AG20" s="34"/>
      <c r="AH20" s="34"/>
      <c r="AI20" s="34"/>
      <c r="AJ20" s="34"/>
      <c r="AK20" s="36"/>
      <c r="AL20" s="36"/>
      <c r="AM20" s="34"/>
      <c r="AN20" s="34"/>
      <c r="AO20" s="32"/>
      <c r="AP20" s="33"/>
      <c r="AQ20" s="33"/>
      <c r="AR20" s="34"/>
      <c r="AS20" s="34"/>
      <c r="AT20" s="37"/>
      <c r="AU20" s="37"/>
      <c r="AV20" s="38"/>
      <c r="AW20" s="34"/>
      <c r="AX20" s="34"/>
      <c r="AY20" s="32"/>
      <c r="AZ20" s="32"/>
      <c r="BA20" s="33"/>
      <c r="BB20" s="34"/>
      <c r="BC20" s="34"/>
      <c r="BD20" s="32"/>
      <c r="BE20" s="32"/>
      <c r="BF20" s="33"/>
      <c r="BG20" s="34"/>
      <c r="BH20" s="34"/>
      <c r="BI20" s="34"/>
      <c r="BJ20" s="32"/>
      <c r="BK20" s="32"/>
      <c r="BL20" s="33"/>
      <c r="BM20" s="34"/>
    </row>
    <row r="21" spans="1:65" s="25" customFormat="1" ht="24.75" customHeight="1">
      <c r="A21" s="28"/>
      <c r="B21" s="28"/>
      <c r="C21" s="28"/>
      <c r="D21" s="29"/>
      <c r="E21" s="30"/>
      <c r="F21" s="31"/>
      <c r="G21" s="31"/>
      <c r="H21" s="32"/>
      <c r="I21" s="33"/>
      <c r="J21" s="33"/>
      <c r="K21" s="34"/>
      <c r="L21" s="34"/>
      <c r="M21" s="32"/>
      <c r="N21" s="35"/>
      <c r="O21" s="35"/>
      <c r="P21" s="34"/>
      <c r="Q21" s="34"/>
      <c r="R21" s="32"/>
      <c r="S21" s="33"/>
      <c r="T21" s="33"/>
      <c r="U21" s="34"/>
      <c r="V21" s="34"/>
      <c r="W21" s="32"/>
      <c r="X21" s="33"/>
      <c r="Y21" s="33"/>
      <c r="Z21" s="34"/>
      <c r="AA21" s="34"/>
      <c r="AB21" s="32"/>
      <c r="AC21" s="32"/>
      <c r="AD21" s="32"/>
      <c r="AE21" s="34"/>
      <c r="AF21" s="34"/>
      <c r="AG21" s="34"/>
      <c r="AH21" s="34"/>
      <c r="AI21" s="34"/>
      <c r="AJ21" s="34"/>
      <c r="AK21" s="36"/>
      <c r="AL21" s="36"/>
      <c r="AM21" s="34"/>
      <c r="AN21" s="34"/>
      <c r="AO21" s="32"/>
      <c r="AP21" s="33"/>
      <c r="AQ21" s="33"/>
      <c r="AR21" s="34"/>
      <c r="AS21" s="34"/>
      <c r="AT21" s="37"/>
      <c r="AU21" s="37"/>
      <c r="AV21" s="38"/>
      <c r="AW21" s="34"/>
      <c r="AX21" s="34"/>
      <c r="AY21" s="32"/>
      <c r="AZ21" s="32"/>
      <c r="BA21" s="33"/>
      <c r="BB21" s="34"/>
      <c r="BC21" s="34"/>
      <c r="BD21" s="32"/>
      <c r="BE21" s="32"/>
      <c r="BF21" s="33"/>
      <c r="BG21" s="34"/>
      <c r="BH21" s="34"/>
      <c r="BI21" s="34"/>
      <c r="BJ21" s="32"/>
      <c r="BK21" s="32"/>
      <c r="BL21" s="33"/>
      <c r="BM21" s="34"/>
    </row>
    <row r="22" spans="9:10" ht="12.75">
      <c r="I22" s="39"/>
      <c r="J22" s="39"/>
    </row>
  </sheetData>
  <mergeCells count="72">
    <mergeCell ref="E8:E9"/>
    <mergeCell ref="L8:L9"/>
    <mergeCell ref="M8:N8"/>
    <mergeCell ref="O8:P8"/>
    <mergeCell ref="H8:I8"/>
    <mergeCell ref="J8:K8"/>
    <mergeCell ref="Y8:Z8"/>
    <mergeCell ref="BC7:BG7"/>
    <mergeCell ref="BI7:BM7"/>
    <mergeCell ref="AX7:BB7"/>
    <mergeCell ref="AA8:AA9"/>
    <mergeCell ref="AB8:AC8"/>
    <mergeCell ref="AD8:AE8"/>
    <mergeCell ref="AL8:AM8"/>
    <mergeCell ref="AN8:AN9"/>
    <mergeCell ref="AO8:AP8"/>
    <mergeCell ref="Q8:Q9"/>
    <mergeCell ref="R8:S8"/>
    <mergeCell ref="T8:U8"/>
    <mergeCell ref="W8:X8"/>
    <mergeCell ref="V8:V9"/>
    <mergeCell ref="A6:C9"/>
    <mergeCell ref="A19:C19"/>
    <mergeCell ref="A16:C16"/>
    <mergeCell ref="A12:C12"/>
    <mergeCell ref="A13:C13"/>
    <mergeCell ref="A14:C14"/>
    <mergeCell ref="A17:C17"/>
    <mergeCell ref="A18:C18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M6"/>
    <mergeCell ref="AF19:AH19"/>
    <mergeCell ref="AF12:AH12"/>
    <mergeCell ref="AF13:AH13"/>
    <mergeCell ref="AF14:AH14"/>
    <mergeCell ref="AF15:AH15"/>
    <mergeCell ref="AF10:AH10"/>
    <mergeCell ref="AF16:AH16"/>
    <mergeCell ref="AF17:AH17"/>
    <mergeCell ref="AF18:AH18"/>
    <mergeCell ref="AQ8:AR8"/>
    <mergeCell ref="AS8:AS9"/>
    <mergeCell ref="AT8:AU8"/>
    <mergeCell ref="AV8:AW8"/>
    <mergeCell ref="AX8:AX9"/>
    <mergeCell ref="AY8:AZ8"/>
    <mergeCell ref="BA8:BB8"/>
    <mergeCell ref="BC8:BC9"/>
    <mergeCell ref="BL8:BM8"/>
    <mergeCell ref="BD8:BE8"/>
    <mergeCell ref="BF8:BG8"/>
    <mergeCell ref="BI8:BI9"/>
    <mergeCell ref="BJ8:BK8"/>
    <mergeCell ref="BH7:BH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7">
      <selection activeCell="A25" sqref="A25:IV40"/>
    </sheetView>
  </sheetViews>
  <sheetFormatPr defaultColWidth="9.00390625" defaultRowHeight="12.75"/>
  <cols>
    <col min="2" max="2" width="4.125" style="0" customWidth="1"/>
    <col min="3" max="3" width="7.625" style="0" customWidth="1"/>
    <col min="4" max="4" width="12.375" style="0" customWidth="1"/>
    <col min="5" max="5" width="11.00390625" style="0" customWidth="1"/>
    <col min="6" max="6" width="5.375" style="0" customWidth="1"/>
    <col min="7" max="7" width="10.375" style="0" customWidth="1"/>
    <col min="8" max="8" width="11.75390625" style="0" customWidth="1"/>
    <col min="9" max="9" width="10.75390625" style="0" customWidth="1"/>
    <col min="11" max="11" width="8.75390625" style="0" customWidth="1"/>
    <col min="12" max="12" width="11.75390625" style="0" customWidth="1"/>
    <col min="13" max="13" width="12.125" style="0" customWidth="1"/>
    <col min="14" max="14" width="7.25390625" style="0" customWidth="1"/>
    <col min="15" max="16" width="11.125" style="0" customWidth="1"/>
    <col min="17" max="17" width="5.00390625" style="0" customWidth="1"/>
    <col min="18" max="18" width="9.75390625" style="0" customWidth="1"/>
    <col min="19" max="19" width="10.00390625" style="0" customWidth="1"/>
    <col min="20" max="20" width="6.875" style="0" customWidth="1"/>
    <col min="21" max="21" width="11.375" style="0" customWidth="1"/>
    <col min="22" max="22" width="10.375" style="0" customWidth="1"/>
    <col min="23" max="23" width="5.375" style="0" customWidth="1"/>
    <col min="24" max="24" width="2.875" style="0" customWidth="1"/>
    <col min="25" max="25" width="12.75390625" style="0" customWidth="1"/>
    <col min="26" max="26" width="11.125" style="0" customWidth="1"/>
    <col min="27" max="27" width="4.875" style="0" customWidth="1"/>
    <col min="28" max="28" width="10.625" style="0" customWidth="1"/>
    <col min="29" max="29" width="10.875" style="0" customWidth="1"/>
    <col min="30" max="30" width="11.00390625" style="0" customWidth="1"/>
    <col min="31" max="31" width="11.375" style="0" customWidth="1"/>
  </cols>
  <sheetData>
    <row r="1" spans="4:24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4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2.75" customHeight="1">
      <c r="A3" s="1"/>
      <c r="B3" s="192" t="s">
        <v>54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27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7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94" t="s">
        <v>44</v>
      </c>
      <c r="AA5" s="195"/>
    </row>
    <row r="6" spans="1:31" ht="22.5" customHeight="1">
      <c r="A6" s="167"/>
      <c r="B6" s="167"/>
      <c r="C6" s="167"/>
      <c r="D6" s="169" t="s">
        <v>16</v>
      </c>
      <c r="E6" s="169"/>
      <c r="F6" s="169"/>
      <c r="G6" s="171" t="s">
        <v>17</v>
      </c>
      <c r="H6" s="172"/>
      <c r="I6" s="172"/>
      <c r="J6" s="172"/>
      <c r="K6" s="172"/>
      <c r="L6" s="172"/>
      <c r="M6" s="172"/>
      <c r="N6" s="172"/>
      <c r="O6" s="94"/>
      <c r="P6" s="94"/>
      <c r="Q6" s="94"/>
      <c r="R6" s="94"/>
      <c r="S6" s="94"/>
      <c r="T6" s="94"/>
      <c r="U6" s="196" t="s">
        <v>49</v>
      </c>
      <c r="V6" s="183"/>
      <c r="W6" s="184"/>
      <c r="X6" s="185"/>
      <c r="Y6" s="169" t="s">
        <v>45</v>
      </c>
      <c r="Z6" s="170"/>
      <c r="AA6" s="170"/>
      <c r="AB6" s="169" t="s">
        <v>46</v>
      </c>
      <c r="AC6" s="170"/>
      <c r="AD6" s="169" t="s">
        <v>47</v>
      </c>
      <c r="AE6" s="170"/>
    </row>
    <row r="7" spans="1:31" ht="12.75" customHeight="1">
      <c r="A7" s="167"/>
      <c r="B7" s="167"/>
      <c r="C7" s="167"/>
      <c r="D7" s="169"/>
      <c r="E7" s="169"/>
      <c r="F7" s="169"/>
      <c r="G7" s="199" t="s">
        <v>18</v>
      </c>
      <c r="H7" s="200"/>
      <c r="I7" s="200"/>
      <c r="J7" s="200"/>
      <c r="K7" s="201"/>
      <c r="L7" s="207" t="s">
        <v>19</v>
      </c>
      <c r="M7" s="208"/>
      <c r="N7" s="209"/>
      <c r="O7" s="175" t="s">
        <v>51</v>
      </c>
      <c r="P7" s="176"/>
      <c r="Q7" s="177"/>
      <c r="R7" s="175" t="s">
        <v>52</v>
      </c>
      <c r="S7" s="176"/>
      <c r="T7" s="177"/>
      <c r="U7" s="197"/>
      <c r="V7" s="186"/>
      <c r="W7" s="187"/>
      <c r="X7" s="188"/>
      <c r="Y7" s="169"/>
      <c r="Z7" s="170"/>
      <c r="AA7" s="170"/>
      <c r="AB7" s="169"/>
      <c r="AC7" s="170"/>
      <c r="AD7" s="169"/>
      <c r="AE7" s="170"/>
    </row>
    <row r="8" spans="1:31" ht="50.25" customHeight="1">
      <c r="A8" s="167"/>
      <c r="B8" s="167"/>
      <c r="C8" s="167"/>
      <c r="D8" s="169"/>
      <c r="E8" s="169"/>
      <c r="F8" s="169"/>
      <c r="G8" s="202"/>
      <c r="H8" s="203"/>
      <c r="I8" s="203"/>
      <c r="J8" s="203"/>
      <c r="K8" s="204"/>
      <c r="L8" s="210"/>
      <c r="M8" s="211"/>
      <c r="N8" s="212"/>
      <c r="O8" s="178"/>
      <c r="P8" s="179"/>
      <c r="Q8" s="180"/>
      <c r="R8" s="178"/>
      <c r="S8" s="179"/>
      <c r="T8" s="180"/>
      <c r="U8" s="197"/>
      <c r="V8" s="186"/>
      <c r="W8" s="187"/>
      <c r="X8" s="188"/>
      <c r="Y8" s="170"/>
      <c r="Z8" s="170"/>
      <c r="AA8" s="170"/>
      <c r="AB8" s="170"/>
      <c r="AC8" s="170"/>
      <c r="AD8" s="170"/>
      <c r="AE8" s="170"/>
    </row>
    <row r="9" spans="1:31" ht="23.25" customHeight="1">
      <c r="A9" s="168"/>
      <c r="B9" s="168"/>
      <c r="C9" s="168"/>
      <c r="D9" s="65"/>
      <c r="E9" s="65"/>
      <c r="F9" s="65"/>
      <c r="G9" s="173" t="s">
        <v>20</v>
      </c>
      <c r="H9" s="213" t="s">
        <v>21</v>
      </c>
      <c r="I9" s="213"/>
      <c r="J9" s="205" t="s">
        <v>22</v>
      </c>
      <c r="K9" s="206"/>
      <c r="L9" s="174"/>
      <c r="M9" s="181"/>
      <c r="N9" s="182"/>
      <c r="O9" s="174"/>
      <c r="P9" s="181"/>
      <c r="Q9" s="182"/>
      <c r="R9" s="174"/>
      <c r="S9" s="181"/>
      <c r="T9" s="182"/>
      <c r="U9" s="197"/>
      <c r="V9" s="186"/>
      <c r="W9" s="187"/>
      <c r="X9" s="188"/>
      <c r="Y9" s="40"/>
      <c r="Z9" s="40"/>
      <c r="AA9" s="40"/>
      <c r="AB9" s="40"/>
      <c r="AC9" s="40"/>
      <c r="AD9" s="40"/>
      <c r="AE9" s="40"/>
    </row>
    <row r="10" spans="1:31" ht="56.25">
      <c r="A10" s="168"/>
      <c r="B10" s="168"/>
      <c r="C10" s="168"/>
      <c r="D10" s="10" t="s">
        <v>20</v>
      </c>
      <c r="E10" s="10" t="s">
        <v>21</v>
      </c>
      <c r="F10" s="11" t="s">
        <v>22</v>
      </c>
      <c r="G10" s="174"/>
      <c r="H10" s="12" t="s">
        <v>55</v>
      </c>
      <c r="I10" s="66" t="s">
        <v>56</v>
      </c>
      <c r="J10" s="66" t="s">
        <v>57</v>
      </c>
      <c r="K10" s="66" t="s">
        <v>58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198"/>
      <c r="V10" s="189"/>
      <c r="W10" s="190"/>
      <c r="X10" s="191"/>
      <c r="Y10" s="40" t="s">
        <v>20</v>
      </c>
      <c r="Z10" s="40" t="s">
        <v>21</v>
      </c>
      <c r="AA10" s="41" t="s">
        <v>22</v>
      </c>
      <c r="AB10" s="40" t="s">
        <v>20</v>
      </c>
      <c r="AC10" s="40" t="s">
        <v>21</v>
      </c>
      <c r="AD10" s="40" t="s">
        <v>48</v>
      </c>
      <c r="AE10" s="40" t="s">
        <v>59</v>
      </c>
    </row>
    <row r="11" spans="1:31" ht="15.75" customHeight="1">
      <c r="A11" s="161" t="s">
        <v>38</v>
      </c>
      <c r="B11" s="162"/>
      <c r="C11" s="163"/>
      <c r="D11" s="53">
        <f>G11+L11</f>
        <v>3559349</v>
      </c>
      <c r="E11" s="70">
        <f>I11+M11</f>
        <v>578093.1</v>
      </c>
      <c r="F11" s="20">
        <f aca="true" t="shared" si="0" ref="F11:F19">E11/D11*100</f>
        <v>16.241540236711824</v>
      </c>
      <c r="G11" s="61">
        <v>443140</v>
      </c>
      <c r="H11" s="70">
        <v>128545.18</v>
      </c>
      <c r="I11" s="70">
        <v>118126.1</v>
      </c>
      <c r="J11" s="45">
        <f>I11/H11*100</f>
        <v>91.89461635200948</v>
      </c>
      <c r="K11" s="45">
        <f>I11/G11*100</f>
        <v>26.656609649320757</v>
      </c>
      <c r="L11" s="53">
        <v>3116209</v>
      </c>
      <c r="M11" s="72">
        <v>459967</v>
      </c>
      <c r="N11" s="20">
        <f aca="true" t="shared" si="1" ref="N11:N19">M11/L11*100</f>
        <v>14.760466964828098</v>
      </c>
      <c r="O11" s="61">
        <v>1300900</v>
      </c>
      <c r="P11" s="61">
        <v>413936</v>
      </c>
      <c r="Q11" s="20">
        <f aca="true" t="shared" si="2" ref="Q11:Q19">P11/O11*100</f>
        <v>31.81920209086017</v>
      </c>
      <c r="R11" s="61">
        <v>475130</v>
      </c>
      <c r="S11" s="53"/>
      <c r="T11" s="20">
        <f aca="true" t="shared" si="3" ref="T11:T20">S11/R11*100</f>
        <v>0</v>
      </c>
      <c r="U11" s="45"/>
      <c r="V11" s="161" t="s">
        <v>38</v>
      </c>
      <c r="W11" s="162"/>
      <c r="X11" s="163"/>
      <c r="Y11" s="56">
        <v>3583329.51</v>
      </c>
      <c r="Z11" s="74">
        <v>566472.85</v>
      </c>
      <c r="AA11" s="42">
        <f>Z11/Y11*100</f>
        <v>15.80856151853029</v>
      </c>
      <c r="AB11" s="43">
        <f aca="true" t="shared" si="4" ref="AB11:AB22">D11-Y11</f>
        <v>-23980.509999999776</v>
      </c>
      <c r="AC11" s="26">
        <f aca="true" t="shared" si="5" ref="AC11:AC22">E11-Z11</f>
        <v>11620.25</v>
      </c>
      <c r="AD11" s="43">
        <v>23980.51</v>
      </c>
      <c r="AE11" s="43">
        <v>35600.76</v>
      </c>
    </row>
    <row r="12" spans="1:31" ht="15.75" customHeight="1">
      <c r="A12" s="161" t="s">
        <v>39</v>
      </c>
      <c r="B12" s="162"/>
      <c r="C12" s="163"/>
      <c r="D12" s="53">
        <f aca="true" t="shared" si="6" ref="D12:D22">G12+L12</f>
        <v>4692567</v>
      </c>
      <c r="E12" s="70">
        <f aca="true" t="shared" si="7" ref="E12:E20">I12+M12</f>
        <v>948753.92</v>
      </c>
      <c r="F12" s="20">
        <f t="shared" si="0"/>
        <v>20.218228530354494</v>
      </c>
      <c r="G12" s="61">
        <v>414240</v>
      </c>
      <c r="H12" s="70">
        <v>133632.47</v>
      </c>
      <c r="I12" s="70">
        <v>194094.92</v>
      </c>
      <c r="J12" s="45">
        <f aca="true" t="shared" si="8" ref="J12:J22">I12/H12*100</f>
        <v>145.24532847443442</v>
      </c>
      <c r="K12" s="45">
        <f aca="true" t="shared" si="9" ref="K12:K22">I12/G12*100</f>
        <v>46.855668211664735</v>
      </c>
      <c r="L12" s="53">
        <v>4278327</v>
      </c>
      <c r="M12" s="72">
        <v>754659</v>
      </c>
      <c r="N12" s="20">
        <f t="shared" si="1"/>
        <v>17.63911454173559</v>
      </c>
      <c r="O12" s="61">
        <v>2004300</v>
      </c>
      <c r="P12" s="61">
        <v>639916</v>
      </c>
      <c r="Q12" s="20">
        <f t="shared" si="2"/>
        <v>31.927156613281443</v>
      </c>
      <c r="R12" s="61">
        <v>63940</v>
      </c>
      <c r="S12" s="53"/>
      <c r="T12" s="20">
        <f t="shared" si="3"/>
        <v>0</v>
      </c>
      <c r="U12" s="45"/>
      <c r="V12" s="161" t="s">
        <v>39</v>
      </c>
      <c r="W12" s="162"/>
      <c r="X12" s="163"/>
      <c r="Y12" s="56">
        <v>4746692.59</v>
      </c>
      <c r="Z12" s="74">
        <v>702558.94</v>
      </c>
      <c r="AA12" s="42">
        <f aca="true" t="shared" si="10" ref="AA12:AA22">Z12/Y12*100</f>
        <v>14.801020430101202</v>
      </c>
      <c r="AB12" s="43">
        <f t="shared" si="4"/>
        <v>-54125.58999999985</v>
      </c>
      <c r="AC12" s="26">
        <f t="shared" si="5"/>
        <v>246194.9800000001</v>
      </c>
      <c r="AD12" s="43">
        <v>54125.59</v>
      </c>
      <c r="AE12" s="43">
        <v>300320.57</v>
      </c>
    </row>
    <row r="13" spans="1:31" ht="14.25" customHeight="1">
      <c r="A13" s="161" t="s">
        <v>23</v>
      </c>
      <c r="B13" s="162"/>
      <c r="C13" s="163"/>
      <c r="D13" s="53">
        <f t="shared" si="6"/>
        <v>5233915</v>
      </c>
      <c r="E13" s="70">
        <f t="shared" si="7"/>
        <v>1222752.33</v>
      </c>
      <c r="F13" s="20">
        <f t="shared" si="0"/>
        <v>23.362097588516438</v>
      </c>
      <c r="G13" s="61">
        <v>984540</v>
      </c>
      <c r="H13" s="70">
        <v>323806.13</v>
      </c>
      <c r="I13" s="70">
        <v>398858.33</v>
      </c>
      <c r="J13" s="45">
        <f t="shared" si="8"/>
        <v>123.1781282213527</v>
      </c>
      <c r="K13" s="45">
        <f t="shared" si="9"/>
        <v>40.51215085217462</v>
      </c>
      <c r="L13" s="53">
        <v>4249375</v>
      </c>
      <c r="M13" s="72">
        <v>823894</v>
      </c>
      <c r="N13" s="20">
        <f t="shared" si="1"/>
        <v>19.388592440064713</v>
      </c>
      <c r="O13" s="61">
        <v>2232100</v>
      </c>
      <c r="P13" s="61">
        <v>709138</v>
      </c>
      <c r="Q13" s="20">
        <f t="shared" si="2"/>
        <v>31.76999238385377</v>
      </c>
      <c r="R13" s="61">
        <v>453820</v>
      </c>
      <c r="S13" s="53"/>
      <c r="T13" s="20">
        <f t="shared" si="3"/>
        <v>0</v>
      </c>
      <c r="U13" s="45"/>
      <c r="V13" s="161" t="s">
        <v>23</v>
      </c>
      <c r="W13" s="162"/>
      <c r="X13" s="163"/>
      <c r="Y13" s="56">
        <v>5405332.69</v>
      </c>
      <c r="Z13" s="74">
        <v>1012374.81</v>
      </c>
      <c r="AA13" s="42">
        <f t="shared" si="10"/>
        <v>18.729185936564434</v>
      </c>
      <c r="AB13" s="43">
        <f t="shared" si="4"/>
        <v>-171417.6900000004</v>
      </c>
      <c r="AC13" s="26">
        <f t="shared" si="5"/>
        <v>210377.52000000002</v>
      </c>
      <c r="AD13" s="43">
        <v>171417.69</v>
      </c>
      <c r="AE13" s="43">
        <v>381795.21</v>
      </c>
    </row>
    <row r="14" spans="1:31" ht="13.5" customHeight="1">
      <c r="A14" s="161" t="s">
        <v>24</v>
      </c>
      <c r="B14" s="162"/>
      <c r="C14" s="163"/>
      <c r="D14" s="53">
        <f t="shared" si="6"/>
        <v>6222084</v>
      </c>
      <c r="E14" s="70">
        <f t="shared" si="7"/>
        <v>1876796.68</v>
      </c>
      <c r="F14" s="20">
        <f t="shared" si="0"/>
        <v>30.16347384574043</v>
      </c>
      <c r="G14" s="61">
        <v>876640</v>
      </c>
      <c r="H14" s="70">
        <v>184308.97</v>
      </c>
      <c r="I14" s="70">
        <v>187408.68</v>
      </c>
      <c r="J14" s="45">
        <f t="shared" si="8"/>
        <v>101.68180094544503</v>
      </c>
      <c r="K14" s="45">
        <f t="shared" si="9"/>
        <v>21.37806625296587</v>
      </c>
      <c r="L14" s="53">
        <v>5345444</v>
      </c>
      <c r="M14" s="72">
        <v>1689388</v>
      </c>
      <c r="N14" s="20">
        <f t="shared" si="1"/>
        <v>31.604259627450965</v>
      </c>
      <c r="O14" s="61">
        <v>2615800</v>
      </c>
      <c r="P14" s="61">
        <v>832125</v>
      </c>
      <c r="Q14" s="20">
        <f t="shared" si="2"/>
        <v>31.81149170425874</v>
      </c>
      <c r="R14" s="61">
        <v>479520</v>
      </c>
      <c r="S14" s="53"/>
      <c r="T14" s="20">
        <f t="shared" si="3"/>
        <v>0</v>
      </c>
      <c r="U14" s="45"/>
      <c r="V14" s="161" t="s">
        <v>24</v>
      </c>
      <c r="W14" s="162"/>
      <c r="X14" s="163"/>
      <c r="Y14" s="56">
        <v>6277930.28</v>
      </c>
      <c r="Z14" s="74">
        <v>1107327.3</v>
      </c>
      <c r="AA14" s="42">
        <f t="shared" si="10"/>
        <v>17.638413467694644</v>
      </c>
      <c r="AB14" s="43">
        <f t="shared" si="4"/>
        <v>-55846.28000000026</v>
      </c>
      <c r="AC14" s="26">
        <f t="shared" si="5"/>
        <v>769469.3799999999</v>
      </c>
      <c r="AD14" s="43">
        <v>55846.28</v>
      </c>
      <c r="AE14" s="43">
        <v>825315.66</v>
      </c>
    </row>
    <row r="15" spans="1:31" ht="15" customHeight="1">
      <c r="A15" s="161" t="s">
        <v>25</v>
      </c>
      <c r="B15" s="162"/>
      <c r="C15" s="163"/>
      <c r="D15" s="53">
        <f t="shared" si="6"/>
        <v>3664086</v>
      </c>
      <c r="E15" s="70">
        <f t="shared" si="7"/>
        <v>1431370.98</v>
      </c>
      <c r="F15" s="20">
        <f t="shared" si="0"/>
        <v>39.064884939927715</v>
      </c>
      <c r="G15" s="61">
        <v>453120</v>
      </c>
      <c r="H15" s="70">
        <v>75032.53</v>
      </c>
      <c r="I15" s="70">
        <v>115164.98</v>
      </c>
      <c r="J15" s="45">
        <f t="shared" si="8"/>
        <v>153.48673435375295</v>
      </c>
      <c r="K15" s="45">
        <f t="shared" si="9"/>
        <v>25.41600017655367</v>
      </c>
      <c r="L15" s="53">
        <v>3210966</v>
      </c>
      <c r="M15" s="72">
        <v>1316206</v>
      </c>
      <c r="N15" s="20">
        <f>M15/L15*100</f>
        <v>40.99096658139638</v>
      </c>
      <c r="O15" s="61">
        <v>1655700</v>
      </c>
      <c r="P15" s="61">
        <v>527668</v>
      </c>
      <c r="Q15" s="20">
        <f>P15/O15*100</f>
        <v>31.869783173280187</v>
      </c>
      <c r="R15" s="61">
        <v>0</v>
      </c>
      <c r="S15" s="53"/>
      <c r="T15" s="20">
        <v>0</v>
      </c>
      <c r="U15" s="45"/>
      <c r="V15" s="161" t="s">
        <v>25</v>
      </c>
      <c r="W15" s="162"/>
      <c r="X15" s="163"/>
      <c r="Y15" s="56">
        <v>3906087.04</v>
      </c>
      <c r="Z15" s="74">
        <v>496871.28</v>
      </c>
      <c r="AA15" s="42">
        <f t="shared" si="10"/>
        <v>12.72043543607262</v>
      </c>
      <c r="AB15" s="43">
        <f t="shared" si="4"/>
        <v>-242001.04000000004</v>
      </c>
      <c r="AC15" s="26">
        <f t="shared" si="5"/>
        <v>934499.7</v>
      </c>
      <c r="AD15" s="43">
        <v>242001.04</v>
      </c>
      <c r="AE15" s="43">
        <v>1176500.74</v>
      </c>
    </row>
    <row r="16" spans="1:31" ht="13.5" customHeight="1">
      <c r="A16" s="161" t="s">
        <v>26</v>
      </c>
      <c r="B16" s="162"/>
      <c r="C16" s="163"/>
      <c r="D16" s="53">
        <f t="shared" si="6"/>
        <v>7527715</v>
      </c>
      <c r="E16" s="70">
        <f t="shared" si="7"/>
        <v>4087917.68</v>
      </c>
      <c r="F16" s="20">
        <f t="shared" si="0"/>
        <v>54.3048943803</v>
      </c>
      <c r="G16" s="61">
        <v>771380</v>
      </c>
      <c r="H16" s="70">
        <v>332076.69</v>
      </c>
      <c r="I16" s="70">
        <v>323287.68</v>
      </c>
      <c r="J16" s="45">
        <f t="shared" si="8"/>
        <v>97.35331919864655</v>
      </c>
      <c r="K16" s="45">
        <f t="shared" si="9"/>
        <v>41.91030101895304</v>
      </c>
      <c r="L16" s="53">
        <v>6756335</v>
      </c>
      <c r="M16" s="72">
        <v>3764630</v>
      </c>
      <c r="N16" s="20">
        <f t="shared" si="1"/>
        <v>55.7200020425275</v>
      </c>
      <c r="O16" s="61">
        <v>2137600</v>
      </c>
      <c r="P16" s="61">
        <v>679979</v>
      </c>
      <c r="Q16" s="20">
        <f t="shared" si="2"/>
        <v>31.81039483532934</v>
      </c>
      <c r="R16" s="61">
        <v>335810</v>
      </c>
      <c r="S16" s="53"/>
      <c r="T16" s="20">
        <f t="shared" si="3"/>
        <v>0</v>
      </c>
      <c r="U16" s="45"/>
      <c r="V16" s="161" t="s">
        <v>26</v>
      </c>
      <c r="W16" s="162"/>
      <c r="X16" s="163"/>
      <c r="Y16" s="56">
        <v>7602299.03</v>
      </c>
      <c r="Z16" s="74">
        <v>980017.27</v>
      </c>
      <c r="AA16" s="42">
        <f t="shared" si="10"/>
        <v>12.89106448105607</v>
      </c>
      <c r="AB16" s="43">
        <f t="shared" si="4"/>
        <v>-74584.03000000026</v>
      </c>
      <c r="AC16" s="26">
        <f t="shared" si="5"/>
        <v>3107900.41</v>
      </c>
      <c r="AD16" s="43">
        <v>74584.03</v>
      </c>
      <c r="AE16" s="43">
        <v>3182484.44</v>
      </c>
    </row>
    <row r="17" spans="1:31" ht="13.5" customHeight="1">
      <c r="A17" s="161" t="s">
        <v>27</v>
      </c>
      <c r="B17" s="162"/>
      <c r="C17" s="163"/>
      <c r="D17" s="53">
        <f t="shared" si="6"/>
        <v>2874088</v>
      </c>
      <c r="E17" s="70">
        <f t="shared" si="7"/>
        <v>606194.0700000001</v>
      </c>
      <c r="F17" s="20">
        <f t="shared" si="0"/>
        <v>21.091701785053207</v>
      </c>
      <c r="G17" s="61">
        <v>414460</v>
      </c>
      <c r="H17" s="70">
        <v>169721.48</v>
      </c>
      <c r="I17" s="70">
        <v>147314.07</v>
      </c>
      <c r="J17" s="45">
        <f t="shared" si="8"/>
        <v>86.7975402995543</v>
      </c>
      <c r="K17" s="45">
        <f t="shared" si="9"/>
        <v>35.54361578921971</v>
      </c>
      <c r="L17" s="53">
        <v>2459628</v>
      </c>
      <c r="M17" s="72">
        <v>458880</v>
      </c>
      <c r="N17" s="20">
        <f t="shared" si="1"/>
        <v>18.656479760354006</v>
      </c>
      <c r="O17" s="61">
        <v>1296400</v>
      </c>
      <c r="P17" s="61">
        <v>412850</v>
      </c>
      <c r="Q17" s="20">
        <f t="shared" si="2"/>
        <v>31.845880900956498</v>
      </c>
      <c r="R17" s="61">
        <v>207580</v>
      </c>
      <c r="S17" s="53"/>
      <c r="T17" s="20">
        <f t="shared" si="3"/>
        <v>0</v>
      </c>
      <c r="U17" s="45"/>
      <c r="V17" s="161" t="s">
        <v>27</v>
      </c>
      <c r="W17" s="162"/>
      <c r="X17" s="163"/>
      <c r="Y17" s="56">
        <v>2903449.22</v>
      </c>
      <c r="Z17" s="74">
        <v>482527.05</v>
      </c>
      <c r="AA17" s="42">
        <f t="shared" si="10"/>
        <v>16.619097268041767</v>
      </c>
      <c r="AB17" s="43">
        <f t="shared" si="4"/>
        <v>-29361.220000000205</v>
      </c>
      <c r="AC17" s="26">
        <f t="shared" si="5"/>
        <v>123667.02000000008</v>
      </c>
      <c r="AD17" s="43">
        <v>29361.22</v>
      </c>
      <c r="AE17" s="43">
        <v>153028.24</v>
      </c>
    </row>
    <row r="18" spans="1:31" ht="14.25" customHeight="1">
      <c r="A18" s="161" t="s">
        <v>28</v>
      </c>
      <c r="B18" s="162"/>
      <c r="C18" s="163"/>
      <c r="D18" s="53">
        <f t="shared" si="6"/>
        <v>10881445</v>
      </c>
      <c r="E18" s="70">
        <f t="shared" si="7"/>
        <v>3040683.83</v>
      </c>
      <c r="F18" s="20">
        <f t="shared" si="0"/>
        <v>27.943750393444986</v>
      </c>
      <c r="G18" s="61">
        <v>4569750</v>
      </c>
      <c r="H18" s="70">
        <v>1366080.01</v>
      </c>
      <c r="I18" s="70">
        <v>1486526.14</v>
      </c>
      <c r="J18" s="45">
        <f t="shared" si="8"/>
        <v>108.81691622147373</v>
      </c>
      <c r="K18" s="45">
        <f t="shared" si="9"/>
        <v>32.52970381311888</v>
      </c>
      <c r="L18" s="53">
        <v>6311695</v>
      </c>
      <c r="M18" s="72">
        <v>1554157.69</v>
      </c>
      <c r="N18" s="20">
        <f t="shared" si="1"/>
        <v>24.623459942218375</v>
      </c>
      <c r="O18" s="61">
        <v>1651900</v>
      </c>
      <c r="P18" s="61">
        <v>493437</v>
      </c>
      <c r="Q18" s="20">
        <f t="shared" si="2"/>
        <v>29.870875961014587</v>
      </c>
      <c r="R18" s="61">
        <v>422140</v>
      </c>
      <c r="S18" s="53"/>
      <c r="T18" s="20">
        <f t="shared" si="3"/>
        <v>0</v>
      </c>
      <c r="U18" s="45"/>
      <c r="V18" s="161" t="s">
        <v>28</v>
      </c>
      <c r="W18" s="162"/>
      <c r="X18" s="163"/>
      <c r="Y18" s="56">
        <v>11398942.6</v>
      </c>
      <c r="Z18" s="74">
        <v>3058929.92</v>
      </c>
      <c r="AA18" s="42">
        <f t="shared" si="10"/>
        <v>26.8352076797018</v>
      </c>
      <c r="AB18" s="43">
        <f t="shared" si="4"/>
        <v>-517497.5999999996</v>
      </c>
      <c r="AC18" s="26">
        <f t="shared" si="5"/>
        <v>-18246.08999999985</v>
      </c>
      <c r="AD18" s="43">
        <v>517497.6</v>
      </c>
      <c r="AE18" s="43">
        <v>499251.51</v>
      </c>
    </row>
    <row r="19" spans="1:31" ht="14.25" customHeight="1">
      <c r="A19" s="161" t="s">
        <v>29</v>
      </c>
      <c r="B19" s="162"/>
      <c r="C19" s="163"/>
      <c r="D19" s="53">
        <f t="shared" si="6"/>
        <v>7720533</v>
      </c>
      <c r="E19" s="70">
        <f t="shared" si="7"/>
        <v>2223461.31</v>
      </c>
      <c r="F19" s="20">
        <f t="shared" si="0"/>
        <v>28.799323958591977</v>
      </c>
      <c r="G19" s="61">
        <v>1660460</v>
      </c>
      <c r="H19" s="70">
        <v>706352.48</v>
      </c>
      <c r="I19" s="70">
        <v>400953.31</v>
      </c>
      <c r="J19" s="45">
        <f t="shared" si="8"/>
        <v>56.76391339349443</v>
      </c>
      <c r="K19" s="45">
        <f t="shared" si="9"/>
        <v>24.147122484130904</v>
      </c>
      <c r="L19" s="53">
        <v>6060073</v>
      </c>
      <c r="M19" s="72">
        <v>1822508</v>
      </c>
      <c r="N19" s="20">
        <f t="shared" si="1"/>
        <v>30.074027161058954</v>
      </c>
      <c r="O19" s="61">
        <v>3047500</v>
      </c>
      <c r="P19" s="61">
        <v>965227</v>
      </c>
      <c r="Q19" s="20">
        <f t="shared" si="2"/>
        <v>31.672748154224774</v>
      </c>
      <c r="R19" s="61">
        <v>538660</v>
      </c>
      <c r="S19" s="53"/>
      <c r="T19" s="20">
        <f t="shared" si="3"/>
        <v>0</v>
      </c>
      <c r="U19" s="45"/>
      <c r="V19" s="161" t="s">
        <v>29</v>
      </c>
      <c r="W19" s="162"/>
      <c r="X19" s="163"/>
      <c r="Y19" s="56">
        <v>7908583.1</v>
      </c>
      <c r="Z19" s="74">
        <v>1283635.46</v>
      </c>
      <c r="AA19" s="42">
        <f t="shared" si="10"/>
        <v>16.2309157502562</v>
      </c>
      <c r="AB19" s="43">
        <f t="shared" si="4"/>
        <v>-188050.09999999963</v>
      </c>
      <c r="AC19" s="26">
        <f t="shared" si="5"/>
        <v>939825.8500000001</v>
      </c>
      <c r="AD19" s="43">
        <v>188050.1</v>
      </c>
      <c r="AE19" s="43">
        <v>1127875.95</v>
      </c>
    </row>
    <row r="20" spans="1:31" ht="13.5" customHeight="1">
      <c r="A20" s="161" t="s">
        <v>36</v>
      </c>
      <c r="B20" s="162"/>
      <c r="C20" s="163"/>
      <c r="D20" s="55">
        <f t="shared" si="6"/>
        <v>52375782</v>
      </c>
      <c r="E20" s="60">
        <f t="shared" si="7"/>
        <v>16016023.899999999</v>
      </c>
      <c r="F20" s="20">
        <f>E20/D20*100</f>
        <v>30.57906400328304</v>
      </c>
      <c r="G20" s="62">
        <f>SUM(G11:G19)</f>
        <v>10587730</v>
      </c>
      <c r="H20" s="60">
        <f>SUM(H11:H19)</f>
        <v>3419555.94</v>
      </c>
      <c r="I20" s="60">
        <f>SUM(I11:I19)</f>
        <v>3371734.21</v>
      </c>
      <c r="J20" s="46">
        <f t="shared" si="8"/>
        <v>98.60152221987045</v>
      </c>
      <c r="K20" s="45">
        <f t="shared" si="9"/>
        <v>31.84567617421298</v>
      </c>
      <c r="L20" s="54">
        <f>SUM(L11:L19)</f>
        <v>41788052</v>
      </c>
      <c r="M20" s="71">
        <f>SUM(M11:M19)</f>
        <v>12644289.69</v>
      </c>
      <c r="N20" s="20">
        <f>M20/L20*100</f>
        <v>30.2581457733421</v>
      </c>
      <c r="O20" s="62">
        <f>O11+O12+O13+O14+O15+O16+O17+O18+O19</f>
        <v>17942200</v>
      </c>
      <c r="P20" s="107">
        <f>SUM(P11:P19)</f>
        <v>5674276</v>
      </c>
      <c r="Q20" s="20">
        <f>P20/O20*100</f>
        <v>31.625307933252333</v>
      </c>
      <c r="R20" s="62">
        <f>R11+R12+R13+R14+R15+R16+R17+R18+R19</f>
        <v>2976600</v>
      </c>
      <c r="S20" s="95">
        <f>SUM(S11:S19)</f>
        <v>0</v>
      </c>
      <c r="T20" s="20">
        <f t="shared" si="3"/>
        <v>0</v>
      </c>
      <c r="U20" s="46"/>
      <c r="V20" s="161" t="s">
        <v>36</v>
      </c>
      <c r="W20" s="162"/>
      <c r="X20" s="163"/>
      <c r="Y20" s="57">
        <f>Y11+Y12+Y13+Y14+Y15+Y16+Y17+Y18+Y19</f>
        <v>53732646.06</v>
      </c>
      <c r="Z20" s="73">
        <f>SUM(Z11:Z19)</f>
        <v>9690714.880000003</v>
      </c>
      <c r="AA20" s="42">
        <f t="shared" si="10"/>
        <v>18.035059857612385</v>
      </c>
      <c r="AB20" s="44">
        <f t="shared" si="4"/>
        <v>-1356864.0600000024</v>
      </c>
      <c r="AC20" s="27">
        <f t="shared" si="5"/>
        <v>6325309.019999996</v>
      </c>
      <c r="AD20" s="44">
        <f>SUM(AD11:AD19)</f>
        <v>1356864.06</v>
      </c>
      <c r="AE20" s="44">
        <f>SUM(AE11:AE19)</f>
        <v>7682173.080000001</v>
      </c>
    </row>
    <row r="21" spans="1:31" ht="15.75" customHeight="1">
      <c r="A21" s="161" t="s">
        <v>30</v>
      </c>
      <c r="B21" s="162"/>
      <c r="C21" s="163"/>
      <c r="D21" s="72">
        <f t="shared" si="6"/>
        <v>260401198.46</v>
      </c>
      <c r="E21" s="70">
        <f>I21+M21+U21</f>
        <v>117992571.27999999</v>
      </c>
      <c r="F21" s="45">
        <f>E21/D21*100</f>
        <v>45.311838800206104</v>
      </c>
      <c r="G21" s="97">
        <v>44971200</v>
      </c>
      <c r="H21" s="70">
        <v>12828469.45</v>
      </c>
      <c r="I21" s="70">
        <v>12212773.96</v>
      </c>
      <c r="J21" s="45">
        <f t="shared" si="8"/>
        <v>95.2005537963845</v>
      </c>
      <c r="K21" s="45">
        <f t="shared" si="9"/>
        <v>27.15687809086705</v>
      </c>
      <c r="L21" s="72">
        <v>215429998.46</v>
      </c>
      <c r="M21" s="72">
        <v>107200862.46</v>
      </c>
      <c r="N21" s="45">
        <f>M21/L21*100</f>
        <v>49.761343929037125</v>
      </c>
      <c r="O21" s="97">
        <v>38072600</v>
      </c>
      <c r="P21" s="108">
        <v>15012300</v>
      </c>
      <c r="Q21" s="45">
        <f>P21/O21*100</f>
        <v>39.4307192048875</v>
      </c>
      <c r="R21" s="97">
        <v>0</v>
      </c>
      <c r="S21" s="98">
        <v>0</v>
      </c>
      <c r="T21" s="45">
        <v>0</v>
      </c>
      <c r="U21" s="70">
        <v>-1421065.14</v>
      </c>
      <c r="V21" s="161" t="s">
        <v>30</v>
      </c>
      <c r="W21" s="162"/>
      <c r="X21" s="163"/>
      <c r="Y21" s="99">
        <v>264988614.46</v>
      </c>
      <c r="Z21" s="74">
        <v>109737398.74</v>
      </c>
      <c r="AA21" s="100">
        <f t="shared" si="10"/>
        <v>41.412118389926086</v>
      </c>
      <c r="AB21" s="43">
        <f t="shared" si="4"/>
        <v>-4587416</v>
      </c>
      <c r="AC21" s="26">
        <f t="shared" si="5"/>
        <v>8255172.539999992</v>
      </c>
      <c r="AD21" s="43">
        <v>6048359.46</v>
      </c>
      <c r="AE21" s="43">
        <v>14303532</v>
      </c>
    </row>
    <row r="22" spans="1:31" ht="27.75" customHeight="1">
      <c r="A22" s="164" t="s">
        <v>31</v>
      </c>
      <c r="B22" s="165"/>
      <c r="C22" s="166"/>
      <c r="D22" s="55">
        <f t="shared" si="6"/>
        <v>270988928.46000004</v>
      </c>
      <c r="E22" s="60">
        <f>E20+E21-M20</f>
        <v>121364305.48999998</v>
      </c>
      <c r="F22" s="20">
        <f>E22/D22*100</f>
        <v>44.78570625733673</v>
      </c>
      <c r="G22" s="62">
        <f>G20+G21</f>
        <v>55558930</v>
      </c>
      <c r="H22" s="60">
        <f>SUM(H20:H21)</f>
        <v>16248025.389999999</v>
      </c>
      <c r="I22" s="60">
        <f>SUM(I20:I21)</f>
        <v>15584508.170000002</v>
      </c>
      <c r="J22" s="46">
        <f t="shared" si="8"/>
        <v>95.91632088162316</v>
      </c>
      <c r="K22" s="45">
        <f t="shared" si="9"/>
        <v>28.050410924040474</v>
      </c>
      <c r="L22" s="54">
        <f>L21</f>
        <v>215429998.46</v>
      </c>
      <c r="M22" s="71">
        <f>M21</f>
        <v>107200862.46</v>
      </c>
      <c r="N22" s="20">
        <f>M22/L22*100</f>
        <v>49.761343929037125</v>
      </c>
      <c r="O22" s="62">
        <f>O21</f>
        <v>38072600</v>
      </c>
      <c r="P22" s="109">
        <f>P21</f>
        <v>15012300</v>
      </c>
      <c r="Q22" s="20">
        <f>P22/O22*100</f>
        <v>39.4307192048875</v>
      </c>
      <c r="R22" s="62">
        <f>R21</f>
        <v>0</v>
      </c>
      <c r="S22" s="96">
        <f>S21</f>
        <v>0</v>
      </c>
      <c r="T22" s="20">
        <v>0</v>
      </c>
      <c r="U22" s="52">
        <f>U21</f>
        <v>-1421065.14</v>
      </c>
      <c r="V22" s="164" t="s">
        <v>31</v>
      </c>
      <c r="W22" s="165"/>
      <c r="X22" s="166"/>
      <c r="Y22" s="58">
        <f>Y20+Y21-L20</f>
        <v>276933208.52</v>
      </c>
      <c r="Z22" s="73">
        <f>Z20+Z21-M20</f>
        <v>106783823.93</v>
      </c>
      <c r="AA22" s="42">
        <f t="shared" si="10"/>
        <v>38.559414560889735</v>
      </c>
      <c r="AB22" s="44">
        <f t="shared" si="4"/>
        <v>-5944280.059999943</v>
      </c>
      <c r="AC22" s="27">
        <f t="shared" si="5"/>
        <v>14580481.559999973</v>
      </c>
      <c r="AD22" s="44">
        <f>SUM(AD20:AD21)</f>
        <v>7405223.52</v>
      </c>
      <c r="AE22" s="44">
        <f>SUM(AE20:AE21)</f>
        <v>21985705.080000002</v>
      </c>
    </row>
    <row r="23" spans="1:27" ht="12.75">
      <c r="A23" s="1"/>
      <c r="B23" s="1"/>
      <c r="C23" s="1"/>
      <c r="D23" s="13"/>
      <c r="E23" s="14"/>
      <c r="F23" s="13"/>
      <c r="G23" s="15"/>
      <c r="H23" s="8"/>
      <c r="I23" s="8"/>
      <c r="J23" s="21"/>
      <c r="K23" s="21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  <c r="Z23" s="1"/>
      <c r="AA23" s="1"/>
    </row>
    <row r="24" spans="1:27" ht="12.75" customHeight="1">
      <c r="A24" s="16"/>
      <c r="B24" s="16"/>
      <c r="C24" s="16"/>
      <c r="D24" s="17"/>
      <c r="E24" s="17"/>
      <c r="F24" s="18"/>
      <c r="G24" s="18"/>
      <c r="H24" s="19"/>
      <c r="I24" s="19"/>
      <c r="J24" s="21"/>
      <c r="K24" s="21"/>
      <c r="L24" s="18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"/>
      <c r="Z24" s="1"/>
      <c r="AA24" s="1"/>
    </row>
  </sheetData>
  <mergeCells count="41">
    <mergeCell ref="V22:X22"/>
    <mergeCell ref="V18:X18"/>
    <mergeCell ref="V19:X19"/>
    <mergeCell ref="V20:X20"/>
    <mergeCell ref="V21:X21"/>
    <mergeCell ref="V14:X14"/>
    <mergeCell ref="V15:X15"/>
    <mergeCell ref="V16:X16"/>
    <mergeCell ref="V17:X17"/>
    <mergeCell ref="B3:AE3"/>
    <mergeCell ref="Z5:AA5"/>
    <mergeCell ref="Y6:AA8"/>
    <mergeCell ref="AB6:AC8"/>
    <mergeCell ref="U6:U10"/>
    <mergeCell ref="O7:Q9"/>
    <mergeCell ref="G7:K8"/>
    <mergeCell ref="J9:K9"/>
    <mergeCell ref="L7:N9"/>
    <mergeCell ref="H9:I9"/>
    <mergeCell ref="V11:X11"/>
    <mergeCell ref="V6:X10"/>
    <mergeCell ref="V12:X12"/>
    <mergeCell ref="V13:X13"/>
    <mergeCell ref="AD6:AE8"/>
    <mergeCell ref="G6:N6"/>
    <mergeCell ref="G9:G10"/>
    <mergeCell ref="R7:T9"/>
    <mergeCell ref="A6:C10"/>
    <mergeCell ref="D6:F8"/>
    <mergeCell ref="A15:C15"/>
    <mergeCell ref="A17:C17"/>
    <mergeCell ref="A16:C16"/>
    <mergeCell ref="A14:C14"/>
    <mergeCell ref="A11:C11"/>
    <mergeCell ref="A12:C12"/>
    <mergeCell ref="A13:C13"/>
    <mergeCell ref="A22:C22"/>
    <mergeCell ref="A18:C18"/>
    <mergeCell ref="A19:C19"/>
    <mergeCell ref="A20:C20"/>
    <mergeCell ref="A21:C21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2011-05-04T04:40:18Z</cp:lastPrinted>
  <dcterms:created xsi:type="dcterms:W3CDTF">2006-06-07T06:53:09Z</dcterms:created>
  <dcterms:modified xsi:type="dcterms:W3CDTF">2011-06-08T04:08:32Z</dcterms:modified>
  <cp:category/>
  <cp:version/>
  <cp:contentType/>
  <cp:contentStatus/>
</cp:coreProperties>
</file>