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<sst xmlns="http://schemas.openxmlformats.org/spreadsheetml/2006/main" count="255" uniqueCount="97">
  <si>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</si>
  <si>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</si>
  <si>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</si>
  <si>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</si>
  <si>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</si>
  <si>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</si>
  <si>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</si>
  <si>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</si>
  <si>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</si>
  <si>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</si>
  <si>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</si>
  <si>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</si>
  <si>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</si>
  <si>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</si>
  <si>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</si>
  <si>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</si>
  <si>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</si>
  <si>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</si>
  <si>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</si>
  <si>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</si>
  <si>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</si>
  <si>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</si>
  <si>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</si>
  <si>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</si>
  <si>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</si>
  <si>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</si>
  <si>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</si>
  <si>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</si>
  <si>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</si>
  <si>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</si>
  <si>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</si>
  <si>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</si>
  <si>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</si>
  <si>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</si>
  <si>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</si>
  <si>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</si>
  <si>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</si>
  <si>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</si>
  <si>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</si>
  <si>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</si>
  <si>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</si>
  <si>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</si>
  <si>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</si>
  <si>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</si>
  <si>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</si>
  <si>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</si>
  <si>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</si>
  <si>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</si>
  <si>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</si>
  <si>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</si>
  <si>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</si>
  <si>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</si>
  <si>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</si>
  <si>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</si>
  <si>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</si>
  <si>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</si>
  <si>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</si>
  <si>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</si>
  <si>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</si>
  <si>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</si>
  <si>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</si>
  <si>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>На 01.01.2011 г.</t>
  </si>
  <si>
    <t>Прочие безвозмездные поступления учреждениям, находящимися в ведении органов власти поселений</t>
  </si>
  <si>
    <t>Всего расходов</t>
  </si>
  <si>
    <t>Прфицит (+) Дефицит (-)</t>
  </si>
  <si>
    <t>Остатки на счетах</t>
  </si>
  <si>
    <t>от возмещения коммунальных услуг</t>
  </si>
  <si>
    <t>испол-нено</t>
  </si>
  <si>
    <t>Возврат остатков субсидий, субвенций и иных межбюджетных трансфертов прошлых лет</t>
  </si>
  <si>
    <t xml:space="preserve">На 01.01.2011 </t>
  </si>
  <si>
    <t xml:space="preserve"> % </t>
  </si>
  <si>
    <t>дотации на выравнивание уровня бюджетной обеспеченности</t>
  </si>
  <si>
    <t>Прочие неналоговые доходы</t>
  </si>
  <si>
    <t>дотации на сбалансированность</t>
  </si>
  <si>
    <t xml:space="preserve">Доходы от продажи услуг, оказываемых учреждениями </t>
  </si>
  <si>
    <t xml:space="preserve">Ден. взыск. (штрафы) за наруш. законод. Росс. Фед. о размещ. зак. на пост. тов., выпол. работ, оказ. усл. </t>
  </si>
  <si>
    <t>Итого</t>
  </si>
  <si>
    <t xml:space="preserve">На 01.08.2011 </t>
  </si>
  <si>
    <t>01.09.2011 к плановым назчениям</t>
  </si>
  <si>
    <t>На 01.09.2011 г.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</si>
  <si>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</t>
  </si>
  <si>
    <t xml:space="preserve"> Большетаябинское</t>
  </si>
  <si>
    <t xml:space="preserve"> Большеяльчикское</t>
  </si>
  <si>
    <t xml:space="preserve"> Кильдюшевское</t>
  </si>
  <si>
    <t>Сабанчинское</t>
  </si>
  <si>
    <t>Яльчикское</t>
  </si>
  <si>
    <t xml:space="preserve">Сведения об исполнении консолидированного бюджета Яльчикского района по состоянию на 01.10.2011 (Бюджетные средства) </t>
  </si>
  <si>
    <t xml:space="preserve">Сведения об исполнении  доходов и расходов по приносящей доход деятельности Яльчикского района по состоянию на 01.10.2011 (Внебюджет) </t>
  </si>
  <si>
    <t>на 01.10.2010</t>
  </si>
  <si>
    <t>на 01.10.2011</t>
  </si>
  <si>
    <t>01.10.2011/01.10.2010</t>
  </si>
  <si>
    <t>на 01.10.10</t>
  </si>
  <si>
    <t>на 01.10.11</t>
  </si>
  <si>
    <t xml:space="preserve"> 01.10.2011/01.10.2010</t>
  </si>
  <si>
    <t>01.10.2011 к плановым назначениям</t>
  </si>
  <si>
    <t>Муниципальный район</t>
  </si>
  <si>
    <t xml:space="preserve">Исполнение собственных доходов сельских поселений по состоянию на 01.10.2011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</si>
</sst>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  <font>
      <sz val="8"/>
      <name val="Arial"/>
      <family val="2"/>
    </font>
    <font>
      <b/>
      <sz val="9"/>
      <color indexed="8"/>
      <name val="Arial Cyr"/>
      <family val="0"/>
    </font>
    <font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wrapText="1"/>
    </xf>
    <xf numFmtId="2" fontId="13" fillId="0" borderId="2" xfId="0" applyNumberFormat="1" applyFont="1" applyBorder="1" applyAlignment="1">
      <alignment/>
    </xf>
    <xf numFmtId="2" fontId="18" fillId="0" borderId="2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/>
    </xf>
    <xf numFmtId="1" fontId="18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3" fillId="0" borderId="2" xfId="0" applyNumberFormat="1" applyFont="1" applyFill="1" applyBorder="1" applyAlignment="1">
      <alignment wrapText="1"/>
    </xf>
    <xf numFmtId="1" fontId="18" fillId="0" borderId="2" xfId="0" applyNumberFormat="1" applyFont="1" applyFill="1" applyBorder="1" applyAlignment="1">
      <alignment wrapText="1"/>
    </xf>
    <xf numFmtId="3" fontId="3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2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1" fontId="13" fillId="0" borderId="2" xfId="0" applyNumberFormat="1" applyFont="1" applyBorder="1" applyAlignment="1">
      <alignment horizontal="right"/>
    </xf>
    <xf numFmtId="164" fontId="18" fillId="0" borderId="2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/>
    </xf>
    <xf numFmtId="1" fontId="20" fillId="0" borderId="5" xfId="0" applyNumberFormat="1" applyFont="1" applyBorder="1" applyAlignment="1">
      <alignment/>
    </xf>
    <xf numFmtId="2" fontId="20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wrapText="1"/>
    </xf>
    <xf numFmtId="2" fontId="13" fillId="0" borderId="2" xfId="0" applyNumberFormat="1" applyFont="1" applyBorder="1" applyAlignment="1">
      <alignment horizontal="right" wrapText="1"/>
    </xf>
    <xf numFmtId="2" fontId="11" fillId="0" borderId="2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" fontId="13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18" fillId="0" borderId="2" xfId="0" applyNumberFormat="1" applyFont="1" applyBorder="1" applyAlignment="1">
      <alignment/>
    </xf>
    <xf numFmtId="4" fontId="12" fillId="0" borderId="2" xfId="0" applyNumberFormat="1" applyFont="1" applyFill="1" applyBorder="1" applyAlignment="1">
      <alignment/>
    </xf>
    <xf numFmtId="4" fontId="12" fillId="0" borderId="2" xfId="0" applyNumberFormat="1" applyFont="1" applyFill="1" applyBorder="1" applyAlignment="1">
      <alignment wrapText="1"/>
    </xf>
    <xf numFmtId="4" fontId="13" fillId="0" borderId="2" xfId="0" applyNumberFormat="1" applyFont="1" applyFill="1" applyBorder="1" applyAlignment="1">
      <alignment wrapText="1"/>
    </xf>
    <xf numFmtId="3" fontId="13" fillId="0" borderId="5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1" fillId="0" borderId="5" xfId="0" applyNumberFormat="1" applyFont="1" applyFill="1" applyBorder="1" applyAlignment="1">
      <alignment/>
    </xf>
    <xf numFmtId="1" fontId="11" fillId="0" borderId="5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wrapText="1"/>
    </xf>
    <xf numFmtId="4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3" fillId="0" borderId="2" xfId="0" applyNumberFormat="1" applyFont="1" applyFill="1" applyBorder="1" applyAlignment="1">
      <alignment wrapText="1"/>
    </xf>
    <xf numFmtId="4" fontId="18" fillId="0" borderId="2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1" fontId="13" fillId="0" borderId="2" xfId="0" applyNumberFormat="1" applyFont="1" applyFill="1" applyBorder="1" applyAlignment="1">
      <alignment wrapText="1"/>
    </xf>
    <xf numFmtId="1" fontId="11" fillId="0" borderId="2" xfId="0" applyNumberFormat="1" applyFont="1" applyFill="1" applyBorder="1" applyAlignment="1">
      <alignment wrapText="1"/>
    </xf>
    <xf numFmtId="166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 wrapText="1"/>
    </xf>
    <xf numFmtId="164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20"/>
  <sheetViews>
    <sheetView workbookViewId="0" topLeftCell="A1">
      <pane xSplit="5" topLeftCell="K1" activePane="topRight" state="frozen"/>
      <selection pane="topLeft" activeCell="A4" sqref="A4"/>
      <selection pane="topRight" activeCell="D4" sqref="D4"/>
    </sheetView>
  </sheetViews>
  <sheetFormatPr defaultColWidth="9.00390625" defaultRowHeight="12.75"/>
  <cols>
    <col min="2" max="2" width="5.625" style="0" customWidth="1"/>
    <col min="3" max="3" width="2.125" style="0" customWidth="1"/>
    <col min="4" max="4" width="9.625" style="0" customWidth="1"/>
    <col min="5" max="5" width="11.125" style="0" customWidth="1"/>
    <col min="6" max="6" width="6.125" style="0" customWidth="1"/>
    <col min="7" max="7" width="9.00390625" style="0" customWidth="1"/>
    <col min="8" max="8" width="10.125" style="0" customWidth="1"/>
    <col min="9" max="9" width="10.625" style="0" customWidth="1"/>
    <col min="10" max="10" width="9.00390625" style="0" customWidth="1"/>
    <col min="11" max="11" width="9.25390625" style="0" customWidth="1"/>
    <col min="12" max="12" width="7.625" style="0" customWidth="1"/>
    <col min="13" max="13" width="9.375" style="0" bestFit="1" customWidth="1"/>
    <col min="14" max="14" width="9.25390625" style="0" customWidth="1"/>
    <col min="15" max="15" width="9.375" style="0" customWidth="1"/>
    <col min="16" max="16" width="8.625" style="0" customWidth="1"/>
    <col min="17" max="17" width="7.625" style="0" customWidth="1"/>
    <col min="18" max="18" width="9.25390625" style="0" customWidth="1"/>
    <col min="19" max="19" width="8.375" style="0" customWidth="1"/>
    <col min="20" max="20" width="9.375" style="0" customWidth="1"/>
    <col min="21" max="21" width="8.75390625" style="0" customWidth="1"/>
    <col min="22" max="22" width="7.875" style="0" customWidth="1"/>
    <col min="23" max="23" width="10.375" style="0" customWidth="1"/>
    <col min="24" max="24" width="10.25390625" style="0" customWidth="1"/>
    <col min="25" max="25" width="9.00390625" style="0" customWidth="1"/>
    <col min="26" max="26" width="8.375" style="0" customWidth="1"/>
    <col min="27" max="27" width="7.875" style="0" customWidth="1"/>
    <col min="28" max="28" width="7.625" style="0" customWidth="1"/>
    <col min="29" max="29" width="8.00390625" style="0" customWidth="1"/>
    <col min="30" max="30" width="8.75390625" style="0" customWidth="1"/>
    <col min="31" max="31" width="9.25390625" style="0" customWidth="1"/>
    <col min="32" max="32" width="5.25390625" style="0" customWidth="1"/>
    <col min="33" max="33" width="7.00390625" style="0" customWidth="1"/>
    <col min="34" max="34" width="7.125" style="0" customWidth="1"/>
    <col min="35" max="35" width="8.00390625" style="0" customWidth="1"/>
    <col min="36" max="36" width="9.00390625" style="0" customWidth="1"/>
    <col min="37" max="37" width="9.75390625" style="0" customWidth="1"/>
    <col min="40" max="40" width="8.25390625" style="0" customWidth="1"/>
    <col min="41" max="41" width="9.75390625" style="0" customWidth="1"/>
    <col min="42" max="42" width="9.25390625" style="0" customWidth="1"/>
    <col min="43" max="43" width="9.375" style="0" customWidth="1"/>
    <col min="44" max="44" width="8.75390625" style="0" customWidth="1"/>
    <col min="45" max="45" width="8.125" style="0" customWidth="1"/>
    <col min="46" max="46" width="8.75390625" style="0" customWidth="1"/>
    <col min="47" max="47" width="9.75390625" style="0" customWidth="1"/>
    <col min="48" max="48" width="9.25390625" style="0" customWidth="1"/>
    <col min="49" max="49" width="8.75390625" style="0" customWidth="1"/>
    <col min="50" max="50" width="6.375" style="0" customWidth="1"/>
    <col min="51" max="51" width="8.625" style="0" customWidth="1"/>
    <col min="52" max="52" width="9.375" style="0" customWidth="1"/>
    <col min="54" max="55" width="8.625" style="0" customWidth="1"/>
    <col min="56" max="57" width="8.125" style="0" customWidth="1"/>
    <col min="58" max="58" width="8.625" style="0" customWidth="1"/>
    <col min="59" max="59" width="11.25390625" style="0" customWidth="1"/>
    <col min="60" max="60" width="26.625" style="0" customWidth="1"/>
    <col min="61" max="61" width="7.875" style="0" customWidth="1"/>
    <col min="62" max="62" width="10.875" style="0" customWidth="1"/>
    <col min="63" max="63" width="10.625" style="0" customWidth="1"/>
    <col min="64" max="64" width="9.25390625" style="0" customWidth="1"/>
    <col min="65" max="65" width="10.00390625" style="0" customWidth="1"/>
    <col min="66" max="66" width="10.625" style="0" customWidth="1"/>
    <col min="67" max="67" width="6.125" style="0" customWidth="1"/>
    <col min="68" max="68" width="7.75390625" style="0" customWidth="1"/>
    <col min="69" max="69" width="9.00390625" style="0" customWidth="1"/>
    <col min="70" max="70" width="9.625" style="0" customWidth="1"/>
    <col min="71" max="71" width="9.00390625" style="0" customWidth="1"/>
  </cols>
  <sheetData>
    <row r="1" ht="3" customHeight="1"/>
    <row r="2" ht="12.75" customHeight="1" hidden="1"/>
    <row r="3" spans="4:50" ht="56.25" customHeight="1">
      <c r="D3" s="144" t="s">
        <v>96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65"/>
      <c r="AP3" s="165"/>
      <c r="AQ3" s="165"/>
      <c r="AR3" s="165"/>
      <c r="AS3" s="67"/>
      <c r="AT3" s="2"/>
      <c r="AU3" s="2"/>
      <c r="AV3" s="2"/>
      <c r="AW3" s="2"/>
      <c r="AX3" s="2"/>
    </row>
    <row r="6" spans="1:71" ht="12.75">
      <c r="A6" s="163" t="s">
        <v>2</v>
      </c>
      <c r="B6" s="163"/>
      <c r="C6" s="163"/>
      <c r="D6" s="172" t="s">
        <v>0</v>
      </c>
      <c r="E6" s="172"/>
      <c r="F6" s="173"/>
      <c r="G6" s="184" t="s">
        <v>17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9"/>
    </row>
    <row r="7" spans="1:71" ht="33" customHeight="1">
      <c r="A7" s="163"/>
      <c r="B7" s="163"/>
      <c r="C7" s="163"/>
      <c r="D7" s="174"/>
      <c r="E7" s="174"/>
      <c r="F7" s="175"/>
      <c r="G7" s="157" t="s">
        <v>1</v>
      </c>
      <c r="H7" s="166"/>
      <c r="I7" s="166"/>
      <c r="J7" s="166"/>
      <c r="K7" s="156"/>
      <c r="L7" s="157" t="s">
        <v>13</v>
      </c>
      <c r="M7" s="166"/>
      <c r="N7" s="166"/>
      <c r="O7" s="166"/>
      <c r="P7" s="156"/>
      <c r="Q7" s="169" t="s">
        <v>53</v>
      </c>
      <c r="R7" s="160"/>
      <c r="S7" s="160"/>
      <c r="T7" s="160"/>
      <c r="U7" s="161"/>
      <c r="V7" s="169" t="s">
        <v>14</v>
      </c>
      <c r="W7" s="160"/>
      <c r="X7" s="160"/>
      <c r="Y7" s="160"/>
      <c r="Z7" s="161"/>
      <c r="AA7" s="157" t="s">
        <v>34</v>
      </c>
      <c r="AB7" s="160"/>
      <c r="AC7" s="160"/>
      <c r="AD7" s="160"/>
      <c r="AE7" s="161"/>
      <c r="AF7" s="176" t="s">
        <v>2</v>
      </c>
      <c r="AG7" s="177"/>
      <c r="AH7" s="178"/>
      <c r="AI7" s="157" t="s">
        <v>46</v>
      </c>
      <c r="AJ7" s="160"/>
      <c r="AK7" s="160"/>
      <c r="AL7" s="160"/>
      <c r="AM7" s="161"/>
      <c r="AN7" s="157" t="s">
        <v>54</v>
      </c>
      <c r="AO7" s="160"/>
      <c r="AP7" s="160"/>
      <c r="AQ7" s="160"/>
      <c r="AR7" s="161"/>
      <c r="AS7" s="157" t="s">
        <v>44</v>
      </c>
      <c r="AT7" s="160"/>
      <c r="AU7" s="160"/>
      <c r="AV7" s="160"/>
      <c r="AW7" s="161"/>
      <c r="AX7" s="157" t="s">
        <v>33</v>
      </c>
      <c r="AY7" s="160"/>
      <c r="AZ7" s="160"/>
      <c r="BA7" s="160"/>
      <c r="BB7" s="161"/>
      <c r="BC7" s="157" t="s">
        <v>80</v>
      </c>
      <c r="BD7" s="193"/>
      <c r="BE7" s="193"/>
      <c r="BF7" s="193"/>
      <c r="BG7" s="194"/>
      <c r="BH7" s="190" t="s">
        <v>2</v>
      </c>
      <c r="BI7" s="157" t="s">
        <v>32</v>
      </c>
      <c r="BJ7" s="158"/>
      <c r="BK7" s="158"/>
      <c r="BL7" s="158"/>
      <c r="BM7" s="159"/>
      <c r="BN7" s="195" t="s">
        <v>75</v>
      </c>
      <c r="BO7" s="157" t="s">
        <v>56</v>
      </c>
      <c r="BP7" s="158"/>
      <c r="BQ7" s="158"/>
      <c r="BR7" s="158"/>
      <c r="BS7" s="159"/>
    </row>
    <row r="8" spans="1:71" ht="11.25" customHeight="1">
      <c r="A8" s="163"/>
      <c r="B8" s="163"/>
      <c r="C8" s="163"/>
      <c r="D8" s="162" t="s">
        <v>52</v>
      </c>
      <c r="E8" s="150" t="s">
        <v>21</v>
      </c>
      <c r="F8" s="77"/>
      <c r="G8" s="152" t="s">
        <v>52</v>
      </c>
      <c r="H8" s="154" t="s">
        <v>21</v>
      </c>
      <c r="I8" s="154"/>
      <c r="J8" s="155" t="s">
        <v>70</v>
      </c>
      <c r="K8" s="156"/>
      <c r="L8" s="152" t="s">
        <v>52</v>
      </c>
      <c r="M8" s="154" t="s">
        <v>21</v>
      </c>
      <c r="N8" s="154"/>
      <c r="O8" s="155" t="s">
        <v>70</v>
      </c>
      <c r="P8" s="156"/>
      <c r="Q8" s="152" t="s">
        <v>52</v>
      </c>
      <c r="R8" s="154" t="s">
        <v>21</v>
      </c>
      <c r="S8" s="154"/>
      <c r="T8" s="155" t="s">
        <v>70</v>
      </c>
      <c r="U8" s="156"/>
      <c r="V8" s="162" t="s">
        <v>52</v>
      </c>
      <c r="W8" s="154" t="s">
        <v>21</v>
      </c>
      <c r="X8" s="154"/>
      <c r="Y8" s="151" t="s">
        <v>70</v>
      </c>
      <c r="Z8" s="151"/>
      <c r="AA8" s="162" t="s">
        <v>52</v>
      </c>
      <c r="AB8" s="154" t="s">
        <v>21</v>
      </c>
      <c r="AC8" s="154"/>
      <c r="AD8" s="151" t="s">
        <v>70</v>
      </c>
      <c r="AE8" s="151"/>
      <c r="AF8" s="179"/>
      <c r="AG8" s="180"/>
      <c r="AH8" s="181"/>
      <c r="AI8" s="162" t="s">
        <v>52</v>
      </c>
      <c r="AJ8" s="154" t="s">
        <v>21</v>
      </c>
      <c r="AK8" s="154"/>
      <c r="AL8" s="151" t="s">
        <v>70</v>
      </c>
      <c r="AM8" s="151"/>
      <c r="AN8" s="162" t="s">
        <v>52</v>
      </c>
      <c r="AO8" s="154" t="s">
        <v>21</v>
      </c>
      <c r="AP8" s="154"/>
      <c r="AQ8" s="151" t="s">
        <v>70</v>
      </c>
      <c r="AR8" s="151"/>
      <c r="AS8" s="162" t="s">
        <v>52</v>
      </c>
      <c r="AT8" s="154" t="s">
        <v>21</v>
      </c>
      <c r="AU8" s="154"/>
      <c r="AV8" s="151" t="s">
        <v>70</v>
      </c>
      <c r="AW8" s="151"/>
      <c r="AX8" s="162" t="s">
        <v>52</v>
      </c>
      <c r="AY8" s="154" t="s">
        <v>21</v>
      </c>
      <c r="AZ8" s="154"/>
      <c r="BA8" s="151" t="s">
        <v>70</v>
      </c>
      <c r="BB8" s="151"/>
      <c r="BC8" s="162" t="s">
        <v>52</v>
      </c>
      <c r="BD8" s="154" t="s">
        <v>21</v>
      </c>
      <c r="BE8" s="154"/>
      <c r="BF8" s="151" t="s">
        <v>70</v>
      </c>
      <c r="BG8" s="151"/>
      <c r="BH8" s="191"/>
      <c r="BI8" s="162" t="s">
        <v>52</v>
      </c>
      <c r="BJ8" s="154" t="s">
        <v>21</v>
      </c>
      <c r="BK8" s="154"/>
      <c r="BL8" s="151" t="s">
        <v>70</v>
      </c>
      <c r="BM8" s="151"/>
      <c r="BN8" s="196"/>
      <c r="BO8" s="162" t="s">
        <v>52</v>
      </c>
      <c r="BP8" s="154" t="s">
        <v>21</v>
      </c>
      <c r="BQ8" s="154"/>
      <c r="BR8" s="151" t="s">
        <v>70</v>
      </c>
      <c r="BS8" s="151"/>
    </row>
    <row r="9" spans="1:71" ht="55.5" customHeight="1">
      <c r="A9" s="163"/>
      <c r="B9" s="163"/>
      <c r="C9" s="163"/>
      <c r="D9" s="154"/>
      <c r="E9" s="151"/>
      <c r="F9" s="79" t="s">
        <v>15</v>
      </c>
      <c r="G9" s="153"/>
      <c r="H9" s="73" t="s">
        <v>91</v>
      </c>
      <c r="I9" s="72" t="s">
        <v>92</v>
      </c>
      <c r="J9" s="78" t="s">
        <v>93</v>
      </c>
      <c r="K9" s="78" t="s">
        <v>94</v>
      </c>
      <c r="L9" s="153"/>
      <c r="M9" s="73" t="s">
        <v>91</v>
      </c>
      <c r="N9" s="72" t="s">
        <v>92</v>
      </c>
      <c r="O9" s="78" t="s">
        <v>93</v>
      </c>
      <c r="P9" s="78" t="s">
        <v>94</v>
      </c>
      <c r="Q9" s="153"/>
      <c r="R9" s="73" t="s">
        <v>91</v>
      </c>
      <c r="S9" s="73" t="s">
        <v>92</v>
      </c>
      <c r="T9" s="78" t="s">
        <v>93</v>
      </c>
      <c r="U9" s="78" t="s">
        <v>94</v>
      </c>
      <c r="V9" s="151"/>
      <c r="W9" s="73" t="s">
        <v>91</v>
      </c>
      <c r="X9" s="72" t="s">
        <v>92</v>
      </c>
      <c r="Y9" s="78" t="s">
        <v>93</v>
      </c>
      <c r="Z9" s="78" t="s">
        <v>94</v>
      </c>
      <c r="AA9" s="151"/>
      <c r="AB9" s="73" t="s">
        <v>91</v>
      </c>
      <c r="AC9" s="72" t="s">
        <v>92</v>
      </c>
      <c r="AD9" s="78" t="s">
        <v>93</v>
      </c>
      <c r="AE9" s="78" t="s">
        <v>94</v>
      </c>
      <c r="AF9" s="153"/>
      <c r="AG9" s="182"/>
      <c r="AH9" s="183"/>
      <c r="AI9" s="151"/>
      <c r="AJ9" s="73" t="s">
        <v>91</v>
      </c>
      <c r="AK9" s="72" t="s">
        <v>92</v>
      </c>
      <c r="AL9" s="78" t="s">
        <v>93</v>
      </c>
      <c r="AM9" s="78" t="s">
        <v>94</v>
      </c>
      <c r="AN9" s="151"/>
      <c r="AO9" s="73" t="s">
        <v>91</v>
      </c>
      <c r="AP9" s="72" t="s">
        <v>92</v>
      </c>
      <c r="AQ9" s="78" t="s">
        <v>93</v>
      </c>
      <c r="AR9" s="78" t="s">
        <v>94</v>
      </c>
      <c r="AS9" s="151"/>
      <c r="AT9" s="73" t="s">
        <v>91</v>
      </c>
      <c r="AU9" s="72" t="s">
        <v>92</v>
      </c>
      <c r="AV9" s="78" t="s">
        <v>93</v>
      </c>
      <c r="AW9" s="78" t="s">
        <v>94</v>
      </c>
      <c r="AX9" s="151"/>
      <c r="AY9" s="73" t="s">
        <v>91</v>
      </c>
      <c r="AZ9" s="72" t="s">
        <v>92</v>
      </c>
      <c r="BA9" s="78" t="s">
        <v>93</v>
      </c>
      <c r="BB9" s="78" t="s">
        <v>94</v>
      </c>
      <c r="BC9" s="151"/>
      <c r="BD9" s="73" t="s">
        <v>91</v>
      </c>
      <c r="BE9" s="73" t="s">
        <v>92</v>
      </c>
      <c r="BF9" s="78" t="s">
        <v>93</v>
      </c>
      <c r="BG9" s="78" t="s">
        <v>94</v>
      </c>
      <c r="BH9" s="192"/>
      <c r="BI9" s="151"/>
      <c r="BJ9" s="73" t="s">
        <v>91</v>
      </c>
      <c r="BK9" s="72" t="s">
        <v>92</v>
      </c>
      <c r="BL9" s="78" t="s">
        <v>93</v>
      </c>
      <c r="BM9" s="78" t="s">
        <v>94</v>
      </c>
      <c r="BN9" s="197"/>
      <c r="BO9" s="151"/>
      <c r="BP9" s="73" t="s">
        <v>91</v>
      </c>
      <c r="BQ9" s="73" t="s">
        <v>92</v>
      </c>
      <c r="BR9" s="78" t="s">
        <v>93</v>
      </c>
      <c r="BS9" s="78" t="s">
        <v>94</v>
      </c>
    </row>
    <row r="10" spans="1:71" s="27" customFormat="1" ht="27.75" customHeight="1">
      <c r="A10" s="170" t="s">
        <v>4</v>
      </c>
      <c r="B10" s="170"/>
      <c r="C10" s="171"/>
      <c r="D10" s="140">
        <v>443140</v>
      </c>
      <c r="E10" s="139">
        <f>I10+N10+S10+X10+AC10+AP10+AU10+AZ10+BK10</f>
        <v>231695.50999999998</v>
      </c>
      <c r="F10" s="46">
        <f>E10/D10*100</f>
        <v>52.28494606670577</v>
      </c>
      <c r="G10" s="114">
        <v>80300</v>
      </c>
      <c r="H10" s="44">
        <v>44326.09</v>
      </c>
      <c r="I10" s="44">
        <v>42670.32</v>
      </c>
      <c r="J10" s="85">
        <f>I10/H10*100</f>
        <v>96.26457014367837</v>
      </c>
      <c r="K10" s="46">
        <f>I10/G10*100</f>
        <v>53.1386301369863</v>
      </c>
      <c r="L10" s="49">
        <v>28300</v>
      </c>
      <c r="M10" s="100">
        <v>21242.42</v>
      </c>
      <c r="N10" s="101">
        <v>15307.68</v>
      </c>
      <c r="O10" s="141">
        <f>N10/M10*100</f>
        <v>72.06184606085372</v>
      </c>
      <c r="P10" s="46">
        <f>N10/L10*100</f>
        <v>54.090742049469966</v>
      </c>
      <c r="Q10" s="44">
        <v>0</v>
      </c>
      <c r="R10" s="44">
        <v>48165.35</v>
      </c>
      <c r="S10" s="44">
        <v>789.05</v>
      </c>
      <c r="T10" s="46">
        <f>S10/R10*100</f>
        <v>1.6382108715082524</v>
      </c>
      <c r="U10" s="46">
        <v>0</v>
      </c>
      <c r="V10" s="49">
        <v>218000</v>
      </c>
      <c r="W10" s="44">
        <v>164989.64</v>
      </c>
      <c r="X10" s="44">
        <v>89145.2</v>
      </c>
      <c r="Y10" s="46">
        <f>X10/W10*100</f>
        <v>54.03078641786235</v>
      </c>
      <c r="Z10" s="46">
        <f>X10/V10*100</f>
        <v>40.89229357798165</v>
      </c>
      <c r="AA10" s="49">
        <v>22000</v>
      </c>
      <c r="AB10" s="49">
        <v>12900</v>
      </c>
      <c r="AC10" s="49">
        <v>10350</v>
      </c>
      <c r="AD10" s="46">
        <f>AC10/AB10*100</f>
        <v>80.23255813953489</v>
      </c>
      <c r="AE10" s="46">
        <f>AC10/AA10*100</f>
        <v>47.04545454545455</v>
      </c>
      <c r="AF10" s="188" t="s">
        <v>4</v>
      </c>
      <c r="AG10" s="188"/>
      <c r="AH10" s="189"/>
      <c r="AI10" s="44">
        <v>0</v>
      </c>
      <c r="AJ10" s="88"/>
      <c r="AK10" s="88"/>
      <c r="AL10" s="88"/>
      <c r="AM10" s="88"/>
      <c r="AN10" s="49">
        <v>77540</v>
      </c>
      <c r="AO10" s="44">
        <v>37940.37</v>
      </c>
      <c r="AP10" s="44">
        <v>41813.17</v>
      </c>
      <c r="AQ10" s="46">
        <f>AP10/AO10*100</f>
        <v>110.20759681574006</v>
      </c>
      <c r="AR10" s="46">
        <f>AP10/AN10*100</f>
        <v>53.92464534433841</v>
      </c>
      <c r="AS10" s="49">
        <v>17000</v>
      </c>
      <c r="AT10" s="44">
        <v>15616.32</v>
      </c>
      <c r="AU10" s="44">
        <v>19311.03</v>
      </c>
      <c r="AV10" s="46">
        <f>AU10/AT10*100</f>
        <v>123.65928720722937</v>
      </c>
      <c r="AW10" s="46">
        <f>AU10/AS10*100</f>
        <v>113.59429411764705</v>
      </c>
      <c r="AX10" s="88"/>
      <c r="AY10" s="87"/>
      <c r="AZ10" s="44">
        <v>1864.29</v>
      </c>
      <c r="BA10" s="143">
        <v>0</v>
      </c>
      <c r="BB10" s="46">
        <v>0</v>
      </c>
      <c r="BC10" s="46"/>
      <c r="BD10" s="46"/>
      <c r="BE10" s="46"/>
      <c r="BF10" s="46"/>
      <c r="BG10" s="46"/>
      <c r="BH10" s="46" t="s">
        <v>81</v>
      </c>
      <c r="BI10" s="49">
        <v>0</v>
      </c>
      <c r="BJ10" s="44">
        <v>7590.44</v>
      </c>
      <c r="BK10" s="44">
        <v>10444.77</v>
      </c>
      <c r="BL10" s="46">
        <f>BK10/BJ10*100</f>
        <v>137.60427590495414</v>
      </c>
      <c r="BM10" s="46">
        <v>0</v>
      </c>
      <c r="BN10" s="46"/>
      <c r="BO10" s="88"/>
      <c r="BP10" s="44">
        <v>3739.22</v>
      </c>
      <c r="BQ10" s="44">
        <v>0</v>
      </c>
      <c r="BR10" s="44">
        <v>0</v>
      </c>
      <c r="BS10" s="46">
        <v>0</v>
      </c>
    </row>
    <row r="11" spans="1:71" s="28" customFormat="1" ht="24.75" customHeight="1">
      <c r="A11" s="148" t="s">
        <v>5</v>
      </c>
      <c r="B11" s="148"/>
      <c r="C11" s="145"/>
      <c r="D11" s="140">
        <v>414240</v>
      </c>
      <c r="E11" s="139">
        <f>I11+N11+S11+X11+AC11+AK11+AP11+AU11+AZ11+BE11+BK11</f>
        <v>438874.4</v>
      </c>
      <c r="F11" s="46">
        <f aca="true" t="shared" si="0" ref="F11:F19">E11/D11*100</f>
        <v>105.94689069138663</v>
      </c>
      <c r="G11" s="114">
        <v>115000</v>
      </c>
      <c r="H11" s="44">
        <v>161978.57</v>
      </c>
      <c r="I11" s="44">
        <v>95740.67</v>
      </c>
      <c r="J11" s="85">
        <f aca="true" t="shared" si="1" ref="J11:J19">I11/H11*100</f>
        <v>59.106997919539594</v>
      </c>
      <c r="K11" s="46">
        <f aca="true" t="shared" si="2" ref="K11:K19">I11/G11*100</f>
        <v>83.25275652173913</v>
      </c>
      <c r="L11" s="49">
        <v>8900</v>
      </c>
      <c r="M11" s="100">
        <v>859.22</v>
      </c>
      <c r="N11" s="100">
        <v>1998.36</v>
      </c>
      <c r="O11" s="141">
        <f aca="true" t="shared" si="3" ref="O11:O19">N11/M11*100</f>
        <v>232.57838504690298</v>
      </c>
      <c r="P11" s="46">
        <f aca="true" t="shared" si="4" ref="P11:P19">N11/L11*100</f>
        <v>22.453483146067416</v>
      </c>
      <c r="Q11" s="44">
        <v>0</v>
      </c>
      <c r="R11" s="44">
        <v>64023.04</v>
      </c>
      <c r="S11" s="44">
        <v>7595.99</v>
      </c>
      <c r="T11" s="46">
        <f aca="true" t="shared" si="5" ref="T11:T19">S11/R11*100</f>
        <v>11.864463168259427</v>
      </c>
      <c r="U11" s="46">
        <v>0</v>
      </c>
      <c r="V11" s="49">
        <v>217000</v>
      </c>
      <c r="W11" s="44">
        <v>163904.89</v>
      </c>
      <c r="X11" s="86">
        <v>235076.67</v>
      </c>
      <c r="Y11" s="46">
        <f aca="true" t="shared" si="6" ref="Y11:Y19">X11/W11*100</f>
        <v>143.4226092949393</v>
      </c>
      <c r="Z11" s="46">
        <f aca="true" t="shared" si="7" ref="Z11:Z19">X11/V11*100</f>
        <v>108.33026267281107</v>
      </c>
      <c r="AA11" s="49">
        <v>13800</v>
      </c>
      <c r="AB11" s="49">
        <v>8830</v>
      </c>
      <c r="AC11" s="49">
        <v>11600</v>
      </c>
      <c r="AD11" s="46">
        <f aca="true" t="shared" si="8" ref="AD11:AD19">AC11/AB11*100</f>
        <v>131.37032842582107</v>
      </c>
      <c r="AE11" s="46">
        <f aca="true" t="shared" si="9" ref="AE11:AE19">AC11/AA11*100</f>
        <v>84.05797101449275</v>
      </c>
      <c r="AF11" s="167" t="s">
        <v>5</v>
      </c>
      <c r="AG11" s="167"/>
      <c r="AH11" s="168"/>
      <c r="AI11" s="44">
        <v>0</v>
      </c>
      <c r="AJ11" s="44">
        <v>1069.12</v>
      </c>
      <c r="AK11" s="44">
        <v>1324.08</v>
      </c>
      <c r="AL11" s="46">
        <v>0</v>
      </c>
      <c r="AM11" s="46">
        <v>0</v>
      </c>
      <c r="AN11" s="49">
        <v>59540</v>
      </c>
      <c r="AO11" s="44">
        <v>54907.79</v>
      </c>
      <c r="AP11" s="44">
        <v>41544.89</v>
      </c>
      <c r="AQ11" s="46">
        <f aca="true" t="shared" si="10" ref="AQ11:AQ19">AP11/AO11*100</f>
        <v>75.66301612212037</v>
      </c>
      <c r="AR11" s="46">
        <f aca="true" t="shared" si="11" ref="AR11:AR19">AP11/AN11*100</f>
        <v>69.77643600940544</v>
      </c>
      <c r="AS11" s="49">
        <v>0</v>
      </c>
      <c r="AT11" s="44"/>
      <c r="AU11" s="44">
        <v>1736.86</v>
      </c>
      <c r="AV11" s="46">
        <v>0</v>
      </c>
      <c r="AW11" s="46">
        <v>0</v>
      </c>
      <c r="AX11" s="88"/>
      <c r="AY11" s="87"/>
      <c r="AZ11" s="44">
        <v>18230.88</v>
      </c>
      <c r="BA11" s="143">
        <v>0</v>
      </c>
      <c r="BB11" s="46">
        <v>0</v>
      </c>
      <c r="BC11" s="46"/>
      <c r="BD11" s="46"/>
      <c r="BE11" s="49">
        <v>15252</v>
      </c>
      <c r="BF11" s="46"/>
      <c r="BG11" s="46"/>
      <c r="BH11" s="46" t="s">
        <v>82</v>
      </c>
      <c r="BI11" s="49">
        <v>0</v>
      </c>
      <c r="BJ11" s="44"/>
      <c r="BK11" s="44">
        <v>8774</v>
      </c>
      <c r="BL11" s="46">
        <v>0</v>
      </c>
      <c r="BM11" s="46">
        <v>0</v>
      </c>
      <c r="BN11" s="46"/>
      <c r="BO11" s="88"/>
      <c r="BP11" s="88"/>
      <c r="BQ11" s="44">
        <v>0</v>
      </c>
      <c r="BR11" s="44"/>
      <c r="BS11" s="46">
        <v>0</v>
      </c>
    </row>
    <row r="12" spans="1:71" s="28" customFormat="1" ht="24.75" customHeight="1">
      <c r="A12" s="148" t="s">
        <v>6</v>
      </c>
      <c r="B12" s="148"/>
      <c r="C12" s="145"/>
      <c r="D12" s="140">
        <v>984540</v>
      </c>
      <c r="E12" s="139">
        <f>I12+N12+S12+X12+AC12+AP12+AU12+AZ12+BK12+BQ12</f>
        <v>824835.78</v>
      </c>
      <c r="F12" s="46">
        <f t="shared" si="0"/>
        <v>83.77879822048875</v>
      </c>
      <c r="G12" s="115">
        <v>283000</v>
      </c>
      <c r="H12" s="44">
        <v>199462.34</v>
      </c>
      <c r="I12" s="44">
        <v>170049.71</v>
      </c>
      <c r="J12" s="85">
        <f t="shared" si="1"/>
        <v>85.25404344499317</v>
      </c>
      <c r="K12" s="46">
        <f t="shared" si="2"/>
        <v>60.08823674911661</v>
      </c>
      <c r="L12" s="49">
        <v>121400</v>
      </c>
      <c r="M12" s="100">
        <v>91084.2</v>
      </c>
      <c r="N12" s="100">
        <v>39649.45</v>
      </c>
      <c r="O12" s="141">
        <f t="shared" si="3"/>
        <v>43.53054646140604</v>
      </c>
      <c r="P12" s="46">
        <f t="shared" si="4"/>
        <v>32.66017298187809</v>
      </c>
      <c r="Q12" s="44">
        <v>0</v>
      </c>
      <c r="R12" s="44">
        <v>79543.92</v>
      </c>
      <c r="S12" s="44">
        <v>1430.67</v>
      </c>
      <c r="T12" s="46">
        <f t="shared" si="5"/>
        <v>1.7985912688235632</v>
      </c>
      <c r="U12" s="46">
        <v>0</v>
      </c>
      <c r="V12" s="49">
        <v>434000</v>
      </c>
      <c r="W12" s="44">
        <v>326107.62</v>
      </c>
      <c r="X12" s="44">
        <v>459504.93</v>
      </c>
      <c r="Y12" s="46">
        <f t="shared" si="6"/>
        <v>140.90591627389756</v>
      </c>
      <c r="Z12" s="46">
        <f t="shared" si="7"/>
        <v>105.87671198156683</v>
      </c>
      <c r="AA12" s="49">
        <v>19200</v>
      </c>
      <c r="AB12" s="49">
        <v>12400</v>
      </c>
      <c r="AC12" s="49">
        <v>22200</v>
      </c>
      <c r="AD12" s="46">
        <f t="shared" si="8"/>
        <v>179.03225806451613</v>
      </c>
      <c r="AE12" s="46">
        <f t="shared" si="9"/>
        <v>115.625</v>
      </c>
      <c r="AF12" s="167" t="s">
        <v>6</v>
      </c>
      <c r="AG12" s="167"/>
      <c r="AH12" s="168"/>
      <c r="AI12" s="44">
        <v>0</v>
      </c>
      <c r="AJ12" s="88"/>
      <c r="AK12" s="88"/>
      <c r="AL12" s="88"/>
      <c r="AM12" s="88"/>
      <c r="AN12" s="49">
        <v>120940</v>
      </c>
      <c r="AO12" s="44">
        <v>76071.17</v>
      </c>
      <c r="AP12" s="44">
        <v>100154.14</v>
      </c>
      <c r="AQ12" s="46">
        <f t="shared" si="10"/>
        <v>131.65847192832712</v>
      </c>
      <c r="AR12" s="46">
        <f t="shared" si="11"/>
        <v>82.81308086654539</v>
      </c>
      <c r="AS12" s="49">
        <v>6000</v>
      </c>
      <c r="AT12" s="44">
        <v>4065.6</v>
      </c>
      <c r="AU12" s="44">
        <v>8511.18</v>
      </c>
      <c r="AV12" s="46">
        <f aca="true" t="shared" si="12" ref="AV12:AV19">AU12/AT12*100</f>
        <v>209.34622195985835</v>
      </c>
      <c r="AW12" s="46">
        <f aca="true" t="shared" si="13" ref="AW12:AW19">AU12/AS12*100</f>
        <v>141.853</v>
      </c>
      <c r="AX12" s="88"/>
      <c r="AY12" s="87"/>
      <c r="AZ12" s="44">
        <v>17965.75</v>
      </c>
      <c r="BA12" s="143">
        <v>0</v>
      </c>
      <c r="BB12" s="46">
        <v>0</v>
      </c>
      <c r="BC12" s="46"/>
      <c r="BD12" s="46"/>
      <c r="BE12" s="46"/>
      <c r="BF12" s="46"/>
      <c r="BG12" s="46"/>
      <c r="BH12" s="46" t="s">
        <v>83</v>
      </c>
      <c r="BI12" s="49">
        <v>0</v>
      </c>
      <c r="BJ12" s="44">
        <v>2276.59</v>
      </c>
      <c r="BK12" s="44">
        <v>479.61</v>
      </c>
      <c r="BL12" s="46">
        <f aca="true" t="shared" si="14" ref="BL12:BL19">BK12/BJ12*100</f>
        <v>21.067034468217816</v>
      </c>
      <c r="BM12" s="46">
        <v>0</v>
      </c>
      <c r="BN12" s="46"/>
      <c r="BO12" s="88"/>
      <c r="BP12" s="87"/>
      <c r="BQ12" s="44">
        <v>4890.34</v>
      </c>
      <c r="BR12" s="44">
        <v>0</v>
      </c>
      <c r="BS12" s="46">
        <v>0</v>
      </c>
    </row>
    <row r="13" spans="1:71" s="29" customFormat="1" ht="24.75" customHeight="1">
      <c r="A13" s="146" t="s">
        <v>7</v>
      </c>
      <c r="B13" s="146"/>
      <c r="C13" s="147"/>
      <c r="D13" s="140">
        <v>876640</v>
      </c>
      <c r="E13" s="139">
        <f>I13+N13+S13+X13+AC13+AK13+AP13+AU13+AZ13+BK13</f>
        <v>597683.35</v>
      </c>
      <c r="F13" s="46">
        <f t="shared" si="0"/>
        <v>68.17888186712904</v>
      </c>
      <c r="G13" s="116">
        <v>297330</v>
      </c>
      <c r="H13" s="89">
        <v>152321.4</v>
      </c>
      <c r="I13" s="89">
        <v>183798.78</v>
      </c>
      <c r="J13" s="85">
        <f t="shared" si="1"/>
        <v>120.66510680705404</v>
      </c>
      <c r="K13" s="46">
        <f t="shared" si="2"/>
        <v>61.81642619311876</v>
      </c>
      <c r="L13" s="49">
        <v>19200</v>
      </c>
      <c r="M13" s="100">
        <v>6353.22</v>
      </c>
      <c r="N13" s="101">
        <v>11320.72</v>
      </c>
      <c r="O13" s="141">
        <f t="shared" si="3"/>
        <v>178.18869801455008</v>
      </c>
      <c r="P13" s="46">
        <f t="shared" si="4"/>
        <v>58.962083333333325</v>
      </c>
      <c r="Q13" s="44">
        <v>0</v>
      </c>
      <c r="R13" s="44">
        <v>67435.19</v>
      </c>
      <c r="S13" s="44">
        <v>6765.12</v>
      </c>
      <c r="T13" s="46">
        <f t="shared" si="5"/>
        <v>10.032032237174686</v>
      </c>
      <c r="U13" s="46">
        <v>0</v>
      </c>
      <c r="V13" s="49">
        <v>444000</v>
      </c>
      <c r="W13" s="44">
        <v>333525.89</v>
      </c>
      <c r="X13" s="44">
        <v>252319.08</v>
      </c>
      <c r="Y13" s="46">
        <f t="shared" si="6"/>
        <v>75.65202209639557</v>
      </c>
      <c r="Z13" s="46">
        <f t="shared" si="7"/>
        <v>56.82862162162162</v>
      </c>
      <c r="AA13" s="49">
        <v>22300</v>
      </c>
      <c r="AB13" s="49">
        <v>13800</v>
      </c>
      <c r="AC13" s="49">
        <v>27790</v>
      </c>
      <c r="AD13" s="46">
        <f t="shared" si="8"/>
        <v>201.3768115942029</v>
      </c>
      <c r="AE13" s="46">
        <f t="shared" si="9"/>
        <v>124.61883408071748</v>
      </c>
      <c r="AF13" s="186" t="s">
        <v>7</v>
      </c>
      <c r="AG13" s="186"/>
      <c r="AH13" s="187"/>
      <c r="AI13" s="44">
        <v>0</v>
      </c>
      <c r="AJ13" s="44">
        <v>5.89</v>
      </c>
      <c r="AK13" s="44">
        <v>284.14</v>
      </c>
      <c r="AL13" s="46">
        <v>0</v>
      </c>
      <c r="AM13" s="46">
        <v>0</v>
      </c>
      <c r="AN13" s="49">
        <v>93610</v>
      </c>
      <c r="AO13" s="44">
        <v>55328.58</v>
      </c>
      <c r="AP13" s="44">
        <v>56703.64</v>
      </c>
      <c r="AQ13" s="46">
        <f t="shared" si="10"/>
        <v>102.48526168573275</v>
      </c>
      <c r="AR13" s="46">
        <f t="shared" si="11"/>
        <v>60.574340348253386</v>
      </c>
      <c r="AS13" s="49">
        <v>200</v>
      </c>
      <c r="AT13" s="44">
        <v>143.92</v>
      </c>
      <c r="AU13" s="44">
        <v>3617.64</v>
      </c>
      <c r="AV13" s="46">
        <v>3617.64</v>
      </c>
      <c r="AW13" s="46">
        <f t="shared" si="13"/>
        <v>1808.8200000000002</v>
      </c>
      <c r="AX13" s="88"/>
      <c r="AY13" s="87"/>
      <c r="AZ13" s="44">
        <v>24671.88</v>
      </c>
      <c r="BA13" s="143">
        <v>0</v>
      </c>
      <c r="BB13" s="46">
        <v>0</v>
      </c>
      <c r="BC13" s="46"/>
      <c r="BD13" s="46"/>
      <c r="BE13" s="46"/>
      <c r="BF13" s="46"/>
      <c r="BG13" s="46"/>
      <c r="BH13" s="46" t="s">
        <v>7</v>
      </c>
      <c r="BI13" s="49">
        <v>0</v>
      </c>
      <c r="BJ13" s="44">
        <v>16592.04</v>
      </c>
      <c r="BK13" s="44">
        <v>30412.35</v>
      </c>
      <c r="BL13" s="46">
        <v>0</v>
      </c>
      <c r="BM13" s="46">
        <v>0</v>
      </c>
      <c r="BN13" s="46"/>
      <c r="BO13" s="88"/>
      <c r="BP13" s="87"/>
      <c r="BQ13" s="44"/>
      <c r="BR13" s="44"/>
      <c r="BS13" s="46">
        <v>0</v>
      </c>
    </row>
    <row r="14" spans="1:71" s="28" customFormat="1" ht="24.75" customHeight="1">
      <c r="A14" s="148" t="s">
        <v>8</v>
      </c>
      <c r="B14" s="148"/>
      <c r="C14" s="145"/>
      <c r="D14" s="140">
        <v>453120</v>
      </c>
      <c r="E14" s="139">
        <f>I14+N14+S14+X14+AC14+AP14+AU14+AZ14+BK14</f>
        <v>303234.02999999997</v>
      </c>
      <c r="F14" s="46">
        <f t="shared" si="0"/>
        <v>66.92135195974575</v>
      </c>
      <c r="G14" s="117">
        <v>74200</v>
      </c>
      <c r="H14" s="44">
        <v>46307.74</v>
      </c>
      <c r="I14" s="44">
        <v>44924.47</v>
      </c>
      <c r="J14" s="85">
        <f t="shared" si="1"/>
        <v>97.01287516946412</v>
      </c>
      <c r="K14" s="46">
        <f t="shared" si="2"/>
        <v>60.5451078167116</v>
      </c>
      <c r="L14" s="49">
        <v>18900</v>
      </c>
      <c r="M14" s="100">
        <v>14178.94</v>
      </c>
      <c r="N14" s="100">
        <v>21102.28</v>
      </c>
      <c r="O14" s="141">
        <f t="shared" si="3"/>
        <v>148.82833272444907</v>
      </c>
      <c r="P14" s="46">
        <f t="shared" si="4"/>
        <v>111.65227513227514</v>
      </c>
      <c r="Q14" s="44">
        <v>0</v>
      </c>
      <c r="R14" s="44">
        <v>59075.28</v>
      </c>
      <c r="S14" s="44">
        <v>1598.49</v>
      </c>
      <c r="T14" s="46">
        <f t="shared" si="5"/>
        <v>2.705852600275445</v>
      </c>
      <c r="U14" s="46">
        <v>0</v>
      </c>
      <c r="V14" s="49">
        <v>256000</v>
      </c>
      <c r="W14" s="44">
        <v>-13343.26</v>
      </c>
      <c r="X14" s="86">
        <v>100705.06</v>
      </c>
      <c r="Y14" s="46">
        <f t="shared" si="6"/>
        <v>-754.7260564509722</v>
      </c>
      <c r="Z14" s="46">
        <f t="shared" si="7"/>
        <v>39.337914062500005</v>
      </c>
      <c r="AA14" s="49">
        <v>15300</v>
      </c>
      <c r="AB14" s="49">
        <v>12400</v>
      </c>
      <c r="AC14" s="90">
        <v>21200</v>
      </c>
      <c r="AD14" s="46">
        <f t="shared" si="8"/>
        <v>170.96774193548387</v>
      </c>
      <c r="AE14" s="46">
        <f t="shared" si="9"/>
        <v>138.56209150326796</v>
      </c>
      <c r="AF14" s="167" t="s">
        <v>8</v>
      </c>
      <c r="AG14" s="167"/>
      <c r="AH14" s="168"/>
      <c r="AI14" s="44">
        <v>0</v>
      </c>
      <c r="AJ14" s="44"/>
      <c r="AK14" s="46"/>
      <c r="AL14" s="46"/>
      <c r="AM14" s="46"/>
      <c r="AN14" s="49">
        <v>88720</v>
      </c>
      <c r="AO14" s="44">
        <v>71990.3</v>
      </c>
      <c r="AP14" s="44">
        <v>68301.83</v>
      </c>
      <c r="AQ14" s="46">
        <f t="shared" si="10"/>
        <v>94.87643474190273</v>
      </c>
      <c r="AR14" s="46">
        <f t="shared" si="11"/>
        <v>76.9858318304779</v>
      </c>
      <c r="AS14" s="49"/>
      <c r="AT14" s="44"/>
      <c r="AU14" s="44">
        <v>2145.9</v>
      </c>
      <c r="AV14" s="46">
        <v>0</v>
      </c>
      <c r="AW14" s="46">
        <v>0</v>
      </c>
      <c r="AX14" s="88"/>
      <c r="AY14" s="87"/>
      <c r="AZ14" s="44">
        <v>42690.81</v>
      </c>
      <c r="BA14" s="143">
        <v>0</v>
      </c>
      <c r="BB14" s="46">
        <v>0</v>
      </c>
      <c r="BC14" s="46"/>
      <c r="BD14" s="46"/>
      <c r="BE14" s="46"/>
      <c r="BF14" s="46"/>
      <c r="BG14" s="46"/>
      <c r="BH14" s="46" t="s">
        <v>8</v>
      </c>
      <c r="BI14" s="49">
        <v>0</v>
      </c>
      <c r="BJ14" s="46"/>
      <c r="BK14" s="44">
        <v>565.19</v>
      </c>
      <c r="BL14" s="46">
        <v>0</v>
      </c>
      <c r="BM14" s="46">
        <v>0</v>
      </c>
      <c r="BN14" s="46"/>
      <c r="BO14" s="88"/>
      <c r="BP14" s="87"/>
      <c r="BQ14" s="44">
        <v>0</v>
      </c>
      <c r="BR14" s="49">
        <v>0</v>
      </c>
      <c r="BS14" s="46">
        <v>0</v>
      </c>
    </row>
    <row r="15" spans="1:71" s="28" customFormat="1" ht="24.75" customHeight="1">
      <c r="A15" s="148" t="s">
        <v>9</v>
      </c>
      <c r="B15" s="148"/>
      <c r="C15" s="145"/>
      <c r="D15" s="140">
        <v>771380</v>
      </c>
      <c r="E15" s="139">
        <f>I15+N15+S15+X15+AC15+AK15+AP15+AU15+AZ15+BK15</f>
        <v>768234.7600000001</v>
      </c>
      <c r="F15" s="46">
        <f>E15/D15*100</f>
        <v>99.59225803106123</v>
      </c>
      <c r="G15" s="114">
        <v>278000</v>
      </c>
      <c r="H15" s="44">
        <v>193606.35</v>
      </c>
      <c r="I15" s="44">
        <v>183207.52</v>
      </c>
      <c r="J15" s="85">
        <f t="shared" si="1"/>
        <v>94.62887968292361</v>
      </c>
      <c r="K15" s="46">
        <f t="shared" si="2"/>
        <v>65.90198561151078</v>
      </c>
      <c r="L15" s="49">
        <v>161200</v>
      </c>
      <c r="M15" s="100">
        <v>120955.67</v>
      </c>
      <c r="N15" s="100">
        <v>142049.78</v>
      </c>
      <c r="O15" s="141">
        <f t="shared" si="3"/>
        <v>117.43953797287882</v>
      </c>
      <c r="P15" s="46">
        <f t="shared" si="4"/>
        <v>88.12021091811414</v>
      </c>
      <c r="Q15" s="44">
        <v>0</v>
      </c>
      <c r="R15" s="44">
        <v>72980.73</v>
      </c>
      <c r="S15" s="44">
        <v>1915.99</v>
      </c>
      <c r="T15" s="46">
        <f t="shared" si="5"/>
        <v>2.625336852618493</v>
      </c>
      <c r="U15" s="46">
        <v>0</v>
      </c>
      <c r="V15" s="49">
        <v>283000</v>
      </c>
      <c r="W15" s="44">
        <v>213215.02</v>
      </c>
      <c r="X15" s="44">
        <v>356291.96</v>
      </c>
      <c r="Y15" s="46">
        <f t="shared" si="6"/>
        <v>167.1045313786993</v>
      </c>
      <c r="Z15" s="46">
        <f t="shared" si="7"/>
        <v>125.8982190812721</v>
      </c>
      <c r="AA15" s="49">
        <v>18400</v>
      </c>
      <c r="AB15" s="49">
        <v>13700</v>
      </c>
      <c r="AC15" s="49">
        <v>15660</v>
      </c>
      <c r="AD15" s="46">
        <f t="shared" si="8"/>
        <v>114.30656934306569</v>
      </c>
      <c r="AE15" s="46">
        <f t="shared" si="9"/>
        <v>85.10869565217392</v>
      </c>
      <c r="AF15" s="167" t="s">
        <v>9</v>
      </c>
      <c r="AG15" s="167"/>
      <c r="AH15" s="168"/>
      <c r="AI15" s="44">
        <v>0</v>
      </c>
      <c r="AJ15" s="44"/>
      <c r="AK15" s="44">
        <v>122.9</v>
      </c>
      <c r="AL15" s="46">
        <v>0</v>
      </c>
      <c r="AM15" s="46">
        <v>0</v>
      </c>
      <c r="AN15" s="49">
        <v>20280</v>
      </c>
      <c r="AO15" s="44">
        <v>46747.97</v>
      </c>
      <c r="AP15" s="44">
        <v>28597.14</v>
      </c>
      <c r="AQ15" s="46">
        <f t="shared" si="10"/>
        <v>61.17300922371602</v>
      </c>
      <c r="AR15" s="46">
        <f t="shared" si="11"/>
        <v>141.01153846153846</v>
      </c>
      <c r="AS15" s="49">
        <v>10500</v>
      </c>
      <c r="AT15" s="44">
        <v>7785.04</v>
      </c>
      <c r="AU15" s="44">
        <v>20758.76</v>
      </c>
      <c r="AV15" s="46">
        <f t="shared" si="12"/>
        <v>266.6493685324674</v>
      </c>
      <c r="AW15" s="46">
        <f t="shared" si="13"/>
        <v>197.70247619047618</v>
      </c>
      <c r="AX15" s="88"/>
      <c r="AY15" s="44">
        <v>21059.91</v>
      </c>
      <c r="AZ15" s="44">
        <v>19198.03</v>
      </c>
      <c r="BA15" s="143">
        <f>AZ15/AY15*100</f>
        <v>91.159126510987</v>
      </c>
      <c r="BB15" s="46">
        <v>0</v>
      </c>
      <c r="BC15" s="46"/>
      <c r="BD15" s="46"/>
      <c r="BE15" s="46"/>
      <c r="BF15" s="46"/>
      <c r="BG15" s="46"/>
      <c r="BH15" s="46" t="s">
        <v>9</v>
      </c>
      <c r="BI15" s="49">
        <v>0</v>
      </c>
      <c r="BJ15" s="44">
        <v>2549.99</v>
      </c>
      <c r="BK15" s="44">
        <v>432.68</v>
      </c>
      <c r="BL15" s="46">
        <v>0</v>
      </c>
      <c r="BM15" s="46">
        <v>0</v>
      </c>
      <c r="BN15" s="46"/>
      <c r="BO15" s="88"/>
      <c r="BP15" s="44"/>
      <c r="BQ15" s="44">
        <v>0</v>
      </c>
      <c r="BR15" s="44">
        <v>0</v>
      </c>
      <c r="BS15" s="46">
        <v>0</v>
      </c>
    </row>
    <row r="16" spans="1:71" s="28" customFormat="1" ht="26.25" customHeight="1">
      <c r="A16" s="148" t="s">
        <v>10</v>
      </c>
      <c r="B16" s="148"/>
      <c r="C16" s="145"/>
      <c r="D16" s="140">
        <v>414460</v>
      </c>
      <c r="E16" s="139">
        <f>I16+N16+S16+X16+AC16+AP16+AU16+AZ16+BK16</f>
        <v>386784.16</v>
      </c>
      <c r="F16" s="46">
        <f t="shared" si="0"/>
        <v>93.3224340105197</v>
      </c>
      <c r="G16" s="114">
        <v>117700</v>
      </c>
      <c r="H16" s="44">
        <v>90645.62</v>
      </c>
      <c r="I16" s="44">
        <v>86882.64</v>
      </c>
      <c r="J16" s="85">
        <f t="shared" si="1"/>
        <v>95.8486907585827</v>
      </c>
      <c r="K16" s="46">
        <f t="shared" si="2"/>
        <v>73.81702633814783</v>
      </c>
      <c r="L16" s="49">
        <v>5600</v>
      </c>
      <c r="M16" s="100">
        <v>4225.62</v>
      </c>
      <c r="N16" s="100">
        <v>42052.67</v>
      </c>
      <c r="O16" s="141">
        <f t="shared" si="3"/>
        <v>995.1834287039535</v>
      </c>
      <c r="P16" s="46">
        <f t="shared" si="4"/>
        <v>750.9405357142857</v>
      </c>
      <c r="Q16" s="44">
        <v>0</v>
      </c>
      <c r="R16" s="44">
        <v>60254.13</v>
      </c>
      <c r="S16" s="44">
        <v>2017.43</v>
      </c>
      <c r="T16" s="46">
        <f t="shared" si="5"/>
        <v>3.348202023662113</v>
      </c>
      <c r="U16" s="46">
        <v>0</v>
      </c>
      <c r="V16" s="49">
        <v>230000</v>
      </c>
      <c r="W16" s="44">
        <v>173323.46</v>
      </c>
      <c r="X16" s="86">
        <v>171109.62</v>
      </c>
      <c r="Y16" s="46">
        <f t="shared" si="6"/>
        <v>98.72271185908706</v>
      </c>
      <c r="Z16" s="46">
        <f t="shared" si="7"/>
        <v>74.39548695652174</v>
      </c>
      <c r="AA16" s="49">
        <v>14700</v>
      </c>
      <c r="AB16" s="49">
        <v>9800</v>
      </c>
      <c r="AC16" s="49">
        <v>7700</v>
      </c>
      <c r="AD16" s="46">
        <f t="shared" si="8"/>
        <v>78.57142857142857</v>
      </c>
      <c r="AE16" s="46">
        <f t="shared" si="9"/>
        <v>52.38095238095239</v>
      </c>
      <c r="AF16" s="167" t="s">
        <v>10</v>
      </c>
      <c r="AG16" s="167"/>
      <c r="AH16" s="168"/>
      <c r="AI16" s="44">
        <v>0</v>
      </c>
      <c r="AJ16" s="44"/>
      <c r="AK16" s="45"/>
      <c r="AL16" s="45"/>
      <c r="AM16" s="46"/>
      <c r="AN16" s="49">
        <v>37760</v>
      </c>
      <c r="AO16" s="44">
        <v>71681.74</v>
      </c>
      <c r="AP16" s="44">
        <v>41129.85</v>
      </c>
      <c r="AQ16" s="46">
        <f t="shared" si="10"/>
        <v>57.37842022250017</v>
      </c>
      <c r="AR16" s="46">
        <f t="shared" si="11"/>
        <v>108.9243908898305</v>
      </c>
      <c r="AS16" s="49">
        <v>8700</v>
      </c>
      <c r="AT16" s="44">
        <v>6599.97</v>
      </c>
      <c r="AU16" s="44">
        <v>8336.83</v>
      </c>
      <c r="AV16" s="46">
        <f t="shared" si="12"/>
        <v>126.31618022506161</v>
      </c>
      <c r="AW16" s="46">
        <f t="shared" si="13"/>
        <v>95.82563218390806</v>
      </c>
      <c r="AX16" s="88"/>
      <c r="AY16" s="87"/>
      <c r="AZ16" s="44">
        <v>7829.39</v>
      </c>
      <c r="BA16" s="143">
        <v>0</v>
      </c>
      <c r="BB16" s="46">
        <v>0</v>
      </c>
      <c r="BC16" s="46"/>
      <c r="BD16" s="46"/>
      <c r="BE16" s="46"/>
      <c r="BF16" s="46"/>
      <c r="BG16" s="46"/>
      <c r="BH16" s="46" t="s">
        <v>84</v>
      </c>
      <c r="BI16" s="49">
        <v>0</v>
      </c>
      <c r="BJ16" s="44"/>
      <c r="BK16" s="44">
        <v>19725.73</v>
      </c>
      <c r="BL16" s="46">
        <v>0</v>
      </c>
      <c r="BM16" s="46">
        <v>0</v>
      </c>
      <c r="BN16" s="46"/>
      <c r="BO16" s="88"/>
      <c r="BP16" s="87"/>
      <c r="BQ16" s="44">
        <v>0</v>
      </c>
      <c r="BR16" s="44">
        <v>0</v>
      </c>
      <c r="BS16" s="46">
        <v>0</v>
      </c>
    </row>
    <row r="17" spans="1:71" s="28" customFormat="1" ht="24.75" customHeight="1">
      <c r="A17" s="148" t="s">
        <v>11</v>
      </c>
      <c r="B17" s="148"/>
      <c r="C17" s="145"/>
      <c r="D17" s="140">
        <v>5123863</v>
      </c>
      <c r="E17" s="139">
        <f>I17+N17+S17+X17+AP17+AU17+AZ17+BK17+BN17</f>
        <v>4013760.709999999</v>
      </c>
      <c r="F17" s="46">
        <f t="shared" si="0"/>
        <v>78.33466097746951</v>
      </c>
      <c r="G17" s="114">
        <v>3387113</v>
      </c>
      <c r="H17" s="44">
        <v>2040643.91</v>
      </c>
      <c r="I17" s="44">
        <v>2151063.44</v>
      </c>
      <c r="J17" s="85">
        <f t="shared" si="1"/>
        <v>105.41101411465756</v>
      </c>
      <c r="K17" s="46">
        <f t="shared" si="2"/>
        <v>63.50728304606312</v>
      </c>
      <c r="L17" s="49">
        <v>31100</v>
      </c>
      <c r="M17" s="100">
        <v>23321.98</v>
      </c>
      <c r="N17" s="100">
        <v>69549.36</v>
      </c>
      <c r="O17" s="141">
        <f t="shared" si="3"/>
        <v>298.2137880231438</v>
      </c>
      <c r="P17" s="46">
        <f t="shared" si="4"/>
        <v>223.63138263665596</v>
      </c>
      <c r="Q17" s="44">
        <v>0</v>
      </c>
      <c r="R17" s="44">
        <v>166710.79</v>
      </c>
      <c r="S17" s="44">
        <v>7973.28</v>
      </c>
      <c r="T17" s="46">
        <f t="shared" si="5"/>
        <v>4.782701827518183</v>
      </c>
      <c r="U17" s="46">
        <v>0</v>
      </c>
      <c r="V17" s="49">
        <v>1297000</v>
      </c>
      <c r="W17" s="44">
        <v>973812.44</v>
      </c>
      <c r="X17" s="44">
        <v>998533.59</v>
      </c>
      <c r="Y17" s="46">
        <f t="shared" si="6"/>
        <v>102.53859459836023</v>
      </c>
      <c r="Z17" s="46">
        <f t="shared" si="7"/>
        <v>76.98794063222822</v>
      </c>
      <c r="AA17" s="49">
        <v>0</v>
      </c>
      <c r="AB17" s="49"/>
      <c r="AC17" s="49"/>
      <c r="AD17" s="46">
        <v>0</v>
      </c>
      <c r="AE17" s="46">
        <v>0</v>
      </c>
      <c r="AF17" s="167" t="s">
        <v>11</v>
      </c>
      <c r="AG17" s="167"/>
      <c r="AH17" s="168"/>
      <c r="AI17" s="44">
        <v>0</v>
      </c>
      <c r="AJ17" s="44"/>
      <c r="AK17" s="45"/>
      <c r="AL17" s="45"/>
      <c r="AM17" s="46"/>
      <c r="AN17" s="49">
        <v>58650</v>
      </c>
      <c r="AO17" s="44">
        <v>57378.23</v>
      </c>
      <c r="AP17" s="44">
        <v>51855.5</v>
      </c>
      <c r="AQ17" s="46">
        <f t="shared" si="10"/>
        <v>90.37486865663162</v>
      </c>
      <c r="AR17" s="46">
        <f t="shared" si="11"/>
        <v>88.4151747655584</v>
      </c>
      <c r="AS17" s="49">
        <v>100000</v>
      </c>
      <c r="AT17" s="44">
        <v>28268.8</v>
      </c>
      <c r="AU17" s="44">
        <v>217603.74</v>
      </c>
      <c r="AV17" s="46">
        <f t="shared" si="12"/>
        <v>769.7664563051844</v>
      </c>
      <c r="AW17" s="46">
        <f t="shared" si="13"/>
        <v>217.60374</v>
      </c>
      <c r="AX17" s="49">
        <v>30000</v>
      </c>
      <c r="AY17" s="87"/>
      <c r="AZ17" s="44">
        <v>38751.67</v>
      </c>
      <c r="BA17" s="143">
        <v>0</v>
      </c>
      <c r="BB17" s="46">
        <v>0</v>
      </c>
      <c r="BC17" s="46"/>
      <c r="BD17" s="46"/>
      <c r="BE17" s="46"/>
      <c r="BF17" s="46"/>
      <c r="BG17" s="46"/>
      <c r="BH17" s="46" t="s">
        <v>85</v>
      </c>
      <c r="BI17" s="49">
        <v>220000</v>
      </c>
      <c r="BJ17" s="44">
        <v>74321.58</v>
      </c>
      <c r="BK17" s="44">
        <v>458430.13</v>
      </c>
      <c r="BL17" s="46">
        <f t="shared" si="14"/>
        <v>616.8196774072886</v>
      </c>
      <c r="BM17" s="46">
        <v>0</v>
      </c>
      <c r="BN17" s="49">
        <v>20000</v>
      </c>
      <c r="BO17" s="88"/>
      <c r="BP17" s="87"/>
      <c r="BQ17" s="44"/>
      <c r="BR17" s="44"/>
      <c r="BS17" s="46">
        <v>0</v>
      </c>
    </row>
    <row r="18" spans="1:71" s="28" customFormat="1" ht="27.75" customHeight="1">
      <c r="A18" s="148" t="s">
        <v>12</v>
      </c>
      <c r="B18" s="148"/>
      <c r="C18" s="145"/>
      <c r="D18" s="140">
        <v>1660460</v>
      </c>
      <c r="E18" s="139">
        <f>I18+N18+S18+X18+AC18+AP18+AU18+AZ18+BK18</f>
        <v>1036403.28</v>
      </c>
      <c r="F18" s="46">
        <f t="shared" si="0"/>
        <v>62.416636353781485</v>
      </c>
      <c r="G18" s="114">
        <v>495000</v>
      </c>
      <c r="H18" s="44">
        <v>313396.59</v>
      </c>
      <c r="I18" s="44">
        <v>304584.87</v>
      </c>
      <c r="J18" s="85">
        <f t="shared" si="1"/>
        <v>97.18831656719684</v>
      </c>
      <c r="K18" s="46">
        <f t="shared" si="2"/>
        <v>61.532296969696965</v>
      </c>
      <c r="L18" s="49">
        <v>452900</v>
      </c>
      <c r="M18" s="100">
        <v>339659.64</v>
      </c>
      <c r="N18" s="100">
        <v>149360.19</v>
      </c>
      <c r="O18" s="141">
        <f t="shared" si="3"/>
        <v>43.97348769491718</v>
      </c>
      <c r="P18" s="46">
        <f t="shared" si="4"/>
        <v>32.97862442040185</v>
      </c>
      <c r="Q18" s="44">
        <v>0</v>
      </c>
      <c r="R18" s="44">
        <v>110106.78</v>
      </c>
      <c r="S18" s="44">
        <v>12976.74</v>
      </c>
      <c r="T18" s="46">
        <f t="shared" si="5"/>
        <v>11.785595764402519</v>
      </c>
      <c r="U18" s="46">
        <v>0</v>
      </c>
      <c r="V18" s="49">
        <v>540000</v>
      </c>
      <c r="W18" s="44">
        <v>405728.3</v>
      </c>
      <c r="X18" s="44">
        <v>455046.97</v>
      </c>
      <c r="Y18" s="46">
        <f t="shared" si="6"/>
        <v>112.15559032978473</v>
      </c>
      <c r="Z18" s="46">
        <f t="shared" si="7"/>
        <v>84.26795740740741</v>
      </c>
      <c r="AA18" s="49">
        <v>45300</v>
      </c>
      <c r="AB18" s="49">
        <v>29560</v>
      </c>
      <c r="AC18" s="49">
        <v>32640</v>
      </c>
      <c r="AD18" s="46">
        <f t="shared" si="8"/>
        <v>110.4194857916103</v>
      </c>
      <c r="AE18" s="46">
        <f t="shared" si="9"/>
        <v>72.05298013245033</v>
      </c>
      <c r="AF18" s="167" t="s">
        <v>12</v>
      </c>
      <c r="AG18" s="167"/>
      <c r="AH18" s="168"/>
      <c r="AI18" s="44">
        <v>0</v>
      </c>
      <c r="AJ18" s="44"/>
      <c r="AK18" s="91"/>
      <c r="AL18" s="91"/>
      <c r="AM18" s="46"/>
      <c r="AN18" s="49">
        <v>127260</v>
      </c>
      <c r="AO18" s="44">
        <v>183490.19</v>
      </c>
      <c r="AP18" s="44">
        <v>56268.62</v>
      </c>
      <c r="AQ18" s="46">
        <f t="shared" si="10"/>
        <v>30.665737498010117</v>
      </c>
      <c r="AR18" s="46">
        <f t="shared" si="11"/>
        <v>44.21548011944052</v>
      </c>
      <c r="AS18" s="49">
        <v>0</v>
      </c>
      <c r="AT18" s="44"/>
      <c r="AU18" s="44">
        <v>3473.72</v>
      </c>
      <c r="AV18" s="46">
        <v>0</v>
      </c>
      <c r="AW18" s="46">
        <v>0</v>
      </c>
      <c r="AX18" s="87"/>
      <c r="AY18" s="87"/>
      <c r="AZ18" s="44">
        <v>19149.17</v>
      </c>
      <c r="BA18" s="143">
        <v>0</v>
      </c>
      <c r="BB18" s="46">
        <v>0</v>
      </c>
      <c r="BC18" s="46"/>
      <c r="BD18" s="46"/>
      <c r="BE18" s="46"/>
      <c r="BF18" s="46"/>
      <c r="BG18" s="46"/>
      <c r="BH18" s="46" t="s">
        <v>29</v>
      </c>
      <c r="BI18" s="49">
        <v>0</v>
      </c>
      <c r="BJ18" s="44">
        <v>48664.8</v>
      </c>
      <c r="BK18" s="44">
        <v>2903</v>
      </c>
      <c r="BL18" s="46">
        <f t="shared" si="14"/>
        <v>5.965297299074485</v>
      </c>
      <c r="BM18" s="46">
        <v>0</v>
      </c>
      <c r="BN18" s="49"/>
      <c r="BO18" s="88"/>
      <c r="BP18" s="87"/>
      <c r="BQ18" s="44">
        <v>0</v>
      </c>
      <c r="BR18" s="44">
        <v>0</v>
      </c>
      <c r="BS18" s="46">
        <v>0</v>
      </c>
    </row>
    <row r="19" spans="1:71" s="30" customFormat="1" ht="24.75" customHeight="1">
      <c r="A19" s="164" t="s">
        <v>76</v>
      </c>
      <c r="B19" s="164"/>
      <c r="C19" s="149"/>
      <c r="D19" s="138">
        <f>SUM(D10:D18)</f>
        <v>11141843</v>
      </c>
      <c r="E19" s="139">
        <f>SUM(E10:E18)</f>
        <v>8601505.979999999</v>
      </c>
      <c r="F19" s="88">
        <f t="shared" si="0"/>
        <v>77.20002857695984</v>
      </c>
      <c r="G19" s="118">
        <f>G10+G11+G12+G13+G14+G15+G16+G17+G18</f>
        <v>5127643</v>
      </c>
      <c r="H19" s="93">
        <f>SUM(H10:H18)</f>
        <v>3242688.61</v>
      </c>
      <c r="I19" s="93">
        <f>I10+I11+I12+I13+I14+I15+I16+I17+I18</f>
        <v>3262922.42</v>
      </c>
      <c r="J19" s="94">
        <f t="shared" si="1"/>
        <v>100.62398251677949</v>
      </c>
      <c r="K19" s="88">
        <f t="shared" si="2"/>
        <v>63.63396242679141</v>
      </c>
      <c r="L19" s="95">
        <f>L18+L17+L16+L15+L14+L13+L12+L11+L10</f>
        <v>847500</v>
      </c>
      <c r="M19" s="102">
        <f>SUM(M10:M18)</f>
        <v>621880.9099999999</v>
      </c>
      <c r="N19" s="102">
        <f>N18+N17+N16+N15+N14+N12+N11+N13+N10</f>
        <v>492390.49</v>
      </c>
      <c r="O19" s="142">
        <f t="shared" si="3"/>
        <v>79.1776177853731</v>
      </c>
      <c r="P19" s="88">
        <f t="shared" si="4"/>
        <v>58.09917286135693</v>
      </c>
      <c r="Q19" s="57">
        <v>0</v>
      </c>
      <c r="R19" s="96">
        <f>SUM(R10:R18)</f>
        <v>728295.2100000001</v>
      </c>
      <c r="S19" s="97">
        <f>SUM(S10:S18)</f>
        <v>43062.76</v>
      </c>
      <c r="T19" s="88">
        <f t="shared" si="5"/>
        <v>5.912816589855095</v>
      </c>
      <c r="U19" s="88">
        <v>0</v>
      </c>
      <c r="V19" s="92">
        <f>SUM(V10:V18)</f>
        <v>3919000</v>
      </c>
      <c r="W19" s="97">
        <f>SUM(W10:W18)</f>
        <v>2741264</v>
      </c>
      <c r="X19" s="96">
        <f>SUM(X10:X18)</f>
        <v>3117733.08</v>
      </c>
      <c r="Y19" s="88">
        <f t="shared" si="6"/>
        <v>113.73341203182181</v>
      </c>
      <c r="Z19" s="46">
        <f t="shared" si="7"/>
        <v>79.55430160755294</v>
      </c>
      <c r="AA19" s="87">
        <f>AA10+AA11+AA12+AA13+AA14+AA15+AA16+AA17+AA18</f>
        <v>171000</v>
      </c>
      <c r="AB19" s="87">
        <f>SUM(AB10:AB18)</f>
        <v>113390</v>
      </c>
      <c r="AC19" s="92">
        <f>AC10+AC11+AC12+AC13+AC14+AC15+AC16+AC17+AC18</f>
        <v>149140</v>
      </c>
      <c r="AD19" s="88">
        <f t="shared" si="8"/>
        <v>131.52835347032365</v>
      </c>
      <c r="AE19" s="88">
        <f t="shared" si="9"/>
        <v>87.21637426900585</v>
      </c>
      <c r="AF19" s="185" t="s">
        <v>3</v>
      </c>
      <c r="AG19" s="185"/>
      <c r="AH19" s="185"/>
      <c r="AI19" s="57">
        <v>0</v>
      </c>
      <c r="AJ19" s="57">
        <f>SUM(AJ10:AJ18)</f>
        <v>1075.01</v>
      </c>
      <c r="AK19" s="57">
        <f>AK11+AK13+AK15+AK16+AK17</f>
        <v>1731.12</v>
      </c>
      <c r="AL19" s="88">
        <v>0</v>
      </c>
      <c r="AM19" s="88">
        <v>0</v>
      </c>
      <c r="AN19" s="92">
        <f>SUM(AN10:AN18)</f>
        <v>684300</v>
      </c>
      <c r="AO19" s="97">
        <f>SUM(AO10:AO18)</f>
        <v>655536.3400000001</v>
      </c>
      <c r="AP19" s="96">
        <f>SUM(AP10:AP18)</f>
        <v>486368.78</v>
      </c>
      <c r="AQ19" s="88">
        <f t="shared" si="10"/>
        <v>74.19402256173929</v>
      </c>
      <c r="AR19" s="88">
        <f t="shared" si="11"/>
        <v>71.07537337425106</v>
      </c>
      <c r="AS19" s="98">
        <f>SUM(AS10:AS18)</f>
        <v>142400</v>
      </c>
      <c r="AT19" s="97">
        <f>SUM(AT10:AT18)</f>
        <v>62479.649999999994</v>
      </c>
      <c r="AU19" s="99">
        <f>SUM(AU10:AU18)</f>
        <v>285495.66</v>
      </c>
      <c r="AV19" s="88">
        <f t="shared" si="12"/>
        <v>456.9418362618869</v>
      </c>
      <c r="AW19" s="88">
        <f t="shared" si="13"/>
        <v>200.48852528089887</v>
      </c>
      <c r="AX19" s="119">
        <f>AX10+AX11+AX12+AX13+AX14+AX15+AX16+AX17+AX18</f>
        <v>30000</v>
      </c>
      <c r="AY19" s="96">
        <f>SUM(AY10:AY18)</f>
        <v>21059.91</v>
      </c>
      <c r="AZ19" s="96">
        <f>AZ10+AZ11+AZ12+AZ13+AZ14+AZ15+AZ16:BA16+AZ17+AZ18</f>
        <v>190351.87</v>
      </c>
      <c r="BA19" s="143">
        <f>AZ19/AY19*100</f>
        <v>903.8588958832207</v>
      </c>
      <c r="BB19" s="46">
        <v>0</v>
      </c>
      <c r="BC19" s="46"/>
      <c r="BD19" s="46"/>
      <c r="BE19" s="49">
        <f>BE10+BE11+BE12+BE13+BE18</f>
        <v>15252</v>
      </c>
      <c r="BF19" s="46"/>
      <c r="BG19" s="46"/>
      <c r="BH19" s="94" t="s">
        <v>76</v>
      </c>
      <c r="BI19" s="87">
        <f>SUM(BI10:BI18)</f>
        <v>220000</v>
      </c>
      <c r="BJ19" s="57">
        <f>SUM(BJ10:BJ18)</f>
        <v>151995.44</v>
      </c>
      <c r="BK19" s="96">
        <f>BK10+BK11+BK12+BK13+BK14+BK15+BK16+BK17+BK18</f>
        <v>532167.46</v>
      </c>
      <c r="BL19" s="88">
        <f t="shared" si="14"/>
        <v>350.12067467287176</v>
      </c>
      <c r="BM19" s="88">
        <v>0</v>
      </c>
      <c r="BN19" s="119">
        <f>BN17</f>
        <v>20000</v>
      </c>
      <c r="BO19" s="94"/>
      <c r="BP19" s="96">
        <f>SUM(BP10:BP18)</f>
        <v>3739.22</v>
      </c>
      <c r="BQ19" s="96">
        <f>BQ10+BQ11+BQ12+BQ13+BQ14+BQ15+BQ16+BQ17+BQ18</f>
        <v>4890.34</v>
      </c>
      <c r="BR19" s="96">
        <f>BR10+BR11+BR12+BR13+BR14+BR15+BR16+BR17+BR18</f>
        <v>0</v>
      </c>
      <c r="BS19" s="88">
        <v>0</v>
      </c>
    </row>
    <row r="20" spans="9:10" ht="12.75">
      <c r="I20" s="34"/>
      <c r="J20" s="34"/>
    </row>
  </sheetData>
  <mergeCells count="77">
    <mergeCell ref="BH7:BH9"/>
    <mergeCell ref="BF8:BG8"/>
    <mergeCell ref="BC7:BG7"/>
    <mergeCell ref="BR8:BS8"/>
    <mergeCell ref="BJ8:BK8"/>
    <mergeCell ref="BL8:BM8"/>
    <mergeCell ref="BO8:BO9"/>
    <mergeCell ref="BP8:BQ8"/>
    <mergeCell ref="BN7:BN9"/>
    <mergeCell ref="AY8:AZ8"/>
    <mergeCell ref="BA8:BB8"/>
    <mergeCell ref="BI8:BI9"/>
    <mergeCell ref="AQ8:AR8"/>
    <mergeCell ref="AS8:AS9"/>
    <mergeCell ref="AT8:AU8"/>
    <mergeCell ref="AV8:AW8"/>
    <mergeCell ref="AX8:AX9"/>
    <mergeCell ref="BC8:BC9"/>
    <mergeCell ref="BD8:BE8"/>
    <mergeCell ref="AF10:AH10"/>
    <mergeCell ref="AF16:AH16"/>
    <mergeCell ref="AF17:AH17"/>
    <mergeCell ref="AF18:AH18"/>
    <mergeCell ref="AF19:AH19"/>
    <mergeCell ref="AF12:AH12"/>
    <mergeCell ref="AF13:AH13"/>
    <mergeCell ref="AF14:AH14"/>
    <mergeCell ref="AF15:AH15"/>
    <mergeCell ref="D6:F7"/>
    <mergeCell ref="AI7:AM7"/>
    <mergeCell ref="AN7:AR7"/>
    <mergeCell ref="AS7:AW7"/>
    <mergeCell ref="AF7:AH9"/>
    <mergeCell ref="G8:G9"/>
    <mergeCell ref="D8:D9"/>
    <mergeCell ref="AI8:AI9"/>
    <mergeCell ref="AJ8:AK8"/>
    <mergeCell ref="G6:BS6"/>
    <mergeCell ref="D3:AR3"/>
    <mergeCell ref="G7:K7"/>
    <mergeCell ref="AF11:AH11"/>
    <mergeCell ref="A15:C15"/>
    <mergeCell ref="A11:C11"/>
    <mergeCell ref="L7:P7"/>
    <mergeCell ref="Q7:U7"/>
    <mergeCell ref="V7:Z7"/>
    <mergeCell ref="AA7:AE7"/>
    <mergeCell ref="A10:C10"/>
    <mergeCell ref="A6:C9"/>
    <mergeCell ref="A19:C19"/>
    <mergeCell ref="A16:C16"/>
    <mergeCell ref="A12:C12"/>
    <mergeCell ref="A13:C13"/>
    <mergeCell ref="A14:C14"/>
    <mergeCell ref="A17:C17"/>
    <mergeCell ref="A18:C18"/>
    <mergeCell ref="Q8:Q9"/>
    <mergeCell ref="R8:S8"/>
    <mergeCell ref="T8:U8"/>
    <mergeCell ref="W8:X8"/>
    <mergeCell ref="V8:V9"/>
    <mergeCell ref="Y8:Z8"/>
    <mergeCell ref="BI7:BM7"/>
    <mergeCell ref="BO7:BS7"/>
    <mergeCell ref="AX7:BB7"/>
    <mergeCell ref="AA8:AA9"/>
    <mergeCell ref="AB8:AC8"/>
    <mergeCell ref="AD8:AE8"/>
    <mergeCell ref="AL8:AM8"/>
    <mergeCell ref="AN8:AN9"/>
    <mergeCell ref="AO8:AP8"/>
    <mergeCell ref="E8:E9"/>
    <mergeCell ref="L8:L9"/>
    <mergeCell ref="M8:N8"/>
    <mergeCell ref="O8:P8"/>
    <mergeCell ref="H8:I8"/>
    <mergeCell ref="J8:K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E1">
      <selection activeCell="S21" sqref="S21"/>
    </sheetView>
  </sheetViews>
  <sheetFormatPr defaultColWidth="9.00390625" defaultRowHeight="12.75"/>
  <cols>
    <col min="2" max="2" width="21.00390625" style="0" customWidth="1"/>
    <col min="3" max="3" width="4.00390625" style="0" customWidth="1"/>
    <col min="4" max="4" width="12.375" style="0" customWidth="1"/>
    <col min="5" max="5" width="12.125" style="0" customWidth="1"/>
    <col min="6" max="6" width="5.75390625" style="0" customWidth="1"/>
    <col min="7" max="7" width="13.25390625" style="0" customWidth="1"/>
    <col min="8" max="8" width="12.625" style="0" customWidth="1"/>
    <col min="9" max="9" width="5.875" style="0" customWidth="1"/>
    <col min="10" max="10" width="12.25390625" style="0" customWidth="1"/>
    <col min="11" max="11" width="11.625" style="0" customWidth="1"/>
    <col min="12" max="12" width="6.75390625" style="0" customWidth="1"/>
    <col min="13" max="13" width="7.125" style="0" customWidth="1"/>
    <col min="14" max="14" width="10.00390625" style="0" customWidth="1"/>
    <col min="15" max="15" width="6.00390625" style="0" customWidth="1"/>
    <col min="16" max="16" width="12.375" style="0" customWidth="1"/>
    <col min="17" max="17" width="11.375" style="0" customWidth="1"/>
    <col min="18" max="18" width="6.00390625" style="0" customWidth="1"/>
    <col min="19" max="19" width="12.00390625" style="0" customWidth="1"/>
    <col min="20" max="21" width="11.375" style="0" customWidth="1"/>
    <col min="22" max="22" width="11.125" style="0" customWidth="1"/>
  </cols>
  <sheetData>
    <row r="1" spans="4:18" ht="12.75">
      <c r="D1" s="4"/>
      <c r="E1" s="3"/>
      <c r="F1" s="4"/>
      <c r="G1" s="4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4:18" ht="12.75">
      <c r="D2" s="4"/>
      <c r="E2" s="3"/>
      <c r="F2" s="4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ht="12.75" customHeight="1">
      <c r="A3" s="1"/>
      <c r="B3" s="206" t="s">
        <v>87</v>
      </c>
      <c r="C3" s="206"/>
      <c r="D3" s="206"/>
      <c r="E3" s="206"/>
      <c r="F3" s="206"/>
      <c r="G3" s="206"/>
      <c r="H3" s="206"/>
      <c r="I3" s="206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</row>
    <row r="4" spans="1:18" ht="12.75">
      <c r="A4" s="1"/>
      <c r="B4" s="1"/>
      <c r="C4" s="1"/>
      <c r="D4" s="6"/>
      <c r="E4" s="7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1"/>
      <c r="B5" s="1"/>
      <c r="C5" s="1"/>
      <c r="D5" s="6"/>
      <c r="E5" s="7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2" ht="12.75">
      <c r="A6" s="201"/>
      <c r="B6" s="199"/>
      <c r="C6" s="199"/>
      <c r="D6" s="200" t="s">
        <v>0</v>
      </c>
      <c r="E6" s="199"/>
      <c r="F6" s="199"/>
      <c r="G6" s="201" t="s">
        <v>17</v>
      </c>
      <c r="H6" s="202"/>
      <c r="I6" s="202"/>
      <c r="J6" s="202"/>
      <c r="K6" s="202"/>
      <c r="L6" s="202"/>
      <c r="M6" s="211" t="s">
        <v>17</v>
      </c>
      <c r="N6" s="199"/>
      <c r="O6" s="199"/>
      <c r="P6" s="198" t="s">
        <v>63</v>
      </c>
      <c r="Q6" s="199"/>
      <c r="R6" s="199"/>
      <c r="S6" s="200" t="s">
        <v>64</v>
      </c>
      <c r="T6" s="199"/>
      <c r="U6" s="200" t="s">
        <v>65</v>
      </c>
      <c r="V6" s="199"/>
    </row>
    <row r="7" spans="1:22" ht="12.75" customHeight="1">
      <c r="A7" s="199"/>
      <c r="B7" s="199"/>
      <c r="C7" s="199"/>
      <c r="D7" s="199"/>
      <c r="E7" s="199"/>
      <c r="F7" s="199"/>
      <c r="G7" s="208" t="s">
        <v>74</v>
      </c>
      <c r="H7" s="199"/>
      <c r="I7" s="199"/>
      <c r="J7" s="208" t="s">
        <v>62</v>
      </c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</row>
    <row r="8" spans="1:22" ht="22.5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209" t="s">
        <v>66</v>
      </c>
      <c r="N8" s="209"/>
      <c r="O8" s="210"/>
      <c r="P8" s="199"/>
      <c r="Q8" s="199"/>
      <c r="R8" s="199"/>
      <c r="S8" s="199"/>
      <c r="T8" s="199"/>
      <c r="U8" s="199"/>
      <c r="V8" s="199"/>
    </row>
    <row r="9" spans="1:22" ht="21" customHeight="1">
      <c r="A9" s="199"/>
      <c r="B9" s="199"/>
      <c r="C9" s="199"/>
      <c r="D9" s="10" t="s">
        <v>20</v>
      </c>
      <c r="E9" s="10" t="s">
        <v>21</v>
      </c>
      <c r="F9" s="11" t="s">
        <v>22</v>
      </c>
      <c r="G9" s="10" t="s">
        <v>20</v>
      </c>
      <c r="H9" s="12" t="s">
        <v>67</v>
      </c>
      <c r="I9" s="11" t="s">
        <v>22</v>
      </c>
      <c r="J9" s="10" t="s">
        <v>20</v>
      </c>
      <c r="K9" s="12" t="s">
        <v>67</v>
      </c>
      <c r="L9" s="11" t="s">
        <v>22</v>
      </c>
      <c r="M9" s="10" t="s">
        <v>20</v>
      </c>
      <c r="N9" s="12" t="s">
        <v>67</v>
      </c>
      <c r="O9" s="11" t="s">
        <v>22</v>
      </c>
      <c r="P9" s="10" t="s">
        <v>20</v>
      </c>
      <c r="Q9" s="12" t="s">
        <v>67</v>
      </c>
      <c r="R9" s="11" t="s">
        <v>22</v>
      </c>
      <c r="S9" s="35" t="s">
        <v>20</v>
      </c>
      <c r="T9" s="35" t="s">
        <v>21</v>
      </c>
      <c r="U9" s="35" t="s">
        <v>69</v>
      </c>
      <c r="V9" s="35" t="s">
        <v>77</v>
      </c>
    </row>
    <row r="10" spans="1:22" ht="18" customHeight="1">
      <c r="A10" s="203" t="s">
        <v>47</v>
      </c>
      <c r="B10" s="204"/>
      <c r="C10" s="205"/>
      <c r="D10" s="113">
        <f>G10+J10</f>
        <v>53000</v>
      </c>
      <c r="E10" s="43">
        <f>H10+K10</f>
        <v>39228.34</v>
      </c>
      <c r="F10" s="76">
        <f>E10/D10*100</f>
        <v>74.0157358490566</v>
      </c>
      <c r="G10" s="107">
        <v>13000</v>
      </c>
      <c r="H10" s="110">
        <v>7600</v>
      </c>
      <c r="I10" s="46">
        <f aca="true" t="shared" si="0" ref="I10:I19">H10/G10*100</f>
        <v>58.46153846153847</v>
      </c>
      <c r="J10" s="107">
        <v>40000</v>
      </c>
      <c r="K10" s="45">
        <v>31628.34</v>
      </c>
      <c r="L10" s="46">
        <f aca="true" t="shared" si="1" ref="L10:L19">K10/J10*100</f>
        <v>79.07085000000001</v>
      </c>
      <c r="M10" s="49">
        <v>10000</v>
      </c>
      <c r="N10" s="45">
        <v>1628.34</v>
      </c>
      <c r="O10" s="46">
        <f>N10/M10*100</f>
        <v>16.283399999999997</v>
      </c>
      <c r="P10" s="107">
        <v>53000</v>
      </c>
      <c r="Q10" s="44">
        <v>1131.99</v>
      </c>
      <c r="R10" s="46">
        <f>Q10/P10*100</f>
        <v>2.135830188679245</v>
      </c>
      <c r="S10" s="47"/>
      <c r="T10" s="48">
        <f aca="true" t="shared" si="2" ref="T10:T20">E10-Q10</f>
        <v>38096.35</v>
      </c>
      <c r="U10" s="47">
        <v>0</v>
      </c>
      <c r="V10" s="47">
        <v>38096.35</v>
      </c>
    </row>
    <row r="11" spans="1:22" ht="19.5" customHeight="1">
      <c r="A11" s="203" t="s">
        <v>48</v>
      </c>
      <c r="B11" s="204"/>
      <c r="C11" s="205"/>
      <c r="D11" s="113">
        <f aca="true" t="shared" si="3" ref="D11:E20">G11+J11</f>
        <v>90000</v>
      </c>
      <c r="E11" s="43">
        <f t="shared" si="3"/>
        <v>84380</v>
      </c>
      <c r="F11" s="76">
        <f aca="true" t="shared" si="4" ref="F11:F19">E11/D11*100</f>
        <v>93.75555555555556</v>
      </c>
      <c r="G11" s="107">
        <v>25000</v>
      </c>
      <c r="H11" s="110">
        <v>19180</v>
      </c>
      <c r="I11" s="46">
        <f t="shared" si="0"/>
        <v>76.72</v>
      </c>
      <c r="J11" s="107">
        <v>65000</v>
      </c>
      <c r="K11" s="50">
        <v>65200</v>
      </c>
      <c r="L11" s="46">
        <f t="shared" si="1"/>
        <v>100.30769230769229</v>
      </c>
      <c r="M11" s="49"/>
      <c r="N11" s="50"/>
      <c r="O11" s="46"/>
      <c r="P11" s="107">
        <v>90000</v>
      </c>
      <c r="Q11" s="44">
        <v>65145.38</v>
      </c>
      <c r="R11" s="46">
        <f aca="true" t="shared" si="5" ref="R11:R19">Q11/P11*100</f>
        <v>72.38375555555555</v>
      </c>
      <c r="S11" s="47"/>
      <c r="T11" s="48">
        <f t="shared" si="2"/>
        <v>19234.620000000003</v>
      </c>
      <c r="U11" s="47">
        <v>0</v>
      </c>
      <c r="V11" s="47">
        <v>19234.62</v>
      </c>
    </row>
    <row r="12" spans="1:22" ht="16.5" customHeight="1">
      <c r="A12" s="203" t="s">
        <v>23</v>
      </c>
      <c r="B12" s="204"/>
      <c r="C12" s="205"/>
      <c r="D12" s="113">
        <f t="shared" si="3"/>
        <v>112000</v>
      </c>
      <c r="E12" s="59">
        <f>H12+K12</f>
        <v>103750</v>
      </c>
      <c r="F12" s="76">
        <f t="shared" si="4"/>
        <v>92.63392857142857</v>
      </c>
      <c r="G12" s="107">
        <v>32000</v>
      </c>
      <c r="H12" s="110">
        <v>28750</v>
      </c>
      <c r="I12" s="46">
        <f t="shared" si="0"/>
        <v>89.84375</v>
      </c>
      <c r="J12" s="107">
        <v>80000</v>
      </c>
      <c r="K12" s="50">
        <v>75000</v>
      </c>
      <c r="L12" s="46">
        <f t="shared" si="1"/>
        <v>93.75</v>
      </c>
      <c r="M12" s="49"/>
      <c r="N12" s="50"/>
      <c r="O12" s="46"/>
      <c r="P12" s="107">
        <v>112000</v>
      </c>
      <c r="Q12" s="44">
        <v>71830.21</v>
      </c>
      <c r="R12" s="46">
        <f t="shared" si="5"/>
        <v>64.13411607142858</v>
      </c>
      <c r="S12" s="47"/>
      <c r="T12" s="48">
        <f t="shared" si="2"/>
        <v>31919.789999999994</v>
      </c>
      <c r="U12" s="47">
        <v>0</v>
      </c>
      <c r="V12" s="47">
        <v>31919.79</v>
      </c>
    </row>
    <row r="13" spans="1:22" ht="16.5" customHeight="1">
      <c r="A13" s="203" t="s">
        <v>24</v>
      </c>
      <c r="B13" s="204"/>
      <c r="C13" s="205"/>
      <c r="D13" s="113">
        <f t="shared" si="3"/>
        <v>98500</v>
      </c>
      <c r="E13" s="43">
        <f t="shared" si="3"/>
        <v>62700</v>
      </c>
      <c r="F13" s="76">
        <f t="shared" si="4"/>
        <v>63.654822335025386</v>
      </c>
      <c r="G13" s="107">
        <v>52000</v>
      </c>
      <c r="H13" s="110">
        <v>25400</v>
      </c>
      <c r="I13" s="46">
        <f t="shared" si="0"/>
        <v>48.84615384615385</v>
      </c>
      <c r="J13" s="107">
        <v>46500</v>
      </c>
      <c r="K13" s="50">
        <v>37300</v>
      </c>
      <c r="L13" s="46">
        <f t="shared" si="1"/>
        <v>80.21505376344086</v>
      </c>
      <c r="M13" s="49"/>
      <c r="N13" s="50"/>
      <c r="O13" s="46"/>
      <c r="P13" s="107">
        <v>98500</v>
      </c>
      <c r="Q13" s="44">
        <v>38051.99</v>
      </c>
      <c r="R13" s="46">
        <f t="shared" si="5"/>
        <v>38.63146192893401</v>
      </c>
      <c r="S13" s="47"/>
      <c r="T13" s="48">
        <f t="shared" si="2"/>
        <v>24648.010000000002</v>
      </c>
      <c r="U13" s="47">
        <v>0</v>
      </c>
      <c r="V13" s="47">
        <v>24648.01</v>
      </c>
    </row>
    <row r="14" spans="1:22" ht="19.5" customHeight="1">
      <c r="A14" s="203" t="s">
        <v>25</v>
      </c>
      <c r="B14" s="204"/>
      <c r="C14" s="205"/>
      <c r="D14" s="113">
        <f t="shared" si="3"/>
        <v>47000</v>
      </c>
      <c r="E14" s="43">
        <f t="shared" si="3"/>
        <v>47500</v>
      </c>
      <c r="F14" s="76">
        <f t="shared" si="4"/>
        <v>101.06382978723406</v>
      </c>
      <c r="G14" s="107">
        <v>7000</v>
      </c>
      <c r="H14" s="110">
        <v>7500</v>
      </c>
      <c r="I14" s="46">
        <f t="shared" si="0"/>
        <v>107.14285714285714</v>
      </c>
      <c r="J14" s="107">
        <v>40000</v>
      </c>
      <c r="K14" s="50">
        <v>40000</v>
      </c>
      <c r="L14" s="46">
        <f t="shared" si="1"/>
        <v>100</v>
      </c>
      <c r="M14" s="49"/>
      <c r="N14" s="50"/>
      <c r="O14" s="46"/>
      <c r="P14" s="107">
        <v>47000</v>
      </c>
      <c r="Q14" s="44">
        <v>24495.05</v>
      </c>
      <c r="R14" s="46">
        <f t="shared" si="5"/>
        <v>52.11712765957447</v>
      </c>
      <c r="S14" s="47"/>
      <c r="T14" s="48">
        <f t="shared" si="2"/>
        <v>23004.95</v>
      </c>
      <c r="U14" s="47">
        <v>0</v>
      </c>
      <c r="V14" s="47">
        <v>23004.95</v>
      </c>
    </row>
    <row r="15" spans="1:22" ht="15.75" customHeight="1">
      <c r="A15" s="203" t="s">
        <v>26</v>
      </c>
      <c r="B15" s="204"/>
      <c r="C15" s="205"/>
      <c r="D15" s="113">
        <f t="shared" si="3"/>
        <v>81447</v>
      </c>
      <c r="E15" s="59">
        <f t="shared" si="3"/>
        <v>72600</v>
      </c>
      <c r="F15" s="76">
        <f t="shared" si="4"/>
        <v>89.13772146303731</v>
      </c>
      <c r="G15" s="107">
        <v>41447</v>
      </c>
      <c r="H15" s="110">
        <v>31650</v>
      </c>
      <c r="I15" s="46">
        <f t="shared" si="0"/>
        <v>76.36258354042512</v>
      </c>
      <c r="J15" s="107">
        <v>40000</v>
      </c>
      <c r="K15" s="45">
        <v>40950</v>
      </c>
      <c r="L15" s="46">
        <f t="shared" si="1"/>
        <v>102.375</v>
      </c>
      <c r="M15" s="49"/>
      <c r="N15" s="45"/>
      <c r="O15" s="46"/>
      <c r="P15" s="107">
        <v>81447</v>
      </c>
      <c r="Q15" s="44">
        <v>22447</v>
      </c>
      <c r="R15" s="46">
        <f t="shared" si="5"/>
        <v>27.560253907449017</v>
      </c>
      <c r="S15" s="47"/>
      <c r="T15" s="48">
        <f t="shared" si="2"/>
        <v>50153</v>
      </c>
      <c r="U15" s="47">
        <v>0</v>
      </c>
      <c r="V15" s="47">
        <v>50153</v>
      </c>
    </row>
    <row r="16" spans="1:22" ht="17.25" customHeight="1">
      <c r="A16" s="203" t="s">
        <v>27</v>
      </c>
      <c r="B16" s="204"/>
      <c r="C16" s="205"/>
      <c r="D16" s="113">
        <f t="shared" si="3"/>
        <v>103000</v>
      </c>
      <c r="E16" s="43">
        <f t="shared" si="3"/>
        <v>67840</v>
      </c>
      <c r="F16" s="76">
        <f t="shared" si="4"/>
        <v>65.86407766990291</v>
      </c>
      <c r="G16" s="107">
        <v>13000</v>
      </c>
      <c r="H16" s="110">
        <v>24000</v>
      </c>
      <c r="I16" s="46">
        <f t="shared" si="0"/>
        <v>184.6153846153846</v>
      </c>
      <c r="J16" s="107">
        <v>90000</v>
      </c>
      <c r="K16" s="45">
        <v>43840</v>
      </c>
      <c r="L16" s="46">
        <f t="shared" si="1"/>
        <v>48.71111111111111</v>
      </c>
      <c r="M16" s="49">
        <v>33400</v>
      </c>
      <c r="N16" s="45">
        <v>0</v>
      </c>
      <c r="O16" s="46">
        <v>0</v>
      </c>
      <c r="P16" s="107">
        <v>103000</v>
      </c>
      <c r="Q16" s="44">
        <v>38938.87</v>
      </c>
      <c r="R16" s="46">
        <f t="shared" si="5"/>
        <v>37.80472815533981</v>
      </c>
      <c r="S16" s="47"/>
      <c r="T16" s="48">
        <f>E16-Q16</f>
        <v>28901.129999999997</v>
      </c>
      <c r="U16" s="47">
        <v>0</v>
      </c>
      <c r="V16" s="47">
        <v>28901.13</v>
      </c>
    </row>
    <row r="17" spans="1:22" ht="18.75" customHeight="1">
      <c r="A17" s="203" t="s">
        <v>28</v>
      </c>
      <c r="B17" s="204"/>
      <c r="C17" s="205"/>
      <c r="D17" s="113">
        <f t="shared" si="3"/>
        <v>67000</v>
      </c>
      <c r="E17" s="43">
        <f t="shared" si="3"/>
        <v>57950</v>
      </c>
      <c r="F17" s="76">
        <f t="shared" si="4"/>
        <v>86.49253731343283</v>
      </c>
      <c r="G17" s="107">
        <v>37000</v>
      </c>
      <c r="H17" s="110">
        <v>30450</v>
      </c>
      <c r="I17" s="46">
        <f t="shared" si="0"/>
        <v>82.2972972972973</v>
      </c>
      <c r="J17" s="107">
        <v>30000</v>
      </c>
      <c r="K17" s="50">
        <v>27500</v>
      </c>
      <c r="L17" s="46">
        <f t="shared" si="1"/>
        <v>91.66666666666666</v>
      </c>
      <c r="M17" s="49"/>
      <c r="N17" s="50"/>
      <c r="O17" s="46"/>
      <c r="P17" s="107">
        <v>67000</v>
      </c>
      <c r="Q17" s="44">
        <v>26512.73</v>
      </c>
      <c r="R17" s="46">
        <f t="shared" si="5"/>
        <v>39.57123880597015</v>
      </c>
      <c r="S17" s="47"/>
      <c r="T17" s="48">
        <f t="shared" si="2"/>
        <v>31437.27</v>
      </c>
      <c r="U17" s="47">
        <v>0</v>
      </c>
      <c r="V17" s="47">
        <v>31437.27</v>
      </c>
    </row>
    <row r="18" spans="1:22" ht="18" customHeight="1">
      <c r="A18" s="203" t="s">
        <v>29</v>
      </c>
      <c r="B18" s="204"/>
      <c r="C18" s="205"/>
      <c r="D18" s="113">
        <f t="shared" si="3"/>
        <v>33000</v>
      </c>
      <c r="E18" s="43">
        <f t="shared" si="3"/>
        <v>50150</v>
      </c>
      <c r="F18" s="76">
        <f t="shared" si="4"/>
        <v>151.96969696969697</v>
      </c>
      <c r="G18" s="107">
        <v>13000</v>
      </c>
      <c r="H18" s="110">
        <v>40150</v>
      </c>
      <c r="I18" s="46">
        <f t="shared" si="0"/>
        <v>308.84615384615387</v>
      </c>
      <c r="J18" s="107">
        <v>20000</v>
      </c>
      <c r="K18" s="50">
        <v>10000</v>
      </c>
      <c r="L18" s="46">
        <f t="shared" si="1"/>
        <v>50</v>
      </c>
      <c r="M18" s="49"/>
      <c r="N18" s="50"/>
      <c r="O18" s="46"/>
      <c r="P18" s="107">
        <v>33000</v>
      </c>
      <c r="Q18" s="44">
        <v>4980</v>
      </c>
      <c r="R18" s="46">
        <f t="shared" si="5"/>
        <v>15.090909090909092</v>
      </c>
      <c r="S18" s="47"/>
      <c r="T18" s="48">
        <f t="shared" si="2"/>
        <v>45170</v>
      </c>
      <c r="U18" s="47">
        <v>0</v>
      </c>
      <c r="V18" s="47">
        <v>45170</v>
      </c>
    </row>
    <row r="19" spans="1:22" ht="18" customHeight="1">
      <c r="A19" s="203" t="s">
        <v>45</v>
      </c>
      <c r="B19" s="204"/>
      <c r="C19" s="205"/>
      <c r="D19" s="51">
        <f t="shared" si="3"/>
        <v>684947</v>
      </c>
      <c r="E19" s="52">
        <f t="shared" si="3"/>
        <v>586098.34</v>
      </c>
      <c r="F19" s="33">
        <f t="shared" si="4"/>
        <v>85.5684220822925</v>
      </c>
      <c r="G19" s="109">
        <f>SUM(G10:G18)</f>
        <v>233447</v>
      </c>
      <c r="H19" s="111">
        <f>SUM(H10:H18)</f>
        <v>214680</v>
      </c>
      <c r="I19" s="54">
        <f t="shared" si="0"/>
        <v>91.9609161822598</v>
      </c>
      <c r="J19" s="109">
        <f>SUM(J10:J18)</f>
        <v>451500</v>
      </c>
      <c r="K19" s="53">
        <f>SUM(K10:K18)</f>
        <v>371418.33999999997</v>
      </c>
      <c r="L19" s="54">
        <f t="shared" si="1"/>
        <v>82.26319822812846</v>
      </c>
      <c r="M19" s="134">
        <f>SUM(M10:M18)</f>
        <v>43400</v>
      </c>
      <c r="N19" s="53">
        <f>SUM(N10:N18)</f>
        <v>1628.34</v>
      </c>
      <c r="O19" s="54">
        <f>N19/M19*100</f>
        <v>3.7519354838709678</v>
      </c>
      <c r="P19" s="108">
        <f>SUM(P10:P18)</f>
        <v>684947</v>
      </c>
      <c r="Q19" s="55">
        <f>Q10+Q11+Q12+Q13+Q14+Q15+Q16+Q17+Q18</f>
        <v>293533.22</v>
      </c>
      <c r="R19" s="54">
        <f t="shared" si="5"/>
        <v>42.8548807425976</v>
      </c>
      <c r="S19" s="137">
        <f>S10+S11+S16+S18</f>
        <v>0</v>
      </c>
      <c r="T19" s="57">
        <f>SUM(T10:T18)</f>
        <v>292565.12</v>
      </c>
      <c r="U19" s="56">
        <v>0</v>
      </c>
      <c r="V19" s="56">
        <f>V10+V11+V12+V13+V14+V15+V16+V17+V18</f>
        <v>292565.12</v>
      </c>
    </row>
    <row r="20" spans="1:22" ht="20.25" customHeight="1">
      <c r="A20" s="203" t="s">
        <v>30</v>
      </c>
      <c r="B20" s="204"/>
      <c r="C20" s="205"/>
      <c r="D20" s="130">
        <f t="shared" si="3"/>
        <v>71856229.9</v>
      </c>
      <c r="E20" s="43">
        <f>H20+K20</f>
        <v>45335263.349999994</v>
      </c>
      <c r="F20" s="76">
        <f>E20/D20*100</f>
        <v>63.09162533727641</v>
      </c>
      <c r="G20" s="130">
        <v>10558850</v>
      </c>
      <c r="H20" s="131">
        <v>6601446.44</v>
      </c>
      <c r="I20" s="76">
        <f>H20/G20*100</f>
        <v>62.52050592630827</v>
      </c>
      <c r="J20" s="130">
        <v>61297379.9</v>
      </c>
      <c r="K20" s="43">
        <v>38733816.91</v>
      </c>
      <c r="L20" s="76">
        <f>K20/J20*100</f>
        <v>63.190004161988654</v>
      </c>
      <c r="M20" s="135">
        <v>110000</v>
      </c>
      <c r="N20" s="43">
        <v>0</v>
      </c>
      <c r="O20" s="76">
        <f>N20/M20*100</f>
        <v>0</v>
      </c>
      <c r="P20" s="130">
        <v>73664427.92</v>
      </c>
      <c r="Q20" s="43">
        <v>42237069.36</v>
      </c>
      <c r="R20" s="76">
        <f>Q20/P20*100</f>
        <v>57.337130759869204</v>
      </c>
      <c r="S20" s="107">
        <f>D20-P20</f>
        <v>-1808198.0199999958</v>
      </c>
      <c r="T20" s="44">
        <f t="shared" si="2"/>
        <v>3098193.9899999946</v>
      </c>
      <c r="U20" s="107">
        <v>1830607.37</v>
      </c>
      <c r="V20" s="107">
        <v>4928801.85</v>
      </c>
    </row>
    <row r="21" spans="1:22" ht="18" customHeight="1">
      <c r="A21" s="212" t="s">
        <v>31</v>
      </c>
      <c r="B21" s="212"/>
      <c r="C21" s="212"/>
      <c r="D21" s="51">
        <f>D19+D20</f>
        <v>72541176.9</v>
      </c>
      <c r="E21" s="52">
        <f>E19+E20</f>
        <v>45921361.69</v>
      </c>
      <c r="F21" s="33">
        <f>E21/D21*100</f>
        <v>63.30385534453604</v>
      </c>
      <c r="G21" s="51">
        <f>G19+G20</f>
        <v>10792297</v>
      </c>
      <c r="H21" s="112">
        <f>H19+H20</f>
        <v>6816126.44</v>
      </c>
      <c r="I21" s="21">
        <f>H21/G21*100</f>
        <v>63.15732823142284</v>
      </c>
      <c r="J21" s="51">
        <f>J19+J20</f>
        <v>61748879.9</v>
      </c>
      <c r="K21" s="52">
        <f>K19+K20</f>
        <v>39105235.25</v>
      </c>
      <c r="L21" s="21">
        <f>K21/J21*100</f>
        <v>63.32946494467505</v>
      </c>
      <c r="M21" s="136">
        <f>M19+M20</f>
        <v>153400</v>
      </c>
      <c r="N21" s="52">
        <f>N19</f>
        <v>1628.34</v>
      </c>
      <c r="O21" s="21">
        <f>N21/M21*100</f>
        <v>1.0614993481095176</v>
      </c>
      <c r="P21" s="51">
        <f>P19+P20</f>
        <v>74349374.92</v>
      </c>
      <c r="Q21" s="52">
        <f>Q19+Q20</f>
        <v>42530602.58</v>
      </c>
      <c r="R21" s="21">
        <f>Q21/P21*100</f>
        <v>57.203712372515525</v>
      </c>
      <c r="S21" s="56">
        <f>S19+S20</f>
        <v>-1808198.0199999958</v>
      </c>
      <c r="T21" s="57">
        <f>T19+T20</f>
        <v>3390759.1099999947</v>
      </c>
      <c r="U21" s="56">
        <f>SUM(U19:U20)</f>
        <v>1830607.37</v>
      </c>
      <c r="V21" s="56">
        <f>SUM(V19:V20)</f>
        <v>5221366.97</v>
      </c>
    </row>
    <row r="22" spans="1:22" ht="18" customHeight="1">
      <c r="A22" s="123"/>
      <c r="B22" s="123"/>
      <c r="C22" s="123"/>
      <c r="D22" s="124"/>
      <c r="E22" s="125"/>
      <c r="F22" s="132"/>
      <c r="G22" s="124"/>
      <c r="H22" s="126"/>
      <c r="I22" s="26"/>
      <c r="J22" s="124"/>
      <c r="K22" s="125"/>
      <c r="L22" s="26"/>
      <c r="M22" s="124"/>
      <c r="N22" s="125"/>
      <c r="O22" s="26"/>
      <c r="P22" s="124"/>
      <c r="Q22" s="125"/>
      <c r="R22" s="26"/>
      <c r="S22" s="133"/>
      <c r="T22" s="128"/>
      <c r="U22" s="127"/>
      <c r="V22" s="127"/>
    </row>
    <row r="23" spans="1:22" ht="18" customHeight="1">
      <c r="A23" s="123"/>
      <c r="B23" s="123"/>
      <c r="C23" s="123"/>
      <c r="D23" s="124"/>
      <c r="E23" s="125"/>
      <c r="F23" s="132"/>
      <c r="G23" s="124"/>
      <c r="H23" s="126"/>
      <c r="I23" s="26"/>
      <c r="J23" s="124"/>
      <c r="K23" s="125"/>
      <c r="L23" s="26"/>
      <c r="M23" s="124"/>
      <c r="N23" s="125"/>
      <c r="O23" s="26"/>
      <c r="P23" s="124"/>
      <c r="Q23" s="125"/>
      <c r="R23" s="26"/>
      <c r="S23" s="133"/>
      <c r="T23" s="128"/>
      <c r="U23" s="127"/>
      <c r="V23" s="127"/>
    </row>
    <row r="24" spans="1:22" ht="18" customHeight="1">
      <c r="A24" s="123"/>
      <c r="B24" s="123"/>
      <c r="C24" s="123"/>
      <c r="D24" s="124"/>
      <c r="E24" s="125"/>
      <c r="F24" s="26"/>
      <c r="G24" s="124"/>
      <c r="H24" s="126"/>
      <c r="I24" s="26"/>
      <c r="J24" s="124"/>
      <c r="K24" s="125"/>
      <c r="L24" s="26"/>
      <c r="M24" s="124"/>
      <c r="N24" s="125"/>
      <c r="O24" s="26"/>
      <c r="P24" s="124"/>
      <c r="Q24" s="125"/>
      <c r="R24" s="26"/>
      <c r="S24" s="127"/>
      <c r="T24" s="128"/>
      <c r="U24" s="127"/>
      <c r="V24" s="127"/>
    </row>
    <row r="25" spans="1:3" ht="12.75">
      <c r="A25" s="129"/>
      <c r="B25" s="129"/>
      <c r="C25" s="129"/>
    </row>
    <row r="26" spans="1:3" ht="12.75">
      <c r="A26" s="129"/>
      <c r="B26" s="129"/>
      <c r="C26" s="129"/>
    </row>
  </sheetData>
  <mergeCells count="23">
    <mergeCell ref="A19:C19"/>
    <mergeCell ref="A10:C10"/>
    <mergeCell ref="A11:C11"/>
    <mergeCell ref="A12:C12"/>
    <mergeCell ref="A13:C13"/>
    <mergeCell ref="A16:C16"/>
    <mergeCell ref="A18:C18"/>
    <mergeCell ref="A17:C17"/>
    <mergeCell ref="A15:C15"/>
    <mergeCell ref="B3:U3"/>
    <mergeCell ref="G7:I8"/>
    <mergeCell ref="J7:L8"/>
    <mergeCell ref="M8:O8"/>
    <mergeCell ref="M6:O7"/>
    <mergeCell ref="A20:C20"/>
    <mergeCell ref="A21:C21"/>
    <mergeCell ref="A14:C14"/>
    <mergeCell ref="P6:R8"/>
    <mergeCell ref="S6:T8"/>
    <mergeCell ref="U6:V8"/>
    <mergeCell ref="A6:C9"/>
    <mergeCell ref="G6:L6"/>
    <mergeCell ref="D6:F8"/>
  </mergeCells>
  <printOptions/>
  <pageMargins left="0.3937007874015748" right="0.1968503937007874" top="0.3937007874015748" bottom="0.1968503937007874" header="0.5118110236220472" footer="0.5118110236220472"/>
  <pageSetup horizontalDpi="1200" verticalDpi="1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Y22" sqref="Y22"/>
    </sheetView>
  </sheetViews>
  <sheetFormatPr defaultColWidth="9.00390625" defaultRowHeight="12.75"/>
  <cols>
    <col min="2" max="2" width="4.125" style="0" customWidth="1"/>
    <col min="3" max="3" width="7.625" style="0" customWidth="1"/>
    <col min="4" max="4" width="12.375" style="0" customWidth="1"/>
    <col min="5" max="5" width="11.00390625" style="0" customWidth="1"/>
    <col min="6" max="6" width="5.375" style="0" customWidth="1"/>
    <col min="7" max="7" width="10.375" style="0" customWidth="1"/>
    <col min="8" max="8" width="11.00390625" style="0" customWidth="1"/>
    <col min="9" max="9" width="10.625" style="0" customWidth="1"/>
    <col min="11" max="11" width="8.75390625" style="0" customWidth="1"/>
    <col min="12" max="12" width="11.75390625" style="0" customWidth="1"/>
    <col min="13" max="13" width="12.125" style="0" customWidth="1"/>
    <col min="14" max="14" width="7.25390625" style="0" customWidth="1"/>
    <col min="15" max="15" width="11.125" style="0" customWidth="1"/>
    <col min="16" max="16" width="10.00390625" style="0" customWidth="1"/>
    <col min="17" max="17" width="5.00390625" style="0" customWidth="1"/>
    <col min="18" max="18" width="9.75390625" style="0" customWidth="1"/>
    <col min="19" max="19" width="9.00390625" style="0" customWidth="1"/>
    <col min="20" max="20" width="6.875" style="0" customWidth="1"/>
    <col min="21" max="21" width="9.75390625" style="0" customWidth="1"/>
    <col min="22" max="22" width="10.375" style="0" customWidth="1"/>
    <col min="23" max="23" width="5.375" style="0" customWidth="1"/>
    <col min="24" max="24" width="2.875" style="0" customWidth="1"/>
    <col min="25" max="25" width="11.875" style="0" customWidth="1"/>
    <col min="26" max="26" width="11.125" style="0" customWidth="1"/>
    <col min="27" max="27" width="4.875" style="0" customWidth="1"/>
    <col min="28" max="28" width="10.625" style="0" customWidth="1"/>
    <col min="29" max="29" width="10.875" style="0" customWidth="1"/>
    <col min="30" max="30" width="11.00390625" style="0" customWidth="1"/>
    <col min="31" max="31" width="10.75390625" style="0" customWidth="1"/>
  </cols>
  <sheetData>
    <row r="1" spans="4:24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4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1" ht="12.75" customHeight="1">
      <c r="A3" s="1"/>
      <c r="B3" s="219" t="s">
        <v>86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</row>
    <row r="4" spans="1:27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7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221" t="s">
        <v>57</v>
      </c>
      <c r="AA5" s="222"/>
    </row>
    <row r="6" spans="1:31" ht="22.5" customHeight="1">
      <c r="A6" s="266"/>
      <c r="B6" s="266"/>
      <c r="C6" s="266"/>
      <c r="D6" s="200" t="s">
        <v>16</v>
      </c>
      <c r="E6" s="200"/>
      <c r="F6" s="200"/>
      <c r="G6" s="254" t="s">
        <v>17</v>
      </c>
      <c r="H6" s="255"/>
      <c r="I6" s="255"/>
      <c r="J6" s="255"/>
      <c r="K6" s="255"/>
      <c r="L6" s="255"/>
      <c r="M6" s="255"/>
      <c r="N6" s="255"/>
      <c r="O6" s="103"/>
      <c r="P6" s="103"/>
      <c r="Q6" s="103"/>
      <c r="R6" s="103"/>
      <c r="S6" s="103"/>
      <c r="T6" s="103"/>
      <c r="U6" s="224" t="s">
        <v>68</v>
      </c>
      <c r="V6" s="257"/>
      <c r="W6" s="258"/>
      <c r="X6" s="259"/>
      <c r="Y6" s="200" t="s">
        <v>58</v>
      </c>
      <c r="Z6" s="223"/>
      <c r="AA6" s="223"/>
      <c r="AB6" s="200" t="s">
        <v>59</v>
      </c>
      <c r="AC6" s="223"/>
      <c r="AD6" s="200" t="s">
        <v>60</v>
      </c>
      <c r="AE6" s="223"/>
    </row>
    <row r="7" spans="1:31" ht="12.75" customHeight="1">
      <c r="A7" s="266"/>
      <c r="B7" s="266"/>
      <c r="C7" s="266"/>
      <c r="D7" s="200"/>
      <c r="E7" s="200"/>
      <c r="F7" s="200"/>
      <c r="G7" s="236" t="s">
        <v>18</v>
      </c>
      <c r="H7" s="237"/>
      <c r="I7" s="237"/>
      <c r="J7" s="237"/>
      <c r="K7" s="238"/>
      <c r="L7" s="244" t="s">
        <v>19</v>
      </c>
      <c r="M7" s="245"/>
      <c r="N7" s="246"/>
      <c r="O7" s="227" t="s">
        <v>71</v>
      </c>
      <c r="P7" s="228"/>
      <c r="Q7" s="229"/>
      <c r="R7" s="227" t="s">
        <v>73</v>
      </c>
      <c r="S7" s="228"/>
      <c r="T7" s="229"/>
      <c r="U7" s="225"/>
      <c r="V7" s="260"/>
      <c r="W7" s="261"/>
      <c r="X7" s="262"/>
      <c r="Y7" s="200"/>
      <c r="Z7" s="223"/>
      <c r="AA7" s="223"/>
      <c r="AB7" s="200"/>
      <c r="AC7" s="223"/>
      <c r="AD7" s="200"/>
      <c r="AE7" s="223"/>
    </row>
    <row r="8" spans="1:31" ht="50.25" customHeight="1">
      <c r="A8" s="266"/>
      <c r="B8" s="266"/>
      <c r="C8" s="266"/>
      <c r="D8" s="200"/>
      <c r="E8" s="200"/>
      <c r="F8" s="200"/>
      <c r="G8" s="239"/>
      <c r="H8" s="240"/>
      <c r="I8" s="240"/>
      <c r="J8" s="240"/>
      <c r="K8" s="241"/>
      <c r="L8" s="247"/>
      <c r="M8" s="248"/>
      <c r="N8" s="249"/>
      <c r="O8" s="230"/>
      <c r="P8" s="231"/>
      <c r="Q8" s="232"/>
      <c r="R8" s="230"/>
      <c r="S8" s="231"/>
      <c r="T8" s="232"/>
      <c r="U8" s="225"/>
      <c r="V8" s="260"/>
      <c r="W8" s="261"/>
      <c r="X8" s="262"/>
      <c r="Y8" s="223"/>
      <c r="Z8" s="223"/>
      <c r="AA8" s="223"/>
      <c r="AB8" s="223"/>
      <c r="AC8" s="223"/>
      <c r="AD8" s="223"/>
      <c r="AE8" s="223"/>
    </row>
    <row r="9" spans="1:31" ht="23.25" customHeight="1">
      <c r="A9" s="267"/>
      <c r="B9" s="267"/>
      <c r="C9" s="267"/>
      <c r="D9" s="74"/>
      <c r="E9" s="74"/>
      <c r="F9" s="74"/>
      <c r="G9" s="256" t="s">
        <v>20</v>
      </c>
      <c r="H9" s="250" t="s">
        <v>21</v>
      </c>
      <c r="I9" s="250"/>
      <c r="J9" s="242" t="s">
        <v>22</v>
      </c>
      <c r="K9" s="243"/>
      <c r="L9" s="233"/>
      <c r="M9" s="234"/>
      <c r="N9" s="235"/>
      <c r="O9" s="233"/>
      <c r="P9" s="234"/>
      <c r="Q9" s="235"/>
      <c r="R9" s="233"/>
      <c r="S9" s="234"/>
      <c r="T9" s="235"/>
      <c r="U9" s="225"/>
      <c r="V9" s="260"/>
      <c r="W9" s="261"/>
      <c r="X9" s="262"/>
      <c r="Y9" s="35"/>
      <c r="Z9" s="35"/>
      <c r="AA9" s="35"/>
      <c r="AB9" s="35"/>
      <c r="AC9" s="35"/>
      <c r="AD9" s="35"/>
      <c r="AE9" s="35"/>
    </row>
    <row r="10" spans="1:31" ht="56.25">
      <c r="A10" s="267"/>
      <c r="B10" s="267"/>
      <c r="C10" s="267"/>
      <c r="D10" s="10" t="s">
        <v>20</v>
      </c>
      <c r="E10" s="10" t="s">
        <v>21</v>
      </c>
      <c r="F10" s="11" t="s">
        <v>22</v>
      </c>
      <c r="G10" s="233"/>
      <c r="H10" s="12" t="s">
        <v>88</v>
      </c>
      <c r="I10" s="75" t="s">
        <v>89</v>
      </c>
      <c r="J10" s="75" t="s">
        <v>90</v>
      </c>
      <c r="K10" s="75" t="s">
        <v>78</v>
      </c>
      <c r="L10" s="10" t="s">
        <v>20</v>
      </c>
      <c r="M10" s="12" t="s">
        <v>21</v>
      </c>
      <c r="N10" s="11" t="s">
        <v>22</v>
      </c>
      <c r="O10" s="10" t="s">
        <v>20</v>
      </c>
      <c r="P10" s="12" t="s">
        <v>21</v>
      </c>
      <c r="Q10" s="11" t="s">
        <v>22</v>
      </c>
      <c r="R10" s="10" t="s">
        <v>20</v>
      </c>
      <c r="S10" s="12" t="s">
        <v>21</v>
      </c>
      <c r="T10" s="11" t="s">
        <v>22</v>
      </c>
      <c r="U10" s="226"/>
      <c r="V10" s="263"/>
      <c r="W10" s="264"/>
      <c r="X10" s="265"/>
      <c r="Y10" s="35" t="s">
        <v>20</v>
      </c>
      <c r="Z10" s="35" t="s">
        <v>21</v>
      </c>
      <c r="AA10" s="36" t="s">
        <v>22</v>
      </c>
      <c r="AB10" s="35" t="s">
        <v>20</v>
      </c>
      <c r="AC10" s="35" t="s">
        <v>21</v>
      </c>
      <c r="AD10" s="35" t="s">
        <v>61</v>
      </c>
      <c r="AE10" s="35" t="s">
        <v>79</v>
      </c>
    </row>
    <row r="11" spans="1:31" ht="15.75" customHeight="1">
      <c r="A11" s="216" t="s">
        <v>47</v>
      </c>
      <c r="B11" s="217"/>
      <c r="C11" s="218"/>
      <c r="D11" s="61">
        <f>G11+L11</f>
        <v>2502983</v>
      </c>
      <c r="E11" s="80">
        <f>I11+M11</f>
        <v>1903299.51</v>
      </c>
      <c r="F11" s="20">
        <f aca="true" t="shared" si="0" ref="F11:F19">E11/D11*100</f>
        <v>76.0412479829068</v>
      </c>
      <c r="G11" s="69">
        <v>443140</v>
      </c>
      <c r="H11" s="80">
        <v>352770.63</v>
      </c>
      <c r="I11" s="80">
        <v>231695.51</v>
      </c>
      <c r="J11" s="40">
        <f>I11/H11*100</f>
        <v>65.67879814711333</v>
      </c>
      <c r="K11" s="40">
        <f>I11/G11*100</f>
        <v>52.284946066705785</v>
      </c>
      <c r="L11" s="61">
        <v>2059843</v>
      </c>
      <c r="M11" s="82">
        <v>1671604</v>
      </c>
      <c r="N11" s="20">
        <f aca="true" t="shared" si="1" ref="N11:N19">M11/L11*100</f>
        <v>81.1520101289273</v>
      </c>
      <c r="O11" s="69">
        <v>1333800</v>
      </c>
      <c r="P11" s="69">
        <v>985121</v>
      </c>
      <c r="Q11" s="20">
        <f aca="true" t="shared" si="2" ref="Q11:Q19">P11/O11*100</f>
        <v>73.85822462138252</v>
      </c>
      <c r="R11" s="69">
        <v>74980</v>
      </c>
      <c r="S11" s="69">
        <v>74980</v>
      </c>
      <c r="T11" s="20">
        <f aca="true" t="shared" si="3" ref="T11:T20">S11/R11*100</f>
        <v>100</v>
      </c>
      <c r="U11" s="40"/>
      <c r="V11" s="216" t="s">
        <v>47</v>
      </c>
      <c r="W11" s="217"/>
      <c r="X11" s="218"/>
      <c r="Y11" s="64">
        <v>2526963.51</v>
      </c>
      <c r="Z11" s="84">
        <v>1888147.13</v>
      </c>
      <c r="AA11" s="37">
        <f>Z11/Y11*100</f>
        <v>74.71999981511406</v>
      </c>
      <c r="AB11" s="38">
        <f aca="true" t="shared" si="4" ref="AB11:AB22">D11-Y11</f>
        <v>-23980.509999999776</v>
      </c>
      <c r="AC11" s="31">
        <f aca="true" t="shared" si="5" ref="AC11:AC22">E11-Z11</f>
        <v>15152.380000000121</v>
      </c>
      <c r="AD11" s="38">
        <v>23980.51</v>
      </c>
      <c r="AE11" s="38">
        <v>39132.89</v>
      </c>
    </row>
    <row r="12" spans="1:31" ht="15.75" customHeight="1">
      <c r="A12" s="216" t="s">
        <v>48</v>
      </c>
      <c r="B12" s="217"/>
      <c r="C12" s="218"/>
      <c r="D12" s="61">
        <f aca="true" t="shared" si="6" ref="D12:D22">G12+L12</f>
        <v>5999325</v>
      </c>
      <c r="E12" s="80">
        <f aca="true" t="shared" si="7" ref="E12:E20">I12+M12</f>
        <v>2637795.4</v>
      </c>
      <c r="F12" s="20">
        <f t="shared" si="0"/>
        <v>43.96820308951423</v>
      </c>
      <c r="G12" s="69">
        <v>414240</v>
      </c>
      <c r="H12" s="80">
        <v>455572.63</v>
      </c>
      <c r="I12" s="80">
        <v>438874.4</v>
      </c>
      <c r="J12" s="40">
        <f aca="true" t="shared" si="8" ref="J12:J22">I12/H12*100</f>
        <v>96.33467225632059</v>
      </c>
      <c r="K12" s="40">
        <f aca="true" t="shared" si="9" ref="K12:K22">I12/G12*100</f>
        <v>105.94689069138663</v>
      </c>
      <c r="L12" s="61">
        <v>5585085</v>
      </c>
      <c r="M12" s="82">
        <v>2198921</v>
      </c>
      <c r="N12" s="20">
        <f t="shared" si="1"/>
        <v>39.37130768824467</v>
      </c>
      <c r="O12" s="69">
        <v>2063200</v>
      </c>
      <c r="P12" s="69">
        <v>1523842</v>
      </c>
      <c r="Q12" s="20">
        <f t="shared" si="2"/>
        <v>73.85818146568437</v>
      </c>
      <c r="R12" s="69">
        <v>406190</v>
      </c>
      <c r="S12" s="69">
        <v>49310</v>
      </c>
      <c r="T12" s="20">
        <f t="shared" si="3"/>
        <v>12.139639085157192</v>
      </c>
      <c r="U12" s="40"/>
      <c r="V12" s="216" t="s">
        <v>48</v>
      </c>
      <c r="W12" s="217"/>
      <c r="X12" s="218"/>
      <c r="Y12" s="64">
        <v>6053450.59</v>
      </c>
      <c r="Z12" s="84">
        <v>2425343.56</v>
      </c>
      <c r="AA12" s="37">
        <f aca="true" t="shared" si="10" ref="AA12:AA22">Z12/Y12*100</f>
        <v>40.065472145862515</v>
      </c>
      <c r="AB12" s="38">
        <f t="shared" si="4"/>
        <v>-54125.58999999985</v>
      </c>
      <c r="AC12" s="31">
        <f t="shared" si="5"/>
        <v>212451.83999999985</v>
      </c>
      <c r="AD12" s="38">
        <v>54125.59</v>
      </c>
      <c r="AE12" s="38">
        <v>266577.43</v>
      </c>
    </row>
    <row r="13" spans="1:31" ht="14.25" customHeight="1">
      <c r="A13" s="216" t="s">
        <v>23</v>
      </c>
      <c r="B13" s="217"/>
      <c r="C13" s="218"/>
      <c r="D13" s="61">
        <f t="shared" si="6"/>
        <v>5147179</v>
      </c>
      <c r="E13" s="80">
        <f t="shared" si="7"/>
        <v>3571246.7800000003</v>
      </c>
      <c r="F13" s="20">
        <f t="shared" si="0"/>
        <v>69.38260316961971</v>
      </c>
      <c r="G13" s="69">
        <v>984540</v>
      </c>
      <c r="H13" s="80">
        <v>791011.44</v>
      </c>
      <c r="I13" s="80">
        <v>824835.78</v>
      </c>
      <c r="J13" s="40">
        <f t="shared" si="8"/>
        <v>104.27608733446385</v>
      </c>
      <c r="K13" s="40">
        <f t="shared" si="9"/>
        <v>83.77879822048875</v>
      </c>
      <c r="L13" s="61">
        <v>4162639</v>
      </c>
      <c r="M13" s="82">
        <v>2746411</v>
      </c>
      <c r="N13" s="20">
        <f t="shared" si="1"/>
        <v>65.97764062653523</v>
      </c>
      <c r="O13" s="69">
        <v>2197200</v>
      </c>
      <c r="P13" s="69">
        <v>1622813</v>
      </c>
      <c r="Q13" s="20">
        <f t="shared" si="2"/>
        <v>73.85822865465137</v>
      </c>
      <c r="R13" s="69">
        <v>360010</v>
      </c>
      <c r="S13" s="69">
        <v>65890</v>
      </c>
      <c r="T13" s="20">
        <f t="shared" si="3"/>
        <v>18.302269381406074</v>
      </c>
      <c r="U13" s="40"/>
      <c r="V13" s="216" t="s">
        <v>23</v>
      </c>
      <c r="W13" s="217"/>
      <c r="X13" s="218"/>
      <c r="Y13" s="64">
        <v>5318596.69</v>
      </c>
      <c r="Z13" s="84">
        <v>2926415.46</v>
      </c>
      <c r="AA13" s="37">
        <f t="shared" si="10"/>
        <v>55.022323191044585</v>
      </c>
      <c r="AB13" s="38">
        <f t="shared" si="4"/>
        <v>-171417.6900000004</v>
      </c>
      <c r="AC13" s="31">
        <f t="shared" si="5"/>
        <v>644831.3200000003</v>
      </c>
      <c r="AD13" s="38">
        <v>171417.69</v>
      </c>
      <c r="AE13" s="38">
        <v>816249.01</v>
      </c>
    </row>
    <row r="14" spans="1:31" ht="13.5" customHeight="1">
      <c r="A14" s="216" t="s">
        <v>24</v>
      </c>
      <c r="B14" s="217"/>
      <c r="C14" s="218"/>
      <c r="D14" s="61">
        <f t="shared" si="6"/>
        <v>5389882</v>
      </c>
      <c r="E14" s="80">
        <f t="shared" si="7"/>
        <v>3342153.35</v>
      </c>
      <c r="F14" s="20">
        <f t="shared" si="0"/>
        <v>62.00791316025101</v>
      </c>
      <c r="G14" s="69">
        <v>876640</v>
      </c>
      <c r="H14" s="80">
        <v>645506.13</v>
      </c>
      <c r="I14" s="80">
        <v>597683.35</v>
      </c>
      <c r="J14" s="40">
        <f t="shared" si="8"/>
        <v>92.59142899231647</v>
      </c>
      <c r="K14" s="40">
        <f t="shared" si="9"/>
        <v>68.17888186712904</v>
      </c>
      <c r="L14" s="61">
        <v>4513242</v>
      </c>
      <c r="M14" s="82">
        <v>2744470</v>
      </c>
      <c r="N14" s="20">
        <f t="shared" si="1"/>
        <v>60.80928077865091</v>
      </c>
      <c r="O14" s="69">
        <v>2722300</v>
      </c>
      <c r="P14" s="69">
        <v>2010641</v>
      </c>
      <c r="Q14" s="20">
        <f t="shared" si="2"/>
        <v>73.85817139918451</v>
      </c>
      <c r="R14" s="69">
        <v>186080</v>
      </c>
      <c r="S14" s="69">
        <v>81990</v>
      </c>
      <c r="T14" s="20">
        <f t="shared" si="3"/>
        <v>44.06169389509888</v>
      </c>
      <c r="U14" s="40"/>
      <c r="V14" s="216" t="s">
        <v>24</v>
      </c>
      <c r="W14" s="217"/>
      <c r="X14" s="218"/>
      <c r="Y14" s="64">
        <v>5445728.28</v>
      </c>
      <c r="Z14" s="84">
        <v>3199666.74</v>
      </c>
      <c r="AA14" s="37">
        <f t="shared" si="10"/>
        <v>58.75553416337548</v>
      </c>
      <c r="AB14" s="38">
        <f t="shared" si="4"/>
        <v>-55846.28000000026</v>
      </c>
      <c r="AC14" s="31">
        <f t="shared" si="5"/>
        <v>142486.60999999987</v>
      </c>
      <c r="AD14" s="38">
        <v>55846.28</v>
      </c>
      <c r="AE14" s="38">
        <v>198332.89</v>
      </c>
    </row>
    <row r="15" spans="1:31" ht="15" customHeight="1">
      <c r="A15" s="216" t="s">
        <v>25</v>
      </c>
      <c r="B15" s="217"/>
      <c r="C15" s="218"/>
      <c r="D15" s="61">
        <f t="shared" si="6"/>
        <v>3192354</v>
      </c>
      <c r="E15" s="80">
        <f t="shared" si="7"/>
        <v>1785686.03</v>
      </c>
      <c r="F15" s="20">
        <f t="shared" si="0"/>
        <v>55.93634133307271</v>
      </c>
      <c r="G15" s="69">
        <v>453120</v>
      </c>
      <c r="H15" s="80">
        <v>190609</v>
      </c>
      <c r="I15" s="80">
        <v>303234.03</v>
      </c>
      <c r="J15" s="40">
        <f t="shared" si="8"/>
        <v>159.08694237942595</v>
      </c>
      <c r="K15" s="40">
        <f t="shared" si="9"/>
        <v>66.92135195974576</v>
      </c>
      <c r="L15" s="61">
        <v>2739234</v>
      </c>
      <c r="M15" s="82">
        <v>1482452</v>
      </c>
      <c r="N15" s="20">
        <f>M15/L15*100</f>
        <v>54.119217270229555</v>
      </c>
      <c r="O15" s="69">
        <v>1706200</v>
      </c>
      <c r="P15" s="69">
        <v>1260169</v>
      </c>
      <c r="Q15" s="20">
        <f>P15/O15*100</f>
        <v>73.85822295158833</v>
      </c>
      <c r="R15" s="69">
        <v>59480</v>
      </c>
      <c r="S15" s="69"/>
      <c r="T15" s="20">
        <v>0</v>
      </c>
      <c r="U15" s="40"/>
      <c r="V15" s="216" t="s">
        <v>25</v>
      </c>
      <c r="W15" s="217"/>
      <c r="X15" s="218"/>
      <c r="Y15" s="64">
        <v>3434355.04</v>
      </c>
      <c r="Z15" s="84">
        <v>1773486.23</v>
      </c>
      <c r="AA15" s="37">
        <f t="shared" si="10"/>
        <v>51.639571603522974</v>
      </c>
      <c r="AB15" s="38">
        <f t="shared" si="4"/>
        <v>-242001.04000000004</v>
      </c>
      <c r="AC15" s="31">
        <f t="shared" si="5"/>
        <v>12199.800000000047</v>
      </c>
      <c r="AD15" s="38">
        <v>242001.04</v>
      </c>
      <c r="AE15" s="38">
        <v>254200.84</v>
      </c>
    </row>
    <row r="16" spans="1:31" ht="13.5" customHeight="1">
      <c r="A16" s="216" t="s">
        <v>26</v>
      </c>
      <c r="B16" s="217"/>
      <c r="C16" s="218"/>
      <c r="D16" s="61">
        <f t="shared" si="6"/>
        <v>8213013</v>
      </c>
      <c r="E16" s="80">
        <f t="shared" si="7"/>
        <v>6997788.76</v>
      </c>
      <c r="F16" s="20">
        <f t="shared" si="0"/>
        <v>85.20367324391182</v>
      </c>
      <c r="G16" s="69">
        <v>771380</v>
      </c>
      <c r="H16" s="80">
        <v>692600.68</v>
      </c>
      <c r="I16" s="80">
        <v>768234.76</v>
      </c>
      <c r="J16" s="40">
        <f t="shared" si="8"/>
        <v>110.92030114668671</v>
      </c>
      <c r="K16" s="40">
        <f t="shared" si="9"/>
        <v>99.59225803106122</v>
      </c>
      <c r="L16" s="61">
        <v>7441633</v>
      </c>
      <c r="M16" s="82">
        <v>6229554</v>
      </c>
      <c r="N16" s="20">
        <f t="shared" si="1"/>
        <v>83.71219059042552</v>
      </c>
      <c r="O16" s="69">
        <v>2168300</v>
      </c>
      <c r="P16" s="69">
        <v>1601468</v>
      </c>
      <c r="Q16" s="20">
        <f t="shared" si="2"/>
        <v>73.8582299497302</v>
      </c>
      <c r="R16" s="69">
        <v>448150</v>
      </c>
      <c r="S16" s="69">
        <v>153540</v>
      </c>
      <c r="T16" s="20">
        <f t="shared" si="3"/>
        <v>34.26085016177619</v>
      </c>
      <c r="U16" s="40"/>
      <c r="V16" s="216" t="s">
        <v>26</v>
      </c>
      <c r="W16" s="217"/>
      <c r="X16" s="218"/>
      <c r="Y16" s="64">
        <v>8287597.03</v>
      </c>
      <c r="Z16" s="84">
        <v>6994443.38</v>
      </c>
      <c r="AA16" s="37">
        <f t="shared" si="10"/>
        <v>84.39651873372999</v>
      </c>
      <c r="AB16" s="38">
        <f t="shared" si="4"/>
        <v>-74584.03000000026</v>
      </c>
      <c r="AC16" s="31">
        <f t="shared" si="5"/>
        <v>3345.3799999998882</v>
      </c>
      <c r="AD16" s="38">
        <v>74584.03</v>
      </c>
      <c r="AE16" s="38">
        <v>77929.41</v>
      </c>
    </row>
    <row r="17" spans="1:31" ht="13.5" customHeight="1">
      <c r="A17" s="216" t="s">
        <v>27</v>
      </c>
      <c r="B17" s="217"/>
      <c r="C17" s="218"/>
      <c r="D17" s="61">
        <f t="shared" si="6"/>
        <v>2945714</v>
      </c>
      <c r="E17" s="80">
        <f t="shared" si="7"/>
        <v>2121791.16</v>
      </c>
      <c r="F17" s="20">
        <f t="shared" si="0"/>
        <v>72.02977478465323</v>
      </c>
      <c r="G17" s="69">
        <v>414460</v>
      </c>
      <c r="H17" s="80">
        <v>416530.54</v>
      </c>
      <c r="I17" s="80">
        <v>386784.16</v>
      </c>
      <c r="J17" s="40">
        <f t="shared" si="8"/>
        <v>92.85853565503264</v>
      </c>
      <c r="K17" s="40">
        <f t="shared" si="9"/>
        <v>93.3224340105197</v>
      </c>
      <c r="L17" s="61">
        <v>2531254</v>
      </c>
      <c r="M17" s="82">
        <v>1735007</v>
      </c>
      <c r="N17" s="20">
        <f t="shared" si="1"/>
        <v>68.54337810429139</v>
      </c>
      <c r="O17" s="69">
        <v>1313500</v>
      </c>
      <c r="P17" s="69">
        <v>970127</v>
      </c>
      <c r="Q17" s="20">
        <f t="shared" si="2"/>
        <v>73.85816520746098</v>
      </c>
      <c r="R17" s="69">
        <v>111450</v>
      </c>
      <c r="S17" s="69">
        <v>51970</v>
      </c>
      <c r="T17" s="20">
        <f t="shared" si="3"/>
        <v>46.63077613279498</v>
      </c>
      <c r="U17" s="40"/>
      <c r="V17" s="216" t="s">
        <v>27</v>
      </c>
      <c r="W17" s="217"/>
      <c r="X17" s="218"/>
      <c r="Y17" s="64">
        <v>2975075.22</v>
      </c>
      <c r="Z17" s="84">
        <v>1828847.15</v>
      </c>
      <c r="AA17" s="37">
        <f t="shared" si="10"/>
        <v>61.47229951382539</v>
      </c>
      <c r="AB17" s="38">
        <f t="shared" si="4"/>
        <v>-29361.220000000205</v>
      </c>
      <c r="AC17" s="31">
        <f t="shared" si="5"/>
        <v>292944.01000000024</v>
      </c>
      <c r="AD17" s="38">
        <v>29361.22</v>
      </c>
      <c r="AE17" s="38">
        <v>322305.23</v>
      </c>
    </row>
    <row r="18" spans="1:31" ht="14.25" customHeight="1">
      <c r="A18" s="216" t="s">
        <v>28</v>
      </c>
      <c r="B18" s="217"/>
      <c r="C18" s="218"/>
      <c r="D18" s="61">
        <f t="shared" si="6"/>
        <v>20644816</v>
      </c>
      <c r="E18" s="80">
        <f t="shared" si="7"/>
        <v>11780291.4</v>
      </c>
      <c r="F18" s="20">
        <f t="shared" si="0"/>
        <v>57.06174082636532</v>
      </c>
      <c r="G18" s="69">
        <v>5123863</v>
      </c>
      <c r="H18" s="80">
        <v>3364457.73</v>
      </c>
      <c r="I18" s="80">
        <v>4013760.71</v>
      </c>
      <c r="J18" s="40">
        <f t="shared" si="8"/>
        <v>119.2988895122781</v>
      </c>
      <c r="K18" s="40">
        <f t="shared" si="9"/>
        <v>78.33466097746954</v>
      </c>
      <c r="L18" s="61">
        <v>15520953</v>
      </c>
      <c r="M18" s="82">
        <v>7766530.69</v>
      </c>
      <c r="N18" s="20">
        <f t="shared" si="1"/>
        <v>50.03900656100176</v>
      </c>
      <c r="O18" s="69">
        <v>1585100</v>
      </c>
      <c r="P18" s="69">
        <v>1170726</v>
      </c>
      <c r="Q18" s="20">
        <f t="shared" si="2"/>
        <v>73.85817929468172</v>
      </c>
      <c r="R18" s="69">
        <v>1248560</v>
      </c>
      <c r="S18" s="69">
        <v>150380</v>
      </c>
      <c r="T18" s="20">
        <f t="shared" si="3"/>
        <v>12.044275004805536</v>
      </c>
      <c r="U18" s="40"/>
      <c r="V18" s="216" t="s">
        <v>28</v>
      </c>
      <c r="W18" s="217"/>
      <c r="X18" s="218"/>
      <c r="Y18" s="64">
        <v>21162313.6</v>
      </c>
      <c r="Z18" s="84">
        <v>8420098.03</v>
      </c>
      <c r="AA18" s="37">
        <f t="shared" si="10"/>
        <v>39.78817339707128</v>
      </c>
      <c r="AB18" s="38">
        <f t="shared" si="4"/>
        <v>-517497.6000000015</v>
      </c>
      <c r="AC18" s="31">
        <f t="shared" si="5"/>
        <v>3360193.370000001</v>
      </c>
      <c r="AD18" s="38">
        <v>517497.6</v>
      </c>
      <c r="AE18" s="38">
        <v>3877690.97</v>
      </c>
    </row>
    <row r="19" spans="1:31" ht="14.25" customHeight="1">
      <c r="A19" s="216" t="s">
        <v>29</v>
      </c>
      <c r="B19" s="217"/>
      <c r="C19" s="218"/>
      <c r="D19" s="61">
        <f t="shared" si="6"/>
        <v>6462951</v>
      </c>
      <c r="E19" s="80">
        <f t="shared" si="7"/>
        <v>4802720.28</v>
      </c>
      <c r="F19" s="20">
        <f t="shared" si="0"/>
        <v>74.31156881740245</v>
      </c>
      <c r="G19" s="69">
        <v>1660460</v>
      </c>
      <c r="H19" s="80">
        <v>1430606.3</v>
      </c>
      <c r="I19" s="80">
        <v>1036403.28</v>
      </c>
      <c r="J19" s="40">
        <f t="shared" si="8"/>
        <v>72.44503816318996</v>
      </c>
      <c r="K19" s="40">
        <f t="shared" si="9"/>
        <v>62.416636353781485</v>
      </c>
      <c r="L19" s="61">
        <v>4802491</v>
      </c>
      <c r="M19" s="82">
        <v>3766317</v>
      </c>
      <c r="N19" s="20">
        <f t="shared" si="1"/>
        <v>78.42423858784952</v>
      </c>
      <c r="O19" s="69">
        <v>3035500</v>
      </c>
      <c r="P19" s="69">
        <v>2241964</v>
      </c>
      <c r="Q19" s="20">
        <f t="shared" si="2"/>
        <v>73.85814528084336</v>
      </c>
      <c r="R19" s="69">
        <v>81700</v>
      </c>
      <c r="S19" s="69">
        <v>69700</v>
      </c>
      <c r="T19" s="20">
        <f t="shared" si="3"/>
        <v>85.31211750305998</v>
      </c>
      <c r="U19" s="40"/>
      <c r="V19" s="216" t="s">
        <v>29</v>
      </c>
      <c r="W19" s="217"/>
      <c r="X19" s="218"/>
      <c r="Y19" s="64">
        <v>6651001.1</v>
      </c>
      <c r="Z19" s="84">
        <v>4427947.12</v>
      </c>
      <c r="AA19" s="37">
        <f t="shared" si="10"/>
        <v>66.57564858920261</v>
      </c>
      <c r="AB19" s="38">
        <f t="shared" si="4"/>
        <v>-188050.09999999963</v>
      </c>
      <c r="AC19" s="31">
        <f t="shared" si="5"/>
        <v>374773.16000000015</v>
      </c>
      <c r="AD19" s="38">
        <v>188050.1</v>
      </c>
      <c r="AE19" s="38">
        <v>562823.26</v>
      </c>
    </row>
    <row r="20" spans="1:31" ht="13.5" customHeight="1">
      <c r="A20" s="216" t="s">
        <v>45</v>
      </c>
      <c r="B20" s="217"/>
      <c r="C20" s="218"/>
      <c r="D20" s="63">
        <f t="shared" si="6"/>
        <v>60498217</v>
      </c>
      <c r="E20" s="68">
        <f t="shared" si="7"/>
        <v>38942772.67</v>
      </c>
      <c r="F20" s="20">
        <f>E20/D20*100</f>
        <v>64.37011634574289</v>
      </c>
      <c r="G20" s="70">
        <f>SUM(G11:G19)</f>
        <v>11141843</v>
      </c>
      <c r="H20" s="68">
        <f>SUM(H11:H19)</f>
        <v>8339665.08</v>
      </c>
      <c r="I20" s="68">
        <f>SUM(I11:I19)</f>
        <v>8601505.98</v>
      </c>
      <c r="J20" s="41">
        <f t="shared" si="8"/>
        <v>103.13970522183129</v>
      </c>
      <c r="K20" s="41">
        <f t="shared" si="9"/>
        <v>77.20002857695985</v>
      </c>
      <c r="L20" s="62">
        <f>SUM(L11:L19)</f>
        <v>49356374</v>
      </c>
      <c r="M20" s="81">
        <f>SUM(M11:M19)</f>
        <v>30341266.69</v>
      </c>
      <c r="N20" s="20">
        <f>M20/L20*100</f>
        <v>61.47385683154115</v>
      </c>
      <c r="O20" s="70">
        <f>O11+O12+O13+O14+O15+O16+O17+O18+O19</f>
        <v>18125100</v>
      </c>
      <c r="P20" s="120">
        <f>SUM(P11:P19)</f>
        <v>13386871</v>
      </c>
      <c r="Q20" s="20">
        <f>P20/O20*100</f>
        <v>73.85819112722136</v>
      </c>
      <c r="R20" s="70">
        <f>R11+R12+R13+R14+R15+R16+R17+R18+R19</f>
        <v>2976600</v>
      </c>
      <c r="S20" s="120">
        <f>S11+S12+S13+S14+S15+S16+S17+S18+S19</f>
        <v>697760</v>
      </c>
      <c r="T20" s="20">
        <f t="shared" si="3"/>
        <v>23.441510448162333</v>
      </c>
      <c r="U20" s="41"/>
      <c r="V20" s="216" t="s">
        <v>45</v>
      </c>
      <c r="W20" s="217"/>
      <c r="X20" s="218"/>
      <c r="Y20" s="65">
        <f>Y11+Y12+Y13+Y14+Y15+Y16+Y17+Y18+Y19</f>
        <v>61855081.06</v>
      </c>
      <c r="Z20" s="83">
        <f>SUM(Z11:Z19)</f>
        <v>33884394.8</v>
      </c>
      <c r="AA20" s="37">
        <f t="shared" si="10"/>
        <v>54.780293258579384</v>
      </c>
      <c r="AB20" s="39">
        <f t="shared" si="4"/>
        <v>-1356864.0600000024</v>
      </c>
      <c r="AC20" s="32">
        <f t="shared" si="5"/>
        <v>5058377.870000005</v>
      </c>
      <c r="AD20" s="39">
        <f>SUM(AD11:AD19)</f>
        <v>1356864.06</v>
      </c>
      <c r="AE20" s="39">
        <f>SUM(AE11:AE19)</f>
        <v>6415241.93</v>
      </c>
    </row>
    <row r="21" spans="1:31" ht="15.75" customHeight="1">
      <c r="A21" s="216" t="s">
        <v>30</v>
      </c>
      <c r="B21" s="217"/>
      <c r="C21" s="218"/>
      <c r="D21" s="82">
        <f t="shared" si="6"/>
        <v>284658900.46000004</v>
      </c>
      <c r="E21" s="80">
        <f>I21+M21+U21</f>
        <v>214000454.35000002</v>
      </c>
      <c r="F21" s="40">
        <f>E21/D21*100</f>
        <v>75.17785461975082</v>
      </c>
      <c r="G21" s="104">
        <v>44971200</v>
      </c>
      <c r="H21" s="80">
        <v>31150612.22</v>
      </c>
      <c r="I21" s="80">
        <v>31777528.03</v>
      </c>
      <c r="J21" s="40">
        <f t="shared" si="8"/>
        <v>102.01253126446579</v>
      </c>
      <c r="K21" s="40">
        <f t="shared" si="9"/>
        <v>70.6619526052229</v>
      </c>
      <c r="L21" s="82">
        <v>239687700.46</v>
      </c>
      <c r="M21" s="82">
        <v>183643991.46</v>
      </c>
      <c r="N21" s="40">
        <f>M21/L21*100</f>
        <v>76.61802883817445</v>
      </c>
      <c r="O21" s="104">
        <v>38601700</v>
      </c>
      <c r="P21" s="121">
        <v>28347800</v>
      </c>
      <c r="Q21" s="40">
        <f>P21/O21*100</f>
        <v>73.43666211591717</v>
      </c>
      <c r="R21" s="104">
        <v>0</v>
      </c>
      <c r="S21" s="121">
        <v>0</v>
      </c>
      <c r="T21" s="40">
        <v>0</v>
      </c>
      <c r="U21" s="80">
        <v>-1421065.14</v>
      </c>
      <c r="V21" s="216" t="s">
        <v>30</v>
      </c>
      <c r="W21" s="217"/>
      <c r="X21" s="218"/>
      <c r="Y21" s="105">
        <v>289246316.46</v>
      </c>
      <c r="Z21" s="84">
        <v>205599387.39</v>
      </c>
      <c r="AA21" s="106">
        <f t="shared" si="10"/>
        <v>71.0810737043327</v>
      </c>
      <c r="AB21" s="38">
        <f t="shared" si="4"/>
        <v>-4587415.99999994</v>
      </c>
      <c r="AC21" s="31">
        <f t="shared" si="5"/>
        <v>8401066.960000038</v>
      </c>
      <c r="AD21" s="38">
        <v>6048359.46</v>
      </c>
      <c r="AE21" s="38">
        <v>14449426.42</v>
      </c>
    </row>
    <row r="22" spans="1:31" ht="27.75" customHeight="1">
      <c r="A22" s="213" t="s">
        <v>31</v>
      </c>
      <c r="B22" s="214"/>
      <c r="C22" s="215"/>
      <c r="D22" s="63">
        <f t="shared" si="6"/>
        <v>295800743.46000004</v>
      </c>
      <c r="E22" s="68">
        <f>E20+E21-M20</f>
        <v>222601960.33000004</v>
      </c>
      <c r="F22" s="20">
        <f>E22/D22*100</f>
        <v>75.25402327465808</v>
      </c>
      <c r="G22" s="70">
        <f>G20+G21</f>
        <v>56113043</v>
      </c>
      <c r="H22" s="68">
        <f>SUM(H20:H21)</f>
        <v>39490277.3</v>
      </c>
      <c r="I22" s="68">
        <f>SUM(I20:I21)</f>
        <v>40379034.010000005</v>
      </c>
      <c r="J22" s="41">
        <f t="shared" si="8"/>
        <v>102.25057095256204</v>
      </c>
      <c r="K22" s="41">
        <f t="shared" si="9"/>
        <v>71.96015730246532</v>
      </c>
      <c r="L22" s="62">
        <f>L21</f>
        <v>239687700.46</v>
      </c>
      <c r="M22" s="81">
        <f>M21</f>
        <v>183643991.46</v>
      </c>
      <c r="N22" s="20">
        <f>M22/L22*100</f>
        <v>76.61802883817445</v>
      </c>
      <c r="O22" s="70">
        <f>O21</f>
        <v>38601700</v>
      </c>
      <c r="P22" s="122">
        <f>P21</f>
        <v>28347800</v>
      </c>
      <c r="Q22" s="20">
        <f>P22/O22*100</f>
        <v>73.43666211591717</v>
      </c>
      <c r="R22" s="70">
        <f>R21</f>
        <v>0</v>
      </c>
      <c r="S22" s="122">
        <f>S21</f>
        <v>0</v>
      </c>
      <c r="T22" s="20">
        <v>0</v>
      </c>
      <c r="U22" s="58">
        <f>U21</f>
        <v>-1421065.14</v>
      </c>
      <c r="V22" s="213" t="s">
        <v>31</v>
      </c>
      <c r="W22" s="214"/>
      <c r="X22" s="215"/>
      <c r="Y22" s="66">
        <f>Y20+Y21-L20</f>
        <v>301745023.52</v>
      </c>
      <c r="Z22" s="83">
        <f>Z20+Z21-M20</f>
        <v>209142515.5</v>
      </c>
      <c r="AA22" s="37">
        <f t="shared" si="10"/>
        <v>69.31100737312998</v>
      </c>
      <c r="AB22" s="39">
        <f t="shared" si="4"/>
        <v>-5944280.059999943</v>
      </c>
      <c r="AC22" s="32">
        <f t="shared" si="5"/>
        <v>13459444.830000043</v>
      </c>
      <c r="AD22" s="39">
        <f>SUM(AD20:AD21)</f>
        <v>7405223.52</v>
      </c>
      <c r="AE22" s="39">
        <f>SUM(AE20:AE21)</f>
        <v>20864668.35</v>
      </c>
    </row>
    <row r="23" spans="1:27" ht="12.75">
      <c r="A23" s="1"/>
      <c r="B23" s="1"/>
      <c r="C23" s="1"/>
      <c r="D23" s="13"/>
      <c r="E23" s="14"/>
      <c r="F23" s="13"/>
      <c r="G23" s="15"/>
      <c r="H23" s="8"/>
      <c r="I23" s="8"/>
      <c r="J23" s="26"/>
      <c r="K23" s="26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"/>
      <c r="Z23" s="1"/>
      <c r="AA23" s="1"/>
    </row>
    <row r="24" spans="1:27" ht="12.75" customHeight="1">
      <c r="A24" s="16"/>
      <c r="B24" s="16"/>
      <c r="C24" s="16"/>
      <c r="D24" s="17"/>
      <c r="E24" s="17"/>
      <c r="F24" s="18"/>
      <c r="G24" s="18"/>
      <c r="H24" s="19"/>
      <c r="I24" s="19"/>
      <c r="J24" s="26"/>
      <c r="K24" s="26"/>
      <c r="L24" s="18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"/>
      <c r="Z24" s="1"/>
      <c r="AA24" s="1"/>
    </row>
    <row r="25" spans="1:27" ht="12.75" customHeight="1">
      <c r="A25" s="16"/>
      <c r="B25" s="16"/>
      <c r="C25" s="16"/>
      <c r="D25" s="42" t="s">
        <v>95</v>
      </c>
      <c r="E25" s="42"/>
      <c r="F25" s="42"/>
      <c r="G25" s="42"/>
      <c r="H25" s="19"/>
      <c r="I25" s="19"/>
      <c r="J25" s="26"/>
      <c r="K25" s="26"/>
      <c r="L25" s="18"/>
      <c r="M25" s="1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"/>
      <c r="Z25" s="1"/>
      <c r="AA25" s="1"/>
    </row>
    <row r="26" spans="1:11" ht="12.75">
      <c r="A26" s="22" t="s">
        <v>35</v>
      </c>
      <c r="B26" s="23"/>
      <c r="C26" s="23"/>
      <c r="D26" s="23"/>
      <c r="E26" s="23"/>
      <c r="F26" s="24"/>
      <c r="G26" s="71">
        <v>30760200</v>
      </c>
      <c r="H26" s="31">
        <v>20909152.49</v>
      </c>
      <c r="I26" s="31">
        <v>20571296.2</v>
      </c>
      <c r="J26" s="76">
        <f>I26/H26*100</f>
        <v>98.38417032846462</v>
      </c>
      <c r="K26" s="76">
        <f>I26/G26*100</f>
        <v>66.87634085604125</v>
      </c>
    </row>
    <row r="27" spans="1:11" ht="12.75">
      <c r="A27" s="22" t="s">
        <v>36</v>
      </c>
      <c r="B27" s="23"/>
      <c r="C27" s="23"/>
      <c r="D27" s="23"/>
      <c r="E27" s="23"/>
      <c r="F27" s="24"/>
      <c r="G27" s="71">
        <v>6490000</v>
      </c>
      <c r="H27" s="31">
        <v>4770459.99</v>
      </c>
      <c r="I27" s="31">
        <v>4712715.35</v>
      </c>
      <c r="J27" s="76">
        <f aca="true" t="shared" si="11" ref="J27:J40">I27/H27*100</f>
        <v>98.78953727479013</v>
      </c>
      <c r="K27" s="76">
        <f aca="true" t="shared" si="12" ref="K27:K40">I27/G27*100</f>
        <v>72.61502850539291</v>
      </c>
    </row>
    <row r="28" spans="1:11" ht="12.75">
      <c r="A28" s="25" t="s">
        <v>13</v>
      </c>
      <c r="B28" s="22"/>
      <c r="C28" s="23"/>
      <c r="D28" s="23"/>
      <c r="E28" s="23"/>
      <c r="F28" s="24"/>
      <c r="G28" s="71">
        <v>847500</v>
      </c>
      <c r="H28" s="31">
        <v>621880.93</v>
      </c>
      <c r="I28" s="31">
        <v>492390.51</v>
      </c>
      <c r="J28" s="76">
        <f t="shared" si="11"/>
        <v>79.17761845503125</v>
      </c>
      <c r="K28" s="76">
        <f t="shared" si="12"/>
        <v>58.099175221238944</v>
      </c>
    </row>
    <row r="29" spans="1:11" ht="12.75">
      <c r="A29" s="251" t="s">
        <v>37</v>
      </c>
      <c r="B29" s="252"/>
      <c r="C29" s="252"/>
      <c r="D29" s="252"/>
      <c r="E29" s="252"/>
      <c r="F29" s="253"/>
      <c r="G29" s="71">
        <v>204000</v>
      </c>
      <c r="H29" s="31">
        <v>136737.52</v>
      </c>
      <c r="I29" s="31">
        <v>138410.2</v>
      </c>
      <c r="J29" s="76">
        <f t="shared" si="11"/>
        <v>101.22327800006904</v>
      </c>
      <c r="K29" s="76">
        <f t="shared" si="12"/>
        <v>67.84813725490196</v>
      </c>
    </row>
    <row r="30" spans="1:11" ht="12.75">
      <c r="A30" s="251" t="s">
        <v>38</v>
      </c>
      <c r="B30" s="252"/>
      <c r="C30" s="252"/>
      <c r="D30" s="252"/>
      <c r="E30" s="252"/>
      <c r="F30" s="253"/>
      <c r="G30" s="71">
        <v>3080000</v>
      </c>
      <c r="H30" s="31">
        <v>1839566.55</v>
      </c>
      <c r="I30" s="31">
        <v>1841057.31</v>
      </c>
      <c r="J30" s="76">
        <f t="shared" si="11"/>
        <v>100.08103865554634</v>
      </c>
      <c r="K30" s="76">
        <f t="shared" si="12"/>
        <v>59.774587987012985</v>
      </c>
    </row>
    <row r="31" spans="1:11" ht="12.75">
      <c r="A31" s="251" t="s">
        <v>43</v>
      </c>
      <c r="B31" s="270"/>
      <c r="C31" s="270"/>
      <c r="D31" s="270"/>
      <c r="E31" s="270"/>
      <c r="F31" s="271"/>
      <c r="G31" s="71">
        <v>0</v>
      </c>
      <c r="H31" s="31">
        <v>-1970.06</v>
      </c>
      <c r="I31" s="31">
        <v>4955.36</v>
      </c>
      <c r="J31" s="76">
        <v>0</v>
      </c>
      <c r="K31" s="76">
        <v>0</v>
      </c>
    </row>
    <row r="32" spans="1:11" ht="12.75">
      <c r="A32" s="251" t="s">
        <v>50</v>
      </c>
      <c r="B32" s="252"/>
      <c r="C32" s="252"/>
      <c r="D32" s="252"/>
      <c r="E32" s="252"/>
      <c r="F32" s="253"/>
      <c r="G32" s="71">
        <v>684300</v>
      </c>
      <c r="H32" s="31">
        <v>655537.55</v>
      </c>
      <c r="I32" s="31">
        <v>488813.49</v>
      </c>
      <c r="J32" s="76">
        <f t="shared" si="11"/>
        <v>74.56681772081552</v>
      </c>
      <c r="K32" s="76">
        <f t="shared" si="12"/>
        <v>71.43263042525209</v>
      </c>
    </row>
    <row r="33" spans="1:11" ht="12.75">
      <c r="A33" s="251" t="s">
        <v>49</v>
      </c>
      <c r="B33" s="252"/>
      <c r="C33" s="252"/>
      <c r="D33" s="252"/>
      <c r="E33" s="252"/>
      <c r="F33" s="253"/>
      <c r="G33" s="71">
        <v>97200</v>
      </c>
      <c r="H33" s="31">
        <v>86396.53</v>
      </c>
      <c r="I33" s="31">
        <v>55040.62</v>
      </c>
      <c r="J33" s="76">
        <f t="shared" si="11"/>
        <v>63.7069798983825</v>
      </c>
      <c r="K33" s="76">
        <f t="shared" si="12"/>
        <v>56.626152263374486</v>
      </c>
    </row>
    <row r="34" spans="1:11" ht="12.75">
      <c r="A34" s="251" t="s">
        <v>39</v>
      </c>
      <c r="B34" s="252"/>
      <c r="C34" s="252"/>
      <c r="D34" s="252"/>
      <c r="E34" s="252"/>
      <c r="F34" s="253"/>
      <c r="G34" s="71">
        <v>660000</v>
      </c>
      <c r="H34" s="31">
        <v>497302.91</v>
      </c>
      <c r="I34" s="31">
        <v>374718</v>
      </c>
      <c r="J34" s="76">
        <f t="shared" si="11"/>
        <v>75.35005174210625</v>
      </c>
      <c r="K34" s="76">
        <f t="shared" si="12"/>
        <v>56.77545454545454</v>
      </c>
    </row>
    <row r="35" spans="1:11" ht="12.75">
      <c r="A35" s="251" t="s">
        <v>55</v>
      </c>
      <c r="B35" s="270"/>
      <c r="C35" s="270"/>
      <c r="D35" s="270"/>
      <c r="E35" s="270"/>
      <c r="F35" s="271"/>
      <c r="G35" s="71">
        <v>0</v>
      </c>
      <c r="H35" s="31">
        <v>100974.23</v>
      </c>
      <c r="I35" s="31">
        <v>36723.89</v>
      </c>
      <c r="J35" s="76">
        <f>I35/H35*100</f>
        <v>36.36956676965995</v>
      </c>
      <c r="K35" s="76">
        <v>0</v>
      </c>
    </row>
    <row r="36" spans="1:11" ht="12.75">
      <c r="A36" s="251" t="s">
        <v>40</v>
      </c>
      <c r="B36" s="252"/>
      <c r="C36" s="252"/>
      <c r="D36" s="252"/>
      <c r="E36" s="252"/>
      <c r="F36" s="253"/>
      <c r="G36" s="71">
        <v>128000</v>
      </c>
      <c r="H36" s="25">
        <v>34884</v>
      </c>
      <c r="I36" s="31">
        <v>914790</v>
      </c>
      <c r="J36" s="76">
        <f t="shared" si="11"/>
        <v>2622.377020983832</v>
      </c>
      <c r="K36" s="76">
        <f t="shared" si="12"/>
        <v>714.6796875</v>
      </c>
    </row>
    <row r="37" spans="1:11" ht="12.75">
      <c r="A37" s="251" t="s">
        <v>51</v>
      </c>
      <c r="B37" s="252"/>
      <c r="C37" s="252"/>
      <c r="D37" s="252"/>
      <c r="E37" s="252"/>
      <c r="F37" s="253"/>
      <c r="G37" s="71">
        <v>220000</v>
      </c>
      <c r="H37" s="31">
        <v>151995.62</v>
      </c>
      <c r="I37" s="31">
        <v>523393.4</v>
      </c>
      <c r="J37" s="76">
        <f t="shared" si="11"/>
        <v>344.34768580831474</v>
      </c>
      <c r="K37" s="76">
        <f>I37/G37*100</f>
        <v>237.90609090909092</v>
      </c>
    </row>
    <row r="38" spans="1:11" ht="12.75">
      <c r="A38" s="251" t="s">
        <v>41</v>
      </c>
      <c r="B38" s="252"/>
      <c r="C38" s="252"/>
      <c r="D38" s="252"/>
      <c r="E38" s="252"/>
      <c r="F38" s="253"/>
      <c r="G38" s="71">
        <v>1800000</v>
      </c>
      <c r="H38" s="31">
        <v>1321616.74</v>
      </c>
      <c r="I38" s="31">
        <v>1623223.7</v>
      </c>
      <c r="J38" s="76">
        <f t="shared" si="11"/>
        <v>122.821060816769</v>
      </c>
      <c r="K38" s="76">
        <f t="shared" si="12"/>
        <v>90.17909444444444</v>
      </c>
    </row>
    <row r="39" spans="1:11" ht="12.75">
      <c r="A39" s="251" t="s">
        <v>72</v>
      </c>
      <c r="B39" s="252"/>
      <c r="C39" s="252"/>
      <c r="D39" s="252"/>
      <c r="E39" s="252"/>
      <c r="F39" s="253"/>
      <c r="G39" s="71">
        <v>0</v>
      </c>
      <c r="H39" s="31">
        <v>26077.22</v>
      </c>
      <c r="I39" s="31">
        <v>0</v>
      </c>
      <c r="J39" s="76">
        <v>0</v>
      </c>
      <c r="K39" s="76">
        <v>0</v>
      </c>
    </row>
    <row r="40" spans="1:11" ht="17.25" customHeight="1">
      <c r="A40" s="168" t="s">
        <v>42</v>
      </c>
      <c r="B40" s="268"/>
      <c r="C40" s="268"/>
      <c r="D40" s="268"/>
      <c r="E40" s="268"/>
      <c r="F40" s="269"/>
      <c r="G40" s="60">
        <f>SUM(G26:G39)</f>
        <v>44971200</v>
      </c>
      <c r="H40" s="32">
        <f>SUM(H26:H39)</f>
        <v>31150612.22</v>
      </c>
      <c r="I40" s="32">
        <f>SUM(I26:I39)</f>
        <v>31777528.029999994</v>
      </c>
      <c r="J40" s="33">
        <f t="shared" si="11"/>
        <v>102.01253126446576</v>
      </c>
      <c r="K40" s="33">
        <f t="shared" si="12"/>
        <v>70.6619526052229</v>
      </c>
    </row>
  </sheetData>
  <mergeCells count="53">
    <mergeCell ref="A34:F34"/>
    <mergeCell ref="A31:F31"/>
    <mergeCell ref="A32:F32"/>
    <mergeCell ref="A11:C11"/>
    <mergeCell ref="A12:C12"/>
    <mergeCell ref="A13:C13"/>
    <mergeCell ref="A22:C22"/>
    <mergeCell ref="A18:C18"/>
    <mergeCell ref="A19:C19"/>
    <mergeCell ref="A20:C20"/>
    <mergeCell ref="A40:F40"/>
    <mergeCell ref="A37:F37"/>
    <mergeCell ref="A35:F35"/>
    <mergeCell ref="A39:F39"/>
    <mergeCell ref="A36:F36"/>
    <mergeCell ref="A38:F38"/>
    <mergeCell ref="A33:F33"/>
    <mergeCell ref="A6:C10"/>
    <mergeCell ref="D6:F8"/>
    <mergeCell ref="A15:C15"/>
    <mergeCell ref="A17:C17"/>
    <mergeCell ref="A16:C16"/>
    <mergeCell ref="A21:C21"/>
    <mergeCell ref="A14:C14"/>
    <mergeCell ref="AD6:AE8"/>
    <mergeCell ref="A29:F29"/>
    <mergeCell ref="A30:F30"/>
    <mergeCell ref="G6:N6"/>
    <mergeCell ref="G9:G10"/>
    <mergeCell ref="R7:T9"/>
    <mergeCell ref="V11:X11"/>
    <mergeCell ref="V6:X10"/>
    <mergeCell ref="V12:X12"/>
    <mergeCell ref="V13:X13"/>
    <mergeCell ref="B3:AE3"/>
    <mergeCell ref="Z5:AA5"/>
    <mergeCell ref="Y6:AA8"/>
    <mergeCell ref="AB6:AC8"/>
    <mergeCell ref="U6:U10"/>
    <mergeCell ref="O7:Q9"/>
    <mergeCell ref="G7:K8"/>
    <mergeCell ref="J9:K9"/>
    <mergeCell ref="L7:N9"/>
    <mergeCell ref="H9:I9"/>
    <mergeCell ref="V14:X14"/>
    <mergeCell ref="V15:X15"/>
    <mergeCell ref="V16:X16"/>
    <mergeCell ref="V17:X17"/>
    <mergeCell ref="V22:X22"/>
    <mergeCell ref="V18:X18"/>
    <mergeCell ref="V19:X19"/>
    <mergeCell ref="V20:X20"/>
    <mergeCell ref="V21:X21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2011-10-04T05:24:39Z</cp:lastPrinted>
  <dcterms:created xsi:type="dcterms:W3CDTF">2006-06-07T06:53:09Z</dcterms:created>
  <dcterms:modified xsi:type="dcterms:W3CDTF">2011-10-07T11:38:28Z</dcterms:modified>
  <cp:category/>
  <cp:version/>
  <cp:contentType/>
  <cp:contentStatus/>
</cp:coreProperties>
</file>