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<sst xmlns="http://schemas.openxmlformats.org/spreadsheetml/2006/main" count="190" uniqueCount="76">
  <si>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</si>
  <si>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</si>
  <si>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</si>
  <si>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</si>
  <si>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</si>
  <si>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</si>
  <si>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</si>
  <si>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</si>
  <si>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</si>
  <si>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</si>
  <si>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</si>
  <si>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</si>
  <si>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</si>
  <si>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</si>
  <si>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</si>
  <si>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</si>
  <si>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</si>
  <si>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</si>
  <si>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</si>
  <si>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</si>
  <si>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</si>
  <si>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</si>
  <si>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</si>
  <si>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</si>
  <si>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</si>
  <si>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</si>
  <si>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</si>
  <si>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</si>
  <si>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</si>
  <si>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</si>
  <si>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</si>
  <si>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</si>
  <si>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</si>
  <si>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</si>
  <si>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</si>
  <si>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</si>
  <si>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</si>
  <si>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</si>
  <si>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</si>
  <si>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</si>
  <si>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</si>
  <si>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</si>
  <si>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</si>
  <si>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</si>
  <si>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</si>
  <si>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</si>
  <si>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</si>
  <si>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</si>
  <si>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</si>
  <si>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</si>
  <si>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</si>
  <si>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</si>
  <si>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</si>
  <si>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</si>
  <si>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</si>
  <si>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</si>
  <si>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</si>
  <si>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</si>
  <si>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</si>
  <si>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</si>
  <si>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</si>
  <si>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>Возврат остатков субсидий, субвенций и иных межбюджетных трансфертов прошлых лет</t>
  </si>
  <si>
    <t xml:space="preserve"> % </t>
  </si>
  <si>
    <t>дотации на выравнивание уровня бюджетной обеспеченности</t>
  </si>
  <si>
    <t>На 01.01.2012 г.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</si>
  <si>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</si>
  <si>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</si>
  <si>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</si>
  <si>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 xml:space="preserve">Исполнение налоговых и неналоговых доходов бюджетов сельских поселений Яльчикского района по состоянию на 01.03.2012 года </t>
  </si>
  <si>
    <t>на 01.03.2011</t>
  </si>
  <si>
    <t>на 01.03.2012</t>
  </si>
  <si>
    <t>01.03.2011/01.03.2012</t>
  </si>
  <si>
    <t>01.03.2012 к плановым назчениям</t>
  </si>
  <si>
    <t>Доходы от реализации иного имщества, находящихся в собственности поселений</t>
  </si>
  <si>
    <t>На 01.03.2012 г.</t>
  </si>
  <si>
    <t xml:space="preserve">Исполнение бюджета Яльчикского района по состоянию на 01.03.2012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</si>
</sst>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1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/>
    </xf>
    <xf numFmtId="2" fontId="13" fillId="0" borderId="2" xfId="0" applyNumberFormat="1" applyFont="1" applyBorder="1" applyAlignment="1">
      <alignment/>
    </xf>
    <xf numFmtId="2" fontId="17" fillId="0" borderId="2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1" fontId="13" fillId="0" borderId="5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3" fillId="0" borderId="7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1" fontId="13" fillId="0" borderId="8" xfId="0" applyNumberFormat="1" applyFont="1" applyBorder="1" applyAlignment="1">
      <alignment/>
    </xf>
    <xf numFmtId="1" fontId="13" fillId="0" borderId="2" xfId="0" applyNumberFormat="1" applyFont="1" applyBorder="1" applyAlignment="1">
      <alignment horizontal="right"/>
    </xf>
    <xf numFmtId="164" fontId="17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2" fontId="11" fillId="0" borderId="2" xfId="0" applyNumberFormat="1" applyFont="1" applyBorder="1" applyAlignment="1">
      <alignment horizontal="right"/>
    </xf>
    <xf numFmtId="2" fontId="11" fillId="0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horizontal="right" wrapText="1"/>
    </xf>
    <xf numFmtId="2" fontId="11" fillId="0" borderId="2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wrapText="1"/>
    </xf>
    <xf numFmtId="4" fontId="16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4" fontId="19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2" xfId="0" applyNumberFormat="1" applyFont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" fontId="11" fillId="0" borderId="5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left"/>
    </xf>
    <xf numFmtId="2" fontId="11" fillId="0" borderId="3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workbookViewId="0" topLeftCell="A1">
      <selection activeCell="B4" sqref="B4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2.00390625" style="0" customWidth="1"/>
    <col min="5" max="5" width="10.125" style="0" customWidth="1"/>
    <col min="6" max="6" width="5.625" style="0" customWidth="1"/>
    <col min="7" max="7" width="11.125" style="0" customWidth="1"/>
    <col min="8" max="8" width="10.375" style="0" customWidth="1"/>
    <col min="9" max="9" width="10.125" style="0" customWidth="1"/>
    <col min="12" max="12" width="12.00390625" style="0" customWidth="1"/>
    <col min="13" max="13" width="10.875" style="0" customWidth="1"/>
    <col min="14" max="14" width="4.625" style="0" customWidth="1"/>
    <col min="15" max="15" width="10.875" style="0" customWidth="1"/>
    <col min="16" max="16" width="10.625" style="0" customWidth="1"/>
    <col min="17" max="17" width="5.00390625" style="0" customWidth="1"/>
    <col min="18" max="18" width="10.375" style="0" customWidth="1"/>
    <col min="19" max="19" width="11.625" style="0" customWidth="1"/>
    <col min="20" max="20" width="11.125" style="0" customWidth="1"/>
    <col min="21" max="21" width="4.875" style="0" customWidth="1"/>
    <col min="22" max="22" width="9.25390625" style="0" customWidth="1"/>
    <col min="23" max="23" width="10.25390625" style="0" customWidth="1"/>
    <col min="24" max="24" width="10.875" style="0" customWidth="1"/>
    <col min="25" max="25" width="11.00390625" style="0" customWidth="1"/>
  </cols>
  <sheetData>
    <row r="1" spans="4:18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</row>
    <row r="2" spans="4:18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</row>
    <row r="3" spans="1:20" ht="12.75" customHeight="1">
      <c r="A3" s="1"/>
      <c r="B3" s="156" t="s">
        <v>75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  <c r="S3" s="157"/>
      <c r="T3" s="157"/>
    </row>
    <row r="4" spans="1:21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1"/>
      <c r="T4" s="1"/>
      <c r="U4" s="1"/>
    </row>
    <row r="5" spans="1:21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1"/>
      <c r="T5" s="158" t="s">
        <v>57</v>
      </c>
      <c r="U5" s="159"/>
    </row>
    <row r="6" spans="1:25" ht="22.5" customHeight="1">
      <c r="A6" s="149"/>
      <c r="B6" s="149"/>
      <c r="C6" s="149"/>
      <c r="D6" s="151" t="s">
        <v>16</v>
      </c>
      <c r="E6" s="151"/>
      <c r="F6" s="151"/>
      <c r="G6" s="154" t="s">
        <v>17</v>
      </c>
      <c r="H6" s="155"/>
      <c r="I6" s="155"/>
      <c r="J6" s="155"/>
      <c r="K6" s="155"/>
      <c r="L6" s="155"/>
      <c r="M6" s="155"/>
      <c r="N6" s="155"/>
      <c r="O6" s="108"/>
      <c r="P6" s="108"/>
      <c r="Q6" s="108"/>
      <c r="R6" s="160" t="s">
        <v>61</v>
      </c>
      <c r="S6" s="151" t="s">
        <v>58</v>
      </c>
      <c r="T6" s="153"/>
      <c r="U6" s="153"/>
      <c r="V6" s="151" t="s">
        <v>59</v>
      </c>
      <c r="W6" s="153"/>
      <c r="X6" s="151" t="s">
        <v>60</v>
      </c>
      <c r="Y6" s="153"/>
    </row>
    <row r="7" spans="1:25" ht="12.75" customHeight="1">
      <c r="A7" s="149"/>
      <c r="B7" s="149"/>
      <c r="C7" s="149"/>
      <c r="D7" s="151"/>
      <c r="E7" s="151"/>
      <c r="F7" s="151"/>
      <c r="G7" s="171" t="s">
        <v>18</v>
      </c>
      <c r="H7" s="172"/>
      <c r="I7" s="172"/>
      <c r="J7" s="172"/>
      <c r="K7" s="173"/>
      <c r="L7" s="179" t="s">
        <v>19</v>
      </c>
      <c r="M7" s="180"/>
      <c r="N7" s="181"/>
      <c r="O7" s="163" t="s">
        <v>63</v>
      </c>
      <c r="P7" s="164"/>
      <c r="Q7" s="165"/>
      <c r="R7" s="161"/>
      <c r="S7" s="151"/>
      <c r="T7" s="153"/>
      <c r="U7" s="153"/>
      <c r="V7" s="151"/>
      <c r="W7" s="153"/>
      <c r="X7" s="151"/>
      <c r="Y7" s="153"/>
    </row>
    <row r="8" spans="1:25" ht="50.25" customHeight="1">
      <c r="A8" s="149"/>
      <c r="B8" s="149"/>
      <c r="C8" s="149"/>
      <c r="D8" s="151"/>
      <c r="E8" s="151"/>
      <c r="F8" s="151"/>
      <c r="G8" s="174"/>
      <c r="H8" s="175"/>
      <c r="I8" s="175"/>
      <c r="J8" s="175"/>
      <c r="K8" s="176"/>
      <c r="L8" s="182"/>
      <c r="M8" s="183"/>
      <c r="N8" s="184"/>
      <c r="O8" s="166"/>
      <c r="P8" s="167"/>
      <c r="Q8" s="168"/>
      <c r="R8" s="161"/>
      <c r="S8" s="153"/>
      <c r="T8" s="153"/>
      <c r="U8" s="153"/>
      <c r="V8" s="153"/>
      <c r="W8" s="153"/>
      <c r="X8" s="153"/>
      <c r="Y8" s="153"/>
    </row>
    <row r="9" spans="1:25" ht="23.25" customHeight="1">
      <c r="A9" s="150"/>
      <c r="B9" s="150"/>
      <c r="C9" s="150"/>
      <c r="D9" s="71"/>
      <c r="E9" s="71"/>
      <c r="F9" s="71"/>
      <c r="G9" s="130" t="s">
        <v>20</v>
      </c>
      <c r="H9" s="152" t="s">
        <v>21</v>
      </c>
      <c r="I9" s="152"/>
      <c r="J9" s="177" t="s">
        <v>22</v>
      </c>
      <c r="K9" s="178"/>
      <c r="L9" s="131"/>
      <c r="M9" s="169"/>
      <c r="N9" s="170"/>
      <c r="O9" s="131"/>
      <c r="P9" s="169"/>
      <c r="Q9" s="170"/>
      <c r="R9" s="161"/>
      <c r="S9" s="45"/>
      <c r="T9" s="45"/>
      <c r="U9" s="45"/>
      <c r="V9" s="45"/>
      <c r="W9" s="45"/>
      <c r="X9" s="45"/>
      <c r="Y9" s="45"/>
    </row>
    <row r="10" spans="1:25" ht="45">
      <c r="A10" s="150"/>
      <c r="B10" s="150"/>
      <c r="C10" s="150"/>
      <c r="D10" s="10" t="s">
        <v>20</v>
      </c>
      <c r="E10" s="10" t="s">
        <v>21</v>
      </c>
      <c r="F10" s="11" t="s">
        <v>22</v>
      </c>
      <c r="G10" s="131"/>
      <c r="H10" s="12" t="s">
        <v>69</v>
      </c>
      <c r="I10" s="72" t="s">
        <v>70</v>
      </c>
      <c r="J10" s="72" t="s">
        <v>71</v>
      </c>
      <c r="K10" s="72" t="s">
        <v>72</v>
      </c>
      <c r="L10" s="10" t="s">
        <v>20</v>
      </c>
      <c r="M10" s="12" t="s">
        <v>21</v>
      </c>
      <c r="N10" s="11" t="s">
        <v>22</v>
      </c>
      <c r="O10" s="10" t="s">
        <v>20</v>
      </c>
      <c r="P10" s="12" t="s">
        <v>21</v>
      </c>
      <c r="Q10" s="11" t="s">
        <v>22</v>
      </c>
      <c r="R10" s="162"/>
      <c r="S10" s="45" t="s">
        <v>20</v>
      </c>
      <c r="T10" s="45" t="s">
        <v>21</v>
      </c>
      <c r="U10" s="46" t="s">
        <v>22</v>
      </c>
      <c r="V10" s="45" t="s">
        <v>20</v>
      </c>
      <c r="W10" s="45" t="s">
        <v>21</v>
      </c>
      <c r="X10" s="45" t="s">
        <v>64</v>
      </c>
      <c r="Y10" s="45" t="s">
        <v>74</v>
      </c>
    </row>
    <row r="11" spans="1:25" ht="12.75" customHeight="1">
      <c r="A11" s="132" t="s">
        <v>47</v>
      </c>
      <c r="B11" s="133"/>
      <c r="C11" s="134"/>
      <c r="D11" s="60">
        <f>G11+L11</f>
        <v>1894929</v>
      </c>
      <c r="E11" s="76">
        <f>I11+M11</f>
        <v>247966.59</v>
      </c>
      <c r="F11" s="20">
        <f aca="true" t="shared" si="0" ref="F11:F19">E11/D11*100</f>
        <v>13.085798465272314</v>
      </c>
      <c r="G11" s="68">
        <v>482250</v>
      </c>
      <c r="H11" s="76">
        <v>94582.08</v>
      </c>
      <c r="I11" s="76">
        <v>20598.59</v>
      </c>
      <c r="J11" s="50">
        <f>I11/H11*100</f>
        <v>21.778533523475062</v>
      </c>
      <c r="K11" s="50">
        <f>I11/G11*100</f>
        <v>4.271350959046138</v>
      </c>
      <c r="L11" s="68">
        <v>1412679</v>
      </c>
      <c r="M11" s="78">
        <v>227368</v>
      </c>
      <c r="N11" s="20">
        <f aca="true" t="shared" si="1" ref="N11:N19">M11/L11*100</f>
        <v>16.09480993205109</v>
      </c>
      <c r="O11" s="60">
        <v>1254800</v>
      </c>
      <c r="P11" s="60">
        <v>219458</v>
      </c>
      <c r="Q11" s="20">
        <f aca="true" t="shared" si="2" ref="Q11:Q19">P11/O11*100</f>
        <v>17.48948039528212</v>
      </c>
      <c r="R11" s="50"/>
      <c r="S11" s="63">
        <v>1894929</v>
      </c>
      <c r="T11" s="80">
        <v>255733.76</v>
      </c>
      <c r="U11" s="47">
        <f>T11/S11*100</f>
        <v>13.495690867573403</v>
      </c>
      <c r="V11" s="48">
        <f aca="true" t="shared" si="3" ref="V11:V22">D11-S11</f>
        <v>0</v>
      </c>
      <c r="W11" s="30">
        <f aca="true" t="shared" si="4" ref="W11:W22">E11-T11</f>
        <v>-7767.170000000013</v>
      </c>
      <c r="X11" s="48">
        <v>23986.41</v>
      </c>
      <c r="Y11" s="48">
        <v>16219.24</v>
      </c>
    </row>
    <row r="12" spans="1:25" ht="12.75" customHeight="1">
      <c r="A12" s="132" t="s">
        <v>48</v>
      </c>
      <c r="B12" s="133"/>
      <c r="C12" s="134"/>
      <c r="D12" s="60">
        <f aca="true" t="shared" si="5" ref="D12:D22">G12+L12</f>
        <v>3656180</v>
      </c>
      <c r="E12" s="76">
        <f aca="true" t="shared" si="6" ref="E12:E20">I12+M12</f>
        <v>435541.25</v>
      </c>
      <c r="F12" s="20">
        <f t="shared" si="0"/>
        <v>11.912467383990942</v>
      </c>
      <c r="G12" s="68">
        <v>551100</v>
      </c>
      <c r="H12" s="76">
        <v>13346.18</v>
      </c>
      <c r="I12" s="76">
        <v>60217.25</v>
      </c>
      <c r="J12" s="50">
        <f aca="true" t="shared" si="7" ref="J12:J22">I12/H12*100</f>
        <v>451.1946489557311</v>
      </c>
      <c r="K12" s="50">
        <f aca="true" t="shared" si="8" ref="K12:K22">I12/G12*100</f>
        <v>10.926737434222463</v>
      </c>
      <c r="L12" s="68">
        <v>3105080</v>
      </c>
      <c r="M12" s="78">
        <v>375324</v>
      </c>
      <c r="N12" s="20">
        <f t="shared" si="1"/>
        <v>12.087418037538486</v>
      </c>
      <c r="O12" s="60">
        <v>2032900</v>
      </c>
      <c r="P12" s="60">
        <v>355546</v>
      </c>
      <c r="Q12" s="20">
        <f t="shared" si="2"/>
        <v>17.489596143440405</v>
      </c>
      <c r="R12" s="50"/>
      <c r="S12" s="63">
        <v>3656180</v>
      </c>
      <c r="T12" s="80">
        <v>337123.17</v>
      </c>
      <c r="U12" s="47">
        <f aca="true" t="shared" si="9" ref="U12:U22">T12/S12*100</f>
        <v>9.2206393011285</v>
      </c>
      <c r="V12" s="48">
        <f t="shared" si="3"/>
        <v>0</v>
      </c>
      <c r="W12" s="30">
        <f t="shared" si="4"/>
        <v>98418.08000000002</v>
      </c>
      <c r="X12" s="48">
        <v>31075.69</v>
      </c>
      <c r="Y12" s="48">
        <v>129493.77</v>
      </c>
    </row>
    <row r="13" spans="1:25" ht="12.75" customHeight="1">
      <c r="A13" s="132" t="s">
        <v>23</v>
      </c>
      <c r="B13" s="133"/>
      <c r="C13" s="134"/>
      <c r="D13" s="60">
        <f t="shared" si="5"/>
        <v>3343401</v>
      </c>
      <c r="E13" s="76">
        <f t="shared" si="6"/>
        <v>448584.48</v>
      </c>
      <c r="F13" s="20">
        <f t="shared" si="0"/>
        <v>13.41701100167165</v>
      </c>
      <c r="G13" s="68">
        <v>1063300</v>
      </c>
      <c r="H13" s="76">
        <v>44486.08</v>
      </c>
      <c r="I13" s="76">
        <v>84488.48</v>
      </c>
      <c r="J13" s="50">
        <f t="shared" si="7"/>
        <v>189.92116185557367</v>
      </c>
      <c r="K13" s="50">
        <f t="shared" si="8"/>
        <v>7.945874165334336</v>
      </c>
      <c r="L13" s="68">
        <v>2280101</v>
      </c>
      <c r="M13" s="78">
        <v>364096</v>
      </c>
      <c r="N13" s="20">
        <f t="shared" si="1"/>
        <v>15.968415434228572</v>
      </c>
      <c r="O13" s="60">
        <v>1968700</v>
      </c>
      <c r="P13" s="60">
        <v>344318</v>
      </c>
      <c r="Q13" s="20">
        <f t="shared" si="2"/>
        <v>17.489612434601515</v>
      </c>
      <c r="R13" s="50"/>
      <c r="S13" s="63">
        <v>3343401</v>
      </c>
      <c r="T13" s="80">
        <v>432867.94</v>
      </c>
      <c r="U13" s="47">
        <f t="shared" si="9"/>
        <v>12.946934573507635</v>
      </c>
      <c r="V13" s="48">
        <f t="shared" si="3"/>
        <v>0</v>
      </c>
      <c r="W13" s="30">
        <f t="shared" si="4"/>
        <v>15716.539999999979</v>
      </c>
      <c r="X13" s="48">
        <v>108332.76</v>
      </c>
      <c r="Y13" s="48">
        <v>124049.3</v>
      </c>
    </row>
    <row r="14" spans="1:25" ht="12.75" customHeight="1">
      <c r="A14" s="132" t="s">
        <v>24</v>
      </c>
      <c r="B14" s="133"/>
      <c r="C14" s="134"/>
      <c r="D14" s="60">
        <f t="shared" si="5"/>
        <v>6816012</v>
      </c>
      <c r="E14" s="76">
        <f t="shared" si="6"/>
        <v>649629.48</v>
      </c>
      <c r="F14" s="20">
        <f t="shared" si="0"/>
        <v>9.530932163851825</v>
      </c>
      <c r="G14" s="68">
        <v>805000</v>
      </c>
      <c r="H14" s="76">
        <v>81615</v>
      </c>
      <c r="I14" s="76">
        <v>135455.48</v>
      </c>
      <c r="J14" s="50">
        <f t="shared" si="7"/>
        <v>165.96885376462663</v>
      </c>
      <c r="K14" s="50">
        <f t="shared" si="8"/>
        <v>16.826767701863353</v>
      </c>
      <c r="L14" s="68">
        <v>6011012</v>
      </c>
      <c r="M14" s="78">
        <v>514174</v>
      </c>
      <c r="N14" s="20">
        <f t="shared" si="1"/>
        <v>8.55386746857268</v>
      </c>
      <c r="O14" s="60">
        <v>2826800</v>
      </c>
      <c r="P14" s="60">
        <v>494396</v>
      </c>
      <c r="Q14" s="20">
        <f t="shared" si="2"/>
        <v>17.48959954719117</v>
      </c>
      <c r="R14" s="50"/>
      <c r="S14" s="63">
        <v>6816012</v>
      </c>
      <c r="T14" s="80">
        <v>493427.35</v>
      </c>
      <c r="U14" s="47">
        <f t="shared" si="9"/>
        <v>7.239238281857485</v>
      </c>
      <c r="V14" s="48">
        <f t="shared" si="3"/>
        <v>0</v>
      </c>
      <c r="W14" s="30">
        <f t="shared" si="4"/>
        <v>156202.13</v>
      </c>
      <c r="X14" s="48">
        <v>162022.5</v>
      </c>
      <c r="Y14" s="48">
        <v>318224.63</v>
      </c>
    </row>
    <row r="15" spans="1:25" ht="13.5" customHeight="1">
      <c r="A15" s="132" t="s">
        <v>25</v>
      </c>
      <c r="B15" s="133"/>
      <c r="C15" s="134"/>
      <c r="D15" s="60">
        <f t="shared" si="5"/>
        <v>2203886</v>
      </c>
      <c r="E15" s="76">
        <f t="shared" si="6"/>
        <v>353087.64</v>
      </c>
      <c r="F15" s="20">
        <f t="shared" si="0"/>
        <v>16.021139024432298</v>
      </c>
      <c r="G15" s="68">
        <v>408750</v>
      </c>
      <c r="H15" s="76">
        <v>48040.21</v>
      </c>
      <c r="I15" s="76">
        <v>62056.64</v>
      </c>
      <c r="J15" s="50">
        <f t="shared" si="7"/>
        <v>129.1764544742831</v>
      </c>
      <c r="K15" s="50">
        <f t="shared" si="8"/>
        <v>15.18205259938838</v>
      </c>
      <c r="L15" s="68">
        <v>1795136</v>
      </c>
      <c r="M15" s="78">
        <v>291031</v>
      </c>
      <c r="N15" s="20">
        <f>M15/L15*100</f>
        <v>16.212197850190737</v>
      </c>
      <c r="O15" s="60">
        <v>1618800</v>
      </c>
      <c r="P15" s="60">
        <v>283121</v>
      </c>
      <c r="Q15" s="20">
        <f>P15/O15*100</f>
        <v>17.489560168025697</v>
      </c>
      <c r="R15" s="50"/>
      <c r="S15" s="63">
        <v>2203886</v>
      </c>
      <c r="T15" s="80">
        <v>304180.27</v>
      </c>
      <c r="U15" s="47">
        <f t="shared" si="9"/>
        <v>13.8019965642506</v>
      </c>
      <c r="V15" s="48">
        <f t="shared" si="3"/>
        <v>0</v>
      </c>
      <c r="W15" s="30">
        <f t="shared" si="4"/>
        <v>48907.369999999995</v>
      </c>
      <c r="X15" s="48">
        <v>106327.39</v>
      </c>
      <c r="Y15" s="48">
        <v>155234.76</v>
      </c>
    </row>
    <row r="16" spans="1:25" ht="12.75" customHeight="1">
      <c r="A16" s="132" t="s">
        <v>26</v>
      </c>
      <c r="B16" s="133"/>
      <c r="C16" s="134"/>
      <c r="D16" s="60">
        <f t="shared" si="5"/>
        <v>4062624</v>
      </c>
      <c r="E16" s="76">
        <f t="shared" si="6"/>
        <v>423895.49</v>
      </c>
      <c r="F16" s="20">
        <f t="shared" si="0"/>
        <v>10.434032044314216</v>
      </c>
      <c r="G16" s="68">
        <v>1046500</v>
      </c>
      <c r="H16" s="76">
        <v>48202.36</v>
      </c>
      <c r="I16" s="76">
        <v>60656.49</v>
      </c>
      <c r="J16" s="50">
        <f t="shared" si="7"/>
        <v>125.83717892650898</v>
      </c>
      <c r="K16" s="50">
        <f t="shared" si="8"/>
        <v>5.796129001433349</v>
      </c>
      <c r="L16" s="68">
        <v>3016124</v>
      </c>
      <c r="M16" s="78">
        <v>363239</v>
      </c>
      <c r="N16" s="20">
        <f t="shared" si="1"/>
        <v>12.043238275349422</v>
      </c>
      <c r="O16" s="60">
        <v>1963800</v>
      </c>
      <c r="P16" s="60">
        <v>343461</v>
      </c>
      <c r="Q16" s="20">
        <f t="shared" si="2"/>
        <v>17.489611976779713</v>
      </c>
      <c r="R16" s="50"/>
      <c r="S16" s="63">
        <v>4062624</v>
      </c>
      <c r="T16" s="80">
        <v>437817.16</v>
      </c>
      <c r="U16" s="47">
        <f t="shared" si="9"/>
        <v>10.776708846302292</v>
      </c>
      <c r="V16" s="48">
        <f t="shared" si="3"/>
        <v>0</v>
      </c>
      <c r="W16" s="30">
        <f t="shared" si="4"/>
        <v>-13921.669999999984</v>
      </c>
      <c r="X16" s="48">
        <v>110813.76</v>
      </c>
      <c r="Y16" s="48">
        <v>96892.09</v>
      </c>
    </row>
    <row r="17" spans="1:25" ht="12.75" customHeight="1">
      <c r="A17" s="132" t="s">
        <v>27</v>
      </c>
      <c r="B17" s="133"/>
      <c r="C17" s="134"/>
      <c r="D17" s="60">
        <f t="shared" si="5"/>
        <v>2214764</v>
      </c>
      <c r="E17" s="76">
        <f t="shared" si="6"/>
        <v>275530.43</v>
      </c>
      <c r="F17" s="20">
        <f t="shared" si="0"/>
        <v>12.440622567460911</v>
      </c>
      <c r="G17" s="68">
        <v>584950</v>
      </c>
      <c r="H17" s="76">
        <v>47162.56</v>
      </c>
      <c r="I17" s="76">
        <v>53458.43</v>
      </c>
      <c r="J17" s="50">
        <f t="shared" si="7"/>
        <v>113.34929656066168</v>
      </c>
      <c r="K17" s="50">
        <f t="shared" si="8"/>
        <v>9.13897427130524</v>
      </c>
      <c r="L17" s="68">
        <v>1629814</v>
      </c>
      <c r="M17" s="78">
        <v>222072</v>
      </c>
      <c r="N17" s="20">
        <f t="shared" si="1"/>
        <v>13.62560390326749</v>
      </c>
      <c r="O17" s="60">
        <v>1224500</v>
      </c>
      <c r="P17" s="60">
        <v>214160</v>
      </c>
      <c r="Q17" s="20">
        <f t="shared" si="2"/>
        <v>17.48958758677011</v>
      </c>
      <c r="R17" s="50"/>
      <c r="S17" s="63">
        <v>2214764</v>
      </c>
      <c r="T17" s="80">
        <v>278342.2</v>
      </c>
      <c r="U17" s="47">
        <f t="shared" si="9"/>
        <v>12.567578306311644</v>
      </c>
      <c r="V17" s="48">
        <f t="shared" si="3"/>
        <v>0</v>
      </c>
      <c r="W17" s="30">
        <f t="shared" si="4"/>
        <v>-2811.7700000000186</v>
      </c>
      <c r="X17" s="48">
        <v>51226.99</v>
      </c>
      <c r="Y17" s="48">
        <v>48415.22</v>
      </c>
    </row>
    <row r="18" spans="1:25" ht="12.75" customHeight="1">
      <c r="A18" s="132" t="s">
        <v>28</v>
      </c>
      <c r="B18" s="133"/>
      <c r="C18" s="134"/>
      <c r="D18" s="60">
        <f t="shared" si="5"/>
        <v>8685768</v>
      </c>
      <c r="E18" s="76">
        <f t="shared" si="6"/>
        <v>1038981.58</v>
      </c>
      <c r="F18" s="20">
        <f t="shared" si="0"/>
        <v>11.961885005447993</v>
      </c>
      <c r="G18" s="68">
        <v>5293800</v>
      </c>
      <c r="H18" s="76">
        <v>414670.64</v>
      </c>
      <c r="I18" s="76">
        <v>729558.58</v>
      </c>
      <c r="J18" s="50">
        <f t="shared" si="7"/>
        <v>175.93687848264346</v>
      </c>
      <c r="K18" s="50">
        <f t="shared" si="8"/>
        <v>13.781377838225847</v>
      </c>
      <c r="L18" s="68">
        <v>3391968</v>
      </c>
      <c r="M18" s="78">
        <v>309423</v>
      </c>
      <c r="N18" s="20">
        <f t="shared" si="1"/>
        <v>9.122226388928198</v>
      </c>
      <c r="O18" s="60">
        <v>1656100</v>
      </c>
      <c r="P18" s="60">
        <v>289645</v>
      </c>
      <c r="Q18" s="20">
        <f t="shared" si="2"/>
        <v>17.489583962321113</v>
      </c>
      <c r="R18" s="50"/>
      <c r="S18" s="63">
        <v>8685768</v>
      </c>
      <c r="T18" s="80">
        <v>725340.97</v>
      </c>
      <c r="U18" s="47">
        <f t="shared" si="9"/>
        <v>8.350913471324585</v>
      </c>
      <c r="V18" s="48">
        <f t="shared" si="3"/>
        <v>0</v>
      </c>
      <c r="W18" s="30">
        <f t="shared" si="4"/>
        <v>313640.61</v>
      </c>
      <c r="X18" s="48">
        <v>263676.53</v>
      </c>
      <c r="Y18" s="48">
        <v>577317.14</v>
      </c>
    </row>
    <row r="19" spans="1:25" ht="12.75" customHeight="1">
      <c r="A19" s="132" t="s">
        <v>29</v>
      </c>
      <c r="B19" s="133"/>
      <c r="C19" s="134"/>
      <c r="D19" s="60">
        <f t="shared" si="5"/>
        <v>4983386</v>
      </c>
      <c r="E19" s="76">
        <f t="shared" si="6"/>
        <v>684470.55</v>
      </c>
      <c r="F19" s="20">
        <f t="shared" si="0"/>
        <v>13.735049823553705</v>
      </c>
      <c r="G19" s="68">
        <v>1503000</v>
      </c>
      <c r="H19" s="76">
        <v>119359.45</v>
      </c>
      <c r="I19" s="76">
        <v>127587.55</v>
      </c>
      <c r="J19" s="50">
        <f t="shared" si="7"/>
        <v>106.89354718038663</v>
      </c>
      <c r="K19" s="50">
        <f t="shared" si="8"/>
        <v>8.48885894876913</v>
      </c>
      <c r="L19" s="68">
        <v>3480386</v>
      </c>
      <c r="M19" s="78">
        <v>556883</v>
      </c>
      <c r="N19" s="20">
        <f t="shared" si="1"/>
        <v>16.000610277135927</v>
      </c>
      <c r="O19" s="60">
        <v>3071000</v>
      </c>
      <c r="P19" s="60">
        <v>537105</v>
      </c>
      <c r="Q19" s="20">
        <f t="shared" si="2"/>
        <v>17.48957994138717</v>
      </c>
      <c r="R19" s="50"/>
      <c r="S19" s="63">
        <v>4983386</v>
      </c>
      <c r="T19" s="80">
        <v>630347</v>
      </c>
      <c r="U19" s="47">
        <f t="shared" si="9"/>
        <v>12.64896999750772</v>
      </c>
      <c r="V19" s="48">
        <f t="shared" si="3"/>
        <v>0</v>
      </c>
      <c r="W19" s="30">
        <f t="shared" si="4"/>
        <v>54123.55000000005</v>
      </c>
      <c r="X19" s="48">
        <v>86479.19</v>
      </c>
      <c r="Y19" s="48">
        <v>140602.74</v>
      </c>
    </row>
    <row r="20" spans="1:25" ht="12.75" customHeight="1">
      <c r="A20" s="132" t="s">
        <v>45</v>
      </c>
      <c r="B20" s="133"/>
      <c r="C20" s="134"/>
      <c r="D20" s="62">
        <f t="shared" si="5"/>
        <v>37860950</v>
      </c>
      <c r="E20" s="67">
        <f t="shared" si="6"/>
        <v>4557687.49</v>
      </c>
      <c r="F20" s="20">
        <f>E20/D20*100</f>
        <v>12.037963891555812</v>
      </c>
      <c r="G20" s="69">
        <f>SUM(G11:G19)</f>
        <v>11738650</v>
      </c>
      <c r="H20" s="58">
        <f>SUM(H11:H19)</f>
        <v>911464.56</v>
      </c>
      <c r="I20" s="67">
        <f>I11+I12+I13+I14+I15+I16+I17+I18+I19</f>
        <v>1334077.49</v>
      </c>
      <c r="J20" s="51">
        <f t="shared" si="7"/>
        <v>146.36635899480282</v>
      </c>
      <c r="K20" s="50">
        <f t="shared" si="8"/>
        <v>11.364828919850238</v>
      </c>
      <c r="L20" s="69">
        <f>SUM(L11:L19)</f>
        <v>26122300</v>
      </c>
      <c r="M20" s="61">
        <f>SUM(M11:M19)</f>
        <v>3223610</v>
      </c>
      <c r="N20" s="20">
        <f>M20/L20*100</f>
        <v>12.340452410392654</v>
      </c>
      <c r="O20" s="61">
        <f>O11+O12+O13+O14+O15+O16+O17+O18+O19</f>
        <v>17617400</v>
      </c>
      <c r="P20" s="109">
        <f>SUM(P11:P19)</f>
        <v>3081210</v>
      </c>
      <c r="Q20" s="20">
        <f>P20/O20*100</f>
        <v>17.489584161113445</v>
      </c>
      <c r="R20" s="51"/>
      <c r="S20" s="64">
        <f>S11+S12+S13+S14+S15+S16+S17+S18+S19</f>
        <v>37860950</v>
      </c>
      <c r="T20" s="79">
        <f>SUM(T11:T19)</f>
        <v>3895179.8200000003</v>
      </c>
      <c r="U20" s="47">
        <f t="shared" si="9"/>
        <v>10.288119606084898</v>
      </c>
      <c r="V20" s="49">
        <f t="shared" si="3"/>
        <v>0</v>
      </c>
      <c r="W20" s="31">
        <f t="shared" si="4"/>
        <v>662507.6699999999</v>
      </c>
      <c r="X20" s="49">
        <f>SUM(X11:X19)</f>
        <v>943941.22</v>
      </c>
      <c r="Y20" s="49">
        <f>SUM(Y11:Y19)</f>
        <v>1606448.89</v>
      </c>
    </row>
    <row r="21" spans="1:25" ht="12.75" customHeight="1">
      <c r="A21" s="132" t="s">
        <v>30</v>
      </c>
      <c r="B21" s="133"/>
      <c r="C21" s="134"/>
      <c r="D21" s="78">
        <f t="shared" si="5"/>
        <v>325269850</v>
      </c>
      <c r="E21" s="76">
        <f>I21+M21+R21</f>
        <v>81116546.8</v>
      </c>
      <c r="F21" s="50">
        <f>E21/D21*100</f>
        <v>24.938231071831588</v>
      </c>
      <c r="G21" s="111">
        <v>51041150</v>
      </c>
      <c r="H21" s="76">
        <v>4152011.2</v>
      </c>
      <c r="I21" s="76">
        <v>5750550.33</v>
      </c>
      <c r="J21" s="50">
        <f t="shared" si="7"/>
        <v>138.5003568872839</v>
      </c>
      <c r="K21" s="50">
        <f t="shared" si="8"/>
        <v>11.266498364554874</v>
      </c>
      <c r="L21" s="111">
        <v>274228700</v>
      </c>
      <c r="M21" s="78">
        <v>76118400</v>
      </c>
      <c r="N21" s="50">
        <f>M21/L21*100</f>
        <v>27.757269753311743</v>
      </c>
      <c r="O21" s="78">
        <v>16672600</v>
      </c>
      <c r="P21" s="112">
        <v>3160300</v>
      </c>
      <c r="Q21" s="50">
        <f>P21/O21*100</f>
        <v>18.95505200148747</v>
      </c>
      <c r="R21" s="76">
        <v>-752403.53</v>
      </c>
      <c r="S21" s="113">
        <v>325789400</v>
      </c>
      <c r="T21" s="80">
        <v>83239390.6</v>
      </c>
      <c r="U21" s="114">
        <f t="shared" si="9"/>
        <v>25.550061051710088</v>
      </c>
      <c r="V21" s="70">
        <f t="shared" si="3"/>
        <v>-519550</v>
      </c>
      <c r="W21" s="30">
        <f t="shared" si="4"/>
        <v>-2122843.799999997</v>
      </c>
      <c r="X21" s="48">
        <v>2659204.98</v>
      </c>
      <c r="Y21" s="48">
        <v>536361.18</v>
      </c>
    </row>
    <row r="22" spans="1:25" ht="28.5" customHeight="1">
      <c r="A22" s="126" t="s">
        <v>31</v>
      </c>
      <c r="B22" s="125"/>
      <c r="C22" s="135"/>
      <c r="D22" s="62">
        <f t="shared" si="5"/>
        <v>337008500</v>
      </c>
      <c r="E22" s="67">
        <f>E20+E21-M20</f>
        <v>82450624.28999999</v>
      </c>
      <c r="F22" s="20">
        <f>E22/D22*100</f>
        <v>24.465443539257908</v>
      </c>
      <c r="G22" s="69">
        <f>G20+G21</f>
        <v>62779800</v>
      </c>
      <c r="H22" s="58">
        <f>H20+H21</f>
        <v>5063475.76</v>
      </c>
      <c r="I22" s="67">
        <f>SUM(I20:I21)</f>
        <v>7084627.82</v>
      </c>
      <c r="J22" s="51">
        <f t="shared" si="7"/>
        <v>139.9162977330023</v>
      </c>
      <c r="K22" s="50">
        <f t="shared" si="8"/>
        <v>11.284884341778726</v>
      </c>
      <c r="L22" s="69">
        <f>L21</f>
        <v>274228700</v>
      </c>
      <c r="M22" s="77">
        <f>M21</f>
        <v>76118400</v>
      </c>
      <c r="N22" s="20">
        <f>M22/L22*100</f>
        <v>27.757269753311743</v>
      </c>
      <c r="O22" s="61">
        <f>O21</f>
        <v>16672600</v>
      </c>
      <c r="P22" s="110">
        <f>P21</f>
        <v>3160300</v>
      </c>
      <c r="Q22" s="20">
        <f>P22/O22*100</f>
        <v>18.95505200148747</v>
      </c>
      <c r="R22" s="58">
        <f>R21</f>
        <v>-752403.53</v>
      </c>
      <c r="S22" s="65">
        <f>S20+S21-L20</f>
        <v>337528050</v>
      </c>
      <c r="T22" s="79">
        <f>T20+T21-M20</f>
        <v>83910960.41999999</v>
      </c>
      <c r="U22" s="47">
        <f t="shared" si="9"/>
        <v>24.860440612269112</v>
      </c>
      <c r="V22" s="59">
        <f t="shared" si="3"/>
        <v>-519550</v>
      </c>
      <c r="W22" s="31">
        <f t="shared" si="4"/>
        <v>-1460336.1299999952</v>
      </c>
      <c r="X22" s="49">
        <f>SUM(X20:X21)</f>
        <v>3603146.2</v>
      </c>
      <c r="Y22" s="49">
        <f>SUM(Y20:Y21)</f>
        <v>2142810.07</v>
      </c>
    </row>
    <row r="23" spans="1:21" ht="12.75">
      <c r="A23" s="1"/>
      <c r="B23" s="1"/>
      <c r="C23" s="1"/>
      <c r="D23" s="13"/>
      <c r="E23" s="14"/>
      <c r="F23" s="13"/>
      <c r="G23" s="15"/>
      <c r="H23" s="8"/>
      <c r="I23" s="8"/>
      <c r="J23" s="25"/>
      <c r="K23" s="25"/>
      <c r="L23" s="6"/>
      <c r="M23" s="7"/>
      <c r="N23" s="6"/>
      <c r="O23" s="6"/>
      <c r="P23" s="6"/>
      <c r="Q23" s="6"/>
      <c r="R23" s="6"/>
      <c r="S23" s="1"/>
      <c r="T23" s="1"/>
      <c r="U23" s="1"/>
    </row>
    <row r="24" spans="1:28" ht="14.25" customHeight="1">
      <c r="A24" s="16"/>
      <c r="B24" s="16"/>
      <c r="C24" s="16"/>
      <c r="D24" s="52" t="s">
        <v>31</v>
      </c>
      <c r="E24" s="52"/>
      <c r="F24" s="52"/>
      <c r="G24" s="52"/>
      <c r="H24" s="19"/>
      <c r="I24" s="19"/>
      <c r="J24" s="25"/>
      <c r="K24" s="25"/>
      <c r="L24" s="119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"/>
      <c r="AA24" s="1"/>
      <c r="AB24" s="1"/>
    </row>
    <row r="25" spans="1:12" ht="12.75">
      <c r="A25" s="21" t="s">
        <v>35</v>
      </c>
      <c r="B25" s="22"/>
      <c r="C25" s="22"/>
      <c r="D25" s="22"/>
      <c r="E25" s="22"/>
      <c r="F25" s="23"/>
      <c r="G25" s="48">
        <v>41959100</v>
      </c>
      <c r="H25" s="30">
        <v>2916433.23</v>
      </c>
      <c r="I25" s="30">
        <v>4538555.38</v>
      </c>
      <c r="J25" s="73">
        <f>I25/H25*100</f>
        <v>155.62006814741991</v>
      </c>
      <c r="K25" s="73">
        <f>I25/G25*100</f>
        <v>10.816617563293779</v>
      </c>
      <c r="L25" s="120"/>
    </row>
    <row r="26" spans="1:12" ht="12.75">
      <c r="A26" s="21" t="s">
        <v>36</v>
      </c>
      <c r="B26" s="22"/>
      <c r="C26" s="22"/>
      <c r="D26" s="22"/>
      <c r="E26" s="22"/>
      <c r="F26" s="23"/>
      <c r="G26" s="48">
        <v>8356500</v>
      </c>
      <c r="H26" s="30">
        <v>1139879.87</v>
      </c>
      <c r="I26" s="30">
        <v>1539541.06</v>
      </c>
      <c r="J26" s="73">
        <f aca="true" t="shared" si="10" ref="J26:J43">I26/H26*100</f>
        <v>135.06169382568356</v>
      </c>
      <c r="K26" s="73">
        <f aca="true" t="shared" si="11" ref="K26:K43">I26/G26*100</f>
        <v>18.423276012684735</v>
      </c>
      <c r="L26" s="120"/>
    </row>
    <row r="27" spans="1:12" ht="12.75">
      <c r="A27" s="24" t="s">
        <v>13</v>
      </c>
      <c r="B27" s="21"/>
      <c r="C27" s="22"/>
      <c r="D27" s="22"/>
      <c r="E27" s="22"/>
      <c r="F27" s="23"/>
      <c r="G27" s="48">
        <v>1400000</v>
      </c>
      <c r="H27" s="30">
        <v>14533.02</v>
      </c>
      <c r="I27" s="30">
        <v>35738.58</v>
      </c>
      <c r="J27" s="73">
        <f t="shared" si="10"/>
        <v>245.91296234368357</v>
      </c>
      <c r="K27" s="73">
        <f t="shared" si="11"/>
        <v>2.5527557142857145</v>
      </c>
      <c r="L27" s="120"/>
    </row>
    <row r="28" spans="1:12" ht="12.75">
      <c r="A28" s="144" t="s">
        <v>53</v>
      </c>
      <c r="B28" s="145"/>
      <c r="C28" s="145"/>
      <c r="D28" s="145"/>
      <c r="E28" s="145"/>
      <c r="F28" s="146"/>
      <c r="G28" s="48">
        <v>1047600</v>
      </c>
      <c r="H28" s="30">
        <v>14501.37</v>
      </c>
      <c r="I28" s="30">
        <v>8660.85</v>
      </c>
      <c r="J28" s="73">
        <f>I28/H28*100</f>
        <v>59.724357077986426</v>
      </c>
      <c r="K28" s="73">
        <f>I28/G28*100</f>
        <v>0.8267325315005727</v>
      </c>
      <c r="L28" s="120"/>
    </row>
    <row r="29" spans="1:12" ht="12.75">
      <c r="A29" s="21" t="s">
        <v>14</v>
      </c>
      <c r="B29" s="115"/>
      <c r="C29" s="115"/>
      <c r="D29" s="115"/>
      <c r="E29" s="115"/>
      <c r="F29" s="116"/>
      <c r="G29" s="48">
        <v>3557400</v>
      </c>
      <c r="H29" s="30">
        <v>339588.77</v>
      </c>
      <c r="I29" s="30">
        <v>417370.69</v>
      </c>
      <c r="J29" s="73">
        <f>I29/H29*100</f>
        <v>122.90473857542462</v>
      </c>
      <c r="K29" s="73">
        <f>I29/G29*100</f>
        <v>11.732464440321582</v>
      </c>
      <c r="L29" s="120"/>
    </row>
    <row r="30" spans="1:12" ht="12.75">
      <c r="A30" s="136" t="s">
        <v>37</v>
      </c>
      <c r="B30" s="137"/>
      <c r="C30" s="137"/>
      <c r="D30" s="137"/>
      <c r="E30" s="137"/>
      <c r="F30" s="138"/>
      <c r="G30" s="48">
        <v>221300</v>
      </c>
      <c r="H30" s="30">
        <v>0</v>
      </c>
      <c r="I30" s="30">
        <v>0</v>
      </c>
      <c r="J30" s="73">
        <v>0</v>
      </c>
      <c r="K30" s="73">
        <f t="shared" si="11"/>
        <v>0</v>
      </c>
      <c r="L30" s="120"/>
    </row>
    <row r="31" spans="1:12" ht="12.75">
      <c r="A31" s="136" t="s">
        <v>38</v>
      </c>
      <c r="B31" s="137"/>
      <c r="C31" s="137"/>
      <c r="D31" s="137"/>
      <c r="E31" s="137"/>
      <c r="F31" s="138"/>
      <c r="G31" s="48">
        <v>1070600</v>
      </c>
      <c r="H31" s="30">
        <v>157288.26</v>
      </c>
      <c r="I31" s="30">
        <v>87733.03</v>
      </c>
      <c r="J31" s="73">
        <f t="shared" si="10"/>
        <v>55.778498662265065</v>
      </c>
      <c r="K31" s="73">
        <f t="shared" si="11"/>
        <v>8.194753409303194</v>
      </c>
      <c r="L31" s="120"/>
    </row>
    <row r="32" spans="1:12" ht="12.75">
      <c r="A32" s="136" t="s">
        <v>43</v>
      </c>
      <c r="B32" s="139"/>
      <c r="C32" s="139"/>
      <c r="D32" s="139"/>
      <c r="E32" s="139"/>
      <c r="F32" s="140"/>
      <c r="G32" s="48">
        <v>0</v>
      </c>
      <c r="H32" s="30">
        <v>345.59</v>
      </c>
      <c r="I32" s="30">
        <v>-8.48</v>
      </c>
      <c r="J32" s="73">
        <v>0</v>
      </c>
      <c r="K32" s="73">
        <v>0</v>
      </c>
      <c r="L32" s="120"/>
    </row>
    <row r="33" spans="1:12" ht="12.75">
      <c r="A33" s="136" t="s">
        <v>50</v>
      </c>
      <c r="B33" s="137"/>
      <c r="C33" s="137"/>
      <c r="D33" s="137"/>
      <c r="E33" s="137"/>
      <c r="F33" s="138"/>
      <c r="G33" s="48">
        <v>1506700</v>
      </c>
      <c r="H33" s="30">
        <v>137935.51</v>
      </c>
      <c r="I33" s="30">
        <v>99620.68</v>
      </c>
      <c r="J33" s="73">
        <f t="shared" si="10"/>
        <v>72.22264955557853</v>
      </c>
      <c r="K33" s="73">
        <f t="shared" si="11"/>
        <v>6.611845755624874</v>
      </c>
      <c r="L33" s="120"/>
    </row>
    <row r="34" spans="1:12" ht="12.75">
      <c r="A34" s="136" t="s">
        <v>49</v>
      </c>
      <c r="B34" s="137"/>
      <c r="C34" s="137"/>
      <c r="D34" s="137"/>
      <c r="E34" s="137"/>
      <c r="F34" s="138"/>
      <c r="G34" s="48">
        <v>160900</v>
      </c>
      <c r="H34" s="30">
        <v>34365.63</v>
      </c>
      <c r="I34" s="30">
        <v>9768.04</v>
      </c>
      <c r="J34" s="73">
        <f t="shared" si="10"/>
        <v>28.423864192217636</v>
      </c>
      <c r="K34" s="73">
        <f t="shared" si="11"/>
        <v>6.070876320696085</v>
      </c>
      <c r="L34" s="120"/>
    </row>
    <row r="35" spans="1:12" ht="22.5" customHeight="1">
      <c r="A35" s="141" t="s">
        <v>65</v>
      </c>
      <c r="B35" s="147"/>
      <c r="C35" s="147"/>
      <c r="D35" s="147"/>
      <c r="E35" s="147"/>
      <c r="F35" s="148"/>
      <c r="G35" s="48">
        <v>0</v>
      </c>
      <c r="H35" s="121">
        <v>0</v>
      </c>
      <c r="I35" s="30">
        <v>0</v>
      </c>
      <c r="J35" s="73">
        <v>0</v>
      </c>
      <c r="K35" s="73">
        <v>0</v>
      </c>
      <c r="L35" s="120"/>
    </row>
    <row r="36" spans="1:12" ht="12.75" customHeight="1">
      <c r="A36" s="141" t="s">
        <v>66</v>
      </c>
      <c r="B36" s="142"/>
      <c r="C36" s="142"/>
      <c r="D36" s="142"/>
      <c r="E36" s="142"/>
      <c r="F36" s="143"/>
      <c r="G36" s="48">
        <v>0</v>
      </c>
      <c r="H36" s="121"/>
      <c r="I36" s="30"/>
      <c r="J36" s="73"/>
      <c r="K36" s="73"/>
      <c r="L36" s="120"/>
    </row>
    <row r="37" spans="1:12" ht="12.75">
      <c r="A37" s="136" t="s">
        <v>39</v>
      </c>
      <c r="B37" s="137"/>
      <c r="C37" s="137"/>
      <c r="D37" s="137"/>
      <c r="E37" s="137"/>
      <c r="F37" s="138"/>
      <c r="G37" s="48">
        <v>365400</v>
      </c>
      <c r="H37" s="30">
        <v>88311.99</v>
      </c>
      <c r="I37" s="30">
        <v>0</v>
      </c>
      <c r="J37" s="73">
        <f t="shared" si="10"/>
        <v>0</v>
      </c>
      <c r="K37" s="73">
        <f t="shared" si="11"/>
        <v>0</v>
      </c>
      <c r="L37" s="120"/>
    </row>
    <row r="38" spans="1:12" ht="12.75">
      <c r="A38" s="136" t="s">
        <v>55</v>
      </c>
      <c r="B38" s="139"/>
      <c r="C38" s="139"/>
      <c r="D38" s="139"/>
      <c r="E38" s="139"/>
      <c r="F38" s="140"/>
      <c r="G38" s="48">
        <v>50000</v>
      </c>
      <c r="H38" s="30">
        <v>0</v>
      </c>
      <c r="I38" s="30">
        <v>0</v>
      </c>
      <c r="J38" s="73">
        <v>0</v>
      </c>
      <c r="K38" s="73">
        <v>0</v>
      </c>
      <c r="L38" s="120"/>
    </row>
    <row r="39" spans="1:12" ht="12.75">
      <c r="A39" s="136" t="s">
        <v>40</v>
      </c>
      <c r="B39" s="137"/>
      <c r="C39" s="137"/>
      <c r="D39" s="137"/>
      <c r="E39" s="137"/>
      <c r="F39" s="138"/>
      <c r="G39" s="48">
        <v>920000</v>
      </c>
      <c r="H39" s="24">
        <v>0</v>
      </c>
      <c r="I39" s="30">
        <v>75000</v>
      </c>
      <c r="J39" s="73">
        <v>0</v>
      </c>
      <c r="K39" s="73">
        <f t="shared" si="11"/>
        <v>8.152173913043478</v>
      </c>
      <c r="L39" s="120"/>
    </row>
    <row r="40" spans="1:12" ht="12.75">
      <c r="A40" s="136" t="s">
        <v>51</v>
      </c>
      <c r="B40" s="137"/>
      <c r="C40" s="137"/>
      <c r="D40" s="137"/>
      <c r="E40" s="137"/>
      <c r="F40" s="138"/>
      <c r="G40" s="48">
        <v>0</v>
      </c>
      <c r="H40" s="30">
        <v>17795.51</v>
      </c>
      <c r="I40" s="30">
        <v>0</v>
      </c>
      <c r="J40" s="73">
        <f t="shared" si="10"/>
        <v>0</v>
      </c>
      <c r="K40" s="73">
        <v>0</v>
      </c>
      <c r="L40" s="120"/>
    </row>
    <row r="41" spans="1:12" ht="12.75">
      <c r="A41" s="136" t="s">
        <v>41</v>
      </c>
      <c r="B41" s="137"/>
      <c r="C41" s="137"/>
      <c r="D41" s="137"/>
      <c r="E41" s="137"/>
      <c r="F41" s="138"/>
      <c r="G41" s="48">
        <v>2164300</v>
      </c>
      <c r="H41" s="30">
        <v>194025</v>
      </c>
      <c r="I41" s="30">
        <v>138950</v>
      </c>
      <c r="J41" s="73">
        <f t="shared" si="10"/>
        <v>71.61448266975906</v>
      </c>
      <c r="K41" s="73">
        <f t="shared" si="11"/>
        <v>6.420089636372037</v>
      </c>
      <c r="L41" s="120"/>
    </row>
    <row r="42" spans="1:12" ht="22.5" customHeight="1">
      <c r="A42" s="141" t="s">
        <v>67</v>
      </c>
      <c r="B42" s="142"/>
      <c r="C42" s="142"/>
      <c r="D42" s="142"/>
      <c r="E42" s="142"/>
      <c r="F42" s="143"/>
      <c r="G42" s="48">
        <v>0</v>
      </c>
      <c r="H42" s="30">
        <v>8472.01</v>
      </c>
      <c r="I42" s="30">
        <v>133697.99</v>
      </c>
      <c r="J42" s="73">
        <v>0</v>
      </c>
      <c r="K42" s="73">
        <v>0</v>
      </c>
      <c r="L42" s="120"/>
    </row>
    <row r="43" spans="1:12" ht="14.25" customHeight="1">
      <c r="A43" s="127" t="s">
        <v>42</v>
      </c>
      <c r="B43" s="128"/>
      <c r="C43" s="128"/>
      <c r="D43" s="128"/>
      <c r="E43" s="128"/>
      <c r="F43" s="129"/>
      <c r="G43" s="49">
        <f>SUM(G25:G42)</f>
        <v>62779800</v>
      </c>
      <c r="H43" s="31">
        <f>SUM(H25:H42)</f>
        <v>5063475.759999999</v>
      </c>
      <c r="I43" s="31">
        <f>I25+I26+I27+I28+I29+I30+I31+I32+I33+I34+I35+I37+I38+I39+I40+I41+I42</f>
        <v>7084627.819999999</v>
      </c>
      <c r="J43" s="32">
        <f t="shared" si="10"/>
        <v>139.9162977330023</v>
      </c>
      <c r="K43" s="32">
        <f t="shared" si="11"/>
        <v>11.284884341778724</v>
      </c>
      <c r="L43" s="122"/>
    </row>
  </sheetData>
  <mergeCells count="42">
    <mergeCell ref="B3:T3"/>
    <mergeCell ref="T5:U5"/>
    <mergeCell ref="S6:U8"/>
    <mergeCell ref="A34:F34"/>
    <mergeCell ref="A14:C14"/>
    <mergeCell ref="R6:R10"/>
    <mergeCell ref="O7:Q9"/>
    <mergeCell ref="G7:K8"/>
    <mergeCell ref="J9:K9"/>
    <mergeCell ref="L7:N9"/>
    <mergeCell ref="H9:I9"/>
    <mergeCell ref="A11:C11"/>
    <mergeCell ref="X6:Y8"/>
    <mergeCell ref="A30:F30"/>
    <mergeCell ref="G6:N6"/>
    <mergeCell ref="V6:W8"/>
    <mergeCell ref="A33:F33"/>
    <mergeCell ref="A6:C10"/>
    <mergeCell ref="D6:F8"/>
    <mergeCell ref="A15:C15"/>
    <mergeCell ref="A17:C17"/>
    <mergeCell ref="A16:C16"/>
    <mergeCell ref="A41:F41"/>
    <mergeCell ref="A42:F42"/>
    <mergeCell ref="A12:C12"/>
    <mergeCell ref="A28:F28"/>
    <mergeCell ref="A40:F40"/>
    <mergeCell ref="A37:F37"/>
    <mergeCell ref="A35:F35"/>
    <mergeCell ref="A39:F39"/>
    <mergeCell ref="A36:F36"/>
    <mergeCell ref="A38:F38"/>
    <mergeCell ref="A43:F43"/>
    <mergeCell ref="G9:G10"/>
    <mergeCell ref="A13:C13"/>
    <mergeCell ref="A22:C22"/>
    <mergeCell ref="A18:C18"/>
    <mergeCell ref="A19:C19"/>
    <mergeCell ref="A20:C20"/>
    <mergeCell ref="A21:C21"/>
    <mergeCell ref="A31:F31"/>
    <mergeCell ref="A32:F32"/>
  </mergeCells>
  <printOptions/>
  <pageMargins left="0.3937007874015748" right="0.1968503937007874" top="0.7874015748031497" bottom="0.3937007874015748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Q22"/>
  <sheetViews>
    <sheetView workbookViewId="0" topLeftCell="A1">
      <pane xSplit="5" topLeftCell="P1" activePane="topRight" state="frozen"/>
      <selection pane="topLeft" activeCell="A4" sqref="A4"/>
      <selection pane="topRight" activeCell="X16" sqref="X16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8.875" style="0" customWidth="1"/>
    <col min="5" max="5" width="10.125" style="0" customWidth="1"/>
    <col min="6" max="6" width="6.625" style="0" customWidth="1"/>
    <col min="7" max="7" width="7.875" style="0" customWidth="1"/>
    <col min="8" max="8" width="9.375" style="0" customWidth="1"/>
    <col min="9" max="9" width="10.00390625" style="0" customWidth="1"/>
    <col min="10" max="10" width="9.375" style="0" customWidth="1"/>
    <col min="11" max="11" width="8.625" style="0" customWidth="1"/>
    <col min="12" max="12" width="7.003906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8.875" style="0" customWidth="1"/>
    <col min="20" max="20" width="9.375" style="0" customWidth="1"/>
    <col min="21" max="21" width="8.75390625" style="0" customWidth="1"/>
    <col min="22" max="22" width="7.875" style="0" customWidth="1"/>
    <col min="23" max="23" width="9.75390625" style="0" customWidth="1"/>
    <col min="24" max="24" width="9.25390625" style="0" customWidth="1"/>
    <col min="25" max="26" width="8.375" style="0" customWidth="1"/>
    <col min="27" max="27" width="7.125" style="0" customWidth="1"/>
    <col min="28" max="29" width="7.625" style="0" customWidth="1"/>
    <col min="30" max="30" width="9.625" style="0" customWidth="1"/>
    <col min="31" max="31" width="8.375" style="0" customWidth="1"/>
    <col min="32" max="32" width="5.25390625" style="0" customWidth="1"/>
    <col min="33" max="33" width="7.00390625" style="0" customWidth="1"/>
    <col min="34" max="34" width="5.125" style="0" customWidth="1"/>
    <col min="35" max="35" width="7.75390625" style="0" customWidth="1"/>
    <col min="36" max="39" width="8.375" style="0" customWidth="1"/>
    <col min="40" max="40" width="7.25390625" style="0" customWidth="1"/>
    <col min="41" max="41" width="9.375" style="0" customWidth="1"/>
    <col min="42" max="42" width="8.75390625" style="0" customWidth="1"/>
    <col min="43" max="43" width="9.375" style="0" customWidth="1"/>
    <col min="44" max="44" width="8.25390625" style="0" customWidth="1"/>
    <col min="45" max="45" width="7.00390625" style="0" customWidth="1"/>
    <col min="46" max="47" width="8.75390625" style="0" customWidth="1"/>
    <col min="48" max="49" width="9.25390625" style="0" customWidth="1"/>
    <col min="50" max="54" width="5.375" style="0" customWidth="1"/>
    <col min="55" max="55" width="5.875" style="0" customWidth="1"/>
    <col min="56" max="56" width="7.875" style="0" customWidth="1"/>
    <col min="57" max="57" width="5.75390625" style="0" customWidth="1"/>
    <col min="58" max="59" width="5.875" style="0" customWidth="1"/>
    <col min="60" max="60" width="6.875" style="0" customWidth="1"/>
    <col min="61" max="61" width="5.75390625" style="0" customWidth="1"/>
    <col min="62" max="62" width="6.875" style="0" customWidth="1"/>
    <col min="63" max="63" width="6.375" style="0" customWidth="1"/>
    <col min="64" max="64" width="6.875" style="0" customWidth="1"/>
    <col min="65" max="65" width="4.00390625" style="0" customWidth="1"/>
    <col min="66" max="66" width="5.625" style="0" customWidth="1"/>
    <col min="67" max="67" width="9.375" style="0" customWidth="1"/>
    <col min="68" max="69" width="6.00390625" style="0" customWidth="1"/>
  </cols>
  <sheetData>
    <row r="1" ht="3" customHeight="1"/>
    <row r="2" ht="12.75" customHeight="1" hidden="1"/>
    <row r="3" spans="1:50" ht="56.25" customHeight="1">
      <c r="A3" s="185" t="s">
        <v>68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66"/>
      <c r="AT3" s="2"/>
      <c r="AU3" s="2"/>
      <c r="AV3" s="2"/>
      <c r="AW3" s="2"/>
      <c r="AX3" s="2"/>
    </row>
    <row r="6" spans="1:69" ht="12.75">
      <c r="A6" s="221" t="s">
        <v>2</v>
      </c>
      <c r="B6" s="221"/>
      <c r="C6" s="221"/>
      <c r="D6" s="196" t="s">
        <v>0</v>
      </c>
      <c r="E6" s="196"/>
      <c r="F6" s="197"/>
      <c r="G6" s="213" t="s">
        <v>17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6"/>
    </row>
    <row r="7" spans="1:69" ht="43.5" customHeight="1">
      <c r="A7" s="221"/>
      <c r="B7" s="221"/>
      <c r="C7" s="221"/>
      <c r="D7" s="198"/>
      <c r="E7" s="198"/>
      <c r="F7" s="199"/>
      <c r="G7" s="200" t="s">
        <v>1</v>
      </c>
      <c r="H7" s="214"/>
      <c r="I7" s="214"/>
      <c r="J7" s="214"/>
      <c r="K7" s="215"/>
      <c r="L7" s="200" t="s">
        <v>13</v>
      </c>
      <c r="M7" s="214"/>
      <c r="N7" s="214"/>
      <c r="O7" s="214"/>
      <c r="P7" s="215"/>
      <c r="Q7" s="218" t="s">
        <v>53</v>
      </c>
      <c r="R7" s="201"/>
      <c r="S7" s="201"/>
      <c r="T7" s="201"/>
      <c r="U7" s="202"/>
      <c r="V7" s="218" t="s">
        <v>14</v>
      </c>
      <c r="W7" s="201"/>
      <c r="X7" s="201"/>
      <c r="Y7" s="201"/>
      <c r="Z7" s="202"/>
      <c r="AA7" s="200" t="s">
        <v>34</v>
      </c>
      <c r="AB7" s="201"/>
      <c r="AC7" s="201"/>
      <c r="AD7" s="201"/>
      <c r="AE7" s="202"/>
      <c r="AF7" s="203" t="s">
        <v>2</v>
      </c>
      <c r="AG7" s="204"/>
      <c r="AH7" s="205"/>
      <c r="AI7" s="200" t="s">
        <v>46</v>
      </c>
      <c r="AJ7" s="201"/>
      <c r="AK7" s="201"/>
      <c r="AL7" s="201"/>
      <c r="AM7" s="202"/>
      <c r="AN7" s="200" t="s">
        <v>54</v>
      </c>
      <c r="AO7" s="201"/>
      <c r="AP7" s="201"/>
      <c r="AQ7" s="201"/>
      <c r="AR7" s="202"/>
      <c r="AS7" s="200" t="s">
        <v>44</v>
      </c>
      <c r="AT7" s="201"/>
      <c r="AU7" s="201"/>
      <c r="AV7" s="201"/>
      <c r="AW7" s="202"/>
      <c r="AX7" s="200" t="s">
        <v>33</v>
      </c>
      <c r="AY7" s="201"/>
      <c r="AZ7" s="201"/>
      <c r="BA7" s="201"/>
      <c r="BB7" s="202"/>
      <c r="BC7" s="200" t="s">
        <v>32</v>
      </c>
      <c r="BD7" s="145"/>
      <c r="BE7" s="145"/>
      <c r="BF7" s="145"/>
      <c r="BG7" s="146"/>
      <c r="BH7" s="200" t="s">
        <v>73</v>
      </c>
      <c r="BI7" s="228"/>
      <c r="BJ7" s="228"/>
      <c r="BK7" s="228"/>
      <c r="BL7" s="229"/>
      <c r="BM7" s="200" t="s">
        <v>56</v>
      </c>
      <c r="BN7" s="145"/>
      <c r="BO7" s="145"/>
      <c r="BP7" s="145"/>
      <c r="BQ7" s="146"/>
    </row>
    <row r="8" spans="1:69" ht="19.5" customHeight="1">
      <c r="A8" s="221"/>
      <c r="B8" s="221"/>
      <c r="C8" s="221"/>
      <c r="D8" s="188" t="s">
        <v>52</v>
      </c>
      <c r="E8" s="227" t="s">
        <v>21</v>
      </c>
      <c r="F8" s="74"/>
      <c r="G8" s="212" t="s">
        <v>52</v>
      </c>
      <c r="H8" s="187" t="s">
        <v>21</v>
      </c>
      <c r="I8" s="187"/>
      <c r="J8" s="226" t="s">
        <v>62</v>
      </c>
      <c r="K8" s="215"/>
      <c r="L8" s="212" t="s">
        <v>52</v>
      </c>
      <c r="M8" s="187" t="s">
        <v>21</v>
      </c>
      <c r="N8" s="187"/>
      <c r="O8" s="226" t="s">
        <v>62</v>
      </c>
      <c r="P8" s="215"/>
      <c r="Q8" s="212" t="s">
        <v>52</v>
      </c>
      <c r="R8" s="187" t="s">
        <v>21</v>
      </c>
      <c r="S8" s="187"/>
      <c r="T8" s="226" t="s">
        <v>62</v>
      </c>
      <c r="U8" s="215"/>
      <c r="V8" s="188" t="s">
        <v>52</v>
      </c>
      <c r="W8" s="187" t="s">
        <v>21</v>
      </c>
      <c r="X8" s="187"/>
      <c r="Y8" s="186" t="s">
        <v>62</v>
      </c>
      <c r="Z8" s="186"/>
      <c r="AA8" s="188" t="s">
        <v>52</v>
      </c>
      <c r="AB8" s="187" t="s">
        <v>21</v>
      </c>
      <c r="AC8" s="187"/>
      <c r="AD8" s="186" t="s">
        <v>62</v>
      </c>
      <c r="AE8" s="186"/>
      <c r="AF8" s="206"/>
      <c r="AG8" s="207"/>
      <c r="AH8" s="208"/>
      <c r="AI8" s="188" t="s">
        <v>52</v>
      </c>
      <c r="AJ8" s="187" t="s">
        <v>21</v>
      </c>
      <c r="AK8" s="187"/>
      <c r="AL8" s="186" t="s">
        <v>62</v>
      </c>
      <c r="AM8" s="186"/>
      <c r="AN8" s="188" t="s">
        <v>52</v>
      </c>
      <c r="AO8" s="187" t="s">
        <v>21</v>
      </c>
      <c r="AP8" s="187"/>
      <c r="AQ8" s="186" t="s">
        <v>62</v>
      </c>
      <c r="AR8" s="186"/>
      <c r="AS8" s="188" t="s">
        <v>52</v>
      </c>
      <c r="AT8" s="187" t="s">
        <v>21</v>
      </c>
      <c r="AU8" s="187"/>
      <c r="AV8" s="186" t="s">
        <v>62</v>
      </c>
      <c r="AW8" s="186"/>
      <c r="AX8" s="188" t="s">
        <v>52</v>
      </c>
      <c r="AY8" s="187" t="s">
        <v>21</v>
      </c>
      <c r="AZ8" s="187"/>
      <c r="BA8" s="186" t="s">
        <v>62</v>
      </c>
      <c r="BB8" s="186"/>
      <c r="BC8" s="188" t="s">
        <v>52</v>
      </c>
      <c r="BD8" s="187" t="s">
        <v>21</v>
      </c>
      <c r="BE8" s="187"/>
      <c r="BF8" s="186" t="s">
        <v>62</v>
      </c>
      <c r="BG8" s="186"/>
      <c r="BH8" s="188" t="s">
        <v>52</v>
      </c>
      <c r="BI8" s="187" t="s">
        <v>21</v>
      </c>
      <c r="BJ8" s="187"/>
      <c r="BK8" s="186" t="s">
        <v>62</v>
      </c>
      <c r="BL8" s="186"/>
      <c r="BM8" s="188" t="s">
        <v>52</v>
      </c>
      <c r="BN8" s="187" t="s">
        <v>21</v>
      </c>
      <c r="BO8" s="187"/>
      <c r="BP8" s="186" t="s">
        <v>62</v>
      </c>
      <c r="BQ8" s="186"/>
    </row>
    <row r="9" spans="1:69" ht="69" customHeight="1">
      <c r="A9" s="221"/>
      <c r="B9" s="221"/>
      <c r="C9" s="221"/>
      <c r="D9" s="187"/>
      <c r="E9" s="186"/>
      <c r="F9" s="75" t="s">
        <v>15</v>
      </c>
      <c r="G9" s="209"/>
      <c r="H9" s="12" t="s">
        <v>69</v>
      </c>
      <c r="I9" s="72" t="s">
        <v>70</v>
      </c>
      <c r="J9" s="72" t="s">
        <v>71</v>
      </c>
      <c r="K9" s="72" t="s">
        <v>72</v>
      </c>
      <c r="L9" s="209"/>
      <c r="M9" s="12" t="s">
        <v>69</v>
      </c>
      <c r="N9" s="72" t="s">
        <v>70</v>
      </c>
      <c r="O9" s="72" t="s">
        <v>71</v>
      </c>
      <c r="P9" s="72" t="s">
        <v>72</v>
      </c>
      <c r="Q9" s="209"/>
      <c r="R9" s="12" t="s">
        <v>69</v>
      </c>
      <c r="S9" s="72" t="s">
        <v>70</v>
      </c>
      <c r="T9" s="72" t="s">
        <v>71</v>
      </c>
      <c r="U9" s="72" t="s">
        <v>72</v>
      </c>
      <c r="V9" s="186"/>
      <c r="W9" s="12" t="s">
        <v>69</v>
      </c>
      <c r="X9" s="72" t="s">
        <v>70</v>
      </c>
      <c r="Y9" s="72" t="s">
        <v>71</v>
      </c>
      <c r="Z9" s="72" t="s">
        <v>72</v>
      </c>
      <c r="AA9" s="186"/>
      <c r="AB9" s="12" t="s">
        <v>69</v>
      </c>
      <c r="AC9" s="72" t="s">
        <v>70</v>
      </c>
      <c r="AD9" s="72" t="s">
        <v>71</v>
      </c>
      <c r="AE9" s="72" t="s">
        <v>72</v>
      </c>
      <c r="AF9" s="209"/>
      <c r="AG9" s="210"/>
      <c r="AH9" s="211"/>
      <c r="AI9" s="186"/>
      <c r="AJ9" s="12" t="s">
        <v>69</v>
      </c>
      <c r="AK9" s="72" t="s">
        <v>70</v>
      </c>
      <c r="AL9" s="72" t="s">
        <v>71</v>
      </c>
      <c r="AM9" s="72" t="s">
        <v>72</v>
      </c>
      <c r="AN9" s="186"/>
      <c r="AO9" s="12" t="s">
        <v>69</v>
      </c>
      <c r="AP9" s="72" t="s">
        <v>70</v>
      </c>
      <c r="AQ9" s="72" t="s">
        <v>71</v>
      </c>
      <c r="AR9" s="72" t="s">
        <v>72</v>
      </c>
      <c r="AS9" s="186"/>
      <c r="AT9" s="12" t="s">
        <v>69</v>
      </c>
      <c r="AU9" s="72" t="s">
        <v>70</v>
      </c>
      <c r="AV9" s="72" t="s">
        <v>71</v>
      </c>
      <c r="AW9" s="72" t="s">
        <v>72</v>
      </c>
      <c r="AX9" s="186"/>
      <c r="AY9" s="12" t="s">
        <v>69</v>
      </c>
      <c r="AZ9" s="72" t="s">
        <v>70</v>
      </c>
      <c r="BA9" s="72" t="s">
        <v>71</v>
      </c>
      <c r="BB9" s="72" t="s">
        <v>72</v>
      </c>
      <c r="BC9" s="186"/>
      <c r="BD9" s="12" t="s">
        <v>69</v>
      </c>
      <c r="BE9" s="72" t="s">
        <v>70</v>
      </c>
      <c r="BF9" s="72" t="s">
        <v>71</v>
      </c>
      <c r="BG9" s="72" t="s">
        <v>72</v>
      </c>
      <c r="BH9" s="186"/>
      <c r="BI9" s="12" t="s">
        <v>69</v>
      </c>
      <c r="BJ9" s="72" t="s">
        <v>70</v>
      </c>
      <c r="BK9" s="72" t="s">
        <v>71</v>
      </c>
      <c r="BL9" s="72" t="s">
        <v>72</v>
      </c>
      <c r="BM9" s="186"/>
      <c r="BN9" s="12" t="s">
        <v>69</v>
      </c>
      <c r="BO9" s="72" t="s">
        <v>70</v>
      </c>
      <c r="BP9" s="72" t="s">
        <v>71</v>
      </c>
      <c r="BQ9" s="72" t="s">
        <v>72</v>
      </c>
    </row>
    <row r="10" spans="1:69" s="26" customFormat="1" ht="27.75" customHeight="1">
      <c r="A10" s="219" t="s">
        <v>4</v>
      </c>
      <c r="B10" s="219"/>
      <c r="C10" s="220"/>
      <c r="D10" s="81">
        <f>G10+L10+Q10+V10+AA10+AI10+AN10+AS10+AX10+BC10+BM10</f>
        <v>482250</v>
      </c>
      <c r="E10" s="82">
        <f>I10+N10+S10+X10+AC10+AK10+AP10+AU10+AZ10+BE10+BO10</f>
        <v>20598.589999999997</v>
      </c>
      <c r="F10" s="55">
        <f>E10/D10*100</f>
        <v>4.271350959046137</v>
      </c>
      <c r="G10" s="83">
        <v>81500</v>
      </c>
      <c r="H10" s="53">
        <v>5745.41</v>
      </c>
      <c r="I10" s="117">
        <v>8582.48</v>
      </c>
      <c r="J10" s="84">
        <f>I10/H10*100</f>
        <v>149.37976576084213</v>
      </c>
      <c r="K10" s="55">
        <f>I10/G10*100</f>
        <v>10.530650306748464</v>
      </c>
      <c r="L10" s="56">
        <v>21100</v>
      </c>
      <c r="M10" s="85">
        <v>615</v>
      </c>
      <c r="N10" s="106">
        <v>2400</v>
      </c>
      <c r="O10" s="85">
        <v>0</v>
      </c>
      <c r="P10" s="55">
        <f>N10/L10*100</f>
        <v>11.374407582938389</v>
      </c>
      <c r="Q10" s="56">
        <v>59000</v>
      </c>
      <c r="R10" s="53">
        <v>1143.38</v>
      </c>
      <c r="S10" s="53">
        <v>0</v>
      </c>
      <c r="T10" s="53">
        <f>S10/R10*100</f>
        <v>0</v>
      </c>
      <c r="U10" s="55">
        <v>0</v>
      </c>
      <c r="V10" s="56">
        <v>214400</v>
      </c>
      <c r="W10" s="53">
        <v>43004.75</v>
      </c>
      <c r="X10" s="53">
        <v>1638.34</v>
      </c>
      <c r="Y10" s="53">
        <f>X10/W10*100</f>
        <v>3.8096721873746504</v>
      </c>
      <c r="Z10" s="55">
        <f>X10/V10*100</f>
        <v>0.7641511194029851</v>
      </c>
      <c r="AA10" s="56">
        <v>0</v>
      </c>
      <c r="AB10" s="56">
        <v>3400</v>
      </c>
      <c r="AC10" s="56">
        <v>3200</v>
      </c>
      <c r="AD10" s="55">
        <f>AC10/AB10*100</f>
        <v>94.11764705882352</v>
      </c>
      <c r="AE10" s="87">
        <v>0</v>
      </c>
      <c r="AF10" s="189" t="s">
        <v>4</v>
      </c>
      <c r="AG10" s="189"/>
      <c r="AH10" s="190"/>
      <c r="AI10" s="53">
        <v>0</v>
      </c>
      <c r="AJ10" s="87"/>
      <c r="AK10" s="87"/>
      <c r="AL10" s="87"/>
      <c r="AM10" s="87"/>
      <c r="AN10" s="56">
        <v>73050</v>
      </c>
      <c r="AO10" s="53">
        <v>30891.82</v>
      </c>
      <c r="AP10" s="53">
        <v>4126.85</v>
      </c>
      <c r="AQ10" s="53">
        <f>AP10/AO10*100</f>
        <v>13.359038088400101</v>
      </c>
      <c r="AR10" s="55">
        <f>AP10/AN10*100</f>
        <v>5.6493497604380565</v>
      </c>
      <c r="AS10" s="56">
        <v>33200</v>
      </c>
      <c r="AT10" s="53">
        <v>5184.98</v>
      </c>
      <c r="AU10" s="53">
        <v>650.92</v>
      </c>
      <c r="AV10" s="53">
        <f>AU10/AT10*100</f>
        <v>12.553953920748008</v>
      </c>
      <c r="AW10" s="55">
        <f>AU10/AS10*100</f>
        <v>1.9606024096385541</v>
      </c>
      <c r="AX10" s="87"/>
      <c r="AY10" s="86"/>
      <c r="AZ10" s="86"/>
      <c r="BA10" s="88"/>
      <c r="BB10" s="55">
        <v>0</v>
      </c>
      <c r="BC10" s="53">
        <v>0</v>
      </c>
      <c r="BD10" s="53">
        <v>2638.89</v>
      </c>
      <c r="BE10" s="53">
        <v>0</v>
      </c>
      <c r="BF10" s="53">
        <v>0</v>
      </c>
      <c r="BG10" s="55">
        <v>0</v>
      </c>
      <c r="BH10" s="55"/>
      <c r="BI10" s="55"/>
      <c r="BJ10" s="55"/>
      <c r="BK10" s="55"/>
      <c r="BL10" s="55"/>
      <c r="BM10" s="87"/>
      <c r="BN10" s="87"/>
      <c r="BO10" s="53">
        <v>0</v>
      </c>
      <c r="BP10" s="53">
        <v>0</v>
      </c>
      <c r="BQ10" s="55">
        <v>0</v>
      </c>
    </row>
    <row r="11" spans="1:69" s="27" customFormat="1" ht="24.75" customHeight="1">
      <c r="A11" s="216" t="s">
        <v>5</v>
      </c>
      <c r="B11" s="216"/>
      <c r="C11" s="217"/>
      <c r="D11" s="81">
        <f aca="true" t="shared" si="0" ref="D11:D19">G11+L11+Q11+V11+AA11+AI11+AN11+AS11+AX11+BC11+BM11</f>
        <v>551100</v>
      </c>
      <c r="E11" s="82">
        <f aca="true" t="shared" si="1" ref="E11:E18">I11+N11+S11+X11+AC11+AK11+AP11+AU11+AZ11+BE11+BO11</f>
        <v>60217.25</v>
      </c>
      <c r="F11" s="55">
        <f aca="true" t="shared" si="2" ref="F11:F19">E11/D11*100</f>
        <v>10.926737434222463</v>
      </c>
      <c r="G11" s="83">
        <v>154600</v>
      </c>
      <c r="H11" s="53">
        <v>6516.93</v>
      </c>
      <c r="I11" s="53">
        <v>15507.32</v>
      </c>
      <c r="J11" s="84">
        <f aca="true" t="shared" si="3" ref="J11:J19">I11/H11*100</f>
        <v>237.9543742222181</v>
      </c>
      <c r="K11" s="55">
        <f aca="true" t="shared" si="4" ref="K11:K19">I11/G11*100</f>
        <v>10.030608020698576</v>
      </c>
      <c r="L11" s="56">
        <v>2800</v>
      </c>
      <c r="M11" s="53">
        <v>39.6</v>
      </c>
      <c r="N11" s="105">
        <v>0</v>
      </c>
      <c r="O11" s="85">
        <v>0</v>
      </c>
      <c r="P11" s="55">
        <f aca="true" t="shared" si="5" ref="P11:P19">N11/L11*100</f>
        <v>0</v>
      </c>
      <c r="Q11" s="56">
        <v>86800</v>
      </c>
      <c r="R11" s="53">
        <v>635.31</v>
      </c>
      <c r="S11" s="53">
        <v>3489.56</v>
      </c>
      <c r="T11" s="53">
        <f aca="true" t="shared" si="6" ref="T11:T19">S11/R11*100</f>
        <v>549.2688608710708</v>
      </c>
      <c r="U11" s="55">
        <v>0</v>
      </c>
      <c r="V11" s="56">
        <v>262000</v>
      </c>
      <c r="W11" s="85">
        <v>787.81</v>
      </c>
      <c r="X11" s="85">
        <v>34583.84</v>
      </c>
      <c r="Y11" s="53">
        <f aca="true" t="shared" si="7" ref="Y11:Y19">X11/W11*100</f>
        <v>4389.870654091723</v>
      </c>
      <c r="Z11" s="55">
        <f aca="true" t="shared" si="8" ref="Z11:Z19">X11/V11*100</f>
        <v>13.199938931297709</v>
      </c>
      <c r="AA11" s="56">
        <v>0</v>
      </c>
      <c r="AB11" s="56">
        <v>4300</v>
      </c>
      <c r="AC11" s="56">
        <v>1700</v>
      </c>
      <c r="AD11" s="55">
        <f aca="true" t="shared" si="9" ref="AD11:AD19">AC11/AB11*100</f>
        <v>39.53488372093023</v>
      </c>
      <c r="AE11" s="87">
        <v>0</v>
      </c>
      <c r="AF11" s="191" t="s">
        <v>5</v>
      </c>
      <c r="AG11" s="191"/>
      <c r="AH11" s="192"/>
      <c r="AI11" s="53">
        <v>0</v>
      </c>
      <c r="AJ11" s="87"/>
      <c r="AK11" s="57"/>
      <c r="AL11" s="57"/>
      <c r="AM11" s="87"/>
      <c r="AN11" s="56">
        <v>44900</v>
      </c>
      <c r="AO11" s="53">
        <v>1066.53</v>
      </c>
      <c r="AP11" s="53">
        <v>4936.53</v>
      </c>
      <c r="AQ11" s="53">
        <f aca="true" t="shared" si="10" ref="AQ11:AQ19">AP11/AO11*100</f>
        <v>462.85899130826135</v>
      </c>
      <c r="AR11" s="55">
        <f aca="true" t="shared" si="11" ref="AR11:AR19">AP11/AN11*100</f>
        <v>10.994498886414252</v>
      </c>
      <c r="AS11" s="56">
        <v>0</v>
      </c>
      <c r="AT11" s="53"/>
      <c r="AU11" s="53">
        <v>0</v>
      </c>
      <c r="AV11" s="53">
        <v>0</v>
      </c>
      <c r="AW11" s="55">
        <v>0</v>
      </c>
      <c r="AX11" s="87"/>
      <c r="AY11" s="86"/>
      <c r="AZ11" s="86"/>
      <c r="BA11" s="88"/>
      <c r="BB11" s="55">
        <v>0</v>
      </c>
      <c r="BC11" s="53">
        <v>0</v>
      </c>
      <c r="BD11" s="53"/>
      <c r="BE11" s="53"/>
      <c r="BF11" s="53">
        <v>0</v>
      </c>
      <c r="BG11" s="55">
        <v>0</v>
      </c>
      <c r="BH11" s="55"/>
      <c r="BI11" s="55"/>
      <c r="BJ11" s="55"/>
      <c r="BK11" s="55"/>
      <c r="BL11" s="55"/>
      <c r="BM11" s="87"/>
      <c r="BN11" s="87"/>
      <c r="BO11" s="53">
        <v>0</v>
      </c>
      <c r="BP11" s="53"/>
      <c r="BQ11" s="55">
        <v>0</v>
      </c>
    </row>
    <row r="12" spans="1:69" s="27" customFormat="1" ht="24.75" customHeight="1">
      <c r="A12" s="216" t="s">
        <v>6</v>
      </c>
      <c r="B12" s="216"/>
      <c r="C12" s="217"/>
      <c r="D12" s="81">
        <f t="shared" si="0"/>
        <v>1063300</v>
      </c>
      <c r="E12" s="82">
        <f t="shared" si="1"/>
        <v>84488.48000000001</v>
      </c>
      <c r="F12" s="55">
        <f t="shared" si="2"/>
        <v>7.945874165334338</v>
      </c>
      <c r="G12" s="89">
        <v>293900</v>
      </c>
      <c r="H12" s="53">
        <v>11759.22</v>
      </c>
      <c r="I12" s="53">
        <v>32727.78</v>
      </c>
      <c r="J12" s="84">
        <f t="shared" si="3"/>
        <v>278.31590870823067</v>
      </c>
      <c r="K12" s="55">
        <f t="shared" si="4"/>
        <v>11.135685607349439</v>
      </c>
      <c r="L12" s="56">
        <v>60300</v>
      </c>
      <c r="M12" s="53">
        <v>1816.2</v>
      </c>
      <c r="N12" s="105">
        <v>0</v>
      </c>
      <c r="O12" s="85">
        <v>0</v>
      </c>
      <c r="P12" s="55">
        <f t="shared" si="5"/>
        <v>0</v>
      </c>
      <c r="Q12" s="56">
        <v>103900</v>
      </c>
      <c r="R12" s="53">
        <v>2239.62</v>
      </c>
      <c r="S12" s="105">
        <v>593.26</v>
      </c>
      <c r="T12" s="53">
        <f t="shared" si="6"/>
        <v>26.489315151677516</v>
      </c>
      <c r="U12" s="55">
        <v>0</v>
      </c>
      <c r="V12" s="56">
        <v>476100</v>
      </c>
      <c r="W12" s="53">
        <v>14901.66</v>
      </c>
      <c r="X12" s="53">
        <v>10861.54</v>
      </c>
      <c r="Y12" s="53">
        <f t="shared" si="7"/>
        <v>72.88812118918295</v>
      </c>
      <c r="Z12" s="55">
        <f t="shared" si="8"/>
        <v>2.281356857802983</v>
      </c>
      <c r="AA12" s="56">
        <v>0</v>
      </c>
      <c r="AB12" s="56">
        <v>4200</v>
      </c>
      <c r="AC12" s="56">
        <v>1800</v>
      </c>
      <c r="AD12" s="55">
        <f t="shared" si="9"/>
        <v>42.857142857142854</v>
      </c>
      <c r="AE12" s="87">
        <v>0</v>
      </c>
      <c r="AF12" s="191" t="s">
        <v>6</v>
      </c>
      <c r="AG12" s="191"/>
      <c r="AH12" s="192"/>
      <c r="AI12" s="53">
        <v>0</v>
      </c>
      <c r="AJ12" s="87"/>
      <c r="AK12" s="87"/>
      <c r="AL12" s="87"/>
      <c r="AM12" s="87"/>
      <c r="AN12" s="56">
        <v>118500</v>
      </c>
      <c r="AO12" s="53">
        <v>109.56</v>
      </c>
      <c r="AP12" s="53">
        <v>109.56</v>
      </c>
      <c r="AQ12" s="53">
        <f t="shared" si="10"/>
        <v>100</v>
      </c>
      <c r="AR12" s="55">
        <f t="shared" si="11"/>
        <v>0.09245569620253165</v>
      </c>
      <c r="AS12" s="56">
        <v>10600</v>
      </c>
      <c r="AT12" s="53">
        <v>508.2</v>
      </c>
      <c r="AU12" s="53">
        <v>2116.66</v>
      </c>
      <c r="AV12" s="53">
        <v>0</v>
      </c>
      <c r="AW12" s="55">
        <f aca="true" t="shared" si="12" ref="AW12:AW19">AU12/AS12*100</f>
        <v>19.968490566037733</v>
      </c>
      <c r="AX12" s="87"/>
      <c r="AY12" s="86"/>
      <c r="AZ12" s="86"/>
      <c r="BA12" s="88"/>
      <c r="BB12" s="55">
        <v>0</v>
      </c>
      <c r="BC12" s="53">
        <v>0</v>
      </c>
      <c r="BD12" s="53">
        <v>479.61</v>
      </c>
      <c r="BE12" s="53">
        <v>0</v>
      </c>
      <c r="BF12" s="53">
        <v>0</v>
      </c>
      <c r="BG12" s="55">
        <v>0</v>
      </c>
      <c r="BH12" s="55"/>
      <c r="BI12" s="55"/>
      <c r="BJ12" s="55"/>
      <c r="BK12" s="55"/>
      <c r="BL12" s="55"/>
      <c r="BM12" s="87"/>
      <c r="BN12" s="86"/>
      <c r="BO12" s="53">
        <v>36279.68</v>
      </c>
      <c r="BP12" s="53">
        <v>0</v>
      </c>
      <c r="BQ12" s="55">
        <v>0</v>
      </c>
    </row>
    <row r="13" spans="1:69" s="28" customFormat="1" ht="24.75" customHeight="1">
      <c r="A13" s="224" t="s">
        <v>7</v>
      </c>
      <c r="B13" s="224"/>
      <c r="C13" s="225"/>
      <c r="D13" s="81">
        <f t="shared" si="0"/>
        <v>805000</v>
      </c>
      <c r="E13" s="82">
        <f t="shared" si="1"/>
        <v>135455.48</v>
      </c>
      <c r="F13" s="55">
        <f t="shared" si="2"/>
        <v>16.826767701863353</v>
      </c>
      <c r="G13" s="56">
        <v>316100</v>
      </c>
      <c r="H13" s="90">
        <v>31945.34</v>
      </c>
      <c r="I13" s="90">
        <v>35909.76</v>
      </c>
      <c r="J13" s="84">
        <f t="shared" si="3"/>
        <v>112.41001034892726</v>
      </c>
      <c r="K13" s="55">
        <f t="shared" si="4"/>
        <v>11.36025308446694</v>
      </c>
      <c r="L13" s="56">
        <v>16100</v>
      </c>
      <c r="M13" s="85">
        <v>3814.5</v>
      </c>
      <c r="N13" s="106">
        <v>2209.2</v>
      </c>
      <c r="O13" s="85">
        <v>0</v>
      </c>
      <c r="P13" s="55">
        <f t="shared" si="5"/>
        <v>13.721739130434782</v>
      </c>
      <c r="Q13" s="56">
        <v>95600</v>
      </c>
      <c r="R13" s="85">
        <v>3424.4</v>
      </c>
      <c r="S13" s="53">
        <v>1132.1</v>
      </c>
      <c r="T13" s="53">
        <f t="shared" si="6"/>
        <v>33.05980609741852</v>
      </c>
      <c r="U13" s="55">
        <v>0</v>
      </c>
      <c r="V13" s="56">
        <v>286600</v>
      </c>
      <c r="W13" s="53">
        <v>25582.41</v>
      </c>
      <c r="X13" s="53">
        <v>80546.97</v>
      </c>
      <c r="Y13" s="53">
        <f t="shared" si="7"/>
        <v>314.85293996929926</v>
      </c>
      <c r="Z13" s="55">
        <f t="shared" si="8"/>
        <v>28.10431612002791</v>
      </c>
      <c r="AA13" s="56">
        <v>0</v>
      </c>
      <c r="AB13" s="56">
        <v>4300</v>
      </c>
      <c r="AC13" s="56">
        <v>4100</v>
      </c>
      <c r="AD13" s="55">
        <f t="shared" si="9"/>
        <v>95.34883720930233</v>
      </c>
      <c r="AE13" s="87">
        <v>0</v>
      </c>
      <c r="AF13" s="194" t="s">
        <v>7</v>
      </c>
      <c r="AG13" s="194"/>
      <c r="AH13" s="195"/>
      <c r="AI13" s="53">
        <v>0</v>
      </c>
      <c r="AJ13" s="53">
        <v>284.14</v>
      </c>
      <c r="AK13" s="53">
        <v>0</v>
      </c>
      <c r="AL13" s="53">
        <v>0</v>
      </c>
      <c r="AM13" s="55">
        <v>0</v>
      </c>
      <c r="AN13" s="56">
        <v>90400</v>
      </c>
      <c r="AO13" s="53">
        <v>12246.22</v>
      </c>
      <c r="AP13" s="53">
        <v>10202.98</v>
      </c>
      <c r="AQ13" s="53">
        <f t="shared" si="10"/>
        <v>83.31534138697492</v>
      </c>
      <c r="AR13" s="55">
        <f t="shared" si="11"/>
        <v>11.286482300884956</v>
      </c>
      <c r="AS13" s="56">
        <v>200</v>
      </c>
      <c r="AT13" s="53">
        <v>17.99</v>
      </c>
      <c r="AU13" s="53">
        <v>17.99</v>
      </c>
      <c r="AV13" s="53">
        <v>0</v>
      </c>
      <c r="AW13" s="55">
        <f t="shared" si="12"/>
        <v>8.995</v>
      </c>
      <c r="AX13" s="87"/>
      <c r="AY13" s="86"/>
      <c r="AZ13" s="86"/>
      <c r="BA13" s="88"/>
      <c r="BB13" s="55">
        <v>0</v>
      </c>
      <c r="BC13" s="53">
        <v>0</v>
      </c>
      <c r="BD13" s="53"/>
      <c r="BE13" s="53"/>
      <c r="BF13" s="53">
        <v>0</v>
      </c>
      <c r="BG13" s="55">
        <v>0</v>
      </c>
      <c r="BH13" s="55"/>
      <c r="BI13" s="55"/>
      <c r="BJ13" s="55"/>
      <c r="BK13" s="55"/>
      <c r="BL13" s="55"/>
      <c r="BM13" s="87"/>
      <c r="BN13" s="86"/>
      <c r="BO13" s="53">
        <v>1336.48</v>
      </c>
      <c r="BP13" s="53"/>
      <c r="BQ13" s="55">
        <v>0</v>
      </c>
    </row>
    <row r="14" spans="1:69" s="27" customFormat="1" ht="24.75" customHeight="1">
      <c r="A14" s="216" t="s">
        <v>8</v>
      </c>
      <c r="B14" s="216"/>
      <c r="C14" s="217"/>
      <c r="D14" s="81">
        <f t="shared" si="0"/>
        <v>408750</v>
      </c>
      <c r="E14" s="82">
        <f t="shared" si="1"/>
        <v>62056.64</v>
      </c>
      <c r="F14" s="55">
        <f t="shared" si="2"/>
        <v>15.18205259938838</v>
      </c>
      <c r="G14" s="91">
        <v>74300</v>
      </c>
      <c r="H14" s="53">
        <v>5210.85</v>
      </c>
      <c r="I14" s="53">
        <v>9965.64</v>
      </c>
      <c r="J14" s="84">
        <f t="shared" si="3"/>
        <v>191.24787702582108</v>
      </c>
      <c r="K14" s="55">
        <f t="shared" si="4"/>
        <v>13.412705248990578</v>
      </c>
      <c r="L14" s="56">
        <v>29700</v>
      </c>
      <c r="M14" s="53">
        <v>31.8</v>
      </c>
      <c r="N14" s="105">
        <v>526.75</v>
      </c>
      <c r="O14" s="85">
        <v>0</v>
      </c>
      <c r="P14" s="55">
        <f t="shared" si="5"/>
        <v>1.7735690235690236</v>
      </c>
      <c r="Q14" s="56">
        <v>70900</v>
      </c>
      <c r="R14" s="85">
        <v>196.88</v>
      </c>
      <c r="S14" s="53">
        <v>0</v>
      </c>
      <c r="T14" s="53">
        <f t="shared" si="6"/>
        <v>0</v>
      </c>
      <c r="U14" s="55">
        <v>0</v>
      </c>
      <c r="V14" s="56">
        <v>120800</v>
      </c>
      <c r="W14" s="85">
        <v>25351.31</v>
      </c>
      <c r="X14" s="85">
        <v>17784.56</v>
      </c>
      <c r="Y14" s="53">
        <f t="shared" si="7"/>
        <v>70.15242999276961</v>
      </c>
      <c r="Z14" s="55">
        <f t="shared" si="8"/>
        <v>14.722317880794703</v>
      </c>
      <c r="AA14" s="56">
        <v>0</v>
      </c>
      <c r="AB14" s="92">
        <v>7200</v>
      </c>
      <c r="AC14" s="92">
        <v>1650</v>
      </c>
      <c r="AD14" s="55">
        <f t="shared" si="9"/>
        <v>22.916666666666664</v>
      </c>
      <c r="AE14" s="87">
        <v>0</v>
      </c>
      <c r="AF14" s="191" t="s">
        <v>8</v>
      </c>
      <c r="AG14" s="191"/>
      <c r="AH14" s="192"/>
      <c r="AI14" s="53">
        <v>0</v>
      </c>
      <c r="AJ14" s="53"/>
      <c r="AK14" s="55"/>
      <c r="AL14" s="55"/>
      <c r="AM14" s="55"/>
      <c r="AN14" s="56">
        <v>112450</v>
      </c>
      <c r="AO14" s="53">
        <v>9998.24</v>
      </c>
      <c r="AP14" s="53">
        <v>9660.25</v>
      </c>
      <c r="AQ14" s="53">
        <f t="shared" si="10"/>
        <v>96.61950503288578</v>
      </c>
      <c r="AR14" s="55">
        <f t="shared" si="11"/>
        <v>8.590706980880391</v>
      </c>
      <c r="AS14" s="56">
        <v>600</v>
      </c>
      <c r="AT14" s="53"/>
      <c r="AU14" s="53">
        <v>51.13</v>
      </c>
      <c r="AV14" s="53">
        <v>0</v>
      </c>
      <c r="AW14" s="55">
        <v>0</v>
      </c>
      <c r="AX14" s="87"/>
      <c r="AY14" s="86"/>
      <c r="AZ14" s="86"/>
      <c r="BA14" s="88"/>
      <c r="BB14" s="55">
        <v>0</v>
      </c>
      <c r="BC14" s="53">
        <v>0</v>
      </c>
      <c r="BD14" s="53"/>
      <c r="BE14" s="53"/>
      <c r="BF14" s="53">
        <v>0</v>
      </c>
      <c r="BG14" s="55">
        <v>0</v>
      </c>
      <c r="BH14" s="55"/>
      <c r="BI14" s="55"/>
      <c r="BJ14" s="55"/>
      <c r="BK14" s="55"/>
      <c r="BL14" s="55"/>
      <c r="BM14" s="87"/>
      <c r="BN14" s="86"/>
      <c r="BO14" s="53">
        <v>22418.31</v>
      </c>
      <c r="BP14" s="56">
        <v>0</v>
      </c>
      <c r="BQ14" s="55">
        <v>0</v>
      </c>
    </row>
    <row r="15" spans="1:69" s="27" customFormat="1" ht="24.75" customHeight="1">
      <c r="A15" s="216" t="s">
        <v>9</v>
      </c>
      <c r="B15" s="216"/>
      <c r="C15" s="217"/>
      <c r="D15" s="81">
        <f t="shared" si="0"/>
        <v>1046500</v>
      </c>
      <c r="E15" s="82">
        <f t="shared" si="1"/>
        <v>60656.49</v>
      </c>
      <c r="F15" s="55">
        <f>E15/D15*100</f>
        <v>5.796129001433349</v>
      </c>
      <c r="G15" s="83">
        <v>305600</v>
      </c>
      <c r="H15" s="53">
        <v>32303.14</v>
      </c>
      <c r="I15" s="53">
        <v>30609.67</v>
      </c>
      <c r="J15" s="84">
        <f t="shared" si="3"/>
        <v>94.7575684592891</v>
      </c>
      <c r="K15" s="55">
        <f t="shared" si="4"/>
        <v>10.016253272251308</v>
      </c>
      <c r="L15" s="56">
        <v>202600</v>
      </c>
      <c r="M15" s="53">
        <v>701.31</v>
      </c>
      <c r="N15" s="105">
        <v>5329.79</v>
      </c>
      <c r="O15" s="85">
        <f>N15/M15*100</f>
        <v>759.9763300109795</v>
      </c>
      <c r="P15" s="55">
        <f t="shared" si="5"/>
        <v>2.630695952615992</v>
      </c>
      <c r="Q15" s="56">
        <v>120900</v>
      </c>
      <c r="R15" s="85">
        <v>841.62</v>
      </c>
      <c r="S15" s="53">
        <v>297.96</v>
      </c>
      <c r="T15" s="53">
        <f t="shared" si="6"/>
        <v>35.403151065801666</v>
      </c>
      <c r="U15" s="55">
        <v>0</v>
      </c>
      <c r="V15" s="56">
        <v>362600</v>
      </c>
      <c r="W15" s="53">
        <v>2250.19</v>
      </c>
      <c r="X15" s="53">
        <v>13470.58</v>
      </c>
      <c r="Y15" s="53">
        <f t="shared" si="7"/>
        <v>598.6418924624143</v>
      </c>
      <c r="Z15" s="55">
        <f t="shared" si="8"/>
        <v>3.7149972421400994</v>
      </c>
      <c r="AA15" s="56">
        <v>0</v>
      </c>
      <c r="AB15" s="56">
        <v>3840</v>
      </c>
      <c r="AC15" s="56">
        <v>2900</v>
      </c>
      <c r="AD15" s="55">
        <f t="shared" si="9"/>
        <v>75.52083333333334</v>
      </c>
      <c r="AE15" s="87">
        <v>0</v>
      </c>
      <c r="AF15" s="191" t="s">
        <v>9</v>
      </c>
      <c r="AG15" s="191"/>
      <c r="AH15" s="192"/>
      <c r="AI15" s="53">
        <v>0</v>
      </c>
      <c r="AJ15" s="53">
        <v>61.45</v>
      </c>
      <c r="AK15" s="53">
        <v>0</v>
      </c>
      <c r="AL15" s="53"/>
      <c r="AM15" s="55">
        <v>0</v>
      </c>
      <c r="AN15" s="56">
        <v>44800</v>
      </c>
      <c r="AO15" s="53">
        <v>6552.38</v>
      </c>
      <c r="AP15" s="53">
        <v>7172.38</v>
      </c>
      <c r="AQ15" s="53">
        <f t="shared" si="10"/>
        <v>109.4622106776469</v>
      </c>
      <c r="AR15" s="55">
        <f t="shared" si="11"/>
        <v>16.009776785714287</v>
      </c>
      <c r="AS15" s="56">
        <v>10000</v>
      </c>
      <c r="AT15" s="53">
        <v>1652.27</v>
      </c>
      <c r="AU15" s="53">
        <v>876.11</v>
      </c>
      <c r="AV15" s="53">
        <f>AU15/AT15*100</f>
        <v>53.02462672565622</v>
      </c>
      <c r="AW15" s="55">
        <f t="shared" si="12"/>
        <v>8.761099999999999</v>
      </c>
      <c r="AX15" s="87"/>
      <c r="AY15" s="86"/>
      <c r="AZ15" s="86"/>
      <c r="BA15" s="88"/>
      <c r="BB15" s="55">
        <v>0</v>
      </c>
      <c r="BC15" s="53">
        <v>0</v>
      </c>
      <c r="BD15" s="53"/>
      <c r="BE15" s="53"/>
      <c r="BF15" s="53">
        <v>0</v>
      </c>
      <c r="BG15" s="55">
        <v>0</v>
      </c>
      <c r="BH15" s="55"/>
      <c r="BI15" s="55"/>
      <c r="BJ15" s="55"/>
      <c r="BK15" s="55"/>
      <c r="BL15" s="55"/>
      <c r="BM15" s="87"/>
      <c r="BN15" s="86"/>
      <c r="BO15" s="53">
        <v>0</v>
      </c>
      <c r="BP15" s="53">
        <v>0</v>
      </c>
      <c r="BQ15" s="55">
        <v>0</v>
      </c>
    </row>
    <row r="16" spans="1:69" s="27" customFormat="1" ht="26.25" customHeight="1">
      <c r="A16" s="216" t="s">
        <v>10</v>
      </c>
      <c r="B16" s="216"/>
      <c r="C16" s="217"/>
      <c r="D16" s="81">
        <f t="shared" si="0"/>
        <v>584950</v>
      </c>
      <c r="E16" s="82">
        <f t="shared" si="1"/>
        <v>53458.43000000001</v>
      </c>
      <c r="F16" s="55">
        <f t="shared" si="2"/>
        <v>9.13897427130524</v>
      </c>
      <c r="G16" s="83">
        <v>157400</v>
      </c>
      <c r="H16" s="53">
        <v>2787.94</v>
      </c>
      <c r="I16" s="53">
        <v>11405.37</v>
      </c>
      <c r="J16" s="84">
        <f t="shared" si="3"/>
        <v>409.09668070331503</v>
      </c>
      <c r="K16" s="55">
        <f t="shared" si="4"/>
        <v>7.246105463786531</v>
      </c>
      <c r="L16" s="56">
        <v>59200</v>
      </c>
      <c r="M16" s="53">
        <v>190.8</v>
      </c>
      <c r="N16" s="105">
        <v>7281.75</v>
      </c>
      <c r="O16" s="85">
        <v>0</v>
      </c>
      <c r="P16" s="55">
        <f t="shared" si="5"/>
        <v>12.300253378378379</v>
      </c>
      <c r="Q16" s="56">
        <v>89600</v>
      </c>
      <c r="R16" s="85">
        <v>1580.91</v>
      </c>
      <c r="S16" s="53">
        <v>569.32</v>
      </c>
      <c r="T16" s="53">
        <f t="shared" si="6"/>
        <v>36.01217020576756</v>
      </c>
      <c r="U16" s="55">
        <v>0</v>
      </c>
      <c r="V16" s="56">
        <v>202100</v>
      </c>
      <c r="W16" s="85">
        <v>37859.07</v>
      </c>
      <c r="X16" s="85">
        <v>27175.4</v>
      </c>
      <c r="Y16" s="53">
        <f t="shared" si="7"/>
        <v>71.78042144194245</v>
      </c>
      <c r="Z16" s="55">
        <f t="shared" si="8"/>
        <v>13.446511627906975</v>
      </c>
      <c r="AA16" s="56">
        <v>0</v>
      </c>
      <c r="AB16" s="56">
        <v>1400</v>
      </c>
      <c r="AC16" s="56">
        <v>1650</v>
      </c>
      <c r="AD16" s="55">
        <f t="shared" si="9"/>
        <v>117.85714285714286</v>
      </c>
      <c r="AE16" s="87">
        <v>0</v>
      </c>
      <c r="AF16" s="191" t="s">
        <v>10</v>
      </c>
      <c r="AG16" s="191"/>
      <c r="AH16" s="192"/>
      <c r="AI16" s="53">
        <v>0</v>
      </c>
      <c r="AJ16" s="53"/>
      <c r="AK16" s="54"/>
      <c r="AL16" s="54"/>
      <c r="AM16" s="55"/>
      <c r="AN16" s="56">
        <v>68650</v>
      </c>
      <c r="AO16" s="53">
        <v>1877.18</v>
      </c>
      <c r="AP16" s="53">
        <v>4643.26</v>
      </c>
      <c r="AQ16" s="53">
        <f t="shared" si="10"/>
        <v>247.35294431008214</v>
      </c>
      <c r="AR16" s="55">
        <f t="shared" si="11"/>
        <v>6.763670793882011</v>
      </c>
      <c r="AS16" s="56">
        <v>8000</v>
      </c>
      <c r="AT16" s="53">
        <v>1466.66</v>
      </c>
      <c r="AU16" s="53">
        <v>733.33</v>
      </c>
      <c r="AV16" s="53">
        <f>AU16/AT16*100</f>
        <v>50</v>
      </c>
      <c r="AW16" s="55">
        <f t="shared" si="12"/>
        <v>9.166625</v>
      </c>
      <c r="AX16" s="87"/>
      <c r="AY16" s="86"/>
      <c r="AZ16" s="86"/>
      <c r="BA16" s="88"/>
      <c r="BB16" s="55">
        <v>0</v>
      </c>
      <c r="BC16" s="53">
        <v>0</v>
      </c>
      <c r="BD16" s="53"/>
      <c r="BE16" s="53"/>
      <c r="BF16" s="53">
        <v>0</v>
      </c>
      <c r="BG16" s="55">
        <v>0</v>
      </c>
      <c r="BH16" s="55"/>
      <c r="BI16" s="55"/>
      <c r="BJ16" s="55"/>
      <c r="BK16" s="55"/>
      <c r="BL16" s="55"/>
      <c r="BM16" s="87"/>
      <c r="BN16" s="86"/>
      <c r="BO16" s="53">
        <v>0</v>
      </c>
      <c r="BP16" s="53">
        <v>0</v>
      </c>
      <c r="BQ16" s="55">
        <v>0</v>
      </c>
    </row>
    <row r="17" spans="1:69" s="27" customFormat="1" ht="24.75" customHeight="1">
      <c r="A17" s="216" t="s">
        <v>11</v>
      </c>
      <c r="B17" s="216"/>
      <c r="C17" s="217"/>
      <c r="D17" s="81">
        <f t="shared" si="0"/>
        <v>5293800</v>
      </c>
      <c r="E17" s="82">
        <f>I17+N17+S17+X17+AP17+AU17+BE17+BJ17+BO17</f>
        <v>729558.5799999998</v>
      </c>
      <c r="F17" s="55">
        <f t="shared" si="2"/>
        <v>13.781377838225847</v>
      </c>
      <c r="G17" s="83">
        <v>3660200</v>
      </c>
      <c r="H17" s="53">
        <v>271857.29</v>
      </c>
      <c r="I17" s="53">
        <v>385273.79</v>
      </c>
      <c r="J17" s="84">
        <f t="shared" si="3"/>
        <v>141.71913138691258</v>
      </c>
      <c r="K17" s="55">
        <f t="shared" si="4"/>
        <v>10.526031091197202</v>
      </c>
      <c r="L17" s="56">
        <v>98000</v>
      </c>
      <c r="M17" s="53">
        <v>33.9</v>
      </c>
      <c r="N17" s="105">
        <v>121.8</v>
      </c>
      <c r="O17" s="85">
        <v>0</v>
      </c>
      <c r="P17" s="55">
        <f t="shared" si="5"/>
        <v>0.12428571428571428</v>
      </c>
      <c r="Q17" s="56">
        <v>256000</v>
      </c>
      <c r="R17" s="53">
        <v>1569.19</v>
      </c>
      <c r="S17" s="53">
        <v>1672.16</v>
      </c>
      <c r="T17" s="53">
        <f t="shared" si="6"/>
        <v>106.56198420841325</v>
      </c>
      <c r="U17" s="55">
        <v>0</v>
      </c>
      <c r="V17" s="56">
        <v>1162600</v>
      </c>
      <c r="W17" s="53">
        <v>110528.94</v>
      </c>
      <c r="X17" s="53">
        <v>181006.38</v>
      </c>
      <c r="Y17" s="53">
        <f t="shared" si="7"/>
        <v>163.76378892261158</v>
      </c>
      <c r="Z17" s="55">
        <f t="shared" si="8"/>
        <v>15.569102012730088</v>
      </c>
      <c r="AA17" s="56">
        <v>0</v>
      </c>
      <c r="AB17" s="56"/>
      <c r="AC17" s="56"/>
      <c r="AD17" s="55">
        <v>0</v>
      </c>
      <c r="AE17" s="87">
        <v>0</v>
      </c>
      <c r="AF17" s="191" t="s">
        <v>11</v>
      </c>
      <c r="AG17" s="191"/>
      <c r="AH17" s="192"/>
      <c r="AI17" s="53">
        <v>0</v>
      </c>
      <c r="AJ17" s="53"/>
      <c r="AK17" s="54"/>
      <c r="AL17" s="54"/>
      <c r="AM17" s="55"/>
      <c r="AN17" s="56">
        <v>75000</v>
      </c>
      <c r="AO17" s="53">
        <v>5443.99</v>
      </c>
      <c r="AP17" s="53">
        <v>8275.85</v>
      </c>
      <c r="AQ17" s="53">
        <f t="shared" si="10"/>
        <v>152.01809702075133</v>
      </c>
      <c r="AR17" s="55">
        <f t="shared" si="11"/>
        <v>11.034466666666667</v>
      </c>
      <c r="AS17" s="56">
        <v>42000</v>
      </c>
      <c r="AT17" s="53">
        <v>3208.6</v>
      </c>
      <c r="AU17" s="53">
        <v>3208.6</v>
      </c>
      <c r="AV17" s="53">
        <f>AU17/AT17*100</f>
        <v>100</v>
      </c>
      <c r="AW17" s="55">
        <f t="shared" si="12"/>
        <v>7.63952380952381</v>
      </c>
      <c r="AX17" s="87"/>
      <c r="AY17" s="86"/>
      <c r="AZ17" s="86"/>
      <c r="BA17" s="88"/>
      <c r="BB17" s="55">
        <v>0</v>
      </c>
      <c r="BC17" s="53">
        <v>0</v>
      </c>
      <c r="BD17" s="53">
        <v>5779.26</v>
      </c>
      <c r="BE17" s="53">
        <v>0</v>
      </c>
      <c r="BF17" s="53">
        <f>BE17/BD17*100</f>
        <v>0</v>
      </c>
      <c r="BG17" s="55">
        <v>0</v>
      </c>
      <c r="BH17" s="55"/>
      <c r="BI17" s="55"/>
      <c r="BJ17" s="56">
        <v>75000</v>
      </c>
      <c r="BK17" s="55"/>
      <c r="BL17" s="55"/>
      <c r="BM17" s="87"/>
      <c r="BN17" s="86"/>
      <c r="BO17" s="53">
        <v>75000</v>
      </c>
      <c r="BP17" s="53"/>
      <c r="BQ17" s="55">
        <v>0</v>
      </c>
    </row>
    <row r="18" spans="1:69" s="27" customFormat="1" ht="27.75" customHeight="1">
      <c r="A18" s="216" t="s">
        <v>12</v>
      </c>
      <c r="B18" s="216"/>
      <c r="C18" s="217"/>
      <c r="D18" s="81">
        <f t="shared" si="0"/>
        <v>1503000</v>
      </c>
      <c r="E18" s="82">
        <f t="shared" si="1"/>
        <v>127587.55</v>
      </c>
      <c r="F18" s="55">
        <f t="shared" si="2"/>
        <v>8.48885894876913</v>
      </c>
      <c r="G18" s="83">
        <v>532100</v>
      </c>
      <c r="H18" s="53">
        <v>31151.55</v>
      </c>
      <c r="I18" s="53">
        <v>72953.52</v>
      </c>
      <c r="J18" s="84">
        <f t="shared" si="3"/>
        <v>234.1890531931798</v>
      </c>
      <c r="K18" s="55">
        <f t="shared" si="4"/>
        <v>13.710490509302764</v>
      </c>
      <c r="L18" s="56">
        <v>210200</v>
      </c>
      <c r="M18" s="53">
        <v>23.4</v>
      </c>
      <c r="N18" s="105">
        <v>0</v>
      </c>
      <c r="O18" s="85">
        <v>0</v>
      </c>
      <c r="P18" s="55">
        <f t="shared" si="5"/>
        <v>0</v>
      </c>
      <c r="Q18" s="56">
        <v>164900</v>
      </c>
      <c r="R18" s="53">
        <v>2870.06</v>
      </c>
      <c r="S18" s="53">
        <v>906.15</v>
      </c>
      <c r="T18" s="53">
        <f t="shared" si="6"/>
        <v>31.572510679219253</v>
      </c>
      <c r="U18" s="55">
        <v>0</v>
      </c>
      <c r="V18" s="56">
        <v>470200</v>
      </c>
      <c r="W18" s="53">
        <v>79322.63</v>
      </c>
      <c r="X18" s="53">
        <v>50303.42</v>
      </c>
      <c r="Y18" s="53">
        <f t="shared" si="7"/>
        <v>63.416228130610385</v>
      </c>
      <c r="Z18" s="55">
        <f t="shared" si="8"/>
        <v>10.698302849851126</v>
      </c>
      <c r="AA18" s="56">
        <v>0</v>
      </c>
      <c r="AB18" s="56">
        <v>5210</v>
      </c>
      <c r="AC18" s="56">
        <v>3410</v>
      </c>
      <c r="AD18" s="55">
        <f t="shared" si="9"/>
        <v>65.4510556621881</v>
      </c>
      <c r="AE18" s="87">
        <v>0</v>
      </c>
      <c r="AF18" s="191" t="s">
        <v>12</v>
      </c>
      <c r="AG18" s="191"/>
      <c r="AH18" s="192"/>
      <c r="AI18" s="53">
        <v>0</v>
      </c>
      <c r="AJ18" s="53"/>
      <c r="AK18" s="93"/>
      <c r="AL18" s="93"/>
      <c r="AM18" s="55"/>
      <c r="AN18" s="56">
        <v>125600</v>
      </c>
      <c r="AO18" s="53">
        <v>781.81</v>
      </c>
      <c r="AP18" s="53">
        <v>14.46</v>
      </c>
      <c r="AQ18" s="53">
        <f t="shared" si="10"/>
        <v>1.8495542395211113</v>
      </c>
      <c r="AR18" s="55">
        <f t="shared" si="11"/>
        <v>0.011512738853503185</v>
      </c>
      <c r="AS18" s="56">
        <v>0</v>
      </c>
      <c r="AT18" s="53"/>
      <c r="AU18" s="54"/>
      <c r="AV18" s="53">
        <v>0</v>
      </c>
      <c r="AW18" s="55">
        <v>0</v>
      </c>
      <c r="AX18" s="87"/>
      <c r="AY18" s="86"/>
      <c r="AZ18" s="86"/>
      <c r="BA18" s="88"/>
      <c r="BB18" s="55">
        <v>0</v>
      </c>
      <c r="BC18" s="53">
        <v>0</v>
      </c>
      <c r="BD18" s="53"/>
      <c r="BE18" s="53">
        <v>0</v>
      </c>
      <c r="BF18" s="53">
        <v>0</v>
      </c>
      <c r="BG18" s="55">
        <v>0</v>
      </c>
      <c r="BH18" s="55"/>
      <c r="BI18" s="55"/>
      <c r="BJ18" s="56"/>
      <c r="BK18" s="55"/>
      <c r="BL18" s="55"/>
      <c r="BM18" s="87"/>
      <c r="BN18" s="86"/>
      <c r="BO18" s="53">
        <v>0</v>
      </c>
      <c r="BP18" s="53">
        <v>0</v>
      </c>
      <c r="BQ18" s="55">
        <v>0</v>
      </c>
    </row>
    <row r="19" spans="1:69" s="29" customFormat="1" ht="24.75" customHeight="1">
      <c r="A19" s="222" t="s">
        <v>3</v>
      </c>
      <c r="B19" s="222"/>
      <c r="C19" s="223"/>
      <c r="D19" s="94">
        <f t="shared" si="0"/>
        <v>11738650</v>
      </c>
      <c r="E19" s="95">
        <f>E10+E11+E12+E13+E14+E15+E16+E17+E18</f>
        <v>1334077.49</v>
      </c>
      <c r="F19" s="87">
        <f t="shared" si="2"/>
        <v>11.364828919850238</v>
      </c>
      <c r="G19" s="96">
        <f>G10+G11+G12+G13+G14+G15+G16+G17+G18</f>
        <v>5575700</v>
      </c>
      <c r="H19" s="97">
        <f>H10+H11+H12+H13+H14+H15+H16+H17+H18</f>
        <v>399277.67</v>
      </c>
      <c r="I19" s="97">
        <f>I10+I11+I12+I13+I14+I15+I16+I17+I18</f>
        <v>602935.33</v>
      </c>
      <c r="J19" s="98">
        <f t="shared" si="3"/>
        <v>151.00652385594216</v>
      </c>
      <c r="K19" s="87">
        <f t="shared" si="4"/>
        <v>10.813625733091808</v>
      </c>
      <c r="L19" s="99">
        <f>L18+L17+L16+L15+L14+L13+L12+L11+L10</f>
        <v>700000</v>
      </c>
      <c r="M19" s="118">
        <f>M18+M17+M16+M15+M14+M12+M11+M13+M10</f>
        <v>7266.51</v>
      </c>
      <c r="N19" s="107">
        <f>N18+N17+N16+N15+N14+N12+N11+N13+N10</f>
        <v>17869.29</v>
      </c>
      <c r="O19" s="100">
        <f>N19/M19*100</f>
        <v>245.91296234368357</v>
      </c>
      <c r="P19" s="87">
        <f t="shared" si="5"/>
        <v>2.5527557142857145</v>
      </c>
      <c r="Q19" s="86">
        <f>SUM(Q10:Q18)</f>
        <v>1047600</v>
      </c>
      <c r="R19" s="101">
        <f>R10+R11+R12+R13+R14+R15+R16+R17+R18</f>
        <v>14501.37</v>
      </c>
      <c r="S19" s="102">
        <f>SUM(S10:S18)</f>
        <v>8660.51</v>
      </c>
      <c r="T19" s="57">
        <f t="shared" si="6"/>
        <v>59.72201247192507</v>
      </c>
      <c r="U19" s="87">
        <v>0</v>
      </c>
      <c r="V19" s="96">
        <f>SUM(V10:V18)</f>
        <v>3557400</v>
      </c>
      <c r="W19" s="101">
        <f>SUM(W10:W18)</f>
        <v>339588.77</v>
      </c>
      <c r="X19" s="101">
        <f>SUM(X10:X18)</f>
        <v>417371.02999999997</v>
      </c>
      <c r="Y19" s="57">
        <f t="shared" si="7"/>
        <v>122.90483869652107</v>
      </c>
      <c r="Z19" s="87">
        <f t="shared" si="8"/>
        <v>11.732473997863607</v>
      </c>
      <c r="AA19" s="86">
        <v>0</v>
      </c>
      <c r="AB19" s="96">
        <f>AB10+AB11+AB12+AB13+AB14+AB15+AB16+AB17+AB18</f>
        <v>33850</v>
      </c>
      <c r="AC19" s="96">
        <f>AC10+AC11+AC12+AC13+AC14+AC15+AC16+AC17+AC18</f>
        <v>20410</v>
      </c>
      <c r="AD19" s="55">
        <f t="shared" si="9"/>
        <v>60.29542097488921</v>
      </c>
      <c r="AE19" s="87">
        <v>0</v>
      </c>
      <c r="AF19" s="193" t="s">
        <v>3</v>
      </c>
      <c r="AG19" s="193"/>
      <c r="AH19" s="193"/>
      <c r="AI19" s="57">
        <v>0</v>
      </c>
      <c r="AJ19" s="57">
        <f>SUM(AJ10:AJ18)</f>
        <v>345.59</v>
      </c>
      <c r="AK19" s="57">
        <f>AK11+AK13+AK15+AK16+AK17</f>
        <v>0</v>
      </c>
      <c r="AL19" s="57">
        <v>0</v>
      </c>
      <c r="AM19" s="87">
        <v>0</v>
      </c>
      <c r="AN19" s="96">
        <f>SUM(AN10:AN18)</f>
        <v>753350</v>
      </c>
      <c r="AO19" s="101">
        <f>SUM(AO10:AO18)</f>
        <v>68967.73</v>
      </c>
      <c r="AP19" s="101">
        <f>SUM(AP10:AP18)</f>
        <v>49142.119999999995</v>
      </c>
      <c r="AQ19" s="57">
        <f t="shared" si="10"/>
        <v>71.25378782221772</v>
      </c>
      <c r="AR19" s="87">
        <f t="shared" si="11"/>
        <v>6.523145948098493</v>
      </c>
      <c r="AS19" s="103">
        <f>SUM(AS10:AS18)</f>
        <v>104600</v>
      </c>
      <c r="AT19" s="104">
        <f>AT10+AT11+AT12+AT13+AT14+AT15+AT16+AT17+AT18</f>
        <v>12038.699999999999</v>
      </c>
      <c r="AU19" s="104">
        <f>AU10+AU11+AU12+AU13+AU14+AU15+AU16+AU17+AU18</f>
        <v>7654.74</v>
      </c>
      <c r="AV19" s="57">
        <f>AU19/AT19*100</f>
        <v>63.584440180418156</v>
      </c>
      <c r="AW19" s="87">
        <f t="shared" si="12"/>
        <v>7.318107074569789</v>
      </c>
      <c r="AX19" s="98"/>
      <c r="AY19" s="96"/>
      <c r="AZ19" s="96"/>
      <c r="BA19" s="101"/>
      <c r="BB19" s="87">
        <v>0</v>
      </c>
      <c r="BC19" s="57">
        <f>SUM(BC10:BC18)</f>
        <v>0</v>
      </c>
      <c r="BD19" s="101">
        <f>BD10+BD11+BD12+BD13+BD14+BD15+BD16+BD17+BD18</f>
        <v>8897.76</v>
      </c>
      <c r="BE19" s="101">
        <f>BE10+BE11+BE12+BE13+BE14+BE15+BE16+BE17+BE18</f>
        <v>0</v>
      </c>
      <c r="BF19" s="101">
        <f>BF10+BF11+BF12+BF13+BF14+BF15+BF16+BF17+BF18</f>
        <v>0</v>
      </c>
      <c r="BG19" s="87">
        <v>0</v>
      </c>
      <c r="BH19" s="98"/>
      <c r="BI19" s="98"/>
      <c r="BJ19" s="123">
        <f>BJ17</f>
        <v>75000</v>
      </c>
      <c r="BK19" s="98"/>
      <c r="BL19" s="98"/>
      <c r="BM19" s="98"/>
      <c r="BN19" s="96"/>
      <c r="BO19" s="101">
        <f>BO10+BO11+BO12+BO13+BO14+BO15+BO16+BO17+BO18</f>
        <v>135034.47</v>
      </c>
      <c r="BP19" s="101">
        <f>BP10+BP11+BP12+BP13+BP14+BP15+BP16+BP17+BP18</f>
        <v>0</v>
      </c>
      <c r="BQ19" s="87">
        <v>0</v>
      </c>
    </row>
    <row r="20" spans="1:69" s="29" customFormat="1" ht="24.75" customHeight="1">
      <c r="A20" s="33"/>
      <c r="B20" s="33"/>
      <c r="C20" s="33"/>
      <c r="D20" s="34"/>
      <c r="E20" s="35"/>
      <c r="F20" s="36"/>
      <c r="G20" s="36"/>
      <c r="H20" s="37"/>
      <c r="I20" s="38"/>
      <c r="J20" s="38"/>
      <c r="K20" s="39"/>
      <c r="L20" s="39"/>
      <c r="M20" s="37"/>
      <c r="N20" s="40"/>
      <c r="O20" s="40"/>
      <c r="P20" s="39"/>
      <c r="Q20" s="39"/>
      <c r="R20" s="37"/>
      <c r="S20" s="38"/>
      <c r="T20" s="38"/>
      <c r="U20" s="39"/>
      <c r="V20" s="39"/>
      <c r="W20" s="37"/>
      <c r="X20" s="38"/>
      <c r="Y20" s="38"/>
      <c r="Z20" s="39"/>
      <c r="AA20" s="39"/>
      <c r="AB20" s="37"/>
      <c r="AC20" s="37"/>
      <c r="AD20" s="37"/>
      <c r="AE20" s="39"/>
      <c r="AF20" s="39"/>
      <c r="AG20" s="39"/>
      <c r="AH20" s="39"/>
      <c r="AI20" s="39"/>
      <c r="AJ20" s="39"/>
      <c r="AK20" s="41"/>
      <c r="AL20" s="41"/>
      <c r="AM20" s="39"/>
      <c r="AN20" s="39"/>
      <c r="AO20" s="37"/>
      <c r="AP20" s="38"/>
      <c r="AQ20" s="38"/>
      <c r="AR20" s="39"/>
      <c r="AS20" s="39"/>
      <c r="AT20" s="42"/>
      <c r="AU20" s="42"/>
      <c r="AV20" s="43"/>
      <c r="AW20" s="39"/>
      <c r="AX20" s="39"/>
      <c r="AY20" s="37"/>
      <c r="AZ20" s="37"/>
      <c r="BA20" s="38"/>
      <c r="BB20" s="39"/>
      <c r="BC20" s="39"/>
      <c r="BD20" s="37"/>
      <c r="BE20" s="37"/>
      <c r="BF20" s="38"/>
      <c r="BG20" s="39"/>
      <c r="BH20" s="39"/>
      <c r="BI20" s="39"/>
      <c r="BJ20" s="124"/>
      <c r="BK20" s="39"/>
      <c r="BL20" s="39"/>
      <c r="BM20" s="39"/>
      <c r="BN20" s="37"/>
      <c r="BO20" s="37"/>
      <c r="BP20" s="38"/>
      <c r="BQ20" s="39"/>
    </row>
    <row r="21" spans="1:69" s="29" customFormat="1" ht="24.75" customHeight="1">
      <c r="A21" s="33"/>
      <c r="B21" s="33"/>
      <c r="C21" s="33"/>
      <c r="D21" s="34"/>
      <c r="E21" s="35"/>
      <c r="F21" s="36"/>
      <c r="G21" s="36"/>
      <c r="H21" s="37"/>
      <c r="I21" s="38"/>
      <c r="J21" s="38"/>
      <c r="K21" s="39"/>
      <c r="L21" s="39"/>
      <c r="M21" s="37"/>
      <c r="N21" s="40"/>
      <c r="O21" s="40"/>
      <c r="P21" s="39"/>
      <c r="Q21" s="39"/>
      <c r="R21" s="37"/>
      <c r="S21" s="38"/>
      <c r="T21" s="38"/>
      <c r="U21" s="39"/>
      <c r="V21" s="39"/>
      <c r="W21" s="37"/>
      <c r="X21" s="38"/>
      <c r="Y21" s="38"/>
      <c r="Z21" s="39"/>
      <c r="AA21" s="39"/>
      <c r="AB21" s="37"/>
      <c r="AC21" s="37"/>
      <c r="AD21" s="37"/>
      <c r="AE21" s="39"/>
      <c r="AF21" s="39"/>
      <c r="AG21" s="39"/>
      <c r="AH21" s="39"/>
      <c r="AI21" s="39"/>
      <c r="AJ21" s="39"/>
      <c r="AK21" s="41"/>
      <c r="AL21" s="41"/>
      <c r="AM21" s="39"/>
      <c r="AN21" s="39"/>
      <c r="AO21" s="37"/>
      <c r="AP21" s="38"/>
      <c r="AQ21" s="38"/>
      <c r="AR21" s="39"/>
      <c r="AS21" s="39"/>
      <c r="AT21" s="42"/>
      <c r="AU21" s="42"/>
      <c r="AV21" s="43"/>
      <c r="AW21" s="39"/>
      <c r="AX21" s="39"/>
      <c r="AY21" s="37"/>
      <c r="AZ21" s="37"/>
      <c r="BA21" s="38"/>
      <c r="BB21" s="39"/>
      <c r="BC21" s="39"/>
      <c r="BD21" s="37"/>
      <c r="BE21" s="37"/>
      <c r="BF21" s="38"/>
      <c r="BG21" s="39"/>
      <c r="BH21" s="39"/>
      <c r="BI21" s="39"/>
      <c r="BJ21" s="39"/>
      <c r="BK21" s="39"/>
      <c r="BL21" s="39"/>
      <c r="BM21" s="39"/>
      <c r="BN21" s="37"/>
      <c r="BO21" s="37"/>
      <c r="BP21" s="38"/>
      <c r="BQ21" s="39"/>
    </row>
    <row r="22" spans="9:10" ht="12.75">
      <c r="I22" s="44"/>
      <c r="J22" s="44"/>
    </row>
  </sheetData>
  <mergeCells count="75">
    <mergeCell ref="BH7:BL7"/>
    <mergeCell ref="BH8:BH9"/>
    <mergeCell ref="BI8:BJ8"/>
    <mergeCell ref="BK8:BL8"/>
    <mergeCell ref="E8:E9"/>
    <mergeCell ref="L8:L9"/>
    <mergeCell ref="M8:N8"/>
    <mergeCell ref="O8:P8"/>
    <mergeCell ref="H8:I8"/>
    <mergeCell ref="J8:K8"/>
    <mergeCell ref="Y8:Z8"/>
    <mergeCell ref="BC7:BG7"/>
    <mergeCell ref="BM7:BQ7"/>
    <mergeCell ref="AX7:BB7"/>
    <mergeCell ref="AA8:AA9"/>
    <mergeCell ref="AB8:AC8"/>
    <mergeCell ref="AD8:AE8"/>
    <mergeCell ref="AL8:AM8"/>
    <mergeCell ref="AN8:AN9"/>
    <mergeCell ref="AO8:AP8"/>
    <mergeCell ref="Q8:Q9"/>
    <mergeCell ref="R8:S8"/>
    <mergeCell ref="T8:U8"/>
    <mergeCell ref="W8:X8"/>
    <mergeCell ref="V8:V9"/>
    <mergeCell ref="A19:C19"/>
    <mergeCell ref="A16:C16"/>
    <mergeCell ref="A12:C12"/>
    <mergeCell ref="A13:C13"/>
    <mergeCell ref="A14:C14"/>
    <mergeCell ref="A17:C17"/>
    <mergeCell ref="A18:C18"/>
    <mergeCell ref="G7:K7"/>
    <mergeCell ref="AF11:AH11"/>
    <mergeCell ref="A15:C15"/>
    <mergeCell ref="A11:C11"/>
    <mergeCell ref="L7:P7"/>
    <mergeCell ref="Q7:U7"/>
    <mergeCell ref="V7:Z7"/>
    <mergeCell ref="AA7:AE7"/>
    <mergeCell ref="A10:C10"/>
    <mergeCell ref="A6:C9"/>
    <mergeCell ref="D6:F7"/>
    <mergeCell ref="AI7:AM7"/>
    <mergeCell ref="AN7:AR7"/>
    <mergeCell ref="AS7:AW7"/>
    <mergeCell ref="AF7:AH9"/>
    <mergeCell ref="G8:G9"/>
    <mergeCell ref="D8:D9"/>
    <mergeCell ref="AI8:AI9"/>
    <mergeCell ref="AJ8:AK8"/>
    <mergeCell ref="G6:BQ6"/>
    <mergeCell ref="AF19:AH19"/>
    <mergeCell ref="AF12:AH12"/>
    <mergeCell ref="AF13:AH13"/>
    <mergeCell ref="AF14:AH14"/>
    <mergeCell ref="AF15:AH15"/>
    <mergeCell ref="AF10:AH10"/>
    <mergeCell ref="AF16:AH16"/>
    <mergeCell ref="AF17:AH17"/>
    <mergeCell ref="AF18:AH18"/>
    <mergeCell ref="AQ8:AR8"/>
    <mergeCell ref="AS8:AS9"/>
    <mergeCell ref="AT8:AU8"/>
    <mergeCell ref="AV8:AW8"/>
    <mergeCell ref="A3:AR3"/>
    <mergeCell ref="BP8:BQ8"/>
    <mergeCell ref="BD8:BE8"/>
    <mergeCell ref="BF8:BG8"/>
    <mergeCell ref="BM8:BM9"/>
    <mergeCell ref="BN8:BO8"/>
    <mergeCell ref="AX8:AX9"/>
    <mergeCell ref="AY8:AZ8"/>
    <mergeCell ref="BA8:BB8"/>
    <mergeCell ref="BC8:BC9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5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2012-03-07T06:05:38Z</cp:lastPrinted>
  <dcterms:created xsi:type="dcterms:W3CDTF">2006-06-07T06:53:09Z</dcterms:created>
  <dcterms:modified xsi:type="dcterms:W3CDTF">2012-08-07T10:27:26Z</dcterms:modified>
  <cp:category/>
  <cp:version/>
  <cp:contentType/>
  <cp:contentStatus/>
</cp:coreProperties>
</file>