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19140" windowHeight="6525"/>
  </bookViews>
  <sheets>
    <sheet name="Перечень" sheetId="1" r:id="rId1"/>
    <sheet name="Реестр" sheetId="2" r:id="rId2"/>
    <sheet name="Лист1" sheetId="3" r:id="rId3"/>
  </sheets>
  <definedNames>
    <definedName name="_xlnm.Print_Area" localSheetId="0">Перечень!$A$2:$U$17</definedName>
    <definedName name="_xlnm.Print_Area" localSheetId="1">Реестр!$A$1:$P$17</definedName>
  </definedNames>
  <calcPr calcId="145621"/>
</workbook>
</file>

<file path=xl/calcChain.xml><?xml version="1.0" encoding="utf-8"?>
<calcChain xmlns="http://schemas.openxmlformats.org/spreadsheetml/2006/main">
  <c r="L19" i="1" l="1"/>
  <c r="M19" i="1"/>
  <c r="N19" i="1"/>
  <c r="O19" i="1"/>
  <c r="P19" i="1"/>
  <c r="L20" i="1"/>
  <c r="N20" i="1"/>
  <c r="O20" i="1"/>
  <c r="P20" i="1"/>
  <c r="L21" i="1"/>
  <c r="N18" i="3"/>
  <c r="N17" i="3"/>
  <c r="N16" i="3"/>
  <c r="N15" i="3"/>
  <c r="D23" i="3"/>
  <c r="D22" i="3"/>
  <c r="D21" i="3"/>
  <c r="D20" i="3"/>
  <c r="C6" i="3"/>
  <c r="C7" i="3"/>
  <c r="C8" i="3"/>
  <c r="C9" i="3"/>
  <c r="C10" i="3"/>
  <c r="C11" i="3"/>
  <c r="C12" i="3"/>
  <c r="C13" i="3"/>
  <c r="C14" i="3"/>
  <c r="C15" i="3"/>
  <c r="C5" i="3"/>
  <c r="D11" i="2" l="1"/>
  <c r="D12" i="2"/>
  <c r="D13" i="2"/>
  <c r="D14" i="2"/>
  <c r="D15" i="2"/>
  <c r="D16" i="2"/>
  <c r="D10" i="2"/>
  <c r="C10" i="2" s="1"/>
  <c r="Q16" i="1"/>
  <c r="M16" i="1" s="1"/>
  <c r="R16" i="1"/>
  <c r="R10" i="1"/>
  <c r="C11" i="2" l="1"/>
  <c r="C12" i="2"/>
  <c r="C13" i="2"/>
  <c r="C14" i="2"/>
  <c r="C15" i="2"/>
  <c r="C16" i="2"/>
  <c r="R11" i="1"/>
  <c r="R12" i="1"/>
  <c r="R13" i="1"/>
  <c r="R14" i="1"/>
  <c r="R15" i="1"/>
  <c r="D17" i="2" l="1"/>
  <c r="C17" i="2" s="1"/>
  <c r="Q12" i="1" l="1"/>
  <c r="M12" i="1" s="1"/>
  <c r="Q13" i="1"/>
  <c r="M13" i="1" s="1"/>
  <c r="Q14" i="1"/>
  <c r="M14" i="1" s="1"/>
  <c r="Q15" i="1"/>
  <c r="M15" i="1" s="1"/>
  <c r="Q11" i="1"/>
  <c r="M11" i="1" s="1"/>
  <c r="Q10" i="1"/>
  <c r="H17" i="1"/>
  <c r="H18" i="1" s="1"/>
  <c r="Q21" i="1" l="1"/>
  <c r="M10" i="1"/>
  <c r="M21" i="1" s="1"/>
  <c r="O11" i="1" l="1"/>
  <c r="O16" i="1"/>
  <c r="O15" i="1"/>
  <c r="P13" i="1"/>
  <c r="P16" i="1"/>
  <c r="N14" i="1"/>
  <c r="N16" i="1"/>
  <c r="P11" i="1"/>
  <c r="O14" i="1"/>
  <c r="N13" i="1"/>
  <c r="O12" i="1"/>
  <c r="P15" i="1"/>
  <c r="O13" i="1"/>
  <c r="N11" i="1"/>
  <c r="P14" i="1"/>
  <c r="N12" i="1"/>
  <c r="P12" i="1"/>
  <c r="N15" i="1"/>
  <c r="N10" i="1"/>
  <c r="N21" i="1" s="1"/>
  <c r="O10" i="1"/>
  <c r="O21" i="1" s="1"/>
  <c r="P10" i="1"/>
  <c r="P21" i="1" l="1"/>
  <c r="Q17" i="1"/>
  <c r="Q19" i="1" s="1"/>
  <c r="L17" i="1" l="1"/>
  <c r="R17" i="1" s="1"/>
</calcChain>
</file>

<file path=xl/sharedStrings.xml><?xml version="1.0" encoding="utf-8"?>
<sst xmlns="http://schemas.openxmlformats.org/spreadsheetml/2006/main" count="119" uniqueCount="74">
  <si>
    <t>N пп</t>
  </si>
  <si>
    <t>Адрес многоквартирного дома</t>
  </si>
  <si>
    <t>Год</t>
  </si>
  <si>
    <t>Материал стен</t>
  </si>
  <si>
    <t>Количество этажей в многоквартирном доме</t>
  </si>
  <si>
    <t>Количество подъездов в многоквартирном доме</t>
  </si>
  <si>
    <t>Площадь помещений многоквартирного дома</t>
  </si>
  <si>
    <t>Вид ремонта общего имущества в многоквартирном доме</t>
  </si>
  <si>
    <t>Стоимость капитального ремонта общего имущества в многоквартирном доме</t>
  </si>
  <si>
    <t>Способ формирования фонда капитального ремонта</t>
  </si>
  <si>
    <t>Минимальный размер фонда капитального ремонта (для домов, выбравших спецсчет)</t>
  </si>
  <si>
    <t>ввода в эксплуатацию многоквартирного дома</t>
  </si>
  <si>
    <t>завершения последнего капи-тального ремонта в многоквартирном доме</t>
  </si>
  <si>
    <t>всего</t>
  </si>
  <si>
    <t>в том числе жилых помещений, находящихся в собственности граждан</t>
  </si>
  <si>
    <t>за счет средств государственной корпорации - Фонда содействия реформированию жилищно-коммунального хозяйства</t>
  </si>
  <si>
    <t>за счет средств государственной и муниципальной поддержки</t>
  </si>
  <si>
    <t>за счет средств собственников помещений в многоквартирном доме</t>
  </si>
  <si>
    <t>за счет средств республиканского бюджета Чувашской Республики</t>
  </si>
  <si>
    <t>за счет средств местного бюджета</t>
  </si>
  <si>
    <t>кв. метров</t>
  </si>
  <si>
    <t>чел.</t>
  </si>
  <si>
    <t>рублей</t>
  </si>
  <si>
    <t>рублей/кв. м</t>
  </si>
  <si>
    <t>Чувашской Республики, в отношении которых планируется</t>
  </si>
  <si>
    <t>проведение капитального ремонта общего имущества</t>
  </si>
  <si>
    <t>Стоимость капитального ремонта общего имущества в многоквартирном доме - всего</t>
  </si>
  <si>
    <t>Ремонт внутридомовых инженерных систем</t>
  </si>
  <si>
    <t>Замена коллективных (обще домовых) ПУ и УУ</t>
  </si>
  <si>
    <t>Ремонт крыши</t>
  </si>
  <si>
    <t>Ремонт или замена лифтового оборудования, признанного непригодным для эксплуатации, ремонт лифтовых шахт</t>
  </si>
  <si>
    <t>Ремонт подвальных помещений, относящихся к общему имуществу в многоквартирном доме</t>
  </si>
  <si>
    <t>Утепление и ремонт фасадов многоквартирного дома</t>
  </si>
  <si>
    <t>Ремонт фундамента многоквартирного дома</t>
  </si>
  <si>
    <t>Энергетическое обследование многоквартирного дома</t>
  </si>
  <si>
    <t>улица, N дома</t>
  </si>
  <si>
    <t>ед.</t>
  </si>
  <si>
    <t>куб. метров</t>
  </si>
  <si>
    <t xml:space="preserve">п. Урмары ул. Ленина д.47 </t>
  </si>
  <si>
    <t xml:space="preserve">п. Урмары ул.Ленина д.49  </t>
  </si>
  <si>
    <t xml:space="preserve">ст. Шоркистры ул.Заводская  д.33 </t>
  </si>
  <si>
    <t xml:space="preserve">п. Урмары ул.Заводская  д.34 </t>
  </si>
  <si>
    <t xml:space="preserve">п. Урмары ул.Механизаторов д.2 </t>
  </si>
  <si>
    <t>система электроснабжения</t>
  </si>
  <si>
    <t>система вентиляции</t>
  </si>
  <si>
    <t>п. Урмары ул.Чапаева  д.1</t>
  </si>
  <si>
    <t xml:space="preserve"> система вентиляции, система электроснабжения</t>
  </si>
  <si>
    <t xml:space="preserve"> -</t>
  </si>
  <si>
    <t>кирпич</t>
  </si>
  <si>
    <t>ст. Шоркистры, ул.Заводская  д.32</t>
  </si>
  <si>
    <t>Итого по Урмарскому району</t>
  </si>
  <si>
    <t>финансирование</t>
  </si>
  <si>
    <t>остаток</t>
  </si>
  <si>
    <t>ст. Шоркистры ул.Заводская  д.32</t>
  </si>
  <si>
    <t>№п/п</t>
  </si>
  <si>
    <t>Итого Урмарский район</t>
  </si>
  <si>
    <t>проверка суммы</t>
  </si>
  <si>
    <t>система канализации и водоотведения</t>
  </si>
  <si>
    <t xml:space="preserve">Таблица №2.  </t>
  </si>
  <si>
    <t xml:space="preserve">Реестр многоквартирных домов, расположенных </t>
  </si>
  <si>
    <t xml:space="preserve">на территории   Урмарского  района </t>
  </si>
  <si>
    <t>Перечень многоквартирных домов, расположенных на территории Урмарского района 
Чувашской Республики, в отношении которых планируется проведение капитального ремонта общего имущества</t>
  </si>
  <si>
    <t>Таблица №1.</t>
  </si>
  <si>
    <t>Удельная стоимость капитального ремонта одного квадратного метра общей площади помещений многоквартирного дома</t>
  </si>
  <si>
    <t>Предельная стоимость проведения капитального ремонта одного квадратного метра общей площади помещений в многоквартирном доме</t>
  </si>
  <si>
    <t>на счете регионального оператора</t>
  </si>
  <si>
    <t>Количество жителей, зарегистрированных в многоквартирном доме на дату утверждения Республиканской программы капитального ремонта общего имущества в многоквартирных домах, расположенных на территории Чувашской Республики, на 2014 - 2043 годы</t>
  </si>
  <si>
    <t>ф</t>
  </si>
  <si>
    <t>р</t>
  </si>
  <si>
    <t>м</t>
  </si>
  <si>
    <t>с</t>
  </si>
  <si>
    <t>КРАТКОСРОЧНЫЙ ПЛАН
 КАПИТАЛЬНОГО РЕМОНТА ОБЩЕГО ИМУЩЕСТВА В МНОГОКВАРТИРНЫХ ДОМАХ, РАСПОЛОЖЕННЫХ НА ТЕРРИТОРИИ УРМАРСКОГО РАЙОНА ЧУВАШСКОЙ РЕСПУБЛИКИ НА 2014 ГОД</t>
  </si>
  <si>
    <t>Приложение                                                               Утверждено постановлением                      администрации Урмарского района от                05.09.2014    № 530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</si>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</sst>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-* #,##0_р_._-;\-* #,##0_р_._-;_-* &quot;-&quot;??_р_._-;_-@_-"/>
    <numFmt numFmtId="166" formatCode="0.00000"/>
    <numFmt numFmtId="167" formatCode="0.0"/>
    <numFmt numFmtId="168" formatCode="_-* #,##0.0_р_._-;\-* #,##0.0_р_._-;_-* &quot;-&quot;??_р_._-;_-@_-"/>
    <numFmt numFmtId="169" formatCode="_-* #,##0_р_._-;\-* #,##0_р_._-;_-* &quot;-&quot;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2" fillId="0" borderId="12" xfId="0" applyFont="1" applyBorder="1" applyAlignment="1">
      <alignment wrapText="1"/>
    </xf>
    <xf numFmtId="0" fontId="2" fillId="0" borderId="5" xfId="0" applyFont="1" applyBorder="1"/>
    <xf numFmtId="165" fontId="2" fillId="0" borderId="5" xfId="1" applyNumberFormat="1" applyFont="1" applyBorder="1"/>
    <xf numFmtId="0" fontId="2" fillId="0" borderId="13" xfId="0" applyFont="1" applyBorder="1" applyAlignment="1">
      <alignment wrapText="1"/>
    </xf>
    <xf numFmtId="0" fontId="2" fillId="0" borderId="9" xfId="0" applyFont="1" applyBorder="1"/>
    <xf numFmtId="0" fontId="2" fillId="0" borderId="14" xfId="0" applyFont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165" fontId="3" fillId="0" borderId="7" xfId="1" applyNumberFormat="1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168" fontId="3" fillId="0" borderId="7" xfId="1" applyNumberFormat="1" applyFont="1" applyBorder="1" applyAlignment="1">
      <alignment horizontal="center"/>
    </xf>
    <xf numFmtId="165" fontId="3" fillId="0" borderId="7" xfId="1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2" fillId="0" borderId="9" xfId="1" applyNumberFormat="1" applyFont="1" applyBorder="1" applyAlignment="1">
      <alignment horizontal="center"/>
    </xf>
    <xf numFmtId="0" fontId="2" fillId="2" borderId="4" xfId="0" applyFont="1" applyFill="1" applyBorder="1" applyAlignment="1">
      <alignment wrapText="1"/>
    </xf>
    <xf numFmtId="165" fontId="2" fillId="0" borderId="5" xfId="0" applyNumberFormat="1" applyFont="1" applyBorder="1"/>
    <xf numFmtId="165" fontId="3" fillId="0" borderId="11" xfId="1" applyNumberFormat="1" applyFont="1" applyBorder="1"/>
    <xf numFmtId="165" fontId="2" fillId="0" borderId="10" xfId="0" applyNumberFormat="1" applyFont="1" applyBorder="1"/>
    <xf numFmtId="165" fontId="3" fillId="0" borderId="3" xfId="0" applyNumberFormat="1" applyFont="1" applyBorder="1"/>
    <xf numFmtId="168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169" fontId="2" fillId="0" borderId="4" xfId="0" applyNumberFormat="1" applyFont="1" applyBorder="1" applyAlignment="1">
      <alignment horizontal="center"/>
    </xf>
    <xf numFmtId="169" fontId="2" fillId="0" borderId="9" xfId="0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vertical="center" wrapText="1"/>
    </xf>
    <xf numFmtId="164" fontId="0" fillId="0" borderId="0" xfId="1" applyFont="1"/>
    <xf numFmtId="0" fontId="2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4" xfId="0" applyFont="1" applyBorder="1" applyAlignment="1">
      <alignment horizontal="left" textRotation="90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view="pageBreakPreview" zoomScale="70" zoomScaleNormal="85" zoomScaleSheetLayoutView="70" workbookViewId="0">
      <selection activeCell="C13" sqref="C13"/>
    </sheetView>
  </sheetViews>
  <sheetFormatPr defaultColWidth="8.7109375" defaultRowHeight="15.75" x14ac:dyDescent="0.25"/>
  <cols>
    <col min="1" max="1" width="2.5703125" style="1" customWidth="1"/>
    <col min="2" max="2" width="17.7109375" style="1" customWidth="1"/>
    <col min="3" max="3" width="6.85546875" style="1" customWidth="1"/>
    <col min="4" max="4" width="5.85546875" style="1" customWidth="1"/>
    <col min="5" max="5" width="7.140625" style="1" customWidth="1"/>
    <col min="6" max="7" width="4.85546875" style="1" customWidth="1"/>
    <col min="8" max="8" width="11.42578125" style="14" customWidth="1"/>
    <col min="9" max="9" width="7.140625" style="1" customWidth="1"/>
    <col min="10" max="10" width="5.140625" style="1" customWidth="1"/>
    <col min="11" max="11" width="17.85546875" style="1" customWidth="1"/>
    <col min="12" max="12" width="13" style="14" customWidth="1"/>
    <col min="13" max="13" width="1.140625" style="14" hidden="1" customWidth="1"/>
    <col min="14" max="14" width="12.140625" style="14" customWidth="1"/>
    <col min="15" max="16" width="12.5703125" style="14" customWidth="1"/>
    <col min="17" max="17" width="10.42578125" style="14" customWidth="1"/>
    <col min="18" max="18" width="8.7109375" style="14" customWidth="1"/>
    <col min="19" max="19" width="7.140625" style="14" customWidth="1"/>
    <col min="20" max="20" width="15.140625" style="1" customWidth="1"/>
    <col min="21" max="21" width="7.5703125" style="1" customWidth="1"/>
    <col min="22" max="16384" width="8.7109375" style="1"/>
  </cols>
  <sheetData>
    <row r="1" spans="1:21" ht="39" customHeight="1" x14ac:dyDescent="0.25"/>
    <row r="2" spans="1:21" ht="139.5" customHeight="1" x14ac:dyDescent="0.25">
      <c r="E2" s="33"/>
      <c r="F2" s="33"/>
      <c r="G2" s="33"/>
      <c r="H2" s="53" t="s">
        <v>71</v>
      </c>
      <c r="I2" s="53"/>
      <c r="J2" s="53"/>
      <c r="K2" s="53"/>
      <c r="L2" s="53"/>
      <c r="M2" s="53"/>
      <c r="N2" s="53"/>
      <c r="O2" s="53"/>
      <c r="Q2" s="48" t="s">
        <v>72</v>
      </c>
      <c r="R2" s="48"/>
      <c r="S2" s="48"/>
      <c r="T2" s="48"/>
      <c r="U2" s="48"/>
    </row>
    <row r="3" spans="1:21" ht="17.100000000000001" customHeight="1" x14ac:dyDescent="0.25">
      <c r="E3" s="33"/>
      <c r="F3" s="33"/>
      <c r="G3" s="33"/>
      <c r="H3" s="37"/>
      <c r="I3" s="37"/>
      <c r="J3" s="37"/>
      <c r="K3" s="37"/>
      <c r="L3" s="37"/>
      <c r="M3" s="37"/>
      <c r="N3" s="37"/>
      <c r="O3" s="37"/>
      <c r="U3" s="34" t="s">
        <v>62</v>
      </c>
    </row>
    <row r="4" spans="1:21" ht="60.95" customHeight="1" x14ac:dyDescent="0.25">
      <c r="P4" s="56" t="s">
        <v>61</v>
      </c>
      <c r="Q4" s="56"/>
      <c r="R4" s="56"/>
      <c r="S4" s="56"/>
      <c r="T4" s="56"/>
      <c r="U4" s="56"/>
    </row>
    <row r="5" spans="1:21" ht="57.6" customHeight="1" x14ac:dyDescent="0.25">
      <c r="A5" s="51" t="s">
        <v>0</v>
      </c>
      <c r="B5" s="51" t="s">
        <v>1</v>
      </c>
      <c r="C5" s="51" t="s">
        <v>2</v>
      </c>
      <c r="D5" s="51"/>
      <c r="E5" s="52" t="s">
        <v>3</v>
      </c>
      <c r="F5" s="52" t="s">
        <v>4</v>
      </c>
      <c r="G5" s="52" t="s">
        <v>5</v>
      </c>
      <c r="H5" s="51" t="s">
        <v>6</v>
      </c>
      <c r="I5" s="51"/>
      <c r="J5" s="52" t="s">
        <v>66</v>
      </c>
      <c r="K5" s="52" t="s">
        <v>7</v>
      </c>
      <c r="L5" s="55" t="s">
        <v>8</v>
      </c>
      <c r="M5" s="55"/>
      <c r="N5" s="55"/>
      <c r="O5" s="55"/>
      <c r="P5" s="55"/>
      <c r="Q5" s="55"/>
      <c r="R5" s="57" t="s">
        <v>63</v>
      </c>
      <c r="S5" s="54" t="s">
        <v>64</v>
      </c>
      <c r="T5" s="52" t="s">
        <v>9</v>
      </c>
      <c r="U5" s="52" t="s">
        <v>10</v>
      </c>
    </row>
    <row r="6" spans="1:21" ht="72" customHeight="1" x14ac:dyDescent="0.25">
      <c r="A6" s="51"/>
      <c r="B6" s="51"/>
      <c r="C6" s="52" t="s">
        <v>11</v>
      </c>
      <c r="D6" s="52" t="s">
        <v>12</v>
      </c>
      <c r="E6" s="52"/>
      <c r="F6" s="52"/>
      <c r="G6" s="52"/>
      <c r="H6" s="55" t="s">
        <v>13</v>
      </c>
      <c r="I6" s="52" t="s">
        <v>14</v>
      </c>
      <c r="J6" s="52"/>
      <c r="K6" s="52"/>
      <c r="L6" s="55" t="s">
        <v>13</v>
      </c>
      <c r="M6" s="45"/>
      <c r="N6" s="54" t="s">
        <v>15</v>
      </c>
      <c r="O6" s="55" t="s">
        <v>16</v>
      </c>
      <c r="P6" s="55"/>
      <c r="Q6" s="54" t="s">
        <v>17</v>
      </c>
      <c r="R6" s="57"/>
      <c r="S6" s="54"/>
      <c r="T6" s="52"/>
      <c r="U6" s="52"/>
    </row>
    <row r="7" spans="1:21" ht="125.1" customHeight="1" x14ac:dyDescent="0.25">
      <c r="A7" s="51"/>
      <c r="B7" s="51"/>
      <c r="C7" s="52"/>
      <c r="D7" s="52"/>
      <c r="E7" s="52"/>
      <c r="F7" s="52"/>
      <c r="G7" s="52"/>
      <c r="H7" s="55"/>
      <c r="I7" s="52"/>
      <c r="J7" s="52"/>
      <c r="K7" s="52"/>
      <c r="L7" s="55"/>
      <c r="M7" s="45"/>
      <c r="N7" s="54"/>
      <c r="O7" s="45" t="s">
        <v>18</v>
      </c>
      <c r="P7" s="45" t="s">
        <v>19</v>
      </c>
      <c r="Q7" s="54"/>
      <c r="R7" s="57"/>
      <c r="S7" s="54"/>
      <c r="T7" s="52"/>
      <c r="U7" s="52"/>
    </row>
    <row r="8" spans="1:21" ht="43.5" customHeight="1" x14ac:dyDescent="0.25">
      <c r="A8" s="51"/>
      <c r="B8" s="51"/>
      <c r="C8" s="52"/>
      <c r="D8" s="52"/>
      <c r="E8" s="52"/>
      <c r="F8" s="52"/>
      <c r="G8" s="52"/>
      <c r="H8" s="45" t="s">
        <v>20</v>
      </c>
      <c r="I8" s="43" t="s">
        <v>20</v>
      </c>
      <c r="J8" s="43" t="s">
        <v>21</v>
      </c>
      <c r="K8" s="43"/>
      <c r="L8" s="45" t="s">
        <v>22</v>
      </c>
      <c r="M8" s="45"/>
      <c r="N8" s="45" t="s">
        <v>22</v>
      </c>
      <c r="O8" s="45" t="s">
        <v>22</v>
      </c>
      <c r="P8" s="45" t="s">
        <v>22</v>
      </c>
      <c r="Q8" s="45" t="s">
        <v>22</v>
      </c>
      <c r="R8" s="45" t="s">
        <v>23</v>
      </c>
      <c r="S8" s="45" t="s">
        <v>23</v>
      </c>
      <c r="T8" s="46"/>
      <c r="U8" s="43" t="s">
        <v>22</v>
      </c>
    </row>
    <row r="9" spans="1:21" s="14" customFormat="1" ht="14.1" customHeight="1" x14ac:dyDescent="0.2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/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</row>
    <row r="10" spans="1:21" ht="45.95" customHeight="1" x14ac:dyDescent="0.25">
      <c r="A10" s="4">
        <v>1</v>
      </c>
      <c r="B10" s="3" t="s">
        <v>38</v>
      </c>
      <c r="C10" s="4">
        <v>1959</v>
      </c>
      <c r="D10" s="4">
        <v>2009</v>
      </c>
      <c r="E10" s="4" t="s">
        <v>48</v>
      </c>
      <c r="F10" s="4">
        <v>2</v>
      </c>
      <c r="G10" s="4">
        <v>1</v>
      </c>
      <c r="H10" s="16">
        <v>229</v>
      </c>
      <c r="I10" s="4">
        <v>204.8</v>
      </c>
      <c r="J10" s="4">
        <v>13</v>
      </c>
      <c r="K10" s="3" t="s">
        <v>44</v>
      </c>
      <c r="L10" s="25">
        <v>61554</v>
      </c>
      <c r="M10" s="25">
        <f>L10-Q10</f>
        <v>60363.199999999997</v>
      </c>
      <c r="N10" s="25">
        <f>$M10*$N20</f>
        <v>30392.585670496392</v>
      </c>
      <c r="O10" s="25">
        <f>$M10*O20</f>
        <v>20462.472351297452</v>
      </c>
      <c r="P10" s="25">
        <f>$M10*P20</f>
        <v>9508.1419782061494</v>
      </c>
      <c r="Q10" s="25">
        <f>H10*5.2</f>
        <v>1190.8</v>
      </c>
      <c r="R10" s="38">
        <f>L10/H10</f>
        <v>268.7947598253275</v>
      </c>
      <c r="S10" s="15"/>
      <c r="T10" s="3" t="s">
        <v>65</v>
      </c>
      <c r="U10" s="44">
        <v>5.2</v>
      </c>
    </row>
    <row r="11" spans="1:21" ht="45.95" customHeight="1" x14ac:dyDescent="0.25">
      <c r="A11" s="4">
        <v>2</v>
      </c>
      <c r="B11" s="3" t="s">
        <v>39</v>
      </c>
      <c r="C11" s="4">
        <v>1962</v>
      </c>
      <c r="D11" s="4">
        <v>2009</v>
      </c>
      <c r="E11" s="4" t="s">
        <v>48</v>
      </c>
      <c r="F11" s="4">
        <v>2</v>
      </c>
      <c r="G11" s="4">
        <v>1</v>
      </c>
      <c r="H11" s="15">
        <v>231.4</v>
      </c>
      <c r="I11" s="4">
        <v>231.4</v>
      </c>
      <c r="J11" s="4">
        <v>31</v>
      </c>
      <c r="K11" s="3" t="s">
        <v>43</v>
      </c>
      <c r="L11" s="25">
        <v>63746</v>
      </c>
      <c r="M11" s="25">
        <f t="shared" ref="M11:M16" si="0">L11-Q11</f>
        <v>62542.720000000001</v>
      </c>
      <c r="N11" s="25">
        <f>M11*N20</f>
        <v>31489.963680949124</v>
      </c>
      <c r="O11" s="25">
        <f>M11*O20</f>
        <v>21201.306073484149</v>
      </c>
      <c r="P11" s="25">
        <f>M11*P20</f>
        <v>9851.4502455667243</v>
      </c>
      <c r="Q11" s="25">
        <f>H11*5.2</f>
        <v>1203.28</v>
      </c>
      <c r="R11" s="38">
        <f t="shared" ref="R11:R16" si="1">L11/H11</f>
        <v>275.47968885047538</v>
      </c>
      <c r="S11" s="15"/>
      <c r="T11" s="3" t="s">
        <v>65</v>
      </c>
      <c r="U11" s="44">
        <v>5.2</v>
      </c>
    </row>
    <row r="12" spans="1:21" ht="45.95" customHeight="1" x14ac:dyDescent="0.25">
      <c r="A12" s="4">
        <v>3</v>
      </c>
      <c r="B12" s="3" t="s">
        <v>41</v>
      </c>
      <c r="C12" s="4">
        <v>1963</v>
      </c>
      <c r="D12" s="4">
        <v>2011</v>
      </c>
      <c r="E12" s="4" t="s">
        <v>48</v>
      </c>
      <c r="F12" s="4">
        <v>2</v>
      </c>
      <c r="G12" s="4">
        <v>2</v>
      </c>
      <c r="H12" s="15">
        <v>388.4</v>
      </c>
      <c r="I12" s="4">
        <v>388.4</v>
      </c>
      <c r="J12" s="4">
        <v>20</v>
      </c>
      <c r="K12" s="3" t="s">
        <v>57</v>
      </c>
      <c r="L12" s="25">
        <v>183610</v>
      </c>
      <c r="M12" s="25">
        <f t="shared" si="0"/>
        <v>181590.32</v>
      </c>
      <c r="N12" s="25">
        <f>M12*N20</f>
        <v>91429.867162987633</v>
      </c>
      <c r="O12" s="25">
        <f>M12*O20</f>
        <v>61557.155721751951</v>
      </c>
      <c r="P12" s="25">
        <f>M12*P20</f>
        <v>28603.297115260419</v>
      </c>
      <c r="Q12" s="25">
        <f t="shared" ref="Q12:Q16" si="2">H12*5.2</f>
        <v>2019.68</v>
      </c>
      <c r="R12" s="38">
        <f t="shared" si="1"/>
        <v>472.73429454170963</v>
      </c>
      <c r="S12" s="15"/>
      <c r="T12" s="3" t="s">
        <v>65</v>
      </c>
      <c r="U12" s="44">
        <v>5.2</v>
      </c>
    </row>
    <row r="13" spans="1:21" ht="45.95" customHeight="1" x14ac:dyDescent="0.25">
      <c r="A13" s="4">
        <v>4</v>
      </c>
      <c r="B13" s="3" t="s">
        <v>42</v>
      </c>
      <c r="C13" s="4" t="s">
        <v>73</v>
      </c>
      <c r="D13" s="4" t="s">
        <v>47</v>
      </c>
      <c r="E13" s="4" t="s">
        <v>48</v>
      </c>
      <c r="F13" s="4">
        <v>2</v>
      </c>
      <c r="G13" s="4">
        <v>2</v>
      </c>
      <c r="H13" s="15">
        <v>364.3</v>
      </c>
      <c r="I13" s="4">
        <v>223.9</v>
      </c>
      <c r="J13" s="4">
        <v>13</v>
      </c>
      <c r="K13" s="3" t="s">
        <v>43</v>
      </c>
      <c r="L13" s="25">
        <v>88120</v>
      </c>
      <c r="M13" s="25">
        <f t="shared" si="0"/>
        <v>86225.64</v>
      </c>
      <c r="N13" s="25">
        <f>M13*N20</f>
        <v>43414.201876199084</v>
      </c>
      <c r="O13" s="25">
        <f>M13*O20</f>
        <v>29229.55997152119</v>
      </c>
      <c r="P13" s="25">
        <f>M13*P20</f>
        <v>13581.878152279722</v>
      </c>
      <c r="Q13" s="25">
        <f t="shared" si="2"/>
        <v>1894.3600000000001</v>
      </c>
      <c r="R13" s="38">
        <f t="shared" si="1"/>
        <v>241.88855339006312</v>
      </c>
      <c r="S13" s="15"/>
      <c r="T13" s="3" t="s">
        <v>65</v>
      </c>
      <c r="U13" s="44">
        <v>5.2</v>
      </c>
    </row>
    <row r="14" spans="1:21" ht="45.95" customHeight="1" x14ac:dyDescent="0.25">
      <c r="A14" s="4">
        <v>5</v>
      </c>
      <c r="B14" s="3" t="s">
        <v>45</v>
      </c>
      <c r="C14" s="4">
        <v>1963</v>
      </c>
      <c r="D14" s="4">
        <v>2009</v>
      </c>
      <c r="E14" s="4" t="s">
        <v>48</v>
      </c>
      <c r="F14" s="4">
        <v>2</v>
      </c>
      <c r="G14" s="4">
        <v>3</v>
      </c>
      <c r="H14" s="15">
        <v>514.79999999999995</v>
      </c>
      <c r="I14" s="4">
        <v>473.6</v>
      </c>
      <c r="J14" s="4">
        <v>19</v>
      </c>
      <c r="K14" s="3" t="s">
        <v>43</v>
      </c>
      <c r="L14" s="25">
        <v>68843</v>
      </c>
      <c r="M14" s="25">
        <f t="shared" si="0"/>
        <v>66166.039999999994</v>
      </c>
      <c r="N14" s="25">
        <f>M14*N20</f>
        <v>33314.288161951168</v>
      </c>
      <c r="O14" s="25">
        <f>M14*O20</f>
        <v>22429.572390046276</v>
      </c>
      <c r="P14" s="25">
        <f>M14*P20</f>
        <v>10422.179448002544</v>
      </c>
      <c r="Q14" s="25">
        <f t="shared" si="2"/>
        <v>2676.96</v>
      </c>
      <c r="R14" s="38">
        <f t="shared" si="1"/>
        <v>133.72766122766123</v>
      </c>
      <c r="S14" s="15"/>
      <c r="T14" s="3" t="s">
        <v>65</v>
      </c>
      <c r="U14" s="44">
        <v>5.2</v>
      </c>
    </row>
    <row r="15" spans="1:21" ht="63" customHeight="1" x14ac:dyDescent="0.25">
      <c r="A15" s="4">
        <v>6</v>
      </c>
      <c r="B15" s="27" t="s">
        <v>49</v>
      </c>
      <c r="C15" s="4">
        <v>1959</v>
      </c>
      <c r="D15" s="4" t="s">
        <v>47</v>
      </c>
      <c r="E15" s="4" t="s">
        <v>48</v>
      </c>
      <c r="F15" s="4">
        <v>2</v>
      </c>
      <c r="G15" s="4">
        <v>1</v>
      </c>
      <c r="H15" s="16">
        <v>247</v>
      </c>
      <c r="I15" s="4">
        <v>50.83</v>
      </c>
      <c r="J15" s="1">
        <v>18</v>
      </c>
      <c r="K15" s="3" t="s">
        <v>46</v>
      </c>
      <c r="L15" s="25">
        <v>90302</v>
      </c>
      <c r="M15" s="25">
        <f t="shared" si="0"/>
        <v>89017.600000000006</v>
      </c>
      <c r="N15" s="25">
        <f>M15*N20</f>
        <v>44819.940529693253</v>
      </c>
      <c r="O15" s="25">
        <f>M15*O20</f>
        <v>30176.004234017688</v>
      </c>
      <c r="P15" s="25">
        <f>M15*P20</f>
        <v>14021.65523628906</v>
      </c>
      <c r="Q15" s="25">
        <f t="shared" si="2"/>
        <v>1284.4000000000001</v>
      </c>
      <c r="R15" s="38">
        <f t="shared" si="1"/>
        <v>365.59514170040484</v>
      </c>
      <c r="S15" s="15"/>
      <c r="T15" s="3" t="s">
        <v>65</v>
      </c>
      <c r="U15" s="44">
        <v>5.2</v>
      </c>
    </row>
    <row r="16" spans="1:21" ht="71.45" customHeight="1" thickBot="1" x14ac:dyDescent="0.3">
      <c r="A16" s="9">
        <v>7</v>
      </c>
      <c r="B16" s="17" t="s">
        <v>40</v>
      </c>
      <c r="C16" s="9">
        <v>1961</v>
      </c>
      <c r="D16" s="9" t="s">
        <v>47</v>
      </c>
      <c r="E16" s="9" t="s">
        <v>48</v>
      </c>
      <c r="F16" s="9">
        <v>2</v>
      </c>
      <c r="G16" s="9">
        <v>1</v>
      </c>
      <c r="H16" s="18">
        <v>259.5</v>
      </c>
      <c r="I16" s="9">
        <v>0</v>
      </c>
      <c r="J16" s="9">
        <v>16</v>
      </c>
      <c r="K16" s="17" t="s">
        <v>46</v>
      </c>
      <c r="L16" s="26">
        <v>90302</v>
      </c>
      <c r="M16" s="26">
        <f t="shared" si="0"/>
        <v>88952.6</v>
      </c>
      <c r="N16" s="26">
        <f>M16*N20</f>
        <v>44787.213337155714</v>
      </c>
      <c r="O16" s="26">
        <f>M16*O20</f>
        <v>30153.969936584246</v>
      </c>
      <c r="P16" s="26">
        <f>M16*P20</f>
        <v>14011.416726260046</v>
      </c>
      <c r="Q16" s="26">
        <f t="shared" si="2"/>
        <v>1349.4</v>
      </c>
      <c r="R16" s="39">
        <f t="shared" si="1"/>
        <v>347.9845857418112</v>
      </c>
      <c r="S16" s="18"/>
      <c r="T16" s="3" t="s">
        <v>65</v>
      </c>
      <c r="U16" s="44">
        <v>5.2</v>
      </c>
    </row>
    <row r="17" spans="1:21" s="35" customFormat="1" ht="15.6" customHeight="1" thickBot="1" x14ac:dyDescent="0.3">
      <c r="A17" s="49" t="s">
        <v>50</v>
      </c>
      <c r="B17" s="50"/>
      <c r="C17" s="50"/>
      <c r="D17" s="50"/>
      <c r="E17" s="50"/>
      <c r="F17" s="50"/>
      <c r="G17" s="50"/>
      <c r="H17" s="19">
        <f t="shared" ref="H17" si="3">SUM(H10:H16)</f>
        <v>2234.3999999999996</v>
      </c>
      <c r="I17" s="13"/>
      <c r="J17" s="13"/>
      <c r="K17" s="13"/>
      <c r="L17" s="20">
        <f>M17+Q17</f>
        <v>646476.88</v>
      </c>
      <c r="M17" s="20">
        <v>634858</v>
      </c>
      <c r="N17" s="20">
        <v>319648</v>
      </c>
      <c r="O17" s="20">
        <v>215210</v>
      </c>
      <c r="P17" s="20">
        <v>100000</v>
      </c>
      <c r="Q17" s="20">
        <f>SUM(Q10:Q16)</f>
        <v>11618.880000000001</v>
      </c>
      <c r="R17" s="40">
        <f>L17/H18</f>
        <v>289.3290726817043</v>
      </c>
      <c r="S17" s="41"/>
      <c r="T17" s="11"/>
      <c r="U17" s="12"/>
    </row>
    <row r="18" spans="1:21" ht="0.95" customHeight="1" x14ac:dyDescent="0.25">
      <c r="H18" s="32">
        <f>H17</f>
        <v>2234.3999999999996</v>
      </c>
      <c r="K18" s="21" t="s">
        <v>51</v>
      </c>
      <c r="L18" s="1"/>
      <c r="M18" s="1"/>
      <c r="N18" s="1"/>
      <c r="O18" s="1"/>
      <c r="P18" s="1"/>
      <c r="Q18" s="1"/>
      <c r="R18" s="1"/>
    </row>
    <row r="19" spans="1:21" ht="15.6" hidden="1" x14ac:dyDescent="0.35">
      <c r="K19" s="21" t="s">
        <v>52</v>
      </c>
      <c r="L19" s="22" t="e">
        <f>M17-#REF!</f>
        <v>#REF!</v>
      </c>
      <c r="M19" s="22" t="e">
        <f>M17-#REF!</f>
        <v>#REF!</v>
      </c>
      <c r="N19" s="22" t="e">
        <f>N17-#REF!</f>
        <v>#REF!</v>
      </c>
      <c r="O19" s="22" t="e">
        <f>O17-#REF!</f>
        <v>#REF!</v>
      </c>
      <c r="P19" s="22" t="e">
        <f>P17-#REF!</f>
        <v>#REF!</v>
      </c>
      <c r="Q19" s="22" t="e">
        <f>Q17-#REF!</f>
        <v>#REF!</v>
      </c>
    </row>
    <row r="20" spans="1:21" ht="15.6" hidden="1" x14ac:dyDescent="0.35">
      <c r="L20" s="23">
        <f>SUM(N20:P20)</f>
        <v>1</v>
      </c>
      <c r="M20" s="23"/>
      <c r="N20" s="24">
        <f>N17/M17</f>
        <v>0.50349526980836656</v>
      </c>
      <c r="O20" s="24">
        <f>O17/M17</f>
        <v>0.33898919128372013</v>
      </c>
      <c r="P20" s="24">
        <f>P17/M17</f>
        <v>0.15751553890791326</v>
      </c>
    </row>
    <row r="21" spans="1:21" ht="15.6" hidden="1" x14ac:dyDescent="0.35">
      <c r="K21" s="1" t="s">
        <v>56</v>
      </c>
      <c r="L21" s="22">
        <f t="shared" ref="L21:Q21" si="4">SUM(L10:L16)</f>
        <v>646477</v>
      </c>
      <c r="M21" s="22">
        <f t="shared" si="4"/>
        <v>634858.12</v>
      </c>
      <c r="N21" s="22">
        <f t="shared" si="4"/>
        <v>319648.06041943235</v>
      </c>
      <c r="O21" s="22">
        <f t="shared" si="4"/>
        <v>215210.04067870294</v>
      </c>
      <c r="P21" s="22">
        <f t="shared" si="4"/>
        <v>100000.01890186468</v>
      </c>
      <c r="Q21" s="22">
        <f t="shared" si="4"/>
        <v>11618.880000000001</v>
      </c>
    </row>
    <row r="22" spans="1:21" ht="15.6" hidden="1" x14ac:dyDescent="0.35"/>
    <row r="23" spans="1:21" ht="15.6" hidden="1" x14ac:dyDescent="0.35"/>
  </sheetData>
  <mergeCells count="26">
    <mergeCell ref="P4:U4"/>
    <mergeCell ref="R5:R7"/>
    <mergeCell ref="S5:S7"/>
    <mergeCell ref="H6:H7"/>
    <mergeCell ref="I6:I7"/>
    <mergeCell ref="L6:L7"/>
    <mergeCell ref="J5:J7"/>
    <mergeCell ref="K5:K7"/>
    <mergeCell ref="L5:Q5"/>
    <mergeCell ref="Q6:Q7"/>
    <mergeCell ref="Q2:U2"/>
    <mergeCell ref="A17:G17"/>
    <mergeCell ref="A5:A8"/>
    <mergeCell ref="B5:B8"/>
    <mergeCell ref="C5:D5"/>
    <mergeCell ref="E5:E8"/>
    <mergeCell ref="F5:F8"/>
    <mergeCell ref="C6:C8"/>
    <mergeCell ref="D6:D8"/>
    <mergeCell ref="G5:G8"/>
    <mergeCell ref="H2:O2"/>
    <mergeCell ref="T5:T7"/>
    <mergeCell ref="U5:U7"/>
    <mergeCell ref="N6:N7"/>
    <mergeCell ref="O6:P6"/>
    <mergeCell ref="H5:I5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"/>
  <sheetViews>
    <sheetView view="pageBreakPreview" topLeftCell="A7" zoomScale="85" zoomScaleNormal="100" zoomScaleSheetLayoutView="85" workbookViewId="0">
      <selection activeCell="B7" sqref="B7"/>
    </sheetView>
  </sheetViews>
  <sheetFormatPr defaultColWidth="8.7109375" defaultRowHeight="15.75" x14ac:dyDescent="0.25"/>
  <cols>
    <col min="1" max="1" width="3.5703125" style="1" customWidth="1"/>
    <col min="2" max="2" width="31.140625" style="1" customWidth="1"/>
    <col min="3" max="3" width="12.7109375" style="1" customWidth="1"/>
    <col min="4" max="4" width="17.7109375" style="1" customWidth="1"/>
    <col min="5" max="5" width="8.7109375" style="1"/>
    <col min="6" max="7" width="6" style="1" customWidth="1"/>
    <col min="8" max="9" width="8.7109375" style="1"/>
    <col min="10" max="15" width="6" style="1" customWidth="1"/>
    <col min="16" max="16384" width="8.7109375" style="1"/>
  </cols>
  <sheetData>
    <row r="2" spans="1:16" x14ac:dyDescent="0.25">
      <c r="P2" s="36" t="s">
        <v>58</v>
      </c>
    </row>
    <row r="3" spans="1:16" x14ac:dyDescent="0.25">
      <c r="P3" s="36" t="s">
        <v>59</v>
      </c>
    </row>
    <row r="4" spans="1:16" x14ac:dyDescent="0.25">
      <c r="P4" s="36" t="s">
        <v>60</v>
      </c>
    </row>
    <row r="5" spans="1:16" x14ac:dyDescent="0.25">
      <c r="P5" s="36" t="s">
        <v>24</v>
      </c>
    </row>
    <row r="6" spans="1:16" x14ac:dyDescent="0.25">
      <c r="B6" s="2"/>
      <c r="P6" s="36" t="s">
        <v>25</v>
      </c>
    </row>
    <row r="7" spans="1:16" ht="155.1" customHeight="1" x14ac:dyDescent="0.25">
      <c r="A7" s="3" t="s">
        <v>54</v>
      </c>
      <c r="B7" s="42" t="s">
        <v>1</v>
      </c>
      <c r="C7" s="42" t="s">
        <v>26</v>
      </c>
      <c r="D7" s="42" t="s">
        <v>27</v>
      </c>
      <c r="E7" s="42" t="s">
        <v>28</v>
      </c>
      <c r="F7" s="51" t="s">
        <v>29</v>
      </c>
      <c r="G7" s="51"/>
      <c r="H7" s="51" t="s">
        <v>30</v>
      </c>
      <c r="I7" s="51"/>
      <c r="J7" s="51" t="s">
        <v>31</v>
      </c>
      <c r="K7" s="51"/>
      <c r="L7" s="51" t="s">
        <v>32</v>
      </c>
      <c r="M7" s="51"/>
      <c r="N7" s="51" t="s">
        <v>33</v>
      </c>
      <c r="O7" s="51"/>
      <c r="P7" s="42" t="s">
        <v>34</v>
      </c>
    </row>
    <row r="8" spans="1:16" ht="47.25" x14ac:dyDescent="0.25">
      <c r="A8" s="4"/>
      <c r="B8" s="42" t="s">
        <v>35</v>
      </c>
      <c r="C8" s="42" t="s">
        <v>22</v>
      </c>
      <c r="D8" s="42" t="s">
        <v>22</v>
      </c>
      <c r="E8" s="42" t="s">
        <v>22</v>
      </c>
      <c r="F8" s="42" t="s">
        <v>20</v>
      </c>
      <c r="G8" s="42" t="s">
        <v>22</v>
      </c>
      <c r="H8" s="42" t="s">
        <v>36</v>
      </c>
      <c r="I8" s="42" t="s">
        <v>22</v>
      </c>
      <c r="J8" s="42" t="s">
        <v>20</v>
      </c>
      <c r="K8" s="42" t="s">
        <v>22</v>
      </c>
      <c r="L8" s="42" t="s">
        <v>20</v>
      </c>
      <c r="M8" s="42" t="s">
        <v>22</v>
      </c>
      <c r="N8" s="42" t="s">
        <v>37</v>
      </c>
      <c r="O8" s="42" t="s">
        <v>22</v>
      </c>
      <c r="P8" s="42" t="s">
        <v>22</v>
      </c>
    </row>
    <row r="9" spans="1:16" ht="15.6" x14ac:dyDescent="0.35">
      <c r="A9" s="4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  <c r="N9" s="42">
        <v>13</v>
      </c>
      <c r="O9" s="42">
        <v>14</v>
      </c>
      <c r="P9" s="42">
        <v>15</v>
      </c>
    </row>
    <row r="10" spans="1:16" ht="20.100000000000001" customHeight="1" x14ac:dyDescent="0.25">
      <c r="A10" s="6">
        <v>1</v>
      </c>
      <c r="B10" s="5" t="s">
        <v>38</v>
      </c>
      <c r="C10" s="28">
        <f>SUM(D10:P10)</f>
        <v>61554</v>
      </c>
      <c r="D10" s="7">
        <f>Перечень!L10</f>
        <v>61554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20.100000000000001" customHeight="1" x14ac:dyDescent="0.25">
      <c r="A11" s="4">
        <v>2</v>
      </c>
      <c r="B11" s="8" t="s">
        <v>39</v>
      </c>
      <c r="C11" s="28">
        <f t="shared" ref="C11:C16" si="0">SUM(D11:P11)</f>
        <v>63746</v>
      </c>
      <c r="D11" s="7">
        <f>Перечень!L11</f>
        <v>63746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0.100000000000001" customHeight="1" x14ac:dyDescent="0.25">
      <c r="A12" s="4">
        <v>3</v>
      </c>
      <c r="B12" s="8" t="s">
        <v>41</v>
      </c>
      <c r="C12" s="28">
        <f t="shared" si="0"/>
        <v>183610</v>
      </c>
      <c r="D12" s="7">
        <f>Перечень!L12</f>
        <v>183610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20.100000000000001" customHeight="1" x14ac:dyDescent="0.25">
      <c r="A13" s="4">
        <v>4</v>
      </c>
      <c r="B13" s="8" t="s">
        <v>42</v>
      </c>
      <c r="C13" s="28">
        <f t="shared" si="0"/>
        <v>88120</v>
      </c>
      <c r="D13" s="7">
        <f>Перечень!L13</f>
        <v>88120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>
        <v>5</v>
      </c>
      <c r="B14" s="8" t="s">
        <v>45</v>
      </c>
      <c r="C14" s="28">
        <f t="shared" si="0"/>
        <v>68843</v>
      </c>
      <c r="D14" s="7">
        <f>Перечень!L14</f>
        <v>68843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35.1" customHeight="1" x14ac:dyDescent="0.25">
      <c r="A15" s="4">
        <v>6</v>
      </c>
      <c r="B15" s="8" t="s">
        <v>53</v>
      </c>
      <c r="C15" s="28">
        <f t="shared" si="0"/>
        <v>90302</v>
      </c>
      <c r="D15" s="7">
        <f>Перечень!L15</f>
        <v>90302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35.1" customHeight="1" thickBot="1" x14ac:dyDescent="0.3">
      <c r="A16" s="9">
        <v>7</v>
      </c>
      <c r="B16" s="10" t="s">
        <v>40</v>
      </c>
      <c r="C16" s="30">
        <f t="shared" si="0"/>
        <v>90302</v>
      </c>
      <c r="D16" s="7">
        <f>Перечень!L16</f>
        <v>90302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6.5" thickBot="1" x14ac:dyDescent="0.3">
      <c r="A17" s="58" t="s">
        <v>55</v>
      </c>
      <c r="B17" s="59"/>
      <c r="C17" s="31">
        <f>SUM(D17:P17)</f>
        <v>646480</v>
      </c>
      <c r="D17" s="29">
        <f>SUM(D9:D16)</f>
        <v>646480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</row>
  </sheetData>
  <mergeCells count="6">
    <mergeCell ref="N7:O7"/>
    <mergeCell ref="A17:B17"/>
    <mergeCell ref="F7:G7"/>
    <mergeCell ref="H7:I7"/>
    <mergeCell ref="J7:K7"/>
    <mergeCell ref="L7:M7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topLeftCell="A7" workbookViewId="0">
      <selection activeCell="N18" sqref="N18"/>
    </sheetView>
  </sheetViews>
  <sheetFormatPr defaultRowHeight="15" x14ac:dyDescent="0.25"/>
  <cols>
    <col min="12" max="12" width="12.5703125" bestFit="1" customWidth="1"/>
  </cols>
  <sheetData>
    <row r="2" spans="2:14" ht="14.45" x14ac:dyDescent="0.35">
      <c r="C2">
        <v>5.2</v>
      </c>
    </row>
    <row r="5" spans="2:14" ht="14.45" x14ac:dyDescent="0.35">
      <c r="B5">
        <v>626.74</v>
      </c>
      <c r="C5">
        <f>B5*5.2</f>
        <v>3259.0480000000002</v>
      </c>
      <c r="E5">
        <v>187631.4</v>
      </c>
    </row>
    <row r="6" spans="2:14" ht="14.45" x14ac:dyDescent="0.35">
      <c r="B6">
        <v>2677.97</v>
      </c>
      <c r="C6">
        <f t="shared" ref="C6:C15" si="0">B6*5.2</f>
        <v>13925.444</v>
      </c>
      <c r="E6">
        <v>801722</v>
      </c>
    </row>
    <row r="7" spans="2:14" ht="14.45" x14ac:dyDescent="0.35">
      <c r="B7">
        <v>270.75</v>
      </c>
      <c r="C7">
        <f t="shared" si="0"/>
        <v>1407.9</v>
      </c>
      <c r="E7">
        <v>81056.259999999995</v>
      </c>
    </row>
    <row r="8" spans="2:14" ht="14.45" x14ac:dyDescent="0.35">
      <c r="B8">
        <v>571.70000000000005</v>
      </c>
      <c r="C8">
        <f t="shared" si="0"/>
        <v>2972.84</v>
      </c>
      <c r="E8">
        <v>171153.7</v>
      </c>
    </row>
    <row r="9" spans="2:14" ht="14.45" x14ac:dyDescent="0.35">
      <c r="B9">
        <v>704.86</v>
      </c>
      <c r="C9">
        <f t="shared" si="0"/>
        <v>3665.2720000000004</v>
      </c>
      <c r="E9">
        <v>211018.71</v>
      </c>
    </row>
    <row r="10" spans="2:14" ht="14.45" x14ac:dyDescent="0.35">
      <c r="B10">
        <v>571.70000000000005</v>
      </c>
      <c r="C10">
        <f t="shared" si="0"/>
        <v>2972.84</v>
      </c>
      <c r="E10">
        <v>171153.7</v>
      </c>
    </row>
    <row r="11" spans="2:14" ht="14.45" x14ac:dyDescent="0.35">
      <c r="B11">
        <v>293.92</v>
      </c>
      <c r="C11">
        <f t="shared" si="0"/>
        <v>1528.3840000000002</v>
      </c>
      <c r="E11">
        <v>87992.82</v>
      </c>
    </row>
    <row r="12" spans="2:14" ht="14.45" x14ac:dyDescent="0.35">
      <c r="B12">
        <v>306.32</v>
      </c>
      <c r="C12">
        <f t="shared" si="0"/>
        <v>1592.864</v>
      </c>
      <c r="E12">
        <v>91705.09</v>
      </c>
    </row>
    <row r="13" spans="2:14" ht="14.45" x14ac:dyDescent="0.35">
      <c r="B13">
        <v>287.47000000000003</v>
      </c>
      <c r="C13">
        <f t="shared" si="0"/>
        <v>1494.8440000000003</v>
      </c>
      <c r="E13">
        <v>86061.84</v>
      </c>
    </row>
    <row r="14" spans="2:14" ht="14.45" x14ac:dyDescent="0.35">
      <c r="B14">
        <v>291.81</v>
      </c>
      <c r="C14">
        <f t="shared" si="0"/>
        <v>1517.412</v>
      </c>
      <c r="E14">
        <v>87361.13</v>
      </c>
      <c r="L14" s="47">
        <v>913465.92</v>
      </c>
    </row>
    <row r="15" spans="2:14" ht="14.45" x14ac:dyDescent="0.35">
      <c r="B15">
        <v>6603.24</v>
      </c>
      <c r="C15">
        <f t="shared" si="0"/>
        <v>34336.847999999998</v>
      </c>
      <c r="E15">
        <v>1976856.65</v>
      </c>
      <c r="L15" s="47">
        <v>137891</v>
      </c>
      <c r="N15">
        <f>L15/L14</f>
        <v>0.15095363382576987</v>
      </c>
    </row>
    <row r="16" spans="2:14" ht="14.45" x14ac:dyDescent="0.35">
      <c r="L16" s="47">
        <v>92838</v>
      </c>
      <c r="N16">
        <f>L16/L14</f>
        <v>0.10163269145279114</v>
      </c>
    </row>
    <row r="17" spans="2:14" ht="14.45" x14ac:dyDescent="0.35">
      <c r="L17" s="47">
        <v>515000</v>
      </c>
      <c r="N17">
        <f>L17/L14</f>
        <v>0.56378676940678862</v>
      </c>
    </row>
    <row r="18" spans="2:14" ht="14.45" x14ac:dyDescent="0.35">
      <c r="L18" s="47">
        <v>167736.92000000001</v>
      </c>
      <c r="N18">
        <f>L18/L14</f>
        <v>0.1836269053146504</v>
      </c>
    </row>
    <row r="19" spans="2:14" ht="14.45" x14ac:dyDescent="0.35">
      <c r="B19">
        <v>574931</v>
      </c>
    </row>
    <row r="20" spans="2:14" x14ac:dyDescent="0.25">
      <c r="B20">
        <v>189766.04</v>
      </c>
      <c r="C20" t="s">
        <v>67</v>
      </c>
      <c r="D20">
        <f>B20/B19</f>
        <v>0.33006750375262423</v>
      </c>
    </row>
    <row r="21" spans="2:14" x14ac:dyDescent="0.25">
      <c r="B21">
        <v>127764.04</v>
      </c>
      <c r="C21" t="s">
        <v>68</v>
      </c>
      <c r="D21">
        <f>B21/B19</f>
        <v>0.22222499743447474</v>
      </c>
    </row>
    <row r="22" spans="2:14" x14ac:dyDescent="0.25">
      <c r="B22">
        <v>114214.43</v>
      </c>
      <c r="C22" t="s">
        <v>69</v>
      </c>
      <c r="D22">
        <f>B22/B19</f>
        <v>0.19865763021997421</v>
      </c>
    </row>
    <row r="23" spans="2:14" x14ac:dyDescent="0.25">
      <c r="B23">
        <v>187631.4</v>
      </c>
      <c r="C23" t="s">
        <v>70</v>
      </c>
      <c r="D23">
        <f>B23/B19</f>
        <v>0.32635464081776766</v>
      </c>
    </row>
    <row r="24" spans="2:14" ht="14.45" x14ac:dyDescent="0.35">
      <c r="B24">
        <v>917.34</v>
      </c>
    </row>
    <row r="26" spans="2:14" x14ac:dyDescent="0.25">
      <c r="B26" t="s">
        <v>65</v>
      </c>
    </row>
    <row r="27" spans="2:14" x14ac:dyDescent="0.25">
      <c r="B27">
        <v>5.2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Перечень</vt:lpstr>
      <vt:lpstr>Реестр</vt:lpstr>
      <vt:lpstr>Лист1</vt:lpstr>
      <vt:lpstr>Перечень!Область_печати</vt:lpstr>
      <vt:lpstr>Реестр!Область_печати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строительства</dc:creator>
  <cp:lastModifiedBy>info</cp:lastModifiedBy>
  <cp:lastPrinted>2014-09-08T07:07:56Z</cp:lastPrinted>
  <dcterms:created xsi:type="dcterms:W3CDTF">2014-08-07T12:32:22Z</dcterms:created>
  <dcterms:modified xsi:type="dcterms:W3CDTF">2014-09-09T12:15:34Z</dcterms:modified>
</cp:coreProperties>
</file>