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65" windowWidth="20730" windowHeight="93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Лист1!$A$1:$P$119</definedName>
  </definedNames>
  <calcPr calcId="145621"/>
</workbook>
</file>

<file path=xl/calcChain.xml><?xml version="1.0" encoding="utf-8"?>
<calcChain xmlns="http://schemas.openxmlformats.org/spreadsheetml/2006/main">
  <c r="P9" i="1" l="1"/>
  <c r="O99" i="1" l="1"/>
  <c r="N99" i="1"/>
  <c r="M99" i="1"/>
  <c r="J99" i="1"/>
  <c r="I99" i="1"/>
  <c r="H99" i="1"/>
  <c r="G99" i="1"/>
  <c r="L102" i="1"/>
  <c r="F102" i="1"/>
  <c r="K102" i="1" s="1"/>
  <c r="O93" i="1"/>
  <c r="O92" i="1" s="1"/>
  <c r="N93" i="1"/>
  <c r="N92" i="1" s="1"/>
  <c r="M93" i="1"/>
  <c r="M92" i="1" s="1"/>
  <c r="J93" i="1"/>
  <c r="J92" i="1" s="1"/>
  <c r="I93" i="1"/>
  <c r="I92" i="1" s="1"/>
  <c r="H93" i="1"/>
  <c r="H92" i="1" s="1"/>
  <c r="G93" i="1"/>
  <c r="G92" i="1" s="1"/>
  <c r="L96" i="1"/>
  <c r="F96" i="1"/>
  <c r="K96" i="1" s="1"/>
  <c r="F97" i="1"/>
  <c r="K97" i="1" s="1"/>
  <c r="L97" i="1"/>
  <c r="O82" i="1"/>
  <c r="N82" i="1"/>
  <c r="M82" i="1"/>
  <c r="J82" i="1"/>
  <c r="I82" i="1"/>
  <c r="H82" i="1"/>
  <c r="G82" i="1"/>
  <c r="H87" i="1"/>
  <c r="O87" i="1"/>
  <c r="N87" i="1"/>
  <c r="M87" i="1"/>
  <c r="J87" i="1"/>
  <c r="I87" i="1"/>
  <c r="G87" i="1"/>
  <c r="H55" i="1"/>
  <c r="O55" i="1"/>
  <c r="N55" i="1"/>
  <c r="M55" i="1"/>
  <c r="J55" i="1"/>
  <c r="I55" i="1"/>
  <c r="G55" i="1"/>
  <c r="O46" i="1"/>
  <c r="O45" i="1" s="1"/>
  <c r="N46" i="1"/>
  <c r="N45" i="1" s="1"/>
  <c r="M46" i="1"/>
  <c r="M45" i="1" s="1"/>
  <c r="J46" i="1"/>
  <c r="J45" i="1" s="1"/>
  <c r="I46" i="1"/>
  <c r="I45" i="1" s="1"/>
  <c r="H46" i="1"/>
  <c r="H45" i="1" s="1"/>
  <c r="G46" i="1"/>
  <c r="G45" i="1" s="1"/>
  <c r="H37" i="1"/>
  <c r="O37" i="1"/>
  <c r="N37" i="1"/>
  <c r="M37" i="1"/>
  <c r="J37" i="1"/>
  <c r="I37" i="1"/>
  <c r="G37" i="1"/>
  <c r="L41" i="1"/>
  <c r="F41" i="1"/>
  <c r="O32" i="1"/>
  <c r="N32" i="1"/>
  <c r="M32" i="1"/>
  <c r="J32" i="1"/>
  <c r="I32" i="1"/>
  <c r="G32" i="1"/>
  <c r="H32" i="1"/>
  <c r="G30" i="1"/>
  <c r="G29" i="1" s="1"/>
  <c r="N21" i="1"/>
  <c r="O21" i="1"/>
  <c r="M21" i="1"/>
  <c r="J21" i="1"/>
  <c r="I21" i="1"/>
  <c r="H21" i="1"/>
  <c r="G21" i="1"/>
  <c r="L26" i="1"/>
  <c r="F26" i="1"/>
  <c r="K26" i="1" s="1"/>
  <c r="F20" i="1"/>
  <c r="K20" i="1" s="1"/>
  <c r="F19" i="1"/>
  <c r="O17" i="1"/>
  <c r="N17" i="1"/>
  <c r="M17" i="1"/>
  <c r="J17" i="1"/>
  <c r="I17" i="1"/>
  <c r="H17" i="1"/>
  <c r="G17" i="1"/>
  <c r="L20" i="1"/>
  <c r="P20" i="1" l="1"/>
  <c r="P102" i="1"/>
  <c r="P96" i="1"/>
  <c r="P97" i="1"/>
  <c r="L93" i="1"/>
  <c r="F93" i="1"/>
  <c r="K93" i="1" s="1"/>
  <c r="P41" i="1"/>
  <c r="L17" i="1"/>
  <c r="K41" i="1"/>
  <c r="P26" i="1"/>
  <c r="F17" i="1"/>
  <c r="P93" i="1" l="1"/>
  <c r="F99" i="1" l="1"/>
  <c r="L60" i="1"/>
  <c r="I115" i="1" l="1"/>
  <c r="N54" i="1" l="1"/>
  <c r="N52" i="1" s="1"/>
  <c r="H54" i="1"/>
  <c r="H52" i="1" s="1"/>
  <c r="J54" i="1"/>
  <c r="J52" i="1" s="1"/>
  <c r="F58" i="1"/>
  <c r="K58" i="1" s="1"/>
  <c r="L46" i="1"/>
  <c r="F47" i="1"/>
  <c r="K47" i="1" s="1"/>
  <c r="O107" i="1"/>
  <c r="N107" i="1"/>
  <c r="M107" i="1"/>
  <c r="H107" i="1"/>
  <c r="I107" i="1"/>
  <c r="J107" i="1"/>
  <c r="G107" i="1"/>
  <c r="H111" i="1"/>
  <c r="L110" i="1"/>
  <c r="F110" i="1"/>
  <c r="K110" i="1" s="1"/>
  <c r="O111" i="1"/>
  <c r="N111" i="1"/>
  <c r="M111" i="1"/>
  <c r="M106" i="1" s="1"/>
  <c r="I111" i="1"/>
  <c r="J111" i="1"/>
  <c r="G111" i="1"/>
  <c r="F111" i="1" s="1"/>
  <c r="F113" i="1"/>
  <c r="K113" i="1" s="1"/>
  <c r="L113" i="1"/>
  <c r="O115" i="1"/>
  <c r="O114" i="1" s="1"/>
  <c r="N115" i="1"/>
  <c r="N114" i="1" s="1"/>
  <c r="M115" i="1"/>
  <c r="M114" i="1" s="1"/>
  <c r="H115" i="1"/>
  <c r="H114" i="1" s="1"/>
  <c r="I114" i="1"/>
  <c r="J115" i="1"/>
  <c r="G115" i="1"/>
  <c r="G114" i="1" s="1"/>
  <c r="F119" i="1"/>
  <c r="K119" i="1" s="1"/>
  <c r="L119" i="1"/>
  <c r="L117" i="1"/>
  <c r="F117" i="1"/>
  <c r="J98" i="1"/>
  <c r="L92" i="1"/>
  <c r="F92" i="1"/>
  <c r="G98" i="1"/>
  <c r="O98" i="1"/>
  <c r="M98" i="1"/>
  <c r="H98" i="1"/>
  <c r="I98" i="1"/>
  <c r="J81" i="1"/>
  <c r="J77" i="1"/>
  <c r="F103" i="1"/>
  <c r="K103" i="1" s="1"/>
  <c r="L103" i="1"/>
  <c r="L99" i="1" s="1"/>
  <c r="F80" i="1"/>
  <c r="K80" i="1" s="1"/>
  <c r="O66" i="1"/>
  <c r="O65" i="1" s="1"/>
  <c r="N66" i="1"/>
  <c r="N65" i="1" s="1"/>
  <c r="M66" i="1"/>
  <c r="M65" i="1" s="1"/>
  <c r="J66" i="1"/>
  <c r="H66" i="1"/>
  <c r="H65" i="1" s="1"/>
  <c r="I66" i="1"/>
  <c r="G66" i="1"/>
  <c r="G65" i="1" s="1"/>
  <c r="L69" i="1"/>
  <c r="F69" i="1"/>
  <c r="K69" i="1" s="1"/>
  <c r="H71" i="1"/>
  <c r="J71" i="1"/>
  <c r="J70" i="1" s="1"/>
  <c r="M71" i="1"/>
  <c r="M70" i="1" s="1"/>
  <c r="N71" i="1"/>
  <c r="N70" i="1" s="1"/>
  <c r="O71" i="1"/>
  <c r="O70" i="1" s="1"/>
  <c r="I71" i="1"/>
  <c r="I70" i="1" s="1"/>
  <c r="G71" i="1"/>
  <c r="G70" i="1" s="1"/>
  <c r="F73" i="1"/>
  <c r="K73" i="1" s="1"/>
  <c r="L73" i="1"/>
  <c r="L75" i="1"/>
  <c r="F75" i="1"/>
  <c r="K75" i="1" s="1"/>
  <c r="J76" i="1"/>
  <c r="M77" i="1"/>
  <c r="M76" i="1" s="1"/>
  <c r="O77" i="1"/>
  <c r="N77" i="1"/>
  <c r="N76" i="1" s="1"/>
  <c r="H77" i="1"/>
  <c r="H76" i="1" s="1"/>
  <c r="I77" i="1"/>
  <c r="I76" i="1" s="1"/>
  <c r="G77" i="1"/>
  <c r="M81" i="1"/>
  <c r="O81" i="1"/>
  <c r="N81" i="1"/>
  <c r="H81" i="1"/>
  <c r="I81" i="1"/>
  <c r="F84" i="1"/>
  <c r="K84" i="1" s="1"/>
  <c r="O86" i="1"/>
  <c r="N86" i="1"/>
  <c r="M86" i="1"/>
  <c r="G86" i="1"/>
  <c r="H86" i="1"/>
  <c r="I86" i="1"/>
  <c r="J86" i="1"/>
  <c r="F87" i="1"/>
  <c r="F89" i="1"/>
  <c r="L80" i="1"/>
  <c r="L84" i="1"/>
  <c r="L85" i="1"/>
  <c r="F85" i="1"/>
  <c r="L89" i="1"/>
  <c r="F90" i="1"/>
  <c r="K90" i="1" s="1"/>
  <c r="L90" i="1"/>
  <c r="F62" i="1"/>
  <c r="K62" i="1" s="1"/>
  <c r="M54" i="1"/>
  <c r="O54" i="1"/>
  <c r="O52" i="1" s="1"/>
  <c r="I54" i="1"/>
  <c r="I52" i="1" s="1"/>
  <c r="G54" i="1"/>
  <c r="G52" i="1" s="1"/>
  <c r="F55" i="1"/>
  <c r="L57" i="1"/>
  <c r="F57" i="1"/>
  <c r="L58" i="1"/>
  <c r="F60" i="1"/>
  <c r="P60" i="1" s="1"/>
  <c r="L62" i="1"/>
  <c r="P62" i="1" s="1"/>
  <c r="L47" i="1"/>
  <c r="P47" i="1" s="1"/>
  <c r="J49" i="1"/>
  <c r="J48" i="1" s="1"/>
  <c r="N49" i="1"/>
  <c r="N48" i="1" s="1"/>
  <c r="M49" i="1"/>
  <c r="M48" i="1" s="1"/>
  <c r="O49" i="1"/>
  <c r="H49" i="1"/>
  <c r="I49" i="1"/>
  <c r="I48" i="1" s="1"/>
  <c r="G49" i="1"/>
  <c r="O48" i="1"/>
  <c r="H48" i="1"/>
  <c r="H42" i="1" s="1"/>
  <c r="L51" i="1"/>
  <c r="F51" i="1"/>
  <c r="K51" i="1" s="1"/>
  <c r="J36" i="1"/>
  <c r="O36" i="1"/>
  <c r="H36" i="1"/>
  <c r="M36" i="1"/>
  <c r="N36" i="1"/>
  <c r="J30" i="1"/>
  <c r="J29" i="1" s="1"/>
  <c r="O30" i="1"/>
  <c r="O29" i="1" s="1"/>
  <c r="I30" i="1"/>
  <c r="I29" i="1" s="1"/>
  <c r="N30" i="1"/>
  <c r="M30" i="1"/>
  <c r="M29" i="1" s="1"/>
  <c r="M27" i="1" s="1"/>
  <c r="H30" i="1"/>
  <c r="L35" i="1"/>
  <c r="F35" i="1"/>
  <c r="K35" i="1" s="1"/>
  <c r="L37" i="1"/>
  <c r="G36" i="1"/>
  <c r="G27" i="1" s="1"/>
  <c r="F39" i="1"/>
  <c r="L39" i="1"/>
  <c r="K19" i="1"/>
  <c r="I16" i="1"/>
  <c r="I14" i="1" s="1"/>
  <c r="G16" i="1"/>
  <c r="G14" i="1" s="1"/>
  <c r="L25" i="1"/>
  <c r="F25" i="1"/>
  <c r="F23" i="1"/>
  <c r="L23" i="1"/>
  <c r="L21" i="1"/>
  <c r="L19" i="1"/>
  <c r="P80" i="1" l="1"/>
  <c r="K92" i="1"/>
  <c r="P92" i="1"/>
  <c r="H63" i="1"/>
  <c r="J63" i="1"/>
  <c r="I63" i="1"/>
  <c r="N63" i="1"/>
  <c r="M63" i="1"/>
  <c r="L107" i="1"/>
  <c r="F49" i="1"/>
  <c r="F107" i="1"/>
  <c r="K107" i="1" s="1"/>
  <c r="P58" i="1"/>
  <c r="L55" i="1"/>
  <c r="P110" i="1"/>
  <c r="P75" i="1"/>
  <c r="P35" i="1"/>
  <c r="G48" i="1"/>
  <c r="F48" i="1" s="1"/>
  <c r="P39" i="1"/>
  <c r="G91" i="1"/>
  <c r="G106" i="1"/>
  <c r="P51" i="1"/>
  <c r="F77" i="1"/>
  <c r="K77" i="1" s="1"/>
  <c r="M91" i="1"/>
  <c r="L66" i="1"/>
  <c r="P103" i="1"/>
  <c r="O106" i="1"/>
  <c r="I106" i="1"/>
  <c r="I104" i="1" s="1"/>
  <c r="O16" i="1"/>
  <c r="O14" i="1" s="1"/>
  <c r="P117" i="1"/>
  <c r="N106" i="1"/>
  <c r="L106" i="1" s="1"/>
  <c r="L36" i="1"/>
  <c r="M16" i="1"/>
  <c r="M14" i="1" s="1"/>
  <c r="P23" i="1"/>
  <c r="N16" i="1"/>
  <c r="N14" i="1" s="1"/>
  <c r="H106" i="1"/>
  <c r="P17" i="1"/>
  <c r="P25" i="1"/>
  <c r="I36" i="1"/>
  <c r="F36" i="1" s="1"/>
  <c r="F37" i="1"/>
  <c r="P37" i="1" s="1"/>
  <c r="G42" i="1"/>
  <c r="F82" i="1"/>
  <c r="G81" i="1"/>
  <c r="O76" i="1"/>
  <c r="L77" i="1"/>
  <c r="G76" i="1"/>
  <c r="I65" i="1"/>
  <c r="F65" i="1" s="1"/>
  <c r="F66" i="1"/>
  <c r="P66" i="1" s="1"/>
  <c r="K111" i="1"/>
  <c r="G104" i="1"/>
  <c r="O104" i="1"/>
  <c r="K37" i="1"/>
  <c r="K48" i="1"/>
  <c r="I42" i="1"/>
  <c r="M42" i="1"/>
  <c r="O42" i="1"/>
  <c r="I91" i="1"/>
  <c r="J16" i="1"/>
  <c r="J14" i="1" s="1"/>
  <c r="O27" i="1"/>
  <c r="L48" i="1"/>
  <c r="P48" i="1" s="1"/>
  <c r="F86" i="1"/>
  <c r="K86" i="1" s="1"/>
  <c r="F81" i="1"/>
  <c r="F98" i="1"/>
  <c r="K98" i="1" s="1"/>
  <c r="O91" i="1"/>
  <c r="L114" i="1"/>
  <c r="P113" i="1"/>
  <c r="J106" i="1"/>
  <c r="J91" i="1"/>
  <c r="L115" i="1"/>
  <c r="L87" i="1"/>
  <c r="K60" i="1"/>
  <c r="P69" i="1"/>
  <c r="F21" i="1"/>
  <c r="P21" i="1" s="1"/>
  <c r="K117" i="1"/>
  <c r="F115" i="1"/>
  <c r="K115" i="1" s="1"/>
  <c r="P119" i="1"/>
  <c r="F114" i="1"/>
  <c r="L71" i="1"/>
  <c r="L70" i="1"/>
  <c r="F71" i="1"/>
  <c r="P71" i="1" s="1"/>
  <c r="J114" i="1"/>
  <c r="L86" i="1"/>
  <c r="K87" i="1"/>
  <c r="L65" i="1"/>
  <c r="P65" i="1" s="1"/>
  <c r="J65" i="1"/>
  <c r="K49" i="1"/>
  <c r="J42" i="1"/>
  <c r="L32" i="1"/>
  <c r="J27" i="1"/>
  <c r="M104" i="1"/>
  <c r="L111" i="1"/>
  <c r="P111" i="1" s="1"/>
  <c r="N98" i="1"/>
  <c r="N91" i="1" s="1"/>
  <c r="P99" i="1"/>
  <c r="P89" i="1"/>
  <c r="L81" i="1"/>
  <c r="P81" i="1" s="1"/>
  <c r="P85" i="1"/>
  <c r="L82" i="1"/>
  <c r="P82" i="1" s="1"/>
  <c r="P57" i="1"/>
  <c r="L49" i="1"/>
  <c r="P49" i="1" s="1"/>
  <c r="N42" i="1"/>
  <c r="N29" i="1"/>
  <c r="L30" i="1"/>
  <c r="K99" i="1"/>
  <c r="H91" i="1"/>
  <c r="P90" i="1"/>
  <c r="P87" i="1"/>
  <c r="K89" i="1"/>
  <c r="K85" i="1"/>
  <c r="K81" i="1"/>
  <c r="K82" i="1"/>
  <c r="P84" i="1"/>
  <c r="K71" i="1"/>
  <c r="P73" i="1"/>
  <c r="H70" i="1"/>
  <c r="P55" i="1"/>
  <c r="F54" i="1"/>
  <c r="K55" i="1"/>
  <c r="K57" i="1"/>
  <c r="M44" i="1"/>
  <c r="O44" i="1"/>
  <c r="G44" i="1"/>
  <c r="H44" i="1"/>
  <c r="F45" i="1"/>
  <c r="F46" i="1"/>
  <c r="H29" i="1"/>
  <c r="F30" i="1"/>
  <c r="F32" i="1"/>
  <c r="K25" i="1"/>
  <c r="K21" i="1"/>
  <c r="K23" i="1"/>
  <c r="H16" i="1"/>
  <c r="K17" i="1"/>
  <c r="P19" i="1"/>
  <c r="M52" i="1"/>
  <c r="L52" i="1" s="1"/>
  <c r="L54" i="1"/>
  <c r="F52" i="1"/>
  <c r="P77" i="1" l="1"/>
  <c r="P107" i="1"/>
  <c r="F76" i="1"/>
  <c r="G63" i="1"/>
  <c r="F63" i="1" s="1"/>
  <c r="L76" i="1"/>
  <c r="O63" i="1"/>
  <c r="N104" i="1"/>
  <c r="L104" i="1" s="1"/>
  <c r="F106" i="1"/>
  <c r="P106" i="1" s="1"/>
  <c r="F42" i="1"/>
  <c r="I44" i="1"/>
  <c r="P86" i="1"/>
  <c r="K66" i="1"/>
  <c r="H104" i="1"/>
  <c r="F104" i="1" s="1"/>
  <c r="F16" i="1"/>
  <c r="H14" i="1"/>
  <c r="F91" i="1"/>
  <c r="L91" i="1"/>
  <c r="F44" i="1"/>
  <c r="P115" i="1"/>
  <c r="P114" i="1"/>
  <c r="G7" i="1"/>
  <c r="L63" i="1"/>
  <c r="L42" i="1"/>
  <c r="L45" i="1"/>
  <c r="P45" i="1" s="1"/>
  <c r="P36" i="1"/>
  <c r="K36" i="1"/>
  <c r="P76" i="1"/>
  <c r="K76" i="1"/>
  <c r="N44" i="1"/>
  <c r="L44" i="1" s="1"/>
  <c r="P44" i="1" s="1"/>
  <c r="I27" i="1"/>
  <c r="J7" i="1"/>
  <c r="K114" i="1"/>
  <c r="J104" i="1"/>
  <c r="K65" i="1"/>
  <c r="J44" i="1"/>
  <c r="L98" i="1"/>
  <c r="P98" i="1" s="1"/>
  <c r="L29" i="1"/>
  <c r="N27" i="1"/>
  <c r="L27" i="1" s="1"/>
  <c r="K91" i="1"/>
  <c r="F70" i="1"/>
  <c r="P52" i="1"/>
  <c r="K52" i="1"/>
  <c r="K54" i="1"/>
  <c r="P54" i="1"/>
  <c r="K46" i="1"/>
  <c r="P46" i="1"/>
  <c r="K45" i="1"/>
  <c r="K42" i="1"/>
  <c r="K44" i="1"/>
  <c r="P30" i="1"/>
  <c r="K30" i="1"/>
  <c r="K32" i="1"/>
  <c r="P32" i="1"/>
  <c r="F29" i="1"/>
  <c r="H27" i="1"/>
  <c r="K16" i="1"/>
  <c r="K39" i="1"/>
  <c r="O8" i="1"/>
  <c r="M8" i="1"/>
  <c r="J8" i="1"/>
  <c r="I8" i="1"/>
  <c r="G8" i="1"/>
  <c r="O12" i="1"/>
  <c r="N12" i="1"/>
  <c r="J12" i="1"/>
  <c r="I12" i="1"/>
  <c r="H12" i="1"/>
  <c r="O11" i="1"/>
  <c r="I11" i="1"/>
  <c r="H11" i="1"/>
  <c r="O10" i="1"/>
  <c r="N10" i="1"/>
  <c r="J10" i="1"/>
  <c r="I10" i="1"/>
  <c r="O9" i="1"/>
  <c r="N9" i="1"/>
  <c r="J9" i="1"/>
  <c r="I9" i="1"/>
  <c r="H9" i="1"/>
  <c r="O7" i="1"/>
  <c r="N7" i="1"/>
  <c r="I7" i="1"/>
  <c r="K106" i="1" l="1"/>
  <c r="P104" i="1"/>
  <c r="P91" i="1"/>
  <c r="K104" i="1"/>
  <c r="P42" i="1"/>
  <c r="F27" i="1"/>
  <c r="N8" i="1"/>
  <c r="L8" i="1" s="1"/>
  <c r="F14" i="1"/>
  <c r="K14" i="1" s="1"/>
  <c r="I5" i="1"/>
  <c r="P70" i="1"/>
  <c r="K70" i="1"/>
  <c r="P63" i="1"/>
  <c r="K63" i="1"/>
  <c r="O5" i="1"/>
  <c r="P27" i="1"/>
  <c r="K27" i="1"/>
  <c r="H8" i="1"/>
  <c r="K29" i="1"/>
  <c r="P29" i="1"/>
  <c r="H7" i="1"/>
  <c r="N11" i="1"/>
  <c r="M9" i="1"/>
  <c r="L9" i="1" s="1"/>
  <c r="M11" i="1"/>
  <c r="G10" i="1"/>
  <c r="H10" i="1"/>
  <c r="L16" i="1"/>
  <c r="P16" i="1" s="1"/>
  <c r="H5" i="1" l="1"/>
  <c r="N5" i="1"/>
  <c r="F8" i="1"/>
  <c r="F7" i="1"/>
  <c r="F10" i="1"/>
  <c r="K10" i="1" s="1"/>
  <c r="L11" i="1"/>
  <c r="J11" i="1"/>
  <c r="J5" i="1" s="1"/>
  <c r="M10" i="1"/>
  <c r="M12" i="1"/>
  <c r="L12" i="1" s="1"/>
  <c r="L14" i="1"/>
  <c r="P14" i="1" s="1"/>
  <c r="G11" i="1"/>
  <c r="G9" i="1"/>
  <c r="L10" i="1" l="1"/>
  <c r="P10" i="1" s="1"/>
  <c r="K8" i="1"/>
  <c r="P8" i="1"/>
  <c r="K7" i="1"/>
  <c r="F11" i="1"/>
  <c r="K11" i="1" s="1"/>
  <c r="F9" i="1"/>
  <c r="M7" i="1"/>
  <c r="M5" i="1" s="1"/>
  <c r="L5" i="1" s="1"/>
  <c r="G12" i="1"/>
  <c r="G5" i="1" s="1"/>
  <c r="F5" i="1" s="1"/>
  <c r="P5" i="1" l="1"/>
  <c r="P11" i="1"/>
  <c r="K9" i="1"/>
  <c r="K5" i="1"/>
  <c r="F12" i="1"/>
  <c r="L7" i="1"/>
  <c r="P7" i="1" s="1"/>
  <c r="K12" i="1" l="1"/>
  <c r="P12" i="1"/>
</calcChain>
</file>

<file path=xl/sharedStrings.xml><?xml version="1.0" encoding="utf-8"?>
<sst xmlns="http://schemas.openxmlformats.org/spreadsheetml/2006/main" count="188" uniqueCount="159">
  <si>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</si>
  <si>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</si>
  <si>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</si>
  <si>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</si>
  <si>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Годовой лимит финансирования, тыс. рублей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</si>
  <si>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</si>
  <si>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</si>
  <si>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</si>
  <si>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</si>
  <si>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</si>
  <si>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</si>
  <si>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</si>
  <si>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</si>
  <si>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</si>
  <si>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</si>
  <si>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</si>
  <si>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</si>
  <si>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</si>
  <si>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</si>
  <si>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</si>
  <si>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</si>
  <si>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</si>
  <si>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</si>
  <si>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</si>
  <si>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</si>
  <si>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</si>
  <si>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</si>
  <si>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</si>
  <si>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</si>
  <si>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</si>
  <si>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</si>
  <si>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ООО "АБ "Классика" (Рожкова Н.А.) ИНН 2129046647, Контракт №882 от 26.12.2015</t>
  </si>
  <si>
    <t>май 2018 г.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</si>
  <si>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</si>
  <si>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</si>
  <si>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</si>
  <si>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</si>
  <si>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Подпрограмма "Устойчивое развитие сельских территорий Чувашской Республики"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</si>
  <si>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</si>
  <si>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</si>
  <si>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</si>
  <si>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</si>
  <si>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</si>
  <si>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</si>
  <si>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</si>
  <si>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</si>
  <si>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</si>
  <si>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</si>
  <si>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муниципальный контракт б/н от 02.08.2016 </t>
  </si>
  <si>
    <t>2016-2017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</si>
  <si>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</si>
  <si>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</si>
  <si>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>2016-2018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</si>
  <si>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</si>
  <si>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</si>
  <si>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2007-2017</t>
  </si>
  <si>
    <t>Подпрограмма "Туризм"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</si>
  <si>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</si>
  <si>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Министерство строительства, архитектуры и жилищно-коммунального хозяйства Чувашской  Республики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</si>
  <si>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</si>
  <si>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</si>
  <si>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</si>
  <si>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</si>
  <si>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</si>
  <si>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</si>
  <si>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</si>
  <si>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</si>
  <si>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</si>
  <si>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</si>
  <si>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</si>
  <si>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</si>
  <si>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</si>
  <si>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</si>
  <si>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</si>
  <si>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Коммунальная, д.9, директор Коротков  А.В.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</si>
  <si>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</si>
  <si>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</si>
  <si>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 xml:space="preserve">2018 год        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</si>
  <si>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</si>
  <si>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</si>
  <si>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</si>
  <si>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</si>
  <si>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</si>
  <si>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</si>
  <si>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</si>
  <si>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</si>
  <si>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</si>
  <si>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</si>
  <si>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</si>
  <si>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</si>
  <si>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</si>
  <si>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</si>
  <si>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</si>
  <si>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 xml:space="preserve">ООО "СК "Гарант",ИНН 2130119265, г.Чебоксары, Бапзовый проезд, д.3, Мелоян Артур Ваганович 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</si>
  <si>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</si>
  <si>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</si>
  <si>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</si>
  <si>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</si>
  <si>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</si>
  <si>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</si>
  <si>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</si>
  <si>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</si>
  <si>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</si>
  <si>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</si>
  <si>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</si>
  <si>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</si>
  <si>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</si>
  <si>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</si>
  <si>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</si>
  <si>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</si>
  <si>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будет определенна в соответствии с 44-ФЗ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</si>
  <si>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</si>
  <si>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</si>
  <si>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</si>
  <si>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</si>
  <si>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</si>
  <si>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МК от 29.10.2015 № 182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</si>
  <si>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</si>
  <si>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администрация Батыревского района</t>
  </si>
  <si>
    <t>реконструкция здания под многофункциональный центр по адресу: Чувашская Республика, Батыревский район, с. Батырево, пр. Ленина, д. 7а</t>
  </si>
  <si>
    <t>ООО "Проектный институт "Суварстройпроект". Ген.директор Захаров Владимир Алексеевич. ИНН 2129041303. г.Чебоксары, ул.К.Маркса, д.52Б.</t>
  </si>
  <si>
    <t>ООО "Строймир". Директор Бухарина Гульнара Нафизовна. ИНН 1614000798. РТ, г.Буинск, ул.Ефремова, д.139Б.</t>
  </si>
  <si>
    <t>Создание комплекса обеспечивающей инфраструктуры туристско-рекреационного кластера "Этническая Чувашия" Чувашской Республики</t>
  </si>
  <si>
    <t>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</si>
  <si>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19.08.2015 № 109/08-15, от 10.11.2015 №147/08-15, 2015.210575 от 22.06.2015;0115200001114002098_44669 от 07.07.2014 ;  0115200001114002536_44669 от 05.08.2014; 13 от 19.11.2013; 2014.316376 от 11.11.2014; 2014.386066 от 17.12.2014; 2015.318999 от 24.08.2015
</t>
  </si>
  <si>
    <t>2018 год,           1 этап - 31.01.2016</t>
  </si>
  <si>
    <t>Создание комплекса обеспечивающей инфраструктуры туристско-рекреационного кластера "Этническая Чувашия" Чувашской Республики (Московская набережная)</t>
  </si>
  <si>
    <t xml:space="preserve">ООО "Элитстрой", ИНН 2130067070, Г. Новочебоксарск, ул. Советская, д.27а, Кадеев Рудик Геннадьевич, </t>
  </si>
  <si>
    <t xml:space="preserve">ГК от 28.07.2016 № 2016.120993
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</si>
  <si>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</si>
  <si>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</si>
  <si>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</si>
  <si>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</si>
  <si>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>Строительство республиканской кадетской школы в г. Чебоксары Чувашской Республики</t>
  </si>
  <si>
    <t>АО "Проектный институт "Чувашгражданпроект"</t>
  </si>
  <si>
    <t>2016-2019 годы</t>
  </si>
  <si>
    <t>2016 год</t>
  </si>
  <si>
    <t>№ 39 от 22.11.2016</t>
  </si>
  <si>
    <t>с 22.11.2016 по 20.12.2016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</si>
  <si>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</si>
  <si>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</si>
  <si>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ООО "ВВС" (Анисимов Игорь Анатольевич) ИНН 2127028089</t>
  </si>
  <si>
    <t>МК то 07.12.2016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</si>
  <si>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 2017 года</t>
  </si>
  <si>
    <t xml:space="preserve">приобретение здания (помещений) под размещение дошкольного образовательного учреждения в мкр. "Садовый" г. Чебоксары </t>
  </si>
  <si>
    <t>реконструкция части здания по адресу: Чувашская Республика, Чебоксарский район, пгт Кугеси, ул. Шоршелская, 5 под банно-прачечный комплекс КС(К)ОУ "Кугесьская специальная (коррекционная) общеобразовательная школа-интернат" Минобразования Чувашии</t>
  </si>
  <si>
    <t xml:space="preserve">строительство пристроев с санитарно-техническими помещениями к зданиям муниципальных общеобразовательных организаций 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</si>
  <si>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</si>
  <si>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 г. Москва, ул. Большая Ордынка, д. 46, стр. 1</t>
  </si>
  <si>
    <t>администрация Порецкого района</t>
  </si>
  <si>
    <t>строительство стадиона-площадки с. Порецкое пер. Школьный</t>
  </si>
  <si>
    <t>реконструкция тренировочного поля в с. Батырево</t>
  </si>
  <si>
    <r>
      <t xml:space="preserve">проектирование, строительство, реконструкция автомобильных дорог общего пользования местного значения </t>
    </r>
    <r>
      <rPr>
        <b/>
        <sz val="12"/>
        <rFont val="Arial"/>
        <family val="2"/>
        <charset val="204"/>
      </rPr>
      <t>вне</t>
    </r>
    <r>
      <rPr>
        <sz val="12"/>
        <rFont val="Arial"/>
        <family val="2"/>
        <charset val="204"/>
      </rPr>
      <t xml:space="preserve"> границ населенных пунктов в границах муниципального района в границах населенных пунктов поселений</t>
    </r>
  </si>
  <si>
    <t>реконструкция тепловых сетей микрорайона "Камчатка" г. Шумерля Чувашской Республики</t>
  </si>
  <si>
    <t>реконструкция тепловых сетей от котельной №  15 по ул. Сурская, Ломоносова в г. Шумерля Чувашской Республики</t>
  </si>
  <si>
    <t>строительство инженерной инфраструктуры индустриального (промышленного) парка в г. Канаше Чувашской Республики</t>
  </si>
  <si>
    <t>Реквизиты государствен-ного (муниципа-льного)  контракта  (дата, номер)</t>
  </si>
  <si>
    <t>Сроки 
строи-тельства (рекон-струкции)</t>
  </si>
  <si>
    <t>Объем выполнен-ных работ, оформлен-ных актами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</si>
</sst>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50">
    <xf numFmtId="0" fontId="0" fillId="0" borderId="0" xfId="0"/>
    <xf numFmtId="164" fontId="4" fillId="24" borderId="10" xfId="1" applyNumberFormat="1" applyFont="1" applyFill="1" applyBorder="1" applyAlignment="1">
      <alignment horizontal="right" vertical="top"/>
    </xf>
    <xf numFmtId="164" fontId="6" fillId="24" borderId="10" xfId="1" applyNumberFormat="1" applyFont="1" applyFill="1" applyBorder="1" applyAlignment="1">
      <alignment horizontal="right" vertical="top"/>
    </xf>
    <xf numFmtId="164" fontId="4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/>
    </xf>
    <xf numFmtId="164" fontId="5" fillId="24" borderId="10" xfId="1" applyNumberFormat="1" applyFont="1" applyFill="1" applyBorder="1" applyAlignment="1">
      <alignment horizontal="right" vertical="top"/>
    </xf>
    <xf numFmtId="0" fontId="4" fillId="24" borderId="10" xfId="1" applyFont="1" applyFill="1" applyBorder="1" applyAlignment="1">
      <alignment horizontal="left" vertical="top" wrapText="1" indent="2"/>
    </xf>
    <xf numFmtId="2" fontId="4" fillId="24" borderId="10" xfId="1" applyNumberFormat="1" applyFont="1" applyFill="1" applyBorder="1" applyAlignment="1">
      <alignment horizontal="left" vertical="top" wrapText="1"/>
    </xf>
    <xf numFmtId="0" fontId="9" fillId="24" borderId="0" xfId="1" applyFont="1" applyFill="1" applyBorder="1" applyAlignment="1">
      <alignment horizontal="center" vertical="center" wrapText="1"/>
    </xf>
    <xf numFmtId="0" fontId="0" fillId="24" borderId="0" xfId="0" applyFill="1"/>
    <xf numFmtId="0" fontId="9" fillId="24" borderId="0" xfId="1" applyFont="1" applyFill="1" applyBorder="1" applyAlignment="1">
      <alignment horizontal="center" vertical="center"/>
    </xf>
    <xf numFmtId="0" fontId="4" fillId="24" borderId="10" xfId="1" applyFont="1" applyFill="1" applyBorder="1" applyAlignment="1">
      <alignment horizontal="left" vertical="top" wrapText="1" indent="1"/>
    </xf>
    <xf numFmtId="0" fontId="4" fillId="24" borderId="10" xfId="1" applyFont="1" applyFill="1" applyBorder="1" applyAlignment="1">
      <alignment horizontal="left" vertical="top"/>
    </xf>
    <xf numFmtId="0" fontId="6" fillId="24" borderId="10" xfId="1" applyFont="1" applyFill="1" applyBorder="1" applyAlignment="1">
      <alignment horizontal="center" vertical="top"/>
    </xf>
    <xf numFmtId="0" fontId="31" fillId="24" borderId="10" xfId="1" applyFont="1" applyFill="1" applyBorder="1"/>
    <xf numFmtId="0" fontId="31" fillId="24" borderId="10" xfId="1" applyFont="1" applyFill="1" applyBorder="1" applyAlignment="1">
      <alignment horizontal="left" vertical="top" wrapText="1"/>
    </xf>
    <xf numFmtId="0" fontId="32" fillId="24" borderId="10" xfId="1" applyFont="1" applyFill="1" applyBorder="1" applyAlignment="1">
      <alignment vertical="top" wrapText="1"/>
    </xf>
    <xf numFmtId="0" fontId="34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horizontal="left" wrapText="1"/>
    </xf>
    <xf numFmtId="0" fontId="31" fillId="24" borderId="10" xfId="1" applyFont="1" applyFill="1" applyBorder="1" applyAlignment="1">
      <alignment horizontal="left" vertical="top" wrapText="1" indent="1"/>
    </xf>
    <xf numFmtId="0" fontId="31" fillId="24" borderId="10" xfId="1" applyFont="1" applyFill="1" applyBorder="1" applyAlignment="1">
      <alignment horizontal="left" vertical="top"/>
    </xf>
    <xf numFmtId="14" fontId="32" fillId="24" borderId="10" xfId="1" applyNumberFormat="1" applyFont="1" applyFill="1" applyBorder="1" applyAlignment="1">
      <alignment vertical="top" wrapText="1"/>
    </xf>
    <xf numFmtId="2" fontId="31" fillId="24" borderId="10" xfId="1" applyNumberFormat="1" applyFont="1" applyFill="1" applyBorder="1" applyAlignment="1">
      <alignment horizontal="left" vertical="top" wrapText="1"/>
    </xf>
    <xf numFmtId="14" fontId="31" fillId="24" borderId="10" xfId="1" applyNumberFormat="1" applyFont="1" applyFill="1" applyBorder="1" applyAlignment="1">
      <alignment vertical="top" wrapText="1"/>
    </xf>
    <xf numFmtId="0" fontId="34" fillId="24" borderId="10" xfId="1" applyFont="1" applyFill="1" applyBorder="1" applyAlignment="1">
      <alignment horizontal="left" vertical="top" wrapText="1"/>
    </xf>
    <xf numFmtId="0" fontId="31" fillId="24" borderId="10" xfId="119" applyFont="1" applyFill="1" applyBorder="1" applyAlignment="1">
      <alignment vertical="top" wrapText="1"/>
    </xf>
    <xf numFmtId="0" fontId="31" fillId="24" borderId="10" xfId="119" applyFont="1" applyFill="1" applyBorder="1" applyAlignment="1">
      <alignment horizontal="left" vertical="top" wrapText="1"/>
    </xf>
    <xf numFmtId="165" fontId="4" fillId="24" borderId="10" xfId="1" applyNumberFormat="1" applyFont="1" applyFill="1" applyBorder="1" applyAlignment="1">
      <alignment horizontal="right" vertical="top" wrapText="1"/>
    </xf>
    <xf numFmtId="165" fontId="5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 wrapText="1" indent="1"/>
    </xf>
    <xf numFmtId="165" fontId="6" fillId="24" borderId="10" xfId="1" applyNumberFormat="1" applyFont="1" applyFill="1" applyBorder="1" applyAlignment="1">
      <alignment horizontal="right" vertical="top"/>
    </xf>
    <xf numFmtId="165" fontId="5" fillId="25" borderId="10" xfId="1" applyNumberFormat="1" applyFont="1" applyFill="1" applyBorder="1" applyAlignment="1">
      <alignment horizontal="right" vertical="top"/>
    </xf>
    <xf numFmtId="164" fontId="5" fillId="25" borderId="10" xfId="1" applyNumberFormat="1" applyFont="1" applyFill="1" applyBorder="1" applyAlignment="1">
      <alignment horizontal="right" vertical="top"/>
    </xf>
    <xf numFmtId="164" fontId="5" fillId="25" borderId="10" xfId="1" applyNumberFormat="1" applyFont="1" applyFill="1" applyBorder="1" applyAlignment="1">
      <alignment horizontal="right" vertical="top" wrapText="1"/>
    </xf>
    <xf numFmtId="0" fontId="31" fillId="25" borderId="10" xfId="1" applyFont="1" applyFill="1" applyBorder="1"/>
    <xf numFmtId="0" fontId="0" fillId="25" borderId="0" xfId="0" applyFill="1"/>
    <xf numFmtId="0" fontId="28" fillId="27" borderId="10" xfId="1" applyFont="1" applyFill="1" applyBorder="1" applyAlignment="1">
      <alignment vertical="top" wrapText="1"/>
    </xf>
    <xf numFmtId="165" fontId="28" fillId="27" borderId="10" xfId="1" applyNumberFormat="1" applyFont="1" applyFill="1" applyBorder="1" applyAlignment="1">
      <alignment horizontal="right" vertical="top" wrapText="1"/>
    </xf>
    <xf numFmtId="165" fontId="28" fillId="27" borderId="10" xfId="1" applyNumberFormat="1" applyFont="1" applyFill="1" applyBorder="1" applyAlignment="1">
      <alignment horizontal="right" vertical="top"/>
    </xf>
    <xf numFmtId="164" fontId="28" fillId="27" borderId="10" xfId="1" applyNumberFormat="1" applyFont="1" applyFill="1" applyBorder="1" applyAlignment="1">
      <alignment horizontal="right" vertical="top"/>
    </xf>
    <xf numFmtId="164" fontId="28" fillId="27" borderId="10" xfId="1" applyNumberFormat="1" applyFont="1" applyFill="1" applyBorder="1" applyAlignment="1">
      <alignment horizontal="right" vertical="top" wrapText="1"/>
    </xf>
    <xf numFmtId="0" fontId="37" fillId="27" borderId="10" xfId="1" applyFont="1" applyFill="1" applyBorder="1"/>
    <xf numFmtId="0" fontId="38" fillId="27" borderId="0" xfId="0" applyFont="1" applyFill="1"/>
    <xf numFmtId="0" fontId="28" fillId="27" borderId="10" xfId="1" applyFont="1" applyFill="1" applyBorder="1" applyAlignment="1">
      <alignment horizontal="left" vertical="top" wrapText="1"/>
    </xf>
    <xf numFmtId="0" fontId="37" fillId="27" borderId="10" xfId="119" applyFont="1" applyFill="1" applyBorder="1" applyAlignment="1">
      <alignment vertical="top" wrapText="1"/>
    </xf>
    <xf numFmtId="0" fontId="37" fillId="27" borderId="10" xfId="119" applyFont="1" applyFill="1" applyBorder="1" applyAlignment="1">
      <alignment horizontal="left" vertical="top" wrapText="1"/>
    </xf>
    <xf numFmtId="0" fontId="41" fillId="27" borderId="10" xfId="1" applyFont="1" applyFill="1" applyBorder="1" applyAlignment="1">
      <alignment vertical="top" wrapText="1"/>
    </xf>
    <xf numFmtId="165" fontId="7" fillId="28" borderId="10" xfId="1" applyNumberFormat="1" applyFont="1" applyFill="1" applyBorder="1" applyAlignment="1">
      <alignment horizontal="right" vertical="top" wrapText="1"/>
    </xf>
    <xf numFmtId="0" fontId="7" fillId="26" borderId="10" xfId="1" applyFont="1" applyFill="1" applyBorder="1" applyAlignment="1">
      <alignment vertical="top" wrapText="1"/>
    </xf>
    <xf numFmtId="0" fontId="36" fillId="26" borderId="10" xfId="119" applyFont="1" applyFill="1" applyBorder="1" applyAlignment="1">
      <alignment horizontal="left" vertical="top" wrapText="1"/>
    </xf>
    <xf numFmtId="0" fontId="36" fillId="26" borderId="10" xfId="119" applyFont="1" applyFill="1" applyBorder="1" applyAlignment="1">
      <alignment vertical="top" wrapText="1"/>
    </xf>
    <xf numFmtId="0" fontId="42" fillId="26" borderId="10" xfId="1" applyFont="1" applyFill="1" applyBorder="1" applyAlignment="1">
      <alignment vertical="top" wrapText="1"/>
    </xf>
    <xf numFmtId="165" fontId="7" fillId="26" borderId="10" xfId="1" applyNumberFormat="1" applyFont="1" applyFill="1" applyBorder="1" applyAlignment="1">
      <alignment horizontal="right" vertical="top" wrapText="1"/>
    </xf>
    <xf numFmtId="165" fontId="7" fillId="26" borderId="10" xfId="1" applyNumberFormat="1" applyFont="1" applyFill="1" applyBorder="1" applyAlignment="1">
      <alignment horizontal="right" vertical="top"/>
    </xf>
    <xf numFmtId="164" fontId="7" fillId="26" borderId="10" xfId="1" applyNumberFormat="1" applyFont="1" applyFill="1" applyBorder="1" applyAlignment="1">
      <alignment horizontal="right" vertical="top"/>
    </xf>
    <xf numFmtId="164" fontId="7" fillId="26" borderId="10" xfId="1" applyNumberFormat="1" applyFont="1" applyFill="1" applyBorder="1" applyAlignment="1">
      <alignment horizontal="right" vertical="top" wrapText="1"/>
    </xf>
    <xf numFmtId="0" fontId="39" fillId="26" borderId="0" xfId="0" applyFont="1" applyFill="1"/>
    <xf numFmtId="0" fontId="7" fillId="26" borderId="10" xfId="1" applyFont="1" applyFill="1" applyBorder="1" applyAlignment="1">
      <alignment horizontal="left" vertical="top" wrapText="1"/>
    </xf>
    <xf numFmtId="14" fontId="36" fillId="26" borderId="10" xfId="1" applyNumberFormat="1" applyFont="1" applyFill="1" applyBorder="1" applyAlignment="1">
      <alignment vertical="top" wrapText="1"/>
    </xf>
    <xf numFmtId="0" fontId="36" fillId="26" borderId="10" xfId="1" applyFont="1" applyFill="1" applyBorder="1"/>
    <xf numFmtId="165" fontId="28" fillId="28" borderId="10" xfId="1" applyNumberFormat="1" applyFont="1" applyFill="1" applyBorder="1" applyAlignment="1">
      <alignment horizontal="right" vertical="top" wrapText="1"/>
    </xf>
    <xf numFmtId="0" fontId="5" fillId="25" borderId="10" xfId="1" applyFont="1" applyFill="1" applyBorder="1" applyAlignment="1">
      <alignment horizontal="center" vertical="top" wrapText="1"/>
    </xf>
    <xf numFmtId="165" fontId="4" fillId="28" borderId="10" xfId="1" applyNumberFormat="1" applyFont="1" applyFill="1" applyBorder="1" applyAlignment="1">
      <alignment horizontal="right" vertical="top" wrapText="1"/>
    </xf>
    <xf numFmtId="165" fontId="4" fillId="28" borderId="10" xfId="1" applyNumberFormat="1" applyFont="1" applyFill="1" applyBorder="1" applyAlignment="1">
      <alignment horizontal="right" vertical="top"/>
    </xf>
    <xf numFmtId="165" fontId="4" fillId="28" borderId="10" xfId="1" applyNumberFormat="1" applyFont="1" applyFill="1" applyBorder="1" applyAlignment="1">
      <alignment horizontal="right" vertical="top" wrapText="1" indent="1"/>
    </xf>
    <xf numFmtId="0" fontId="0" fillId="28" borderId="0" xfId="0" applyFill="1"/>
    <xf numFmtId="165" fontId="2" fillId="28" borderId="0" xfId="1" applyNumberFormat="1" applyFont="1" applyFill="1"/>
    <xf numFmtId="165" fontId="5" fillId="25" borderId="10" xfId="1" applyNumberFormat="1" applyFont="1" applyFill="1" applyBorder="1" applyAlignment="1">
      <alignment horizontal="right" vertical="top" wrapText="1"/>
    </xf>
    <xf numFmtId="165" fontId="0" fillId="24" borderId="0" xfId="0" applyNumberFormat="1" applyFill="1"/>
    <xf numFmtId="0" fontId="4" fillId="29" borderId="10" xfId="1" applyFont="1" applyFill="1" applyBorder="1" applyAlignment="1">
      <alignment horizontal="left" vertical="top" wrapText="1"/>
    </xf>
    <xf numFmtId="0" fontId="31" fillId="29" borderId="10" xfId="1" applyFont="1" applyFill="1" applyBorder="1" applyAlignment="1">
      <alignment vertical="top" wrapText="1"/>
    </xf>
    <xf numFmtId="165" fontId="4" fillId="29" borderId="10" xfId="1" applyNumberFormat="1" applyFont="1" applyFill="1" applyBorder="1" applyAlignment="1">
      <alignment horizontal="right" vertical="top" wrapText="1"/>
    </xf>
    <xf numFmtId="165" fontId="4" fillId="29" borderId="10" xfId="1" applyNumberFormat="1" applyFont="1" applyFill="1" applyBorder="1" applyAlignment="1">
      <alignment horizontal="right" vertical="top"/>
    </xf>
    <xf numFmtId="164" fontId="4" fillId="29" borderId="10" xfId="1" applyNumberFormat="1" applyFont="1" applyFill="1" applyBorder="1" applyAlignment="1">
      <alignment horizontal="right" vertical="top"/>
    </xf>
    <xf numFmtId="164" fontId="4" fillId="29" borderId="10" xfId="1" applyNumberFormat="1" applyFont="1" applyFill="1" applyBorder="1" applyAlignment="1">
      <alignment horizontal="right" vertical="top" wrapText="1"/>
    </xf>
    <xf numFmtId="0" fontId="0" fillId="29" borderId="0" xfId="0" applyFill="1"/>
    <xf numFmtId="14" fontId="31" fillId="29" borderId="10" xfId="1" applyNumberFormat="1" applyFont="1" applyFill="1" applyBorder="1" applyAlignment="1">
      <alignment vertical="top" wrapText="1"/>
    </xf>
    <xf numFmtId="0" fontId="31" fillId="29" borderId="10" xfId="119" applyFont="1" applyFill="1" applyBorder="1" applyAlignment="1">
      <alignment horizontal="left" vertical="top" wrapText="1"/>
    </xf>
    <xf numFmtId="0" fontId="31" fillId="29" borderId="10" xfId="119" applyFont="1" applyFill="1" applyBorder="1" applyAlignment="1">
      <alignment vertical="top" wrapText="1"/>
    </xf>
    <xf numFmtId="0" fontId="4" fillId="29" borderId="13" xfId="1" applyFont="1" applyFill="1" applyBorder="1" applyAlignment="1">
      <alignment horizontal="left" vertical="top" wrapText="1"/>
    </xf>
    <xf numFmtId="165" fontId="0" fillId="29" borderId="0" xfId="0" applyNumberFormat="1" applyFill="1"/>
    <xf numFmtId="14" fontId="31" fillId="29" borderId="10" xfId="108" applyNumberFormat="1" applyFont="1" applyFill="1" applyBorder="1" applyAlignment="1">
      <alignment vertical="top" wrapText="1"/>
    </xf>
    <xf numFmtId="165" fontId="4" fillId="29" borderId="10" xfId="108" applyNumberFormat="1" applyFont="1" applyFill="1" applyBorder="1" applyAlignment="1">
      <alignment horizontal="right" vertical="top" wrapText="1"/>
    </xf>
    <xf numFmtId="165" fontId="4" fillId="29" borderId="10" xfId="108" applyNumberFormat="1" applyFont="1" applyFill="1" applyBorder="1" applyAlignment="1">
      <alignment horizontal="right" vertical="top"/>
    </xf>
    <xf numFmtId="164" fontId="4" fillId="29" borderId="10" xfId="108" applyNumberFormat="1" applyFont="1" applyFill="1" applyBorder="1" applyAlignment="1">
      <alignment horizontal="right" vertical="top"/>
    </xf>
    <xf numFmtId="164" fontId="4" fillId="29" borderId="10" xfId="108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center" wrapText="1" indent="1"/>
    </xf>
    <xf numFmtId="164" fontId="31" fillId="24" borderId="10" xfId="1" applyNumberFormat="1" applyFont="1" applyFill="1" applyBorder="1" applyAlignment="1">
      <alignment horizontal="right" vertical="top"/>
    </xf>
    <xf numFmtId="165" fontId="8" fillId="24" borderId="10" xfId="1" applyNumberFormat="1" applyFont="1" applyFill="1" applyBorder="1"/>
    <xf numFmtId="0" fontId="4" fillId="24" borderId="10" xfId="123" applyFont="1" applyFill="1" applyBorder="1" applyAlignment="1">
      <alignment horizontal="left" vertical="top" wrapText="1"/>
    </xf>
    <xf numFmtId="0" fontId="31" fillId="24" borderId="11" xfId="1" applyFont="1" applyFill="1" applyBorder="1" applyAlignment="1">
      <alignment vertical="top" wrapText="1"/>
    </xf>
    <xf numFmtId="0" fontId="31" fillId="24" borderId="11" xfId="1" applyNumberFormat="1" applyFont="1" applyFill="1" applyBorder="1" applyAlignment="1">
      <alignment horizontal="left" vertical="top" wrapText="1"/>
    </xf>
    <xf numFmtId="14" fontId="31" fillId="24" borderId="10" xfId="1" applyNumberFormat="1" applyFont="1" applyFill="1" applyBorder="1" applyAlignment="1">
      <alignment horizontal="left" vertical="top" wrapText="1"/>
    </xf>
    <xf numFmtId="0" fontId="33" fillId="24" borderId="10" xfId="1" applyFont="1" applyFill="1" applyBorder="1" applyAlignment="1">
      <alignment horizontal="left" vertical="top" wrapText="1"/>
    </xf>
    <xf numFmtId="43" fontId="4" fillId="24" borderId="10" xfId="158" applyFont="1" applyFill="1" applyBorder="1" applyAlignment="1">
      <alignment horizontal="left" vertical="top" wrapText="1"/>
    </xf>
    <xf numFmtId="14" fontId="31" fillId="24" borderId="10" xfId="1" applyNumberFormat="1" applyFont="1" applyFill="1" applyBorder="1" applyAlignment="1">
      <alignment vertical="top"/>
    </xf>
    <xf numFmtId="165" fontId="30" fillId="24" borderId="10" xfId="1" applyNumberFormat="1" applyFont="1" applyFill="1" applyBorder="1" applyAlignment="1">
      <alignment horizontal="right" vertical="top"/>
    </xf>
    <xf numFmtId="0" fontId="26" fillId="24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 wrapText="1"/>
    </xf>
    <xf numFmtId="0" fontId="31" fillId="24" borderId="14" xfId="1" applyFont="1" applyFill="1" applyBorder="1" applyAlignment="1">
      <alignment vertical="top" wrapText="1"/>
    </xf>
    <xf numFmtId="0" fontId="31" fillId="24" borderId="15" xfId="1" applyFont="1" applyFill="1" applyBorder="1" applyAlignment="1">
      <alignment vertical="top" wrapText="1"/>
    </xf>
    <xf numFmtId="0" fontId="26" fillId="24" borderId="11" xfId="1" applyFont="1" applyFill="1" applyBorder="1" applyAlignment="1">
      <alignment horizontal="center" vertical="top" wrapText="1"/>
    </xf>
    <xf numFmtId="0" fontId="26" fillId="24" borderId="12" xfId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9" fillId="24" borderId="0" xfId="1" applyFont="1" applyFill="1" applyBorder="1" applyAlignment="1">
      <alignment horizontal="center" wrapText="1"/>
    </xf>
    <xf numFmtId="0" fontId="26" fillId="24" borderId="10" xfId="117" applyFont="1" applyFill="1" applyBorder="1" applyAlignment="1">
      <alignment horizontal="center" vertical="top" wrapText="1"/>
    </xf>
    <xf numFmtId="0" fontId="8" fillId="24" borderId="16" xfId="1" applyFont="1" applyFill="1" applyBorder="1" applyAlignment="1">
      <alignment horizontal="right" vertical="center"/>
    </xf>
    <xf numFmtId="0" fontId="5" fillId="24" borderId="10" xfId="1" applyFont="1" applyFill="1" applyBorder="1" applyAlignment="1">
      <alignment horizontal="left" vertical="center" wrapText="1"/>
    </xf>
    <xf numFmtId="0" fontId="35" fillId="24" borderId="10" xfId="1" applyFont="1" applyFill="1" applyBorder="1" applyAlignment="1">
      <alignment horizontal="left" vertical="center" wrapText="1"/>
    </xf>
    <xf numFmtId="165" fontId="5" fillId="24" borderId="10" xfId="1" applyNumberFormat="1" applyFont="1" applyFill="1" applyBorder="1" applyAlignment="1">
      <alignment horizontal="right" vertical="center"/>
    </xf>
    <xf numFmtId="165" fontId="5" fillId="24" borderId="10" xfId="1" applyNumberFormat="1" applyFont="1" applyFill="1" applyBorder="1" applyAlignment="1">
      <alignment horizontal="right" vertical="center" wrapText="1"/>
    </xf>
    <xf numFmtId="164" fontId="5" fillId="24" borderId="10" xfId="1" applyNumberFormat="1" applyFont="1" applyFill="1" applyBorder="1" applyAlignment="1">
      <alignment horizontal="right" vertical="center"/>
    </xf>
    <xf numFmtId="164" fontId="5" fillId="24" borderId="10" xfId="1" applyNumberFormat="1" applyFont="1" applyFill="1" applyBorder="1" applyAlignment="1">
      <alignment horizontal="right" vertical="top" wrapText="1"/>
    </xf>
    <xf numFmtId="165" fontId="4" fillId="24" borderId="10" xfId="1" applyNumberFormat="1" applyFont="1" applyFill="1" applyBorder="1" applyAlignment="1">
      <alignment horizontal="right" vertical="center"/>
    </xf>
    <xf numFmtId="0" fontId="5" fillId="24" borderId="10" xfId="1" applyFont="1" applyFill="1" applyBorder="1" applyAlignment="1">
      <alignment horizontal="center" vertical="top"/>
    </xf>
    <xf numFmtId="0" fontId="35" fillId="24" borderId="10" xfId="1" applyFont="1" applyFill="1" applyBorder="1" applyAlignment="1">
      <alignment horizontal="center" vertical="top"/>
    </xf>
    <xf numFmtId="0" fontId="28" fillId="24" borderId="10" xfId="1" applyFont="1" applyFill="1" applyBorder="1" applyAlignment="1">
      <alignment vertical="top" wrapText="1"/>
    </xf>
    <xf numFmtId="0" fontId="37" fillId="24" borderId="10" xfId="1" applyFont="1" applyFill="1" applyBorder="1" applyAlignment="1">
      <alignment vertical="top" wrapText="1"/>
    </xf>
    <xf numFmtId="165" fontId="28" fillId="24" borderId="10" xfId="1" applyNumberFormat="1" applyFont="1" applyFill="1" applyBorder="1" applyAlignment="1">
      <alignment horizontal="right" vertical="top" wrapText="1"/>
    </xf>
    <xf numFmtId="165" fontId="28" fillId="24" borderId="10" xfId="1" applyNumberFormat="1" applyFont="1" applyFill="1" applyBorder="1" applyAlignment="1">
      <alignment horizontal="right" vertical="top"/>
    </xf>
    <xf numFmtId="164" fontId="28" fillId="24" borderId="10" xfId="1" applyNumberFormat="1" applyFont="1" applyFill="1" applyBorder="1" applyAlignment="1">
      <alignment horizontal="right" vertical="top"/>
    </xf>
    <xf numFmtId="164" fontId="28" fillId="24" borderId="10" xfId="1" applyNumberFormat="1" applyFont="1" applyFill="1" applyBorder="1" applyAlignment="1">
      <alignment horizontal="right" vertical="top" wrapText="1"/>
    </xf>
    <xf numFmtId="0" fontId="7" fillId="24" borderId="10" xfId="1" applyFont="1" applyFill="1" applyBorder="1" applyAlignment="1">
      <alignment vertical="top" wrapText="1"/>
    </xf>
    <xf numFmtId="0" fontId="36" fillId="24" borderId="10" xfId="1" applyFont="1" applyFill="1" applyBorder="1" applyAlignment="1">
      <alignment vertical="top" wrapText="1"/>
    </xf>
    <xf numFmtId="165" fontId="7" fillId="24" borderId="10" xfId="1" applyNumberFormat="1" applyFont="1" applyFill="1" applyBorder="1" applyAlignment="1">
      <alignment horizontal="right" vertical="top"/>
    </xf>
    <xf numFmtId="164" fontId="7" fillId="24" borderId="10" xfId="1" applyNumberFormat="1" applyFont="1" applyFill="1" applyBorder="1" applyAlignment="1">
      <alignment horizontal="right" vertical="top"/>
    </xf>
    <xf numFmtId="164" fontId="7" fillId="24" borderId="10" xfId="1" applyNumberFormat="1" applyFont="1" applyFill="1" applyBorder="1" applyAlignment="1">
      <alignment horizontal="right" vertical="top" wrapText="1"/>
    </xf>
    <xf numFmtId="0" fontId="7" fillId="24" borderId="10" xfId="1" applyFont="1" applyFill="1" applyBorder="1" applyAlignment="1">
      <alignment horizontal="left" vertical="top" wrapText="1"/>
    </xf>
    <xf numFmtId="0" fontId="43" fillId="24" borderId="10" xfId="1" applyFont="1" applyFill="1" applyBorder="1" applyAlignment="1">
      <alignment vertical="top" wrapText="1"/>
    </xf>
    <xf numFmtId="14" fontId="43" fillId="24" borderId="10" xfId="1" applyNumberFormat="1" applyFont="1" applyFill="1" applyBorder="1" applyAlignment="1">
      <alignment vertical="top" wrapText="1"/>
    </xf>
    <xf numFmtId="0" fontId="5" fillId="24" borderId="10" xfId="1" applyFont="1" applyFill="1" applyBorder="1" applyAlignment="1">
      <alignment horizontal="center" vertical="top" wrapText="1"/>
    </xf>
    <xf numFmtId="0" fontId="28" fillId="24" borderId="10" xfId="1" applyFont="1" applyFill="1" applyBorder="1" applyAlignment="1">
      <alignment horizontal="left" vertical="top" wrapText="1"/>
    </xf>
    <xf numFmtId="0" fontId="37" fillId="24" borderId="10" xfId="1" applyFont="1" applyFill="1" applyBorder="1"/>
    <xf numFmtId="0" fontId="36" fillId="24" borderId="10" xfId="1" applyFont="1" applyFill="1" applyBorder="1"/>
    <xf numFmtId="165" fontId="5" fillId="24" borderId="10" xfId="1" applyNumberFormat="1" applyFont="1" applyFill="1" applyBorder="1" applyAlignment="1">
      <alignment horizontal="right" vertical="top" wrapText="1"/>
    </xf>
    <xf numFmtId="165" fontId="7" fillId="24" borderId="10" xfId="1" applyNumberFormat="1" applyFont="1" applyFill="1" applyBorder="1" applyAlignment="1">
      <alignment horizontal="right" vertical="top" wrapText="1"/>
    </xf>
    <xf numFmtId="165" fontId="2" fillId="24" borderId="0" xfId="1" applyNumberFormat="1" applyFont="1" applyFill="1"/>
    <xf numFmtId="14" fontId="31" fillId="24" borderId="10" xfId="1" applyNumberFormat="1" applyFont="1" applyFill="1" applyBorder="1" applyAlignment="1">
      <alignment horizontal="center" vertical="top"/>
    </xf>
    <xf numFmtId="0" fontId="41" fillId="24" borderId="10" xfId="1" applyFont="1" applyFill="1" applyBorder="1" applyAlignment="1">
      <alignment horizontal="left" vertical="top" wrapText="1"/>
    </xf>
    <xf numFmtId="0" fontId="37" fillId="24" borderId="10" xfId="1" applyFont="1" applyFill="1" applyBorder="1" applyAlignment="1">
      <alignment horizontal="left" vertical="top" wrapText="1"/>
    </xf>
    <xf numFmtId="0" fontId="40" fillId="24" borderId="10" xfId="1" applyFont="1" applyFill="1" applyBorder="1" applyAlignment="1">
      <alignment vertical="top" wrapText="1"/>
    </xf>
    <xf numFmtId="0" fontId="42" fillId="24" borderId="10" xfId="1" applyFont="1" applyFill="1" applyBorder="1" applyAlignment="1">
      <alignment horizontal="left" vertical="top" wrapText="1"/>
    </xf>
    <xf numFmtId="0" fontId="36" fillId="24" borderId="10" xfId="1" applyFont="1" applyFill="1" applyBorder="1" applyAlignment="1">
      <alignment horizontal="left" vertical="top" wrapText="1"/>
    </xf>
    <xf numFmtId="165" fontId="28" fillId="24" borderId="10" xfId="83" applyNumberFormat="1" applyFont="1" applyFill="1" applyBorder="1" applyAlignment="1">
      <alignment horizontal="right" vertical="top"/>
    </xf>
    <xf numFmtId="0" fontId="36" fillId="24" borderId="10" xfId="119" applyFont="1" applyFill="1" applyBorder="1" applyAlignment="1">
      <alignment vertical="top" wrapText="1"/>
    </xf>
    <xf numFmtId="0" fontId="37" fillId="24" borderId="10" xfId="119" applyFont="1" applyFill="1" applyBorder="1" applyAlignment="1">
      <alignment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tabSelected="1" view="pageBreakPreview" zoomScale="66" zoomScaleNormal="70" zoomScaleSheetLayoutView="66" workbookViewId="0">
      <pane ySplit="4" topLeftCell="A5" activePane="bottomLeft" state="frozen"/>
      <selection pane="bottomLeft" activeCell="Q4" sqref="Q4"/>
    </sheetView>
  </sheetViews>
  <sheetFormatPr defaultRowHeight="15" x14ac:dyDescent="0.25"/>
  <cols>
    <col min="1" max="1" width="51" style="9" customWidth="1"/>
    <col min="2" max="2" width="18" style="9" customWidth="1"/>
    <col min="3" max="3" width="19.85546875" style="9" customWidth="1"/>
    <col min="4" max="4" width="16.28515625" style="9" customWidth="1"/>
    <col min="5" max="5" width="11.5703125" style="9" customWidth="1"/>
    <col min="6" max="6" width="13.42578125" style="66" customWidth="1"/>
    <col min="7" max="7" width="13" style="9" customWidth="1"/>
    <col min="8" max="8" width="13.42578125" style="9" customWidth="1"/>
    <col min="9" max="9" width="11.5703125" style="9" customWidth="1"/>
    <col min="10" max="10" width="13.28515625" style="9" customWidth="1"/>
    <col min="11" max="11" width="11.42578125" style="9" customWidth="1"/>
    <col min="12" max="12" width="13.42578125" style="66" bestFit="1" customWidth="1"/>
    <col min="13" max="13" width="13.140625" style="9" customWidth="1"/>
    <col min="14" max="14" width="13" style="9" customWidth="1"/>
    <col min="15" max="15" width="11.7109375" style="9" customWidth="1"/>
    <col min="16" max="16" width="12" style="9" customWidth="1"/>
    <col min="17" max="17" width="23.140625" style="9" customWidth="1"/>
    <col min="18" max="18" width="17.7109375" style="9" customWidth="1"/>
    <col min="19" max="16384" width="9.140625" style="9"/>
  </cols>
  <sheetData>
    <row r="1" spans="1:16" ht="35.25" customHeight="1" x14ac:dyDescent="0.25">
      <c r="A1" s="108" t="s">
        <v>143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3.5" customHeight="1" x14ac:dyDescent="0.25">
      <c r="A2" s="8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10" t="s">
        <v>0</v>
      </c>
      <c r="N2" s="110"/>
      <c r="O2" s="110"/>
      <c r="P2" s="110"/>
    </row>
    <row r="3" spans="1:16" ht="46.5" customHeight="1" x14ac:dyDescent="0.25">
      <c r="A3" s="106" t="s">
        <v>1</v>
      </c>
      <c r="B3" s="106" t="s">
        <v>2</v>
      </c>
      <c r="C3" s="106" t="s">
        <v>3</v>
      </c>
      <c r="D3" s="109" t="s">
        <v>156</v>
      </c>
      <c r="E3" s="106" t="s">
        <v>157</v>
      </c>
      <c r="F3" s="107" t="s">
        <v>4</v>
      </c>
      <c r="G3" s="107"/>
      <c r="H3" s="107"/>
      <c r="I3" s="107"/>
      <c r="J3" s="104" t="s">
        <v>158</v>
      </c>
      <c r="K3" s="104" t="s">
        <v>5</v>
      </c>
      <c r="L3" s="107" t="s">
        <v>6</v>
      </c>
      <c r="M3" s="107"/>
      <c r="N3" s="107"/>
      <c r="O3" s="107"/>
      <c r="P3" s="104" t="s">
        <v>7</v>
      </c>
    </row>
    <row r="4" spans="1:16" ht="140.25" customHeight="1" x14ac:dyDescent="0.25">
      <c r="A4" s="106"/>
      <c r="B4" s="106"/>
      <c r="C4" s="106"/>
      <c r="D4" s="109"/>
      <c r="E4" s="106"/>
      <c r="F4" s="98" t="s">
        <v>8</v>
      </c>
      <c r="G4" s="98" t="s">
        <v>9</v>
      </c>
      <c r="H4" s="98" t="s">
        <v>10</v>
      </c>
      <c r="I4" s="98" t="s">
        <v>11</v>
      </c>
      <c r="J4" s="105"/>
      <c r="K4" s="105"/>
      <c r="L4" s="98" t="s">
        <v>8</v>
      </c>
      <c r="M4" s="98" t="s">
        <v>12</v>
      </c>
      <c r="N4" s="98" t="s">
        <v>13</v>
      </c>
      <c r="O4" s="98" t="s">
        <v>11</v>
      </c>
      <c r="P4" s="105"/>
    </row>
    <row r="5" spans="1:16" s="36" customFormat="1" ht="15.75" x14ac:dyDescent="0.25">
      <c r="A5" s="111" t="s">
        <v>14</v>
      </c>
      <c r="B5" s="112"/>
      <c r="C5" s="112"/>
      <c r="D5" s="112"/>
      <c r="E5" s="112"/>
      <c r="F5" s="113">
        <f>SUM(G5:I5)</f>
        <v>1913659.7000000002</v>
      </c>
      <c r="G5" s="114">
        <f>SUM(G7:G12)</f>
        <v>322886.8</v>
      </c>
      <c r="H5" s="114">
        <f>SUM(H7:H12)</f>
        <v>1573745.3</v>
      </c>
      <c r="I5" s="114">
        <f>SUM(I7:I12)</f>
        <v>17027.599999999999</v>
      </c>
      <c r="J5" s="114">
        <f>SUM(J7:J12)</f>
        <v>0</v>
      </c>
      <c r="K5" s="115">
        <f>J5/F5*100</f>
        <v>0</v>
      </c>
      <c r="L5" s="113">
        <f>SUM(M5:O5)</f>
        <v>239.8</v>
      </c>
      <c r="M5" s="114">
        <f>SUM(M7:M12)</f>
        <v>0</v>
      </c>
      <c r="N5" s="114">
        <f>SUM(N7:N12)</f>
        <v>239.8</v>
      </c>
      <c r="O5" s="114">
        <f>SUM(O7:O12)</f>
        <v>0</v>
      </c>
      <c r="P5" s="116">
        <f>L5/F5*100</f>
        <v>1.253096357727552E-2</v>
      </c>
    </row>
    <row r="6" spans="1:16" ht="15.75" x14ac:dyDescent="0.25">
      <c r="A6" s="4" t="s">
        <v>15</v>
      </c>
      <c r="B6" s="15"/>
      <c r="C6" s="15"/>
      <c r="D6" s="18"/>
      <c r="E6" s="15"/>
      <c r="F6" s="27"/>
      <c r="G6" s="27"/>
      <c r="H6" s="27"/>
      <c r="I6" s="28"/>
      <c r="J6" s="29"/>
      <c r="K6" s="5"/>
      <c r="L6" s="28"/>
      <c r="M6" s="29"/>
      <c r="N6" s="29"/>
      <c r="O6" s="29"/>
      <c r="P6" s="1"/>
    </row>
    <row r="7" spans="1:16" x14ac:dyDescent="0.25">
      <c r="A7" s="11" t="s">
        <v>16</v>
      </c>
      <c r="B7" s="19"/>
      <c r="C7" s="19"/>
      <c r="D7" s="19"/>
      <c r="E7" s="19"/>
      <c r="F7" s="117">
        <f>SUM(G7:I7)</f>
        <v>294089.5</v>
      </c>
      <c r="G7" s="27">
        <f>G14</f>
        <v>0</v>
      </c>
      <c r="H7" s="27">
        <f t="shared" ref="H7:O7" si="0">H14</f>
        <v>294089.5</v>
      </c>
      <c r="I7" s="27">
        <f t="shared" si="0"/>
        <v>0</v>
      </c>
      <c r="J7" s="27">
        <f t="shared" si="0"/>
        <v>0</v>
      </c>
      <c r="K7" s="1">
        <f>J7/F7*100</f>
        <v>0</v>
      </c>
      <c r="L7" s="117">
        <f>SUM(M7:O7)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3">
        <f>L7/F7*100</f>
        <v>0</v>
      </c>
    </row>
    <row r="8" spans="1:16" x14ac:dyDescent="0.25">
      <c r="A8" s="11" t="s">
        <v>17</v>
      </c>
      <c r="B8" s="19"/>
      <c r="C8" s="19"/>
      <c r="D8" s="19"/>
      <c r="E8" s="19"/>
      <c r="F8" s="117">
        <f t="shared" ref="F8:F12" si="1">SUM(G8:I8)</f>
        <v>99219.5</v>
      </c>
      <c r="G8" s="27">
        <f t="shared" ref="G8:O8" si="2">G27</f>
        <v>0</v>
      </c>
      <c r="H8" s="27">
        <f t="shared" si="2"/>
        <v>99219.5</v>
      </c>
      <c r="I8" s="27">
        <f t="shared" si="2"/>
        <v>0</v>
      </c>
      <c r="J8" s="27">
        <f t="shared" si="2"/>
        <v>0</v>
      </c>
      <c r="K8" s="1">
        <f t="shared" ref="K8:K12" si="3">J8/F8*100</f>
        <v>0</v>
      </c>
      <c r="L8" s="117">
        <f t="shared" ref="L8:L12" si="4">SUM(M8:O8)</f>
        <v>0</v>
      </c>
      <c r="M8" s="27">
        <f t="shared" si="2"/>
        <v>0</v>
      </c>
      <c r="N8" s="27">
        <f t="shared" si="2"/>
        <v>0</v>
      </c>
      <c r="O8" s="27">
        <f t="shared" si="2"/>
        <v>0</v>
      </c>
      <c r="P8" s="3">
        <f t="shared" ref="P8:P12" si="5">L8/F8*100</f>
        <v>0</v>
      </c>
    </row>
    <row r="9" spans="1:16" x14ac:dyDescent="0.25">
      <c r="A9" s="11" t="s">
        <v>18</v>
      </c>
      <c r="B9" s="19"/>
      <c r="C9" s="19"/>
      <c r="D9" s="19"/>
      <c r="E9" s="19"/>
      <c r="F9" s="117">
        <f t="shared" si="1"/>
        <v>84551.7</v>
      </c>
      <c r="G9" s="27">
        <f t="shared" ref="G9:O9" si="6">G42</f>
        <v>0</v>
      </c>
      <c r="H9" s="27">
        <f t="shared" si="6"/>
        <v>84551.7</v>
      </c>
      <c r="I9" s="27">
        <f t="shared" si="6"/>
        <v>0</v>
      </c>
      <c r="J9" s="29">
        <f t="shared" si="6"/>
        <v>0</v>
      </c>
      <c r="K9" s="1">
        <f t="shared" si="3"/>
        <v>0</v>
      </c>
      <c r="L9" s="117">
        <f t="shared" si="4"/>
        <v>239.8</v>
      </c>
      <c r="M9" s="27">
        <f t="shared" si="6"/>
        <v>0</v>
      </c>
      <c r="N9" s="27">
        <f t="shared" si="6"/>
        <v>239.8</v>
      </c>
      <c r="O9" s="27">
        <f t="shared" si="6"/>
        <v>0</v>
      </c>
      <c r="P9" s="3">
        <f>L9/F9*100</f>
        <v>0.28361345780155811</v>
      </c>
    </row>
    <row r="10" spans="1:16" x14ac:dyDescent="0.25">
      <c r="A10" s="11" t="s">
        <v>19</v>
      </c>
      <c r="B10" s="19"/>
      <c r="C10" s="19"/>
      <c r="D10" s="19"/>
      <c r="E10" s="19"/>
      <c r="F10" s="117">
        <f t="shared" si="1"/>
        <v>347919.9</v>
      </c>
      <c r="G10" s="27">
        <f t="shared" ref="G10:O10" si="7">G52</f>
        <v>0</v>
      </c>
      <c r="H10" s="27">
        <f t="shared" si="7"/>
        <v>347919.9</v>
      </c>
      <c r="I10" s="27">
        <f t="shared" si="7"/>
        <v>0</v>
      </c>
      <c r="J10" s="27">
        <f t="shared" si="7"/>
        <v>0</v>
      </c>
      <c r="K10" s="1">
        <f t="shared" si="3"/>
        <v>0</v>
      </c>
      <c r="L10" s="117">
        <f t="shared" si="4"/>
        <v>0</v>
      </c>
      <c r="M10" s="27">
        <f t="shared" si="7"/>
        <v>0</v>
      </c>
      <c r="N10" s="27">
        <f t="shared" si="7"/>
        <v>0</v>
      </c>
      <c r="O10" s="27">
        <f t="shared" si="7"/>
        <v>0</v>
      </c>
      <c r="P10" s="3">
        <f t="shared" si="5"/>
        <v>0</v>
      </c>
    </row>
    <row r="11" spans="1:16" x14ac:dyDescent="0.25">
      <c r="A11" s="11" t="s">
        <v>20</v>
      </c>
      <c r="B11" s="19"/>
      <c r="C11" s="19"/>
      <c r="D11" s="19"/>
      <c r="E11" s="19"/>
      <c r="F11" s="117">
        <f t="shared" si="1"/>
        <v>774518.5</v>
      </c>
      <c r="G11" s="27">
        <f t="shared" ref="G11:O11" si="8">G63</f>
        <v>112886.8</v>
      </c>
      <c r="H11" s="27">
        <f t="shared" si="8"/>
        <v>660967.69999999995</v>
      </c>
      <c r="I11" s="27">
        <f t="shared" si="8"/>
        <v>664</v>
      </c>
      <c r="J11" s="27">
        <f t="shared" si="8"/>
        <v>0</v>
      </c>
      <c r="K11" s="1">
        <f t="shared" si="3"/>
        <v>0</v>
      </c>
      <c r="L11" s="117">
        <f t="shared" si="4"/>
        <v>0</v>
      </c>
      <c r="M11" s="27">
        <f t="shared" si="8"/>
        <v>0</v>
      </c>
      <c r="N11" s="27">
        <f t="shared" si="8"/>
        <v>0</v>
      </c>
      <c r="O11" s="27">
        <f t="shared" si="8"/>
        <v>0</v>
      </c>
      <c r="P11" s="3">
        <f t="shared" si="5"/>
        <v>0</v>
      </c>
    </row>
    <row r="12" spans="1:16" x14ac:dyDescent="0.25">
      <c r="A12" s="11" t="s">
        <v>21</v>
      </c>
      <c r="B12" s="19"/>
      <c r="C12" s="19"/>
      <c r="D12" s="19"/>
      <c r="E12" s="19"/>
      <c r="F12" s="117">
        <f t="shared" si="1"/>
        <v>313360.59999999998</v>
      </c>
      <c r="G12" s="27">
        <f>G91</f>
        <v>210000</v>
      </c>
      <c r="H12" s="27">
        <f>H91</f>
        <v>86997</v>
      </c>
      <c r="I12" s="27">
        <f>I91</f>
        <v>16363.6</v>
      </c>
      <c r="J12" s="27">
        <f>J91</f>
        <v>0</v>
      </c>
      <c r="K12" s="1">
        <f t="shared" si="3"/>
        <v>0</v>
      </c>
      <c r="L12" s="117">
        <f t="shared" si="4"/>
        <v>0</v>
      </c>
      <c r="M12" s="27">
        <f>M91</f>
        <v>0</v>
      </c>
      <c r="N12" s="27">
        <f>N91</f>
        <v>0</v>
      </c>
      <c r="O12" s="27">
        <f>O91</f>
        <v>0</v>
      </c>
      <c r="P12" s="3">
        <f t="shared" si="5"/>
        <v>0</v>
      </c>
    </row>
    <row r="13" spans="1:16" ht="15.75" x14ac:dyDescent="0.25">
      <c r="A13" s="4"/>
      <c r="B13" s="15"/>
      <c r="C13" s="15"/>
      <c r="D13" s="15"/>
      <c r="E13" s="15"/>
      <c r="F13" s="27"/>
      <c r="G13" s="27"/>
      <c r="H13" s="27"/>
      <c r="I13" s="28"/>
      <c r="J13" s="29"/>
      <c r="K13" s="5"/>
      <c r="L13" s="28"/>
      <c r="M13" s="28"/>
      <c r="N13" s="29"/>
      <c r="O13" s="29"/>
      <c r="P13" s="1"/>
    </row>
    <row r="14" spans="1:16" s="36" customFormat="1" ht="15.75" x14ac:dyDescent="0.25">
      <c r="A14" s="118" t="s">
        <v>22</v>
      </c>
      <c r="B14" s="119"/>
      <c r="C14" s="119"/>
      <c r="D14" s="119"/>
      <c r="E14" s="119"/>
      <c r="F14" s="113">
        <f>SUM(G14:I14)</f>
        <v>294089.5</v>
      </c>
      <c r="G14" s="28">
        <f>G16</f>
        <v>0</v>
      </c>
      <c r="H14" s="28">
        <f>H16</f>
        <v>294089.5</v>
      </c>
      <c r="I14" s="28">
        <f t="shared" ref="I14" si="9">I16</f>
        <v>0</v>
      </c>
      <c r="J14" s="28">
        <f>J16</f>
        <v>0</v>
      </c>
      <c r="K14" s="5">
        <f>J14/F14*100</f>
        <v>0</v>
      </c>
      <c r="L14" s="113">
        <f>SUM(M14:O14)</f>
        <v>0</v>
      </c>
      <c r="M14" s="28">
        <f t="shared" ref="M14:O14" si="10">M16</f>
        <v>0</v>
      </c>
      <c r="N14" s="28">
        <f t="shared" si="10"/>
        <v>0</v>
      </c>
      <c r="O14" s="28">
        <f t="shared" si="10"/>
        <v>0</v>
      </c>
      <c r="P14" s="116">
        <f>L14/F14*100</f>
        <v>0</v>
      </c>
    </row>
    <row r="15" spans="1:16" ht="15.75" x14ac:dyDescent="0.25">
      <c r="A15" s="12" t="s">
        <v>15</v>
      </c>
      <c r="B15" s="20"/>
      <c r="C15" s="20"/>
      <c r="D15" s="20"/>
      <c r="E15" s="20"/>
      <c r="F15" s="29"/>
      <c r="G15" s="29"/>
      <c r="H15" s="29"/>
      <c r="I15" s="28"/>
      <c r="J15" s="28"/>
      <c r="K15" s="5"/>
      <c r="L15" s="28"/>
      <c r="M15" s="28"/>
      <c r="N15" s="29"/>
      <c r="O15" s="29"/>
      <c r="P15" s="1"/>
    </row>
    <row r="16" spans="1:16" s="43" customFormat="1" ht="30" x14ac:dyDescent="0.25">
      <c r="A16" s="120" t="s">
        <v>24</v>
      </c>
      <c r="B16" s="121"/>
      <c r="C16" s="121"/>
      <c r="D16" s="121"/>
      <c r="E16" s="121"/>
      <c r="F16" s="122">
        <f>SUM(G16:I16)</f>
        <v>294089.5</v>
      </c>
      <c r="G16" s="123">
        <f>G17+G21</f>
        <v>0</v>
      </c>
      <c r="H16" s="123">
        <f t="shared" ref="H16" si="11">H17+H21</f>
        <v>294089.5</v>
      </c>
      <c r="I16" s="123">
        <f>I17+I21</f>
        <v>0</v>
      </c>
      <c r="J16" s="123">
        <f>J17+J21</f>
        <v>0</v>
      </c>
      <c r="K16" s="124">
        <f>J16/F16*100</f>
        <v>0</v>
      </c>
      <c r="L16" s="122">
        <f>SUM(M16:O16)</f>
        <v>0</v>
      </c>
      <c r="M16" s="123">
        <f t="shared" ref="M16:O16" si="12">M17+M21</f>
        <v>0</v>
      </c>
      <c r="N16" s="123">
        <f t="shared" si="12"/>
        <v>0</v>
      </c>
      <c r="O16" s="123">
        <f t="shared" si="12"/>
        <v>0</v>
      </c>
      <c r="P16" s="125">
        <f>L16/F16*100</f>
        <v>0</v>
      </c>
    </row>
    <row r="17" spans="1:16" s="57" customFormat="1" ht="30" x14ac:dyDescent="0.25">
      <c r="A17" s="126" t="s">
        <v>25</v>
      </c>
      <c r="B17" s="127"/>
      <c r="C17" s="127"/>
      <c r="D17" s="127"/>
      <c r="E17" s="127"/>
      <c r="F17" s="128">
        <f>SUM(G17:I17)</f>
        <v>147812</v>
      </c>
      <c r="G17" s="128">
        <f>G19+G20</f>
        <v>0</v>
      </c>
      <c r="H17" s="128">
        <f t="shared" ref="H17:J17" si="13">H19+H20</f>
        <v>147812</v>
      </c>
      <c r="I17" s="128">
        <f t="shared" si="13"/>
        <v>0</v>
      </c>
      <c r="J17" s="128">
        <f t="shared" si="13"/>
        <v>0</v>
      </c>
      <c r="K17" s="129">
        <f>J17/F17*100</f>
        <v>0</v>
      </c>
      <c r="L17" s="128">
        <f>SUM(M17:O17)</f>
        <v>0</v>
      </c>
      <c r="M17" s="128">
        <f t="shared" ref="M17:O17" si="14">M19+M20</f>
        <v>0</v>
      </c>
      <c r="N17" s="128">
        <f t="shared" si="14"/>
        <v>0</v>
      </c>
      <c r="O17" s="128">
        <f t="shared" si="14"/>
        <v>0</v>
      </c>
      <c r="P17" s="130">
        <f>L17/F17*100</f>
        <v>0</v>
      </c>
    </row>
    <row r="18" spans="1:16" ht="45" x14ac:dyDescent="0.25">
      <c r="A18" s="11" t="s">
        <v>26</v>
      </c>
      <c r="B18" s="19"/>
      <c r="C18" s="19"/>
      <c r="D18" s="19"/>
      <c r="E18" s="19"/>
      <c r="F18" s="30"/>
      <c r="G18" s="30"/>
      <c r="H18" s="29"/>
      <c r="I18" s="28"/>
      <c r="J18" s="29"/>
      <c r="K18" s="5" t="s">
        <v>27</v>
      </c>
      <c r="L18" s="28"/>
      <c r="M18" s="28"/>
      <c r="N18" s="29"/>
      <c r="O18" s="29"/>
      <c r="P18" s="1"/>
    </row>
    <row r="19" spans="1:16" ht="60" x14ac:dyDescent="0.25">
      <c r="A19" s="87" t="s">
        <v>144</v>
      </c>
      <c r="B19" s="15"/>
      <c r="C19" s="15"/>
      <c r="D19" s="15"/>
      <c r="E19" s="15"/>
      <c r="F19" s="30">
        <f>SUM(G19:I19)</f>
        <v>140000</v>
      </c>
      <c r="G19" s="30"/>
      <c r="H19" s="29">
        <v>140000</v>
      </c>
      <c r="I19" s="28"/>
      <c r="J19" s="29"/>
      <c r="K19" s="1">
        <f>J19/F19*100</f>
        <v>0</v>
      </c>
      <c r="L19" s="30">
        <f>SUM(M19:O19)</f>
        <v>0</v>
      </c>
      <c r="M19" s="28"/>
      <c r="N19" s="29"/>
      <c r="O19" s="29"/>
      <c r="P19" s="1">
        <f>L19/F19*100</f>
        <v>0</v>
      </c>
    </row>
    <row r="20" spans="1:16" ht="105" x14ac:dyDescent="0.25">
      <c r="A20" s="87" t="s">
        <v>145</v>
      </c>
      <c r="B20" s="15"/>
      <c r="C20" s="15"/>
      <c r="D20" s="15"/>
      <c r="E20" s="15"/>
      <c r="F20" s="30">
        <f>SUM(G20:I20)</f>
        <v>7812</v>
      </c>
      <c r="G20" s="30"/>
      <c r="H20" s="29">
        <v>7812</v>
      </c>
      <c r="I20" s="28"/>
      <c r="J20" s="29"/>
      <c r="K20" s="1">
        <f>J20/F20*100</f>
        <v>0</v>
      </c>
      <c r="L20" s="30">
        <f>SUM(M20:O20)</f>
        <v>0</v>
      </c>
      <c r="M20" s="28"/>
      <c r="N20" s="29"/>
      <c r="O20" s="29"/>
      <c r="P20" s="1">
        <f>L20/F20*100</f>
        <v>0</v>
      </c>
    </row>
    <row r="21" spans="1:16" s="57" customFormat="1" ht="90" x14ac:dyDescent="0.25">
      <c r="A21" s="131" t="s">
        <v>30</v>
      </c>
      <c r="B21" s="132"/>
      <c r="C21" s="132"/>
      <c r="D21" s="132"/>
      <c r="E21" s="133"/>
      <c r="F21" s="128">
        <f>SUM(G21:I21)</f>
        <v>146277.5</v>
      </c>
      <c r="G21" s="128">
        <f>G23+G25+G26</f>
        <v>0</v>
      </c>
      <c r="H21" s="128">
        <f t="shared" ref="H21:I21" si="15">H23+H25+H26</f>
        <v>146277.5</v>
      </c>
      <c r="I21" s="128">
        <f t="shared" si="15"/>
        <v>0</v>
      </c>
      <c r="J21" s="128">
        <f>J23+J25+J26</f>
        <v>0</v>
      </c>
      <c r="K21" s="129">
        <f>J21/F21*100</f>
        <v>0</v>
      </c>
      <c r="L21" s="128">
        <f>SUM(M21:O21)</f>
        <v>0</v>
      </c>
      <c r="M21" s="128">
        <f t="shared" ref="M21:O21" si="16">M23+M25+M26</f>
        <v>0</v>
      </c>
      <c r="N21" s="128">
        <f>N23+N25+N26</f>
        <v>0</v>
      </c>
      <c r="O21" s="128">
        <f t="shared" si="16"/>
        <v>0</v>
      </c>
      <c r="P21" s="130">
        <f>L21/F21*100</f>
        <v>0</v>
      </c>
    </row>
    <row r="22" spans="1:16" ht="45" x14ac:dyDescent="0.25">
      <c r="A22" s="7" t="s">
        <v>26</v>
      </c>
      <c r="B22" s="16"/>
      <c r="C22" s="16"/>
      <c r="D22" s="16"/>
      <c r="E22" s="21"/>
      <c r="F22" s="27"/>
      <c r="G22" s="27"/>
      <c r="H22" s="29"/>
      <c r="I22" s="29"/>
      <c r="J22" s="29"/>
      <c r="K22" s="1"/>
      <c r="L22" s="29"/>
      <c r="M22" s="29"/>
      <c r="N22" s="29"/>
      <c r="O22" s="29"/>
      <c r="P22" s="3"/>
    </row>
    <row r="23" spans="1:16" ht="51.75" customHeight="1" x14ac:dyDescent="0.25">
      <c r="A23" s="11" t="s">
        <v>133</v>
      </c>
      <c r="B23" s="16" t="s">
        <v>31</v>
      </c>
      <c r="C23" s="16"/>
      <c r="D23" s="16"/>
      <c r="E23" s="88" t="s">
        <v>32</v>
      </c>
      <c r="F23" s="30">
        <f>SUM(G23:I23)</f>
        <v>55950</v>
      </c>
      <c r="G23" s="27"/>
      <c r="H23" s="29">
        <v>55950</v>
      </c>
      <c r="I23" s="89"/>
      <c r="J23" s="29"/>
      <c r="K23" s="1">
        <f>J23/F23*100</f>
        <v>0</v>
      </c>
      <c r="L23" s="30">
        <f>SUM(M23:O23)</f>
        <v>0</v>
      </c>
      <c r="M23" s="29"/>
      <c r="N23" s="29"/>
      <c r="O23" s="29"/>
      <c r="P23" s="3">
        <f>L23/F23*100</f>
        <v>0</v>
      </c>
    </row>
    <row r="24" spans="1:16" x14ac:dyDescent="0.25">
      <c r="A24" s="7" t="s">
        <v>33</v>
      </c>
      <c r="B24" s="16"/>
      <c r="C24" s="16"/>
      <c r="D24" s="16"/>
      <c r="E24" s="21"/>
      <c r="F24" s="27"/>
      <c r="G24" s="27"/>
      <c r="H24" s="29"/>
      <c r="I24" s="29"/>
      <c r="J24" s="29"/>
      <c r="K24" s="1"/>
      <c r="L24" s="29"/>
      <c r="M24" s="29"/>
      <c r="N24" s="29"/>
      <c r="O24" s="29"/>
      <c r="P24" s="3"/>
    </row>
    <row r="25" spans="1:16" ht="96" x14ac:dyDescent="0.25">
      <c r="A25" s="7" t="s">
        <v>34</v>
      </c>
      <c r="B25" s="16" t="s">
        <v>35</v>
      </c>
      <c r="C25" s="16" t="s">
        <v>141</v>
      </c>
      <c r="D25" s="16" t="s">
        <v>142</v>
      </c>
      <c r="E25" s="21" t="s">
        <v>36</v>
      </c>
      <c r="F25" s="30">
        <f>SUM(G25:I25)</f>
        <v>45327.5</v>
      </c>
      <c r="G25" s="27"/>
      <c r="H25" s="29">
        <v>45327.5</v>
      </c>
      <c r="I25" s="29"/>
      <c r="J25" s="29"/>
      <c r="K25" s="1">
        <f>J25/F25*100</f>
        <v>0</v>
      </c>
      <c r="L25" s="30">
        <f>SUM(M25:O25)</f>
        <v>0</v>
      </c>
      <c r="M25" s="29"/>
      <c r="N25" s="29"/>
      <c r="O25" s="29"/>
      <c r="P25" s="3">
        <f>L25/F25*100</f>
        <v>0</v>
      </c>
    </row>
    <row r="26" spans="1:16" ht="60" x14ac:dyDescent="0.25">
      <c r="A26" s="7" t="s">
        <v>146</v>
      </c>
      <c r="B26" s="16"/>
      <c r="C26" s="16"/>
      <c r="D26" s="16"/>
      <c r="E26" s="21"/>
      <c r="F26" s="30">
        <f>SUM(G26:I26)</f>
        <v>45000</v>
      </c>
      <c r="G26" s="27"/>
      <c r="H26" s="29">
        <v>45000</v>
      </c>
      <c r="I26" s="29"/>
      <c r="J26" s="29"/>
      <c r="K26" s="1">
        <f>J26/F26*100</f>
        <v>0</v>
      </c>
      <c r="L26" s="30">
        <f>SUM(M26:O26)</f>
        <v>0</v>
      </c>
      <c r="M26" s="29"/>
      <c r="N26" s="29"/>
      <c r="O26" s="29"/>
      <c r="P26" s="3">
        <f>L26/F26*100</f>
        <v>0</v>
      </c>
    </row>
    <row r="27" spans="1:16" s="36" customFormat="1" ht="15.75" x14ac:dyDescent="0.25">
      <c r="A27" s="134" t="s">
        <v>41</v>
      </c>
      <c r="B27" s="14"/>
      <c r="C27" s="14"/>
      <c r="D27" s="14"/>
      <c r="E27" s="14"/>
      <c r="F27" s="113">
        <f>SUM(G27:I27)</f>
        <v>99219.5</v>
      </c>
      <c r="G27" s="28">
        <f>G29+G36</f>
        <v>0</v>
      </c>
      <c r="H27" s="28">
        <f>H29+H36</f>
        <v>99219.5</v>
      </c>
      <c r="I27" s="28">
        <f>I29+I36</f>
        <v>0</v>
      </c>
      <c r="J27" s="28">
        <f>J29+J36</f>
        <v>0</v>
      </c>
      <c r="K27" s="5">
        <f>J27/F27*100</f>
        <v>0</v>
      </c>
      <c r="L27" s="113">
        <f>SUM(M27:O27)</f>
        <v>0</v>
      </c>
      <c r="M27" s="28">
        <f>M29+M36</f>
        <v>0</v>
      </c>
      <c r="N27" s="28">
        <f>N29+N36</f>
        <v>0</v>
      </c>
      <c r="O27" s="28">
        <f>O29+O36</f>
        <v>0</v>
      </c>
      <c r="P27" s="116">
        <f>L27/F27*100</f>
        <v>0</v>
      </c>
    </row>
    <row r="28" spans="1:16" ht="15.75" x14ac:dyDescent="0.25">
      <c r="A28" s="4" t="s">
        <v>15</v>
      </c>
      <c r="B28" s="14"/>
      <c r="C28" s="14"/>
      <c r="D28" s="14"/>
      <c r="E28" s="14"/>
      <c r="F28" s="27"/>
      <c r="G28" s="27"/>
      <c r="H28" s="29"/>
      <c r="I28" s="28"/>
      <c r="J28" s="29"/>
      <c r="K28" s="5"/>
      <c r="L28" s="89"/>
      <c r="M28" s="28"/>
      <c r="N28" s="29"/>
      <c r="O28" s="29"/>
      <c r="P28" s="1"/>
    </row>
    <row r="29" spans="1:16" s="43" customFormat="1" ht="90" x14ac:dyDescent="0.25">
      <c r="A29" s="135" t="s">
        <v>140</v>
      </c>
      <c r="B29" s="136"/>
      <c r="C29" s="136"/>
      <c r="D29" s="136"/>
      <c r="E29" s="136"/>
      <c r="F29" s="123">
        <f>SUM(G29:I29)</f>
        <v>13830.1</v>
      </c>
      <c r="G29" s="123">
        <f>G30</f>
        <v>0</v>
      </c>
      <c r="H29" s="123">
        <f t="shared" ref="H29:I29" si="17">H30</f>
        <v>13830.1</v>
      </c>
      <c r="I29" s="123">
        <f t="shared" si="17"/>
        <v>0</v>
      </c>
      <c r="J29" s="123">
        <f>J30</f>
        <v>0</v>
      </c>
      <c r="K29" s="124">
        <f>J29/F29*100</f>
        <v>0</v>
      </c>
      <c r="L29" s="123">
        <f>SUM(M29:O29)</f>
        <v>0</v>
      </c>
      <c r="M29" s="123">
        <f>M30</f>
        <v>0</v>
      </c>
      <c r="N29" s="123">
        <f t="shared" ref="N29:O29" si="18">N30</f>
        <v>0</v>
      </c>
      <c r="O29" s="123">
        <f t="shared" si="18"/>
        <v>0</v>
      </c>
      <c r="P29" s="125">
        <f>L29/F29*100</f>
        <v>0</v>
      </c>
    </row>
    <row r="30" spans="1:16" s="57" customFormat="1" ht="45" x14ac:dyDescent="0.25">
      <c r="A30" s="126" t="s">
        <v>37</v>
      </c>
      <c r="B30" s="137"/>
      <c r="C30" s="137"/>
      <c r="D30" s="137"/>
      <c r="E30" s="137"/>
      <c r="F30" s="128">
        <f>SUM(G30:I30)</f>
        <v>13830.1</v>
      </c>
      <c r="G30" s="128">
        <f>G32</f>
        <v>0</v>
      </c>
      <c r="H30" s="128">
        <f t="shared" ref="H30:I30" si="19">H32</f>
        <v>13830.1</v>
      </c>
      <c r="I30" s="128">
        <f t="shared" si="19"/>
        <v>0</v>
      </c>
      <c r="J30" s="128">
        <f>J32</f>
        <v>0</v>
      </c>
      <c r="K30" s="129">
        <f>J30/F30*100</f>
        <v>0</v>
      </c>
      <c r="L30" s="128">
        <f>SUM(M30:O30)</f>
        <v>0</v>
      </c>
      <c r="M30" s="128">
        <f>M32</f>
        <v>0</v>
      </c>
      <c r="N30" s="128">
        <f>N32</f>
        <v>0</v>
      </c>
      <c r="O30" s="128">
        <f>O32</f>
        <v>0</v>
      </c>
      <c r="P30" s="130">
        <f>L30/F30*100</f>
        <v>0</v>
      </c>
    </row>
    <row r="31" spans="1:16" ht="45" x14ac:dyDescent="0.25">
      <c r="A31" s="11" t="s">
        <v>42</v>
      </c>
      <c r="B31" s="14"/>
      <c r="C31" s="14"/>
      <c r="D31" s="14"/>
      <c r="E31" s="14"/>
      <c r="F31" s="29"/>
      <c r="G31" s="29"/>
      <c r="H31" s="29"/>
      <c r="I31" s="29"/>
      <c r="J31" s="29"/>
      <c r="K31" s="1"/>
      <c r="L31" s="29"/>
      <c r="M31" s="29"/>
      <c r="N31" s="29"/>
      <c r="O31" s="29"/>
      <c r="P31" s="3"/>
    </row>
    <row r="32" spans="1:16" ht="30" x14ac:dyDescent="0.25">
      <c r="A32" s="4" t="s">
        <v>43</v>
      </c>
      <c r="B32" s="14"/>
      <c r="C32" s="14"/>
      <c r="D32" s="14"/>
      <c r="E32" s="14"/>
      <c r="F32" s="29">
        <f>SUM(G32:I32)</f>
        <v>13830.1</v>
      </c>
      <c r="G32" s="29">
        <f>G35</f>
        <v>0</v>
      </c>
      <c r="H32" s="29">
        <f>13830.1</f>
        <v>13830.1</v>
      </c>
      <c r="I32" s="29">
        <f>I35</f>
        <v>0</v>
      </c>
      <c r="J32" s="29">
        <f>J35</f>
        <v>0</v>
      </c>
      <c r="K32" s="1">
        <f>J32/F32*100</f>
        <v>0</v>
      </c>
      <c r="L32" s="29">
        <f>SUM(M32:O32)</f>
        <v>0</v>
      </c>
      <c r="M32" s="29">
        <f t="shared" ref="M32:O32" si="20">M35</f>
        <v>0</v>
      </c>
      <c r="N32" s="29">
        <f t="shared" si="20"/>
        <v>0</v>
      </c>
      <c r="O32" s="29">
        <f t="shared" si="20"/>
        <v>0</v>
      </c>
      <c r="P32" s="3">
        <f>L32/F32*100</f>
        <v>0</v>
      </c>
    </row>
    <row r="33" spans="1:16" x14ac:dyDescent="0.25">
      <c r="A33" s="4" t="s">
        <v>39</v>
      </c>
      <c r="B33" s="14"/>
      <c r="C33" s="14"/>
      <c r="D33" s="14"/>
      <c r="E33" s="14"/>
      <c r="F33" s="29"/>
      <c r="G33" s="29"/>
      <c r="H33" s="29"/>
      <c r="I33" s="29"/>
      <c r="J33" s="29"/>
      <c r="K33" s="1"/>
      <c r="L33" s="29"/>
      <c r="M33" s="29"/>
      <c r="N33" s="29"/>
      <c r="O33" s="29"/>
      <c r="P33" s="3"/>
    </row>
    <row r="34" spans="1:16" x14ac:dyDescent="0.25">
      <c r="A34" s="11" t="s">
        <v>44</v>
      </c>
      <c r="B34" s="14"/>
      <c r="C34" s="14"/>
      <c r="D34" s="14"/>
      <c r="E34" s="14"/>
      <c r="F34" s="29"/>
      <c r="G34" s="29"/>
      <c r="H34" s="29"/>
      <c r="I34" s="29"/>
      <c r="J34" s="29"/>
      <c r="K34" s="1"/>
      <c r="L34" s="29"/>
      <c r="M34" s="29"/>
      <c r="N34" s="29"/>
      <c r="O34" s="29"/>
      <c r="P34" s="3"/>
    </row>
    <row r="35" spans="1:16" ht="78" customHeight="1" x14ac:dyDescent="0.25">
      <c r="A35" s="4" t="s">
        <v>45</v>
      </c>
      <c r="B35" s="15" t="s">
        <v>46</v>
      </c>
      <c r="C35" s="15" t="s">
        <v>47</v>
      </c>
      <c r="D35" s="15" t="s">
        <v>48</v>
      </c>
      <c r="E35" s="99" t="s">
        <v>49</v>
      </c>
      <c r="F35" s="29">
        <f>SUM(G35:I35)</f>
        <v>3762</v>
      </c>
      <c r="G35" s="29"/>
      <c r="H35" s="29">
        <v>3762</v>
      </c>
      <c r="I35" s="29"/>
      <c r="J35" s="29"/>
      <c r="K35" s="1">
        <f>J35/F35*100</f>
        <v>0</v>
      </c>
      <c r="L35" s="29">
        <f>SUM(M35:O35)</f>
        <v>0</v>
      </c>
      <c r="M35" s="29"/>
      <c r="N35" s="29"/>
      <c r="O35" s="29"/>
      <c r="P35" s="3">
        <f>L35/F35*100</f>
        <v>0</v>
      </c>
    </row>
    <row r="36" spans="1:16" s="43" customFormat="1" ht="45" x14ac:dyDescent="0.25">
      <c r="A36" s="120" t="s">
        <v>50</v>
      </c>
      <c r="B36" s="136"/>
      <c r="C36" s="136"/>
      <c r="D36" s="136"/>
      <c r="E36" s="136"/>
      <c r="F36" s="123">
        <f>SUM(G36:I36)</f>
        <v>85389.4</v>
      </c>
      <c r="G36" s="123">
        <f>G37</f>
        <v>0</v>
      </c>
      <c r="H36" s="123">
        <f>H37</f>
        <v>85389.4</v>
      </c>
      <c r="I36" s="123">
        <f t="shared" ref="I36:J36" si="21">I37</f>
        <v>0</v>
      </c>
      <c r="J36" s="123">
        <f t="shared" si="21"/>
        <v>0</v>
      </c>
      <c r="K36" s="124">
        <f>J36/F36*100</f>
        <v>0</v>
      </c>
      <c r="L36" s="123">
        <f>SUM(M36:O36)</f>
        <v>0</v>
      </c>
      <c r="M36" s="123">
        <f>M37</f>
        <v>0</v>
      </c>
      <c r="N36" s="123">
        <f>N37</f>
        <v>0</v>
      </c>
      <c r="O36" s="123">
        <f>O37</f>
        <v>0</v>
      </c>
      <c r="P36" s="125">
        <f>L36/F36*100</f>
        <v>0</v>
      </c>
    </row>
    <row r="37" spans="1:16" s="57" customFormat="1" ht="30" x14ac:dyDescent="0.25">
      <c r="A37" s="126" t="s">
        <v>51</v>
      </c>
      <c r="B37" s="137"/>
      <c r="C37" s="137"/>
      <c r="D37" s="137"/>
      <c r="E37" s="137"/>
      <c r="F37" s="128">
        <f>SUM(G37:I37)</f>
        <v>85389.4</v>
      </c>
      <c r="G37" s="128">
        <f>G39+G41</f>
        <v>0</v>
      </c>
      <c r="H37" s="128">
        <f>H39+H41</f>
        <v>85389.4</v>
      </c>
      <c r="I37" s="128">
        <f t="shared" ref="I37:J37" si="22">I39+I41</f>
        <v>0</v>
      </c>
      <c r="J37" s="128">
        <f t="shared" si="22"/>
        <v>0</v>
      </c>
      <c r="K37" s="129">
        <f>J37/F37*100</f>
        <v>0</v>
      </c>
      <c r="L37" s="128">
        <f>SUM(M37:O37)</f>
        <v>0</v>
      </c>
      <c r="M37" s="128">
        <f t="shared" ref="M37:O37" si="23">M39+M41</f>
        <v>0</v>
      </c>
      <c r="N37" s="128">
        <f t="shared" si="23"/>
        <v>0</v>
      </c>
      <c r="O37" s="128">
        <f t="shared" si="23"/>
        <v>0</v>
      </c>
      <c r="P37" s="130">
        <f>L37/F37*100</f>
        <v>0</v>
      </c>
    </row>
    <row r="38" spans="1:16" ht="45" x14ac:dyDescent="0.25">
      <c r="A38" s="11" t="s">
        <v>42</v>
      </c>
      <c r="B38" s="14"/>
      <c r="C38" s="14"/>
      <c r="D38" s="14"/>
      <c r="E38" s="14"/>
      <c r="F38" s="30"/>
      <c r="G38" s="30"/>
      <c r="H38" s="29"/>
      <c r="I38" s="28"/>
      <c r="J38" s="29"/>
      <c r="K38" s="5"/>
      <c r="L38" s="28"/>
      <c r="M38" s="28"/>
      <c r="N38" s="29"/>
      <c r="O38" s="29"/>
      <c r="P38" s="3"/>
    </row>
    <row r="39" spans="1:16" ht="74.25" customHeight="1" x14ac:dyDescent="0.25">
      <c r="A39" s="7" t="s">
        <v>130</v>
      </c>
      <c r="B39" s="22" t="s">
        <v>53</v>
      </c>
      <c r="C39" s="22" t="s">
        <v>54</v>
      </c>
      <c r="D39" s="22"/>
      <c r="E39" s="22" t="s">
        <v>55</v>
      </c>
      <c r="F39" s="29">
        <f>SUM(G39:I39)</f>
        <v>25016</v>
      </c>
      <c r="G39" s="27"/>
      <c r="H39" s="29">
        <v>25016</v>
      </c>
      <c r="I39" s="29"/>
      <c r="J39" s="29"/>
      <c r="K39" s="1">
        <f t="shared" ref="K39:K41" si="24">J39/F39*100</f>
        <v>0</v>
      </c>
      <c r="L39" s="29">
        <f>SUM(M39:O39)</f>
        <v>0</v>
      </c>
      <c r="M39" s="29"/>
      <c r="N39" s="29"/>
      <c r="O39" s="29"/>
      <c r="P39" s="3">
        <f>L39/F39*100</f>
        <v>0</v>
      </c>
    </row>
    <row r="40" spans="1:16" ht="45" x14ac:dyDescent="0.25">
      <c r="A40" s="11" t="s">
        <v>147</v>
      </c>
      <c r="B40" s="22"/>
      <c r="C40" s="22"/>
      <c r="D40" s="22"/>
      <c r="E40" s="22"/>
      <c r="F40" s="29"/>
      <c r="G40" s="27"/>
      <c r="H40" s="29"/>
      <c r="I40" s="29"/>
      <c r="J40" s="29"/>
      <c r="K40" s="1"/>
      <c r="L40" s="29"/>
      <c r="M40" s="29"/>
      <c r="N40" s="29"/>
      <c r="O40" s="29"/>
      <c r="P40" s="3"/>
    </row>
    <row r="41" spans="1:16" ht="75" x14ac:dyDescent="0.25">
      <c r="A41" s="7" t="s">
        <v>148</v>
      </c>
      <c r="B41" s="22"/>
      <c r="C41" s="22"/>
      <c r="D41" s="22"/>
      <c r="E41" s="22"/>
      <c r="F41" s="29">
        <f>SUM(G41:I41)</f>
        <v>60373.4</v>
      </c>
      <c r="G41" s="27"/>
      <c r="H41" s="29">
        <v>60373.4</v>
      </c>
      <c r="I41" s="29"/>
      <c r="J41" s="29"/>
      <c r="K41" s="1">
        <f t="shared" si="24"/>
        <v>0</v>
      </c>
      <c r="L41" s="29">
        <f>SUM(M41:O41)</f>
        <v>0</v>
      </c>
      <c r="M41" s="29"/>
      <c r="N41" s="29"/>
      <c r="O41" s="29"/>
      <c r="P41" s="3">
        <f>L41/F41*100</f>
        <v>0</v>
      </c>
    </row>
    <row r="42" spans="1:16" s="36" customFormat="1" ht="15.75" x14ac:dyDescent="0.25">
      <c r="A42" s="134" t="s">
        <v>59</v>
      </c>
      <c r="B42" s="14"/>
      <c r="C42" s="14"/>
      <c r="D42" s="14"/>
      <c r="E42" s="14"/>
      <c r="F42" s="138">
        <f>SUM(G42:I42)</f>
        <v>84551.7</v>
      </c>
      <c r="G42" s="28">
        <f>G45+G48</f>
        <v>0</v>
      </c>
      <c r="H42" s="28">
        <f>H45+H48</f>
        <v>84551.7</v>
      </c>
      <c r="I42" s="28">
        <f>I45+I48</f>
        <v>0</v>
      </c>
      <c r="J42" s="28">
        <f>J45+J48</f>
        <v>0</v>
      </c>
      <c r="K42" s="5">
        <f>J42/F42*100</f>
        <v>0</v>
      </c>
      <c r="L42" s="138">
        <f>SUM(M42:O42)</f>
        <v>239.8</v>
      </c>
      <c r="M42" s="28">
        <f>M45+M48</f>
        <v>0</v>
      </c>
      <c r="N42" s="28">
        <f>N45+N48</f>
        <v>239.8</v>
      </c>
      <c r="O42" s="28">
        <f>O45+O48</f>
        <v>0</v>
      </c>
      <c r="P42" s="116">
        <f>L42/F42*100</f>
        <v>0.28361345780155811</v>
      </c>
    </row>
    <row r="43" spans="1:16" ht="15.75" x14ac:dyDescent="0.25">
      <c r="A43" s="4" t="s">
        <v>60</v>
      </c>
      <c r="B43" s="14"/>
      <c r="C43" s="14"/>
      <c r="D43" s="14"/>
      <c r="E43" s="14"/>
      <c r="F43" s="27"/>
      <c r="G43" s="28"/>
      <c r="H43" s="28"/>
      <c r="I43" s="28"/>
      <c r="J43" s="28"/>
      <c r="K43" s="5"/>
      <c r="L43" s="28"/>
      <c r="M43" s="28"/>
      <c r="N43" s="28"/>
      <c r="O43" s="28"/>
      <c r="P43" s="5"/>
    </row>
    <row r="44" spans="1:16" ht="15.75" x14ac:dyDescent="0.25">
      <c r="A44" s="13" t="s">
        <v>23</v>
      </c>
      <c r="B44" s="14"/>
      <c r="C44" s="14"/>
      <c r="D44" s="14"/>
      <c r="E44" s="14"/>
      <c r="F44" s="27">
        <f t="shared" ref="F44:F49" si="25">SUM(G44:I44)</f>
        <v>84551.7</v>
      </c>
      <c r="G44" s="29">
        <f>G45+G48</f>
        <v>0</v>
      </c>
      <c r="H44" s="29">
        <f>H45+H48</f>
        <v>84551.7</v>
      </c>
      <c r="I44" s="29">
        <f>I45+I48</f>
        <v>0</v>
      </c>
      <c r="J44" s="29">
        <f>J45+J48</f>
        <v>0</v>
      </c>
      <c r="K44" s="1">
        <f t="shared" ref="K44:K49" si="26">J44/F44*100</f>
        <v>0</v>
      </c>
      <c r="L44" s="29">
        <f t="shared" ref="L44" si="27">M44+N44+O44</f>
        <v>239.8</v>
      </c>
      <c r="M44" s="29">
        <f>M45+M48</f>
        <v>0</v>
      </c>
      <c r="N44" s="29">
        <f>N45+N48</f>
        <v>239.8</v>
      </c>
      <c r="O44" s="29">
        <f>O45+O48</f>
        <v>0</v>
      </c>
      <c r="P44" s="3">
        <f t="shared" ref="P44:P49" si="28">L44/F44*100</f>
        <v>0.28361345780155811</v>
      </c>
    </row>
    <row r="45" spans="1:16" s="43" customFormat="1" ht="45" x14ac:dyDescent="0.25">
      <c r="A45" s="135" t="s">
        <v>61</v>
      </c>
      <c r="B45" s="136"/>
      <c r="C45" s="136"/>
      <c r="D45" s="136"/>
      <c r="E45" s="136"/>
      <c r="F45" s="122">
        <f t="shared" si="25"/>
        <v>5000</v>
      </c>
      <c r="G45" s="123">
        <f>G46</f>
        <v>0</v>
      </c>
      <c r="H45" s="123">
        <f t="shared" ref="H45:I45" si="29">H46</f>
        <v>5000</v>
      </c>
      <c r="I45" s="123">
        <f t="shared" si="29"/>
        <v>0</v>
      </c>
      <c r="J45" s="123">
        <f>J46</f>
        <v>0</v>
      </c>
      <c r="K45" s="124">
        <f t="shared" si="26"/>
        <v>0</v>
      </c>
      <c r="L45" s="122">
        <f t="shared" ref="L45:L49" si="30">SUM(M45:O45)</f>
        <v>0</v>
      </c>
      <c r="M45" s="123">
        <f t="shared" ref="M45:O45" si="31">M46</f>
        <v>0</v>
      </c>
      <c r="N45" s="123">
        <f t="shared" si="31"/>
        <v>0</v>
      </c>
      <c r="O45" s="123">
        <f t="shared" si="31"/>
        <v>0</v>
      </c>
      <c r="P45" s="125">
        <f t="shared" si="28"/>
        <v>0</v>
      </c>
    </row>
    <row r="46" spans="1:16" s="57" customFormat="1" ht="60" x14ac:dyDescent="0.25">
      <c r="A46" s="131" t="s">
        <v>62</v>
      </c>
      <c r="B46" s="137"/>
      <c r="C46" s="137"/>
      <c r="D46" s="137"/>
      <c r="E46" s="137"/>
      <c r="F46" s="139">
        <f t="shared" si="25"/>
        <v>5000</v>
      </c>
      <c r="G46" s="128">
        <f>G47</f>
        <v>0</v>
      </c>
      <c r="H46" s="128">
        <f t="shared" ref="H46:J46" si="32">H47</f>
        <v>5000</v>
      </c>
      <c r="I46" s="128">
        <f t="shared" si="32"/>
        <v>0</v>
      </c>
      <c r="J46" s="128">
        <f t="shared" si="32"/>
        <v>0</v>
      </c>
      <c r="K46" s="129">
        <f t="shared" si="26"/>
        <v>0</v>
      </c>
      <c r="L46" s="139">
        <f t="shared" si="30"/>
        <v>0</v>
      </c>
      <c r="M46" s="128">
        <f t="shared" ref="M46:O46" si="33">M47</f>
        <v>0</v>
      </c>
      <c r="N46" s="128">
        <f t="shared" si="33"/>
        <v>0</v>
      </c>
      <c r="O46" s="128">
        <f t="shared" si="33"/>
        <v>0</v>
      </c>
      <c r="P46" s="130">
        <f t="shared" si="28"/>
        <v>0</v>
      </c>
    </row>
    <row r="47" spans="1:16" ht="65.25" customHeight="1" x14ac:dyDescent="0.25">
      <c r="A47" s="90" t="s">
        <v>131</v>
      </c>
      <c r="B47" s="100" t="s">
        <v>134</v>
      </c>
      <c r="C47" s="100"/>
      <c r="D47" s="91"/>
      <c r="E47" s="92" t="s">
        <v>135</v>
      </c>
      <c r="F47" s="27">
        <f t="shared" si="25"/>
        <v>5000</v>
      </c>
      <c r="G47" s="27"/>
      <c r="H47" s="29">
        <v>5000</v>
      </c>
      <c r="I47" s="29"/>
      <c r="J47" s="29"/>
      <c r="K47" s="1">
        <f t="shared" si="26"/>
        <v>0</v>
      </c>
      <c r="L47" s="27">
        <f t="shared" si="30"/>
        <v>0</v>
      </c>
      <c r="M47" s="29"/>
      <c r="N47" s="29"/>
      <c r="O47" s="29"/>
      <c r="P47" s="3">
        <f t="shared" si="28"/>
        <v>0</v>
      </c>
    </row>
    <row r="48" spans="1:16" s="43" customFormat="1" ht="90" x14ac:dyDescent="0.25">
      <c r="A48" s="135" t="s">
        <v>140</v>
      </c>
      <c r="B48" s="136"/>
      <c r="C48" s="136"/>
      <c r="D48" s="136"/>
      <c r="E48" s="136"/>
      <c r="F48" s="122">
        <f t="shared" si="25"/>
        <v>79551.7</v>
      </c>
      <c r="G48" s="123">
        <f>G49</f>
        <v>0</v>
      </c>
      <c r="H48" s="123">
        <f t="shared" ref="H48" si="34">H49</f>
        <v>79551.7</v>
      </c>
      <c r="I48" s="123">
        <f>I49</f>
        <v>0</v>
      </c>
      <c r="J48" s="123">
        <f>J49</f>
        <v>0</v>
      </c>
      <c r="K48" s="124">
        <f t="shared" si="26"/>
        <v>0</v>
      </c>
      <c r="L48" s="122">
        <f t="shared" si="30"/>
        <v>239.8</v>
      </c>
      <c r="M48" s="123">
        <f>M49</f>
        <v>0</v>
      </c>
      <c r="N48" s="123">
        <f>N49</f>
        <v>239.8</v>
      </c>
      <c r="O48" s="123">
        <f t="shared" ref="O48" si="35">O49</f>
        <v>0</v>
      </c>
      <c r="P48" s="125">
        <f t="shared" si="28"/>
        <v>0.30143918986017904</v>
      </c>
    </row>
    <row r="49" spans="1:16" s="57" customFormat="1" ht="45" x14ac:dyDescent="0.25">
      <c r="A49" s="131" t="s">
        <v>63</v>
      </c>
      <c r="B49" s="137"/>
      <c r="C49" s="137"/>
      <c r="D49" s="137"/>
      <c r="E49" s="137"/>
      <c r="F49" s="139">
        <f t="shared" si="25"/>
        <v>79551.7</v>
      </c>
      <c r="G49" s="128">
        <f>G51</f>
        <v>0</v>
      </c>
      <c r="H49" s="128">
        <f t="shared" ref="H49:I49" si="36">H51</f>
        <v>79551.7</v>
      </c>
      <c r="I49" s="128">
        <f t="shared" si="36"/>
        <v>0</v>
      </c>
      <c r="J49" s="128">
        <f>J51</f>
        <v>0</v>
      </c>
      <c r="K49" s="129">
        <f t="shared" si="26"/>
        <v>0</v>
      </c>
      <c r="L49" s="139">
        <f t="shared" si="30"/>
        <v>239.8</v>
      </c>
      <c r="M49" s="128">
        <f>M51</f>
        <v>0</v>
      </c>
      <c r="N49" s="128">
        <f>N51</f>
        <v>239.8</v>
      </c>
      <c r="O49" s="128">
        <f t="shared" ref="O49" si="37">O51</f>
        <v>0</v>
      </c>
      <c r="P49" s="130">
        <f t="shared" si="28"/>
        <v>0.30143918986017904</v>
      </c>
    </row>
    <row r="50" spans="1:16" ht="30" x14ac:dyDescent="0.25">
      <c r="A50" s="11" t="s">
        <v>64</v>
      </c>
      <c r="B50" s="14"/>
      <c r="C50" s="14"/>
      <c r="D50" s="14"/>
      <c r="E50" s="14"/>
      <c r="F50" s="30"/>
      <c r="G50" s="30"/>
      <c r="H50" s="31"/>
      <c r="I50" s="31"/>
      <c r="J50" s="31"/>
      <c r="K50" s="2"/>
      <c r="L50" s="29"/>
      <c r="M50" s="31"/>
      <c r="N50" s="31"/>
      <c r="O50" s="31"/>
      <c r="P50" s="2"/>
    </row>
    <row r="51" spans="1:16" ht="95.25" customHeight="1" x14ac:dyDescent="0.25">
      <c r="A51" s="4" t="s">
        <v>65</v>
      </c>
      <c r="B51" s="100" t="s">
        <v>66</v>
      </c>
      <c r="C51" s="102" t="s">
        <v>67</v>
      </c>
      <c r="D51" s="103"/>
      <c r="E51" s="100" t="s">
        <v>136</v>
      </c>
      <c r="F51" s="27">
        <f>SUM(G51:I51)</f>
        <v>79551.7</v>
      </c>
      <c r="G51" s="27"/>
      <c r="H51" s="29">
        <v>79551.7</v>
      </c>
      <c r="I51" s="29">
        <v>0</v>
      </c>
      <c r="J51" s="29"/>
      <c r="K51" s="1">
        <f>J51/F51*100</f>
        <v>0</v>
      </c>
      <c r="L51" s="27">
        <f>SUM(M51:O51)</f>
        <v>239.8</v>
      </c>
      <c r="M51" s="29"/>
      <c r="N51" s="29">
        <v>239.8</v>
      </c>
      <c r="O51" s="29">
        <v>0</v>
      </c>
      <c r="P51" s="3">
        <f>L51/F51*100</f>
        <v>0.30143918986017904</v>
      </c>
    </row>
    <row r="52" spans="1:16" s="36" customFormat="1" ht="15.75" x14ac:dyDescent="0.25">
      <c r="A52" s="134" t="s">
        <v>68</v>
      </c>
      <c r="B52" s="14"/>
      <c r="C52" s="100"/>
      <c r="D52" s="14"/>
      <c r="E52" s="14"/>
      <c r="F52" s="138">
        <f>SUM(G52:I52)</f>
        <v>347919.9</v>
      </c>
      <c r="G52" s="28">
        <f>G54</f>
        <v>0</v>
      </c>
      <c r="H52" s="28">
        <f>H54</f>
        <v>347919.9</v>
      </c>
      <c r="I52" s="28">
        <f t="shared" ref="I52:J52" si="38">I54</f>
        <v>0</v>
      </c>
      <c r="J52" s="28">
        <f t="shared" si="38"/>
        <v>0</v>
      </c>
      <c r="K52" s="5">
        <f>J52/F52*100</f>
        <v>0</v>
      </c>
      <c r="L52" s="138">
        <f>SUM(M52:O52)</f>
        <v>0</v>
      </c>
      <c r="M52" s="28">
        <f t="shared" ref="M52:O52" si="39">M54</f>
        <v>0</v>
      </c>
      <c r="N52" s="28">
        <f t="shared" si="39"/>
        <v>0</v>
      </c>
      <c r="O52" s="28">
        <f t="shared" si="39"/>
        <v>0</v>
      </c>
      <c r="P52" s="116">
        <f>L52/F52*100</f>
        <v>0</v>
      </c>
    </row>
    <row r="53" spans="1:16" ht="15.75" x14ac:dyDescent="0.25">
      <c r="A53" s="4" t="s">
        <v>15</v>
      </c>
      <c r="B53" s="14"/>
      <c r="C53" s="100"/>
      <c r="D53" s="14"/>
      <c r="E53" s="14"/>
      <c r="F53" s="27"/>
      <c r="G53" s="27"/>
      <c r="H53" s="29"/>
      <c r="I53" s="28"/>
      <c r="J53" s="29"/>
      <c r="K53" s="5"/>
      <c r="L53" s="140"/>
      <c r="M53" s="28"/>
      <c r="N53" s="29"/>
      <c r="O53" s="29"/>
      <c r="P53" s="1"/>
    </row>
    <row r="54" spans="1:16" s="43" customFormat="1" ht="45" x14ac:dyDescent="0.25">
      <c r="A54" s="120" t="s">
        <v>69</v>
      </c>
      <c r="B54" s="136"/>
      <c r="C54" s="136"/>
      <c r="D54" s="136"/>
      <c r="E54" s="136"/>
      <c r="F54" s="122">
        <f>SUM(G54:I54)</f>
        <v>347919.9</v>
      </c>
      <c r="G54" s="123">
        <f>G55</f>
        <v>0</v>
      </c>
      <c r="H54" s="123">
        <f t="shared" ref="H54:J54" si="40">H55</f>
        <v>347919.9</v>
      </c>
      <c r="I54" s="123">
        <f t="shared" si="40"/>
        <v>0</v>
      </c>
      <c r="J54" s="123">
        <f t="shared" si="40"/>
        <v>0</v>
      </c>
      <c r="K54" s="124">
        <f>J54/F54*100</f>
        <v>0</v>
      </c>
      <c r="L54" s="122">
        <f>SUM(M54:O54)</f>
        <v>0</v>
      </c>
      <c r="M54" s="123">
        <f>M55</f>
        <v>0</v>
      </c>
      <c r="N54" s="123">
        <f t="shared" ref="N54:O54" si="41">N55</f>
        <v>0</v>
      </c>
      <c r="O54" s="123">
        <f t="shared" si="41"/>
        <v>0</v>
      </c>
      <c r="P54" s="125">
        <f>L54/F54*100</f>
        <v>0</v>
      </c>
    </row>
    <row r="55" spans="1:16" s="57" customFormat="1" ht="30" x14ac:dyDescent="0.25">
      <c r="A55" s="126" t="s">
        <v>70</v>
      </c>
      <c r="B55" s="137"/>
      <c r="C55" s="137"/>
      <c r="D55" s="137"/>
      <c r="E55" s="137"/>
      <c r="F55" s="139">
        <f>SUM(G55:I55)</f>
        <v>347919.9</v>
      </c>
      <c r="G55" s="128">
        <f>G57+G58+G60+G62</f>
        <v>0</v>
      </c>
      <c r="H55" s="128">
        <f>H57+H58+H60+H62</f>
        <v>347919.9</v>
      </c>
      <c r="I55" s="128">
        <f t="shared" ref="I55:J55" si="42">I57+I58+I60+I62</f>
        <v>0</v>
      </c>
      <c r="J55" s="128">
        <f t="shared" si="42"/>
        <v>0</v>
      </c>
      <c r="K55" s="129">
        <f>J55/F55*100</f>
        <v>0</v>
      </c>
      <c r="L55" s="139">
        <f>SUM(M55:O55)</f>
        <v>0</v>
      </c>
      <c r="M55" s="128">
        <f t="shared" ref="M55:O55" si="43">M57+M58+M60+M62</f>
        <v>0</v>
      </c>
      <c r="N55" s="128">
        <f t="shared" si="43"/>
        <v>0</v>
      </c>
      <c r="O55" s="128">
        <f t="shared" si="43"/>
        <v>0</v>
      </c>
      <c r="P55" s="130">
        <f>L55/F55*100</f>
        <v>0</v>
      </c>
    </row>
    <row r="56" spans="1:16" ht="30" x14ac:dyDescent="0.25">
      <c r="A56" s="11" t="s">
        <v>71</v>
      </c>
      <c r="B56" s="14"/>
      <c r="C56" s="14"/>
      <c r="D56" s="14"/>
      <c r="E56" s="14"/>
      <c r="F56" s="30"/>
      <c r="G56" s="30"/>
      <c r="H56" s="29"/>
      <c r="I56" s="28"/>
      <c r="J56" s="27"/>
      <c r="K56" s="5"/>
      <c r="L56" s="29"/>
      <c r="M56" s="28"/>
      <c r="N56" s="29"/>
      <c r="O56" s="29"/>
      <c r="P56" s="1"/>
    </row>
    <row r="57" spans="1:16" ht="84" customHeight="1" x14ac:dyDescent="0.25">
      <c r="A57" s="4" t="s">
        <v>72</v>
      </c>
      <c r="B57" s="100" t="s">
        <v>73</v>
      </c>
      <c r="C57" s="100" t="s">
        <v>74</v>
      </c>
      <c r="D57" s="100" t="s">
        <v>75</v>
      </c>
      <c r="E57" s="93">
        <v>42277</v>
      </c>
      <c r="F57" s="27">
        <f>SUM(G57:I57)</f>
        <v>316419.90000000002</v>
      </c>
      <c r="G57" s="27"/>
      <c r="H57" s="29">
        <v>316419.90000000002</v>
      </c>
      <c r="I57" s="29"/>
      <c r="J57" s="29"/>
      <c r="K57" s="1">
        <f t="shared" ref="K57:K58" si="44">J57/F57*100</f>
        <v>0</v>
      </c>
      <c r="L57" s="27">
        <f>SUM(M57:O57)</f>
        <v>0</v>
      </c>
      <c r="M57" s="29"/>
      <c r="N57" s="29"/>
      <c r="O57" s="29"/>
      <c r="P57" s="3">
        <f t="shared" ref="P57:P58" si="45">L57/F57*100</f>
        <v>0</v>
      </c>
    </row>
    <row r="58" spans="1:16" ht="82.5" customHeight="1" x14ac:dyDescent="0.25">
      <c r="A58" s="4" t="s">
        <v>132</v>
      </c>
      <c r="B58" s="100" t="s">
        <v>76</v>
      </c>
      <c r="C58" s="100"/>
      <c r="D58" s="100"/>
      <c r="E58" s="23" t="s">
        <v>77</v>
      </c>
      <c r="F58" s="27">
        <f>SUM(G58:I58)</f>
        <v>13000</v>
      </c>
      <c r="G58" s="27"/>
      <c r="H58" s="29">
        <v>13000</v>
      </c>
      <c r="I58" s="29"/>
      <c r="J58" s="29"/>
      <c r="K58" s="1">
        <f t="shared" si="44"/>
        <v>0</v>
      </c>
      <c r="L58" s="27">
        <f>SUM(M58:O58)</f>
        <v>0</v>
      </c>
      <c r="M58" s="29"/>
      <c r="N58" s="29"/>
      <c r="O58" s="29"/>
      <c r="P58" s="3">
        <f t="shared" si="45"/>
        <v>0</v>
      </c>
    </row>
    <row r="59" spans="1:16" x14ac:dyDescent="0.25">
      <c r="A59" s="6" t="s">
        <v>149</v>
      </c>
      <c r="B59" s="100"/>
      <c r="C59" s="100"/>
      <c r="D59" s="100"/>
      <c r="E59" s="23"/>
      <c r="F59" s="27"/>
      <c r="G59" s="27"/>
      <c r="H59" s="29"/>
      <c r="I59" s="29"/>
      <c r="J59" s="29"/>
      <c r="K59" s="1"/>
      <c r="L59" s="29"/>
      <c r="M59" s="29"/>
      <c r="N59" s="29"/>
      <c r="O59" s="29"/>
      <c r="P59" s="3"/>
    </row>
    <row r="60" spans="1:16" ht="30" x14ac:dyDescent="0.25">
      <c r="A60" s="4" t="s">
        <v>150</v>
      </c>
      <c r="B60" s="100"/>
      <c r="C60" s="100"/>
      <c r="D60" s="100"/>
      <c r="E60" s="23"/>
      <c r="F60" s="27">
        <f>SUM(G60:I60)</f>
        <v>8500</v>
      </c>
      <c r="G60" s="27"/>
      <c r="H60" s="29">
        <v>8500</v>
      </c>
      <c r="I60" s="29"/>
      <c r="J60" s="29"/>
      <c r="K60" s="1">
        <f>J60/F60*100</f>
        <v>0</v>
      </c>
      <c r="L60" s="27">
        <f>SUM(M60:O60)</f>
        <v>0</v>
      </c>
      <c r="M60" s="29"/>
      <c r="N60" s="29"/>
      <c r="O60" s="29"/>
      <c r="P60" s="3">
        <f>L60/F60*100</f>
        <v>0</v>
      </c>
    </row>
    <row r="61" spans="1:16" x14ac:dyDescent="0.25">
      <c r="A61" s="6" t="s">
        <v>118</v>
      </c>
      <c r="B61" s="100"/>
      <c r="C61" s="100"/>
      <c r="D61" s="100"/>
      <c r="E61" s="23"/>
      <c r="F61" s="27"/>
      <c r="G61" s="27"/>
      <c r="H61" s="29"/>
      <c r="I61" s="29"/>
      <c r="J61" s="29"/>
      <c r="K61" s="1"/>
      <c r="L61" s="29"/>
      <c r="M61" s="29"/>
      <c r="N61" s="29"/>
      <c r="O61" s="29"/>
      <c r="P61" s="3"/>
    </row>
    <row r="62" spans="1:16" ht="30" x14ac:dyDescent="0.25">
      <c r="A62" s="4" t="s">
        <v>151</v>
      </c>
      <c r="B62" s="100"/>
      <c r="C62" s="94"/>
      <c r="D62" s="100"/>
      <c r="E62" s="23"/>
      <c r="F62" s="27">
        <f>SUM(G62:I62)</f>
        <v>10000</v>
      </c>
      <c r="G62" s="27"/>
      <c r="H62" s="29">
        <v>10000</v>
      </c>
      <c r="I62" s="29"/>
      <c r="J62" s="29"/>
      <c r="K62" s="1">
        <f>J62/F62*100</f>
        <v>0</v>
      </c>
      <c r="L62" s="27">
        <f>SUM(M62:O62)</f>
        <v>0</v>
      </c>
      <c r="M62" s="29"/>
      <c r="N62" s="29"/>
      <c r="O62" s="29"/>
      <c r="P62" s="3">
        <f>L62/F62*100</f>
        <v>0</v>
      </c>
    </row>
    <row r="63" spans="1:16" s="36" customFormat="1" ht="15.75" x14ac:dyDescent="0.25">
      <c r="A63" s="134" t="s">
        <v>78</v>
      </c>
      <c r="B63" s="14"/>
      <c r="C63" s="14"/>
      <c r="D63" s="14"/>
      <c r="E63" s="14"/>
      <c r="F63" s="138">
        <f>SUM(G63:I63)</f>
        <v>774518.5</v>
      </c>
      <c r="G63" s="28">
        <f>G76+G81+G86</f>
        <v>112886.8</v>
      </c>
      <c r="H63" s="28">
        <f t="shared" ref="H63:J63" si="46">H76+H81+H86</f>
        <v>660967.69999999995</v>
      </c>
      <c r="I63" s="28">
        <f t="shared" si="46"/>
        <v>664</v>
      </c>
      <c r="J63" s="28">
        <f t="shared" si="46"/>
        <v>0</v>
      </c>
      <c r="K63" s="5">
        <f>J63/F63*100</f>
        <v>0</v>
      </c>
      <c r="L63" s="138">
        <f>SUM(M63:O63)</f>
        <v>0</v>
      </c>
      <c r="M63" s="28">
        <f t="shared" ref="M63:O63" si="47">M76+M81+M86</f>
        <v>0</v>
      </c>
      <c r="N63" s="28">
        <f t="shared" si="47"/>
        <v>0</v>
      </c>
      <c r="O63" s="28">
        <f t="shared" si="47"/>
        <v>0</v>
      </c>
      <c r="P63" s="116">
        <f>L63/F63*100</f>
        <v>0</v>
      </c>
    </row>
    <row r="64" spans="1:16" x14ac:dyDescent="0.25">
      <c r="A64" s="4" t="s">
        <v>15</v>
      </c>
      <c r="B64" s="14"/>
      <c r="C64" s="14"/>
      <c r="D64" s="14"/>
      <c r="E64" s="14"/>
      <c r="F64" s="27"/>
      <c r="G64" s="27"/>
      <c r="H64" s="29"/>
      <c r="I64" s="29"/>
      <c r="J64" s="29"/>
      <c r="K64" s="1"/>
      <c r="L64" s="140"/>
      <c r="M64" s="29"/>
      <c r="N64" s="29"/>
      <c r="O64" s="29"/>
      <c r="P64" s="1"/>
    </row>
    <row r="65" spans="1:16" s="43" customFormat="1" ht="60" hidden="1" x14ac:dyDescent="0.25">
      <c r="A65" s="120" t="s">
        <v>38</v>
      </c>
      <c r="B65" s="136"/>
      <c r="C65" s="136"/>
      <c r="D65" s="136"/>
      <c r="E65" s="136"/>
      <c r="F65" s="122">
        <f>SUM(G65:I65)</f>
        <v>91543.900000000009</v>
      </c>
      <c r="G65" s="123">
        <f>G66</f>
        <v>80209.3</v>
      </c>
      <c r="H65" s="123">
        <f t="shared" ref="H65:I65" si="48">H66</f>
        <v>6761.3</v>
      </c>
      <c r="I65" s="123">
        <f t="shared" si="48"/>
        <v>4573.3</v>
      </c>
      <c r="J65" s="123">
        <f>J66</f>
        <v>84612.6</v>
      </c>
      <c r="K65" s="124">
        <f>J65/F65*100</f>
        <v>92.428441436294491</v>
      </c>
      <c r="L65" s="122">
        <f>SUM(M65:O65)</f>
        <v>71211.600000000006</v>
      </c>
      <c r="M65" s="123">
        <f>M66</f>
        <v>66808.3</v>
      </c>
      <c r="N65" s="123">
        <f t="shared" ref="N65:O65" si="49">N66</f>
        <v>0</v>
      </c>
      <c r="O65" s="123">
        <f t="shared" si="49"/>
        <v>4403.3</v>
      </c>
      <c r="P65" s="125">
        <f>L65/F65*100</f>
        <v>77.789563258720676</v>
      </c>
    </row>
    <row r="66" spans="1:16" s="57" customFormat="1" ht="45" hidden="1" x14ac:dyDescent="0.25">
      <c r="A66" s="131" t="s">
        <v>40</v>
      </c>
      <c r="B66" s="137"/>
      <c r="C66" s="137"/>
      <c r="D66" s="137"/>
      <c r="E66" s="137"/>
      <c r="F66" s="139">
        <f>SUM(G66:I66)</f>
        <v>91543.900000000009</v>
      </c>
      <c r="G66" s="128">
        <f>G69</f>
        <v>80209.3</v>
      </c>
      <c r="H66" s="128">
        <f t="shared" ref="H66:I66" si="50">H69</f>
        <v>6761.3</v>
      </c>
      <c r="I66" s="128">
        <f t="shared" si="50"/>
        <v>4573.3</v>
      </c>
      <c r="J66" s="128">
        <f>J69</f>
        <v>84612.6</v>
      </c>
      <c r="K66" s="129">
        <f>J66/F66*100</f>
        <v>92.428441436294491</v>
      </c>
      <c r="L66" s="139">
        <f>SUM(M66:O66)</f>
        <v>71211.600000000006</v>
      </c>
      <c r="M66" s="128">
        <f t="shared" ref="M66:O66" si="51">M69</f>
        <v>66808.3</v>
      </c>
      <c r="N66" s="128">
        <f t="shared" si="51"/>
        <v>0</v>
      </c>
      <c r="O66" s="128">
        <f t="shared" si="51"/>
        <v>4403.3</v>
      </c>
      <c r="P66" s="130">
        <f>L66/F66*100</f>
        <v>77.789563258720676</v>
      </c>
    </row>
    <row r="67" spans="1:16" ht="30" hidden="1" x14ac:dyDescent="0.25">
      <c r="A67" s="6" t="s">
        <v>79</v>
      </c>
      <c r="B67" s="14"/>
      <c r="C67" s="14"/>
      <c r="D67" s="14"/>
      <c r="E67" s="14"/>
      <c r="F67" s="27"/>
      <c r="G67" s="29"/>
      <c r="H67" s="29"/>
      <c r="I67" s="29"/>
      <c r="J67" s="29"/>
      <c r="K67" s="1"/>
      <c r="L67" s="29"/>
      <c r="M67" s="29"/>
      <c r="N67" s="29"/>
      <c r="O67" s="29"/>
      <c r="P67" s="3"/>
    </row>
    <row r="68" spans="1:16" hidden="1" x14ac:dyDescent="0.25">
      <c r="A68" s="11" t="s">
        <v>29</v>
      </c>
      <c r="B68" s="14"/>
      <c r="C68" s="14"/>
      <c r="D68" s="14"/>
      <c r="E68" s="14"/>
      <c r="F68" s="27"/>
      <c r="G68" s="29"/>
      <c r="H68" s="29"/>
      <c r="I68" s="29"/>
      <c r="J68" s="29"/>
      <c r="K68" s="1"/>
      <c r="L68" s="29"/>
      <c r="M68" s="29"/>
      <c r="N68" s="29"/>
      <c r="O68" s="29"/>
      <c r="P68" s="3"/>
    </row>
    <row r="69" spans="1:16" s="76" customFormat="1" ht="97.5" hidden="1" customHeight="1" x14ac:dyDescent="0.25">
      <c r="A69" s="4" t="s">
        <v>80</v>
      </c>
      <c r="B69" s="14"/>
      <c r="C69" s="100" t="s">
        <v>81</v>
      </c>
      <c r="D69" s="100" t="s">
        <v>82</v>
      </c>
      <c r="E69" s="100" t="s">
        <v>139</v>
      </c>
      <c r="F69" s="27">
        <f>SUM(G69:I69)</f>
        <v>91543.900000000009</v>
      </c>
      <c r="G69" s="29">
        <v>80209.3</v>
      </c>
      <c r="H69" s="29">
        <v>6761.3</v>
      </c>
      <c r="I69" s="29">
        <v>4573.3</v>
      </c>
      <c r="J69" s="29">
        <v>84612.6</v>
      </c>
      <c r="K69" s="1">
        <f>J69/F69*100</f>
        <v>92.428441436294491</v>
      </c>
      <c r="L69" s="27">
        <f>SUM(M69:O69)</f>
        <v>71211.600000000006</v>
      </c>
      <c r="M69" s="29">
        <v>66808.3</v>
      </c>
      <c r="N69" s="29">
        <v>0</v>
      </c>
      <c r="O69" s="29">
        <v>4403.3</v>
      </c>
      <c r="P69" s="3">
        <f>L69/F69*100</f>
        <v>77.789563258720676</v>
      </c>
    </row>
    <row r="70" spans="1:16" s="43" customFormat="1" ht="45" hidden="1" x14ac:dyDescent="0.25">
      <c r="A70" s="120" t="s">
        <v>83</v>
      </c>
      <c r="B70" s="136"/>
      <c r="C70" s="136"/>
      <c r="D70" s="136"/>
      <c r="E70" s="136"/>
      <c r="F70" s="122">
        <f>SUM(G70:I70)</f>
        <v>118880.64</v>
      </c>
      <c r="G70" s="123">
        <f>G71</f>
        <v>63563.64</v>
      </c>
      <c r="H70" s="123">
        <f>H71</f>
        <v>48723.3</v>
      </c>
      <c r="I70" s="123">
        <f t="shared" ref="I70:J70" si="52">I71</f>
        <v>6593.7</v>
      </c>
      <c r="J70" s="123">
        <f t="shared" si="52"/>
        <v>100867</v>
      </c>
      <c r="K70" s="124">
        <f>J70/F70*100</f>
        <v>84.847288843667059</v>
      </c>
      <c r="L70" s="122">
        <f>SUM(M70:O70)</f>
        <v>85198.400000000009</v>
      </c>
      <c r="M70" s="123">
        <f>M71</f>
        <v>63563.6</v>
      </c>
      <c r="N70" s="123">
        <f>N71</f>
        <v>18757.5</v>
      </c>
      <c r="O70" s="123">
        <f>O71</f>
        <v>2877.3</v>
      </c>
      <c r="P70" s="124">
        <f>L70/F70*100</f>
        <v>71.667178104020977</v>
      </c>
    </row>
    <row r="71" spans="1:16" s="57" customFormat="1" hidden="1" x14ac:dyDescent="0.25">
      <c r="A71" s="126" t="s">
        <v>84</v>
      </c>
      <c r="B71" s="137"/>
      <c r="C71" s="137"/>
      <c r="D71" s="137"/>
      <c r="E71" s="137"/>
      <c r="F71" s="139">
        <f>SUM(G71:I71)</f>
        <v>118880.64</v>
      </c>
      <c r="G71" s="128">
        <f>G73+G75</f>
        <v>63563.64</v>
      </c>
      <c r="H71" s="128">
        <f>H73+H75</f>
        <v>48723.3</v>
      </c>
      <c r="I71" s="128">
        <f t="shared" ref="I71" si="53">I73+I75</f>
        <v>6593.7</v>
      </c>
      <c r="J71" s="128">
        <f>J73+J75</f>
        <v>100867</v>
      </c>
      <c r="K71" s="129">
        <f>J71/F71*100</f>
        <v>84.847288843667059</v>
      </c>
      <c r="L71" s="139">
        <f>SUM(M71:O71)</f>
        <v>85198.400000000009</v>
      </c>
      <c r="M71" s="128">
        <f>M73+M75</f>
        <v>63563.6</v>
      </c>
      <c r="N71" s="128">
        <f>N73+N75</f>
        <v>18757.5</v>
      </c>
      <c r="O71" s="128">
        <f>O73+O75</f>
        <v>2877.3</v>
      </c>
      <c r="P71" s="130">
        <f>L71/F71*100</f>
        <v>71.667178104020977</v>
      </c>
    </row>
    <row r="72" spans="1:16" ht="30" hidden="1" x14ac:dyDescent="0.25">
      <c r="A72" s="11" t="s">
        <v>79</v>
      </c>
      <c r="B72" s="14"/>
      <c r="C72" s="14"/>
      <c r="D72" s="14"/>
      <c r="E72" s="14"/>
      <c r="F72" s="27"/>
      <c r="G72" s="29"/>
      <c r="H72" s="29"/>
      <c r="I72" s="29"/>
      <c r="J72" s="29"/>
      <c r="K72" s="1"/>
      <c r="L72" s="29"/>
      <c r="M72" s="29"/>
      <c r="N72" s="29"/>
      <c r="O72" s="29"/>
      <c r="P72" s="3"/>
    </row>
    <row r="73" spans="1:16" s="76" customFormat="1" ht="141.75" hidden="1" customHeight="1" x14ac:dyDescent="0.25">
      <c r="A73" s="4" t="s">
        <v>86</v>
      </c>
      <c r="B73" s="15" t="s">
        <v>87</v>
      </c>
      <c r="C73" s="15" t="s">
        <v>88</v>
      </c>
      <c r="D73" s="15" t="s">
        <v>89</v>
      </c>
      <c r="E73" s="15" t="s">
        <v>90</v>
      </c>
      <c r="F73" s="27">
        <f>SUM(G73:I73)</f>
        <v>97696.34</v>
      </c>
      <c r="G73" s="29">
        <v>63563.64</v>
      </c>
      <c r="H73" s="29">
        <v>27539</v>
      </c>
      <c r="I73" s="29">
        <v>6593.7</v>
      </c>
      <c r="J73" s="29">
        <v>92452.6</v>
      </c>
      <c r="K73" s="1">
        <f>J73/F73*100</f>
        <v>94.632613668024831</v>
      </c>
      <c r="L73" s="27">
        <f>SUM(M73:O73)</f>
        <v>76784</v>
      </c>
      <c r="M73" s="29">
        <v>63563.6</v>
      </c>
      <c r="N73" s="29">
        <v>10343.1</v>
      </c>
      <c r="O73" s="29">
        <v>2877.3</v>
      </c>
      <c r="P73" s="3">
        <f>L73/F73*100</f>
        <v>78.59455123907405</v>
      </c>
    </row>
    <row r="74" spans="1:16" ht="45" hidden="1" x14ac:dyDescent="0.25">
      <c r="A74" s="11" t="s">
        <v>85</v>
      </c>
      <c r="B74" s="14"/>
      <c r="C74" s="14"/>
      <c r="D74" s="14"/>
      <c r="E74" s="14"/>
      <c r="F74" s="27"/>
      <c r="G74" s="29"/>
      <c r="H74" s="29"/>
      <c r="I74" s="29"/>
      <c r="J74" s="29"/>
      <c r="K74" s="1"/>
      <c r="L74" s="29"/>
      <c r="M74" s="29"/>
      <c r="N74" s="29"/>
      <c r="O74" s="29"/>
      <c r="P74" s="3"/>
    </row>
    <row r="75" spans="1:16" s="76" customFormat="1" ht="193.5" hidden="1" customHeight="1" x14ac:dyDescent="0.25">
      <c r="A75" s="4" t="s">
        <v>91</v>
      </c>
      <c r="B75" s="15" t="s">
        <v>92</v>
      </c>
      <c r="C75" s="15" t="s">
        <v>93</v>
      </c>
      <c r="D75" s="15" t="s">
        <v>94</v>
      </c>
      <c r="E75" s="141">
        <v>42590</v>
      </c>
      <c r="F75" s="27">
        <f>SUM(G75:I75)</f>
        <v>21184.3</v>
      </c>
      <c r="G75" s="29"/>
      <c r="H75" s="29">
        <v>21184.3</v>
      </c>
      <c r="I75" s="29"/>
      <c r="J75" s="29">
        <v>8414.4</v>
      </c>
      <c r="K75" s="1">
        <f>J75/F75*100</f>
        <v>39.719981306911251</v>
      </c>
      <c r="L75" s="27">
        <f>SUM(M75:O75)</f>
        <v>8414.4</v>
      </c>
      <c r="M75" s="29"/>
      <c r="N75" s="29">
        <v>8414.4</v>
      </c>
      <c r="O75" s="29"/>
      <c r="P75" s="3">
        <f>L75/F75*100</f>
        <v>39.719981306911251</v>
      </c>
    </row>
    <row r="76" spans="1:16" s="43" customFormat="1" ht="60" x14ac:dyDescent="0.25">
      <c r="A76" s="120" t="s">
        <v>95</v>
      </c>
      <c r="B76" s="136"/>
      <c r="C76" s="136"/>
      <c r="D76" s="136"/>
      <c r="E76" s="136"/>
      <c r="F76" s="122">
        <f>SUM(G76:I76)</f>
        <v>119518.5</v>
      </c>
      <c r="G76" s="123">
        <f>G77</f>
        <v>112886.8</v>
      </c>
      <c r="H76" s="123">
        <f t="shared" ref="H76:J76" si="54">H77</f>
        <v>5967.7</v>
      </c>
      <c r="I76" s="123">
        <f t="shared" si="54"/>
        <v>664</v>
      </c>
      <c r="J76" s="123">
        <f t="shared" si="54"/>
        <v>0</v>
      </c>
      <c r="K76" s="124">
        <f>J76/F76*100</f>
        <v>0</v>
      </c>
      <c r="L76" s="122">
        <f>SUM(M76:O76)</f>
        <v>0</v>
      </c>
      <c r="M76" s="123">
        <f>M77</f>
        <v>0</v>
      </c>
      <c r="N76" s="123">
        <f t="shared" ref="N76" si="55">N77</f>
        <v>0</v>
      </c>
      <c r="O76" s="123">
        <f t="shared" ref="O76" si="56">O77</f>
        <v>0</v>
      </c>
      <c r="P76" s="125">
        <f>L76/F76*100</f>
        <v>0</v>
      </c>
    </row>
    <row r="77" spans="1:16" s="57" customFormat="1" ht="45" x14ac:dyDescent="0.25">
      <c r="A77" s="131" t="s">
        <v>96</v>
      </c>
      <c r="B77" s="137"/>
      <c r="C77" s="137"/>
      <c r="D77" s="137"/>
      <c r="E77" s="137"/>
      <c r="F77" s="139">
        <f>SUM(G77:I77)</f>
        <v>119518.5</v>
      </c>
      <c r="G77" s="128">
        <f>G80</f>
        <v>112886.8</v>
      </c>
      <c r="H77" s="128">
        <f t="shared" ref="H77:I77" si="57">H80</f>
        <v>5967.7</v>
      </c>
      <c r="I77" s="128">
        <f t="shared" si="57"/>
        <v>664</v>
      </c>
      <c r="J77" s="128">
        <f>J80</f>
        <v>0</v>
      </c>
      <c r="K77" s="129">
        <f>J77/F77*100</f>
        <v>0</v>
      </c>
      <c r="L77" s="139">
        <f>SUM(M77:O77)</f>
        <v>0</v>
      </c>
      <c r="M77" s="128">
        <f>M80</f>
        <v>0</v>
      </c>
      <c r="N77" s="128">
        <f t="shared" ref="N77:O77" si="58">N80</f>
        <v>0</v>
      </c>
      <c r="O77" s="128">
        <f t="shared" si="58"/>
        <v>0</v>
      </c>
      <c r="P77" s="130">
        <f>L77/F77*100</f>
        <v>0</v>
      </c>
    </row>
    <row r="78" spans="1:16" ht="30" x14ac:dyDescent="0.25">
      <c r="A78" s="11" t="s">
        <v>97</v>
      </c>
      <c r="B78" s="14"/>
      <c r="C78" s="14"/>
      <c r="D78" s="14"/>
      <c r="E78" s="14"/>
      <c r="F78" s="27"/>
      <c r="G78" s="29"/>
      <c r="H78" s="29"/>
      <c r="I78" s="29"/>
      <c r="J78" s="29"/>
      <c r="K78" s="1"/>
      <c r="L78" s="29"/>
      <c r="M78" s="29"/>
      <c r="N78" s="29"/>
      <c r="O78" s="29"/>
      <c r="P78" s="3"/>
    </row>
    <row r="79" spans="1:16" x14ac:dyDescent="0.25">
      <c r="A79" s="11" t="s">
        <v>28</v>
      </c>
      <c r="B79" s="14"/>
      <c r="C79" s="14"/>
      <c r="D79" s="14"/>
      <c r="E79" s="14"/>
      <c r="F79" s="27"/>
      <c r="G79" s="29"/>
      <c r="H79" s="29"/>
      <c r="I79" s="29"/>
      <c r="J79" s="29"/>
      <c r="K79" s="1"/>
      <c r="L79" s="29"/>
      <c r="M79" s="29"/>
      <c r="N79" s="29"/>
      <c r="O79" s="29"/>
      <c r="P79" s="3"/>
    </row>
    <row r="80" spans="1:16" ht="45" x14ac:dyDescent="0.25">
      <c r="A80" s="4" t="s">
        <v>98</v>
      </c>
      <c r="B80" s="14"/>
      <c r="C80" s="14"/>
      <c r="D80" s="14"/>
      <c r="E80" s="96">
        <v>42946</v>
      </c>
      <c r="F80" s="27">
        <f>SUM(G80:I80)</f>
        <v>119518.5</v>
      </c>
      <c r="G80" s="29">
        <v>112886.8</v>
      </c>
      <c r="H80" s="29">
        <v>5967.7</v>
      </c>
      <c r="I80" s="29">
        <v>664</v>
      </c>
      <c r="J80" s="29">
        <v>0</v>
      </c>
      <c r="K80" s="1">
        <f>J80/F80*100</f>
        <v>0</v>
      </c>
      <c r="L80" s="27">
        <f>SUM(M80:O80)</f>
        <v>0</v>
      </c>
      <c r="M80" s="29">
        <v>0</v>
      </c>
      <c r="N80" s="29">
        <v>0</v>
      </c>
      <c r="O80" s="29">
        <v>0</v>
      </c>
      <c r="P80" s="3">
        <f>L80/F80*100</f>
        <v>0</v>
      </c>
    </row>
    <row r="81" spans="1:16" s="43" customFormat="1" ht="60" x14ac:dyDescent="0.25">
      <c r="A81" s="120" t="s">
        <v>99</v>
      </c>
      <c r="B81" s="136"/>
      <c r="C81" s="136"/>
      <c r="D81" s="136"/>
      <c r="E81" s="136"/>
      <c r="F81" s="122">
        <f>SUM(G81:I81)</f>
        <v>355000</v>
      </c>
      <c r="G81" s="123">
        <f>G82</f>
        <v>0</v>
      </c>
      <c r="H81" s="123">
        <f t="shared" ref="H81:I81" si="59">H82</f>
        <v>355000</v>
      </c>
      <c r="I81" s="123">
        <f t="shared" si="59"/>
        <v>0</v>
      </c>
      <c r="J81" s="123">
        <f>J82</f>
        <v>0</v>
      </c>
      <c r="K81" s="124">
        <f>J81/F81*100</f>
        <v>0</v>
      </c>
      <c r="L81" s="122">
        <f>SUM(M81:O81)</f>
        <v>0</v>
      </c>
      <c r="M81" s="123">
        <f>M82</f>
        <v>0</v>
      </c>
      <c r="N81" s="123">
        <f t="shared" ref="N81:O81" si="60">N82</f>
        <v>0</v>
      </c>
      <c r="O81" s="123">
        <f t="shared" si="60"/>
        <v>0</v>
      </c>
      <c r="P81" s="125">
        <f>L81/F81*100</f>
        <v>0</v>
      </c>
    </row>
    <row r="82" spans="1:16" s="57" customFormat="1" x14ac:dyDescent="0.25">
      <c r="A82" s="126" t="s">
        <v>100</v>
      </c>
      <c r="B82" s="137"/>
      <c r="C82" s="137"/>
      <c r="D82" s="137"/>
      <c r="E82" s="137"/>
      <c r="F82" s="139">
        <f>SUM(G82:I82)</f>
        <v>355000</v>
      </c>
      <c r="G82" s="128">
        <f>G84+G85</f>
        <v>0</v>
      </c>
      <c r="H82" s="128">
        <f t="shared" ref="H82:J82" si="61">H84+H85</f>
        <v>355000</v>
      </c>
      <c r="I82" s="128">
        <f t="shared" si="61"/>
        <v>0</v>
      </c>
      <c r="J82" s="128">
        <f t="shared" si="61"/>
        <v>0</v>
      </c>
      <c r="K82" s="129">
        <f>J82/F82*100</f>
        <v>0</v>
      </c>
      <c r="L82" s="139">
        <f>SUM(M82:O82)</f>
        <v>0</v>
      </c>
      <c r="M82" s="128">
        <f t="shared" ref="M82:O82" si="62">M84+M85</f>
        <v>0</v>
      </c>
      <c r="N82" s="128">
        <f t="shared" si="62"/>
        <v>0</v>
      </c>
      <c r="O82" s="128">
        <f t="shared" si="62"/>
        <v>0</v>
      </c>
      <c r="P82" s="130">
        <f>L82/F82*100</f>
        <v>0</v>
      </c>
    </row>
    <row r="83" spans="1:16" ht="30" x14ac:dyDescent="0.25">
      <c r="A83" s="11" t="s">
        <v>97</v>
      </c>
      <c r="B83" s="14"/>
      <c r="C83" s="14"/>
      <c r="D83" s="14"/>
      <c r="E83" s="14"/>
      <c r="F83" s="30"/>
      <c r="G83" s="30"/>
      <c r="H83" s="29"/>
      <c r="I83" s="29"/>
      <c r="J83" s="29"/>
      <c r="K83" s="1"/>
      <c r="L83" s="89"/>
      <c r="M83" s="29"/>
      <c r="N83" s="29"/>
      <c r="O83" s="29"/>
      <c r="P83" s="3"/>
    </row>
    <row r="84" spans="1:16" ht="40.5" customHeight="1" x14ac:dyDescent="0.25">
      <c r="A84" s="4" t="s">
        <v>101</v>
      </c>
      <c r="B84" s="101" t="s">
        <v>102</v>
      </c>
      <c r="C84" s="101"/>
      <c r="D84" s="101"/>
      <c r="E84" s="101"/>
      <c r="F84" s="27">
        <f>SUM(G84:I84)</f>
        <v>255000</v>
      </c>
      <c r="G84" s="27"/>
      <c r="H84" s="29">
        <v>255000</v>
      </c>
      <c r="I84" s="29"/>
      <c r="J84" s="97"/>
      <c r="K84" s="1">
        <f>J84/F84*100</f>
        <v>0</v>
      </c>
      <c r="L84" s="27">
        <f>SUM(M84:O84)</f>
        <v>0</v>
      </c>
      <c r="M84" s="29"/>
      <c r="N84" s="29"/>
      <c r="O84" s="29"/>
      <c r="P84" s="3">
        <f>L84/F84*100</f>
        <v>0</v>
      </c>
    </row>
    <row r="85" spans="1:16" ht="66.75" customHeight="1" x14ac:dyDescent="0.25">
      <c r="A85" s="4" t="s">
        <v>129</v>
      </c>
      <c r="B85" s="100"/>
      <c r="C85" s="100"/>
      <c r="D85" s="100"/>
      <c r="E85" s="100"/>
      <c r="F85" s="27">
        <f>SUM(G85:I85)</f>
        <v>100000</v>
      </c>
      <c r="G85" s="27"/>
      <c r="H85" s="29">
        <v>100000</v>
      </c>
      <c r="I85" s="29"/>
      <c r="J85" s="97"/>
      <c r="K85" s="1">
        <f>J85/F85*100</f>
        <v>0</v>
      </c>
      <c r="L85" s="27">
        <f>SUM(M85:O85)</f>
        <v>0</v>
      </c>
      <c r="M85" s="29"/>
      <c r="N85" s="29"/>
      <c r="O85" s="29"/>
      <c r="P85" s="3">
        <f>L85/F85*100</f>
        <v>0</v>
      </c>
    </row>
    <row r="86" spans="1:16" s="43" customFormat="1" ht="90" x14ac:dyDescent="0.25">
      <c r="A86" s="135" t="s">
        <v>140</v>
      </c>
      <c r="B86" s="142"/>
      <c r="C86" s="143"/>
      <c r="D86" s="143"/>
      <c r="E86" s="144"/>
      <c r="F86" s="122">
        <f>SUM(G86:I86)</f>
        <v>300000</v>
      </c>
      <c r="G86" s="122">
        <f>G87</f>
        <v>0</v>
      </c>
      <c r="H86" s="122">
        <f t="shared" ref="H86:J86" si="63">H87</f>
        <v>300000</v>
      </c>
      <c r="I86" s="122">
        <f t="shared" si="63"/>
        <v>0</v>
      </c>
      <c r="J86" s="122">
        <f t="shared" si="63"/>
        <v>0</v>
      </c>
      <c r="K86" s="124">
        <f>J86/F86*100</f>
        <v>0</v>
      </c>
      <c r="L86" s="122">
        <f>SUM(M86:O86)</f>
        <v>0</v>
      </c>
      <c r="M86" s="122">
        <f>M87</f>
        <v>0</v>
      </c>
      <c r="N86" s="122">
        <f t="shared" ref="N86:O86" si="64">N87</f>
        <v>0</v>
      </c>
      <c r="O86" s="122">
        <f t="shared" si="64"/>
        <v>0</v>
      </c>
      <c r="P86" s="125">
        <f>L86/F86*100</f>
        <v>0</v>
      </c>
    </row>
    <row r="87" spans="1:16" s="57" customFormat="1" ht="45" x14ac:dyDescent="0.25">
      <c r="A87" s="131" t="s">
        <v>37</v>
      </c>
      <c r="B87" s="145"/>
      <c r="C87" s="146"/>
      <c r="D87" s="146"/>
      <c r="E87" s="132"/>
      <c r="F87" s="139">
        <f>SUM(G87:I87)</f>
        <v>300000</v>
      </c>
      <c r="G87" s="139">
        <f>G89+G90</f>
        <v>0</v>
      </c>
      <c r="H87" s="139">
        <f>H89+H90</f>
        <v>300000</v>
      </c>
      <c r="I87" s="139">
        <f t="shared" ref="I87:J87" si="65">I89+I90</f>
        <v>0</v>
      </c>
      <c r="J87" s="139">
        <f t="shared" si="65"/>
        <v>0</v>
      </c>
      <c r="K87" s="129">
        <f>J87/F87*100</f>
        <v>0</v>
      </c>
      <c r="L87" s="139">
        <f>SUM(M87:O87)</f>
        <v>0</v>
      </c>
      <c r="M87" s="139">
        <f t="shared" ref="M87:O87" si="66">M89+M90</f>
        <v>0</v>
      </c>
      <c r="N87" s="139">
        <f t="shared" si="66"/>
        <v>0</v>
      </c>
      <c r="O87" s="139">
        <f t="shared" si="66"/>
        <v>0</v>
      </c>
      <c r="P87" s="130">
        <f>L87/F87*100</f>
        <v>0</v>
      </c>
    </row>
    <row r="88" spans="1:16" ht="30" x14ac:dyDescent="0.25">
      <c r="A88" s="11" t="s">
        <v>103</v>
      </c>
      <c r="B88" s="24"/>
      <c r="C88" s="15"/>
      <c r="D88" s="15"/>
      <c r="E88" s="16"/>
      <c r="F88" s="27"/>
      <c r="G88" s="27"/>
      <c r="H88" s="29"/>
      <c r="I88" s="29"/>
      <c r="J88" s="29"/>
      <c r="K88" s="1"/>
      <c r="L88" s="29"/>
      <c r="M88" s="29"/>
      <c r="N88" s="29"/>
      <c r="O88" s="29"/>
      <c r="P88" s="3"/>
    </row>
    <row r="89" spans="1:16" ht="181.5" customHeight="1" x14ac:dyDescent="0.25">
      <c r="A89" s="4" t="s">
        <v>104</v>
      </c>
      <c r="B89" s="101" t="s">
        <v>102</v>
      </c>
      <c r="C89" s="101"/>
      <c r="D89" s="101"/>
      <c r="E89" s="101"/>
      <c r="F89" s="27">
        <f>SUM(G89:I89)</f>
        <v>100000</v>
      </c>
      <c r="G89" s="27"/>
      <c r="H89" s="29">
        <v>100000</v>
      </c>
      <c r="I89" s="29"/>
      <c r="J89" s="29"/>
      <c r="K89" s="1">
        <f>J89/F89*100</f>
        <v>0</v>
      </c>
      <c r="L89" s="27">
        <f>SUM(M89:O89)</f>
        <v>0</v>
      </c>
      <c r="M89" s="29"/>
      <c r="N89" s="29"/>
      <c r="O89" s="29"/>
      <c r="P89" s="3">
        <f>L89/F89*100</f>
        <v>0</v>
      </c>
    </row>
    <row r="90" spans="1:16" ht="90" x14ac:dyDescent="0.25">
      <c r="A90" s="95" t="s">
        <v>152</v>
      </c>
      <c r="B90" s="100"/>
      <c r="C90" s="100"/>
      <c r="D90" s="100"/>
      <c r="E90" s="100"/>
      <c r="F90" s="27">
        <f>SUM(G90:I90)</f>
        <v>200000</v>
      </c>
      <c r="G90" s="27"/>
      <c r="H90" s="29">
        <v>200000</v>
      </c>
      <c r="I90" s="29"/>
      <c r="J90" s="29"/>
      <c r="K90" s="1">
        <f>J90/F90*100</f>
        <v>0</v>
      </c>
      <c r="L90" s="27">
        <f>SUM(M90:O90)</f>
        <v>0</v>
      </c>
      <c r="M90" s="29"/>
      <c r="N90" s="29"/>
      <c r="O90" s="29"/>
      <c r="P90" s="3">
        <f>L90/F90*100</f>
        <v>0</v>
      </c>
    </row>
    <row r="91" spans="1:16" s="36" customFormat="1" ht="15.75" x14ac:dyDescent="0.25">
      <c r="A91" s="134" t="s">
        <v>105</v>
      </c>
      <c r="B91" s="14"/>
      <c r="C91" s="14"/>
      <c r="D91" s="14"/>
      <c r="E91" s="14"/>
      <c r="F91" s="138">
        <f>SUM(G91:I91)</f>
        <v>313360.59999999998</v>
      </c>
      <c r="G91" s="28">
        <f>G92+G98</f>
        <v>210000</v>
      </c>
      <c r="H91" s="28">
        <f>H92+H98</f>
        <v>86997</v>
      </c>
      <c r="I91" s="28">
        <f>I92+I98</f>
        <v>16363.6</v>
      </c>
      <c r="J91" s="28">
        <f>J92+J98</f>
        <v>0</v>
      </c>
      <c r="K91" s="5">
        <f>J91/F91*100</f>
        <v>0</v>
      </c>
      <c r="L91" s="138">
        <f>SUM(M91:O91)</f>
        <v>0</v>
      </c>
      <c r="M91" s="28">
        <f>M92+M98</f>
        <v>0</v>
      </c>
      <c r="N91" s="28">
        <f>N92+N98</f>
        <v>0</v>
      </c>
      <c r="O91" s="28">
        <f>O92+O98</f>
        <v>0</v>
      </c>
      <c r="P91" s="116">
        <f>L91/F91*100</f>
        <v>0</v>
      </c>
    </row>
    <row r="92" spans="1:16" s="43" customFormat="1" ht="60" x14ac:dyDescent="0.25">
      <c r="A92" s="120" t="s">
        <v>38</v>
      </c>
      <c r="B92" s="136"/>
      <c r="C92" s="136"/>
      <c r="D92" s="136"/>
      <c r="E92" s="136"/>
      <c r="F92" s="122">
        <f>SUM(G92:I92)</f>
        <v>2997</v>
      </c>
      <c r="G92" s="147">
        <f>G93</f>
        <v>0</v>
      </c>
      <c r="H92" s="147">
        <f t="shared" ref="H92:J92" si="67">H93</f>
        <v>2997</v>
      </c>
      <c r="I92" s="147">
        <f t="shared" si="67"/>
        <v>0</v>
      </c>
      <c r="J92" s="147">
        <f t="shared" si="67"/>
        <v>0</v>
      </c>
      <c r="K92" s="124">
        <f>J92/F92*100</f>
        <v>0</v>
      </c>
      <c r="L92" s="122">
        <f>SUM(M92:O92)</f>
        <v>0</v>
      </c>
      <c r="M92" s="147">
        <f t="shared" ref="M92:O92" si="68">M93</f>
        <v>0</v>
      </c>
      <c r="N92" s="147">
        <f t="shared" si="68"/>
        <v>0</v>
      </c>
      <c r="O92" s="147">
        <f t="shared" si="68"/>
        <v>0</v>
      </c>
      <c r="P92" s="125">
        <f>L92/F92*100</f>
        <v>0</v>
      </c>
    </row>
    <row r="93" spans="1:16" s="57" customFormat="1" ht="45" x14ac:dyDescent="0.25">
      <c r="A93" s="131" t="s">
        <v>40</v>
      </c>
      <c r="B93" s="127"/>
      <c r="C93" s="148"/>
      <c r="D93" s="127"/>
      <c r="E93" s="127"/>
      <c r="F93" s="139">
        <f>SUM(G93:I93)</f>
        <v>2997</v>
      </c>
      <c r="G93" s="139">
        <f>G96+G97</f>
        <v>0</v>
      </c>
      <c r="H93" s="139">
        <f t="shared" ref="H93:J93" si="69">H96+H97</f>
        <v>2997</v>
      </c>
      <c r="I93" s="139">
        <f t="shared" si="69"/>
        <v>0</v>
      </c>
      <c r="J93" s="139">
        <f t="shared" si="69"/>
        <v>0</v>
      </c>
      <c r="K93" s="129">
        <f>J93/F93*100</f>
        <v>0</v>
      </c>
      <c r="L93" s="139">
        <f>SUM(M93:O93)</f>
        <v>0</v>
      </c>
      <c r="M93" s="139">
        <f t="shared" ref="M93:O93" si="70">M96+M97</f>
        <v>0</v>
      </c>
      <c r="N93" s="139">
        <f t="shared" si="70"/>
        <v>0</v>
      </c>
      <c r="O93" s="139">
        <f t="shared" si="70"/>
        <v>0</v>
      </c>
      <c r="P93" s="130">
        <f>L93/F93*100</f>
        <v>0</v>
      </c>
    </row>
    <row r="94" spans="1:16" ht="45" x14ac:dyDescent="0.25">
      <c r="A94" s="11" t="s">
        <v>106</v>
      </c>
      <c r="B94" s="100"/>
      <c r="C94" s="25"/>
      <c r="D94" s="100"/>
      <c r="E94" s="100"/>
      <c r="F94" s="27"/>
      <c r="G94" s="27"/>
      <c r="H94" s="29"/>
      <c r="I94" s="29"/>
      <c r="J94" s="29"/>
      <c r="K94" s="1"/>
      <c r="L94" s="29"/>
      <c r="M94" s="29"/>
      <c r="N94" s="29"/>
      <c r="O94" s="29"/>
      <c r="P94" s="3"/>
    </row>
    <row r="95" spans="1:16" x14ac:dyDescent="0.25">
      <c r="A95" s="11" t="s">
        <v>107</v>
      </c>
      <c r="B95" s="100"/>
      <c r="C95" s="25"/>
      <c r="D95" s="100"/>
      <c r="E95" s="100"/>
      <c r="F95" s="27"/>
      <c r="G95" s="27"/>
      <c r="H95" s="29"/>
      <c r="I95" s="29"/>
      <c r="J95" s="29"/>
      <c r="K95" s="1"/>
      <c r="L95" s="29"/>
      <c r="M95" s="29"/>
      <c r="N95" s="29"/>
      <c r="O95" s="29"/>
      <c r="P95" s="3"/>
    </row>
    <row r="96" spans="1:16" ht="30" x14ac:dyDescent="0.25">
      <c r="A96" s="95" t="s">
        <v>153</v>
      </c>
      <c r="B96" s="100"/>
      <c r="C96" s="100"/>
      <c r="D96" s="100"/>
      <c r="E96" s="100"/>
      <c r="F96" s="27">
        <f>SUM(G96:I96)</f>
        <v>1799.1</v>
      </c>
      <c r="G96" s="27"/>
      <c r="H96" s="29">
        <v>1799.1</v>
      </c>
      <c r="I96" s="29"/>
      <c r="J96" s="29"/>
      <c r="K96" s="1">
        <f>J96/F96*100</f>
        <v>0</v>
      </c>
      <c r="L96" s="27">
        <f>SUM(M96:O96)</f>
        <v>0</v>
      </c>
      <c r="M96" s="29"/>
      <c r="N96" s="29"/>
      <c r="O96" s="29"/>
      <c r="P96" s="3">
        <f>L96/F96*100</f>
        <v>0</v>
      </c>
    </row>
    <row r="97" spans="1:18" ht="45" x14ac:dyDescent="0.25">
      <c r="A97" s="95" t="s">
        <v>154</v>
      </c>
      <c r="B97" s="100"/>
      <c r="C97" s="100"/>
      <c r="D97" s="100"/>
      <c r="E97" s="100"/>
      <c r="F97" s="27">
        <f>SUM(G97:I97)</f>
        <v>1197.9000000000001</v>
      </c>
      <c r="G97" s="27"/>
      <c r="H97" s="29">
        <v>1197.9000000000001</v>
      </c>
      <c r="I97" s="29"/>
      <c r="J97" s="29"/>
      <c r="K97" s="1">
        <f>J97/F97*100</f>
        <v>0</v>
      </c>
      <c r="L97" s="27">
        <f>SUM(M97:O97)</f>
        <v>0</v>
      </c>
      <c r="M97" s="29"/>
      <c r="N97" s="29"/>
      <c r="O97" s="29"/>
      <c r="P97" s="3">
        <f>L97/F97*100</f>
        <v>0</v>
      </c>
    </row>
    <row r="98" spans="1:18" s="43" customFormat="1" ht="60" x14ac:dyDescent="0.25">
      <c r="A98" s="120" t="s">
        <v>95</v>
      </c>
      <c r="B98" s="121"/>
      <c r="C98" s="149"/>
      <c r="D98" s="121"/>
      <c r="E98" s="121"/>
      <c r="F98" s="122">
        <f>SUM(G98:I98)</f>
        <v>310363.59999999998</v>
      </c>
      <c r="G98" s="122">
        <f>G99</f>
        <v>210000</v>
      </c>
      <c r="H98" s="122">
        <f t="shared" ref="H98" si="71">H99</f>
        <v>84000</v>
      </c>
      <c r="I98" s="122">
        <f>I99</f>
        <v>16363.6</v>
      </c>
      <c r="J98" s="122">
        <f>J99</f>
        <v>0</v>
      </c>
      <c r="K98" s="124">
        <f>J98/F98*100</f>
        <v>0</v>
      </c>
      <c r="L98" s="122">
        <f>SUM(M98:O98)</f>
        <v>0</v>
      </c>
      <c r="M98" s="122">
        <f t="shared" ref="M98" si="72">M99</f>
        <v>0</v>
      </c>
      <c r="N98" s="122">
        <f t="shared" ref="N98" si="73">N99</f>
        <v>0</v>
      </c>
      <c r="O98" s="122">
        <f t="shared" ref="O98" si="74">O99</f>
        <v>0</v>
      </c>
      <c r="P98" s="125">
        <f>L98/F98*100</f>
        <v>0</v>
      </c>
    </row>
    <row r="99" spans="1:18" s="57" customFormat="1" ht="45" x14ac:dyDescent="0.25">
      <c r="A99" s="131" t="s">
        <v>96</v>
      </c>
      <c r="B99" s="127"/>
      <c r="C99" s="148"/>
      <c r="D99" s="127"/>
      <c r="E99" s="127"/>
      <c r="F99" s="139">
        <f>SUM(G99:I99)</f>
        <v>310363.59999999998</v>
      </c>
      <c r="G99" s="139">
        <f>G102+G103</f>
        <v>210000</v>
      </c>
      <c r="H99" s="139">
        <f t="shared" ref="H99:J99" si="75">H102+H103</f>
        <v>84000</v>
      </c>
      <c r="I99" s="139">
        <f t="shared" si="75"/>
        <v>16363.6</v>
      </c>
      <c r="J99" s="139">
        <f t="shared" si="75"/>
        <v>0</v>
      </c>
      <c r="K99" s="129">
        <f>J99/F99*100</f>
        <v>0</v>
      </c>
      <c r="L99" s="139">
        <f t="shared" ref="L99" si="76">L103</f>
        <v>0</v>
      </c>
      <c r="M99" s="139">
        <f t="shared" ref="M99:O99" si="77">M102+M103</f>
        <v>0</v>
      </c>
      <c r="N99" s="139">
        <f t="shared" si="77"/>
        <v>0</v>
      </c>
      <c r="O99" s="139">
        <f t="shared" si="77"/>
        <v>0</v>
      </c>
      <c r="P99" s="130">
        <f>L99/F99*100</f>
        <v>0</v>
      </c>
    </row>
    <row r="100" spans="1:18" ht="45" x14ac:dyDescent="0.25">
      <c r="A100" s="11" t="s">
        <v>58</v>
      </c>
      <c r="B100" s="100"/>
      <c r="C100" s="25"/>
      <c r="D100" s="100"/>
      <c r="E100" s="100"/>
      <c r="F100" s="27"/>
      <c r="G100" s="27"/>
      <c r="H100" s="29"/>
      <c r="I100" s="29"/>
      <c r="J100" s="29"/>
      <c r="K100" s="1"/>
      <c r="L100" s="29"/>
      <c r="M100" s="29"/>
      <c r="N100" s="29"/>
      <c r="O100" s="29"/>
      <c r="P100" s="3"/>
    </row>
    <row r="101" spans="1:18" x14ac:dyDescent="0.25">
      <c r="A101" s="11" t="s">
        <v>28</v>
      </c>
      <c r="B101" s="100"/>
      <c r="C101" s="25"/>
      <c r="D101" s="100"/>
      <c r="E101" s="100"/>
      <c r="F101" s="27"/>
      <c r="G101" s="27"/>
      <c r="H101" s="29"/>
      <c r="I101" s="29"/>
      <c r="J101" s="29"/>
      <c r="K101" s="1"/>
      <c r="L101" s="29"/>
      <c r="M101" s="29"/>
      <c r="N101" s="29"/>
      <c r="O101" s="29"/>
      <c r="P101" s="3"/>
    </row>
    <row r="102" spans="1:18" ht="45" x14ac:dyDescent="0.25">
      <c r="A102" s="11" t="s">
        <v>155</v>
      </c>
      <c r="B102" s="100"/>
      <c r="C102" s="25"/>
      <c r="D102" s="100"/>
      <c r="E102" s="100"/>
      <c r="F102" s="27">
        <f>SUM(G102:I102)</f>
        <v>178000</v>
      </c>
      <c r="G102" s="29">
        <v>168000</v>
      </c>
      <c r="H102" s="29">
        <v>9000</v>
      </c>
      <c r="I102" s="29">
        <v>1000</v>
      </c>
      <c r="J102" s="29"/>
      <c r="K102" s="1">
        <f>J102/F102*100</f>
        <v>0</v>
      </c>
      <c r="L102" s="27">
        <f t="shared" ref="L102" si="78">SUM(M102:O102)</f>
        <v>0</v>
      </c>
      <c r="M102" s="29"/>
      <c r="N102" s="29"/>
      <c r="O102" s="29"/>
      <c r="P102" s="3">
        <f>L102/F102*100</f>
        <v>0</v>
      </c>
    </row>
    <row r="103" spans="1:18" ht="60" x14ac:dyDescent="0.25">
      <c r="A103" s="11" t="s">
        <v>108</v>
      </c>
      <c r="B103" s="100" t="s">
        <v>109</v>
      </c>
      <c r="C103" s="25" t="s">
        <v>110</v>
      </c>
      <c r="D103" s="100"/>
      <c r="E103" s="100" t="s">
        <v>52</v>
      </c>
      <c r="F103" s="27">
        <f>SUM(G103:I103)</f>
        <v>132363.6</v>
      </c>
      <c r="G103" s="29">
        <v>42000</v>
      </c>
      <c r="H103" s="29">
        <v>75000</v>
      </c>
      <c r="I103" s="29">
        <v>15363.6</v>
      </c>
      <c r="J103" s="29"/>
      <c r="K103" s="1">
        <f>J103/F103*100</f>
        <v>0</v>
      </c>
      <c r="L103" s="27">
        <f t="shared" ref="L103" si="79">SUM(M103:O103)</f>
        <v>0</v>
      </c>
      <c r="M103" s="29"/>
      <c r="N103" s="29"/>
      <c r="O103" s="29"/>
      <c r="P103" s="3">
        <f>L103/F103*100</f>
        <v>0</v>
      </c>
    </row>
    <row r="104" spans="1:18" s="36" customFormat="1" ht="15.75" hidden="1" x14ac:dyDescent="0.25">
      <c r="A104" s="62" t="s">
        <v>111</v>
      </c>
      <c r="B104" s="35"/>
      <c r="C104" s="35"/>
      <c r="D104" s="35"/>
      <c r="E104" s="35"/>
      <c r="F104" s="68">
        <f>SUM(G104:I104)</f>
        <v>397767.3</v>
      </c>
      <c r="G104" s="32">
        <f>G106+G114</f>
        <v>317662.40000000002</v>
      </c>
      <c r="H104" s="32">
        <f t="shared" ref="H104:J104" si="80">H106+H114</f>
        <v>28324.6</v>
      </c>
      <c r="I104" s="32">
        <f t="shared" si="80"/>
        <v>51780.3</v>
      </c>
      <c r="J104" s="32">
        <f t="shared" si="80"/>
        <v>338527.3</v>
      </c>
      <c r="K104" s="33">
        <f>J104/F104*100</f>
        <v>85.106870273147138</v>
      </c>
      <c r="L104" s="68">
        <f>SUM(M104:O104)</f>
        <v>335756.20000000007</v>
      </c>
      <c r="M104" s="32">
        <f t="shared" ref="M104:N104" si="81">M106+M114</f>
        <v>265768.2</v>
      </c>
      <c r="N104" s="32">
        <f t="shared" si="81"/>
        <v>21122.9</v>
      </c>
      <c r="O104" s="32">
        <f>O106+O114</f>
        <v>48865.100000000006</v>
      </c>
      <c r="P104" s="34">
        <f>L104/F104*100</f>
        <v>84.410206671086357</v>
      </c>
    </row>
    <row r="105" spans="1:18" hidden="1" x14ac:dyDescent="0.25">
      <c r="A105" s="4" t="s">
        <v>15</v>
      </c>
      <c r="B105" s="14"/>
      <c r="C105" s="14"/>
      <c r="D105" s="14"/>
      <c r="E105" s="14"/>
      <c r="F105" s="63"/>
      <c r="G105" s="27"/>
      <c r="H105" s="29"/>
      <c r="I105" s="29"/>
      <c r="J105" s="29"/>
      <c r="K105" s="1"/>
      <c r="L105" s="67"/>
      <c r="M105" s="29"/>
      <c r="N105" s="29"/>
      <c r="O105" s="29"/>
      <c r="P105" s="1"/>
    </row>
    <row r="106" spans="1:18" s="43" customFormat="1" ht="60" hidden="1" x14ac:dyDescent="0.25">
      <c r="A106" s="44" t="s">
        <v>112</v>
      </c>
      <c r="B106" s="42"/>
      <c r="C106" s="42"/>
      <c r="D106" s="42"/>
      <c r="E106" s="42"/>
      <c r="F106" s="61">
        <f>SUM(G106:I106)</f>
        <v>219840.9</v>
      </c>
      <c r="G106" s="39">
        <f>G107+G111</f>
        <v>181226</v>
      </c>
      <c r="H106" s="39">
        <f t="shared" ref="H106:J106" si="82">H107+H111</f>
        <v>17760</v>
      </c>
      <c r="I106" s="39">
        <f t="shared" si="82"/>
        <v>20854.900000000001</v>
      </c>
      <c r="J106" s="39">
        <f t="shared" si="82"/>
        <v>167946.69999999998</v>
      </c>
      <c r="K106" s="40">
        <f>J106/F106*100</f>
        <v>76.394656317364053</v>
      </c>
      <c r="L106" s="61">
        <f>SUM(M106:O106)</f>
        <v>167946.69999999998</v>
      </c>
      <c r="M106" s="39">
        <f t="shared" ref="M106" si="83">M107+M111</f>
        <v>129331.8</v>
      </c>
      <c r="N106" s="39">
        <f t="shared" ref="N106" si="84">N107+N111</f>
        <v>17760</v>
      </c>
      <c r="O106" s="39">
        <f t="shared" ref="O106" si="85">O107+O111</f>
        <v>20854.900000000001</v>
      </c>
      <c r="P106" s="41">
        <f>L106/F106*100</f>
        <v>76.394656317364053</v>
      </c>
    </row>
    <row r="107" spans="1:18" s="57" customFormat="1" ht="45" hidden="1" x14ac:dyDescent="0.25">
      <c r="A107" s="58" t="s">
        <v>113</v>
      </c>
      <c r="B107" s="60"/>
      <c r="C107" s="60"/>
      <c r="D107" s="60"/>
      <c r="E107" s="60"/>
      <c r="F107" s="48">
        <f>SUM(G107:I107)</f>
        <v>209426</v>
      </c>
      <c r="G107" s="54">
        <f>G110</f>
        <v>181226</v>
      </c>
      <c r="H107" s="54">
        <f t="shared" ref="H107:J107" si="86">H110</f>
        <v>10000</v>
      </c>
      <c r="I107" s="54">
        <f t="shared" si="86"/>
        <v>18200</v>
      </c>
      <c r="J107" s="54">
        <f t="shared" si="86"/>
        <v>157531.79999999999</v>
      </c>
      <c r="K107" s="55">
        <f>J107/F107*100</f>
        <v>75.220746230171983</v>
      </c>
      <c r="L107" s="48">
        <f>SUM(M107:O107)</f>
        <v>157531.79999999999</v>
      </c>
      <c r="M107" s="54">
        <f t="shared" ref="M107:N107" si="87">M110</f>
        <v>129331.8</v>
      </c>
      <c r="N107" s="54">
        <f t="shared" si="87"/>
        <v>10000</v>
      </c>
      <c r="O107" s="54">
        <f>O110</f>
        <v>18200</v>
      </c>
      <c r="P107" s="56">
        <f>L107/F107*100</f>
        <v>75.220746230171983</v>
      </c>
    </row>
    <row r="108" spans="1:18" ht="45" hidden="1" x14ac:dyDescent="0.25">
      <c r="A108" s="11" t="s">
        <v>114</v>
      </c>
      <c r="B108" s="14"/>
      <c r="C108" s="14"/>
      <c r="D108" s="14"/>
      <c r="E108" s="14"/>
      <c r="F108" s="65"/>
      <c r="G108" s="30"/>
      <c r="H108" s="31"/>
      <c r="I108" s="31"/>
      <c r="J108" s="31"/>
      <c r="K108" s="2"/>
      <c r="L108" s="64"/>
      <c r="M108" s="31"/>
      <c r="N108" s="31"/>
      <c r="O108" s="31"/>
      <c r="P108" s="2"/>
    </row>
    <row r="109" spans="1:18" ht="15.75" hidden="1" x14ac:dyDescent="0.25">
      <c r="A109" s="11" t="s">
        <v>29</v>
      </c>
      <c r="B109" s="14"/>
      <c r="C109" s="14"/>
      <c r="D109" s="14"/>
      <c r="E109" s="14"/>
      <c r="F109" s="65"/>
      <c r="G109" s="30"/>
      <c r="H109" s="31"/>
      <c r="I109" s="31"/>
      <c r="J109" s="31"/>
      <c r="K109" s="2"/>
      <c r="L109" s="64"/>
      <c r="M109" s="31"/>
      <c r="N109" s="31"/>
      <c r="O109" s="31"/>
      <c r="P109" s="2"/>
    </row>
    <row r="110" spans="1:18" s="76" customFormat="1" ht="45" hidden="1" x14ac:dyDescent="0.25">
      <c r="A110" s="70" t="s">
        <v>115</v>
      </c>
      <c r="B110" s="78" t="s">
        <v>109</v>
      </c>
      <c r="C110" s="79" t="s">
        <v>109</v>
      </c>
      <c r="D110" s="79" t="s">
        <v>116</v>
      </c>
      <c r="E110" s="77">
        <v>42724</v>
      </c>
      <c r="F110" s="72">
        <f>SUM(G110:I110)</f>
        <v>209426</v>
      </c>
      <c r="G110" s="72">
        <v>181226</v>
      </c>
      <c r="H110" s="73">
        <v>10000</v>
      </c>
      <c r="I110" s="73">
        <v>18200</v>
      </c>
      <c r="J110" s="73">
        <v>157531.79999999999</v>
      </c>
      <c r="K110" s="74">
        <f>J110/F110*100</f>
        <v>75.220746230171983</v>
      </c>
      <c r="L110" s="72">
        <f>SUM(M110:O110)</f>
        <v>157531.79999999999</v>
      </c>
      <c r="M110" s="73">
        <v>129331.8</v>
      </c>
      <c r="N110" s="73">
        <v>10000</v>
      </c>
      <c r="O110" s="73">
        <v>18200</v>
      </c>
      <c r="P110" s="75">
        <f>L110/F110*100</f>
        <v>75.220746230171983</v>
      </c>
      <c r="Q110" s="81"/>
      <c r="R110" s="81"/>
    </row>
    <row r="111" spans="1:18" s="57" customFormat="1" ht="90" hidden="1" x14ac:dyDescent="0.25">
      <c r="A111" s="58" t="s">
        <v>117</v>
      </c>
      <c r="B111" s="50"/>
      <c r="C111" s="51"/>
      <c r="D111" s="51"/>
      <c r="E111" s="59"/>
      <c r="F111" s="48">
        <f>SUM(G111:I111)</f>
        <v>10414.9</v>
      </c>
      <c r="G111" s="53">
        <f>G113</f>
        <v>0</v>
      </c>
      <c r="H111" s="53">
        <f>H113</f>
        <v>7760</v>
      </c>
      <c r="I111" s="53">
        <f t="shared" ref="I111:J111" si="88">I113</f>
        <v>2654.9</v>
      </c>
      <c r="J111" s="53">
        <f t="shared" si="88"/>
        <v>10414.9</v>
      </c>
      <c r="K111" s="55">
        <f>J111/F111*100</f>
        <v>100</v>
      </c>
      <c r="L111" s="48">
        <f>SUM(M111:O111)</f>
        <v>10414.9</v>
      </c>
      <c r="M111" s="53">
        <f t="shared" ref="M111:N111" si="89">M113</f>
        <v>0</v>
      </c>
      <c r="N111" s="53">
        <f t="shared" si="89"/>
        <v>7760</v>
      </c>
      <c r="O111" s="53">
        <f>O113</f>
        <v>2654.9</v>
      </c>
      <c r="P111" s="56">
        <f>L111/F111*100</f>
        <v>100</v>
      </c>
    </row>
    <row r="112" spans="1:18" hidden="1" x14ac:dyDescent="0.25">
      <c r="A112" s="4" t="s">
        <v>118</v>
      </c>
      <c r="B112" s="26"/>
      <c r="C112" s="25"/>
      <c r="D112" s="25"/>
      <c r="E112" s="23"/>
      <c r="F112" s="63"/>
      <c r="G112" s="27"/>
      <c r="H112" s="29"/>
      <c r="I112" s="29"/>
      <c r="J112" s="29"/>
      <c r="K112" s="1"/>
      <c r="L112" s="64"/>
      <c r="M112" s="29"/>
      <c r="N112" s="29"/>
      <c r="O112" s="29"/>
      <c r="P112" s="3"/>
    </row>
    <row r="113" spans="1:16" s="76" customFormat="1" ht="101.25" hidden="1" customHeight="1" x14ac:dyDescent="0.25">
      <c r="A113" s="70" t="s">
        <v>119</v>
      </c>
      <c r="B113" s="78" t="s">
        <v>120</v>
      </c>
      <c r="C113" s="79" t="s">
        <v>121</v>
      </c>
      <c r="D113" s="79" t="s">
        <v>137</v>
      </c>
      <c r="E113" s="82" t="s">
        <v>138</v>
      </c>
      <c r="F113" s="72">
        <f>SUM(G113:I113)</f>
        <v>10414.9</v>
      </c>
      <c r="G113" s="83">
        <v>0</v>
      </c>
      <c r="H113" s="84">
        <v>7760</v>
      </c>
      <c r="I113" s="84">
        <v>2654.9</v>
      </c>
      <c r="J113" s="84">
        <v>10414.9</v>
      </c>
      <c r="K113" s="85">
        <f>J113/F113*100</f>
        <v>100</v>
      </c>
      <c r="L113" s="72">
        <f>SUM(M113:O113)</f>
        <v>10414.9</v>
      </c>
      <c r="M113" s="84"/>
      <c r="N113" s="84">
        <v>7760</v>
      </c>
      <c r="O113" s="84">
        <v>2654.9</v>
      </c>
      <c r="P113" s="86">
        <f>L113/F113*100</f>
        <v>100</v>
      </c>
    </row>
    <row r="114" spans="1:16" s="43" customFormat="1" ht="45" hidden="1" x14ac:dyDescent="0.25">
      <c r="A114" s="37" t="s">
        <v>50</v>
      </c>
      <c r="B114" s="46"/>
      <c r="C114" s="45"/>
      <c r="D114" s="45"/>
      <c r="E114" s="47"/>
      <c r="F114" s="61">
        <f>SUM(G114:I114)</f>
        <v>177926.39999999999</v>
      </c>
      <c r="G114" s="38">
        <f>G115</f>
        <v>136436.4</v>
      </c>
      <c r="H114" s="38">
        <f t="shared" ref="H114:I114" si="90">H115</f>
        <v>10564.6</v>
      </c>
      <c r="I114" s="38">
        <f t="shared" si="90"/>
        <v>30925.4</v>
      </c>
      <c r="J114" s="38">
        <f>J115</f>
        <v>170580.6</v>
      </c>
      <c r="K114" s="40">
        <f>J114/F114*100</f>
        <v>95.871438977015217</v>
      </c>
      <c r="L114" s="61">
        <f>SUM(M114:O114)</f>
        <v>167809.5</v>
      </c>
      <c r="M114" s="38">
        <f>M115</f>
        <v>136436.4</v>
      </c>
      <c r="N114" s="38">
        <f t="shared" ref="N114:O114" si="91">N115</f>
        <v>3362.8999999999996</v>
      </c>
      <c r="O114" s="38">
        <f t="shared" si="91"/>
        <v>28010.2</v>
      </c>
      <c r="P114" s="41">
        <f>L114/F114*100</f>
        <v>94.313997248300424</v>
      </c>
    </row>
    <row r="115" spans="1:16" s="57" customFormat="1" hidden="1" x14ac:dyDescent="0.25">
      <c r="A115" s="49" t="s">
        <v>56</v>
      </c>
      <c r="B115" s="50"/>
      <c r="C115" s="51"/>
      <c r="D115" s="51"/>
      <c r="E115" s="52"/>
      <c r="F115" s="48">
        <f>SUM(G115:I115)</f>
        <v>177926.39999999999</v>
      </c>
      <c r="G115" s="53">
        <f>G117+G119</f>
        <v>136436.4</v>
      </c>
      <c r="H115" s="53">
        <f t="shared" ref="H115:J115" si="92">H117+H119</f>
        <v>10564.6</v>
      </c>
      <c r="I115" s="53">
        <f>I117+I119</f>
        <v>30925.4</v>
      </c>
      <c r="J115" s="53">
        <f t="shared" si="92"/>
        <v>170580.6</v>
      </c>
      <c r="K115" s="55">
        <f>J115/F115*100</f>
        <v>95.871438977015217</v>
      </c>
      <c r="L115" s="48">
        <f>SUM(M115:O115)</f>
        <v>167809.5</v>
      </c>
      <c r="M115" s="53">
        <f t="shared" ref="M115:N115" si="93">M117+M119</f>
        <v>136436.4</v>
      </c>
      <c r="N115" s="53">
        <f t="shared" si="93"/>
        <v>3362.8999999999996</v>
      </c>
      <c r="O115" s="53">
        <f>O117+O119</f>
        <v>28010.2</v>
      </c>
      <c r="P115" s="56">
        <f>L115/F115*100</f>
        <v>94.313997248300424</v>
      </c>
    </row>
    <row r="116" spans="1:16" ht="45" hidden="1" x14ac:dyDescent="0.25">
      <c r="A116" s="11" t="s">
        <v>42</v>
      </c>
      <c r="B116" s="26"/>
      <c r="C116" s="25"/>
      <c r="D116" s="25"/>
      <c r="E116" s="17"/>
      <c r="F116" s="63"/>
      <c r="G116" s="27"/>
      <c r="H116" s="29"/>
      <c r="I116" s="29"/>
      <c r="J116" s="29"/>
      <c r="K116" s="1"/>
      <c r="L116" s="64"/>
      <c r="M116" s="29"/>
      <c r="N116" s="29"/>
      <c r="O116" s="29"/>
      <c r="P116" s="3"/>
    </row>
    <row r="117" spans="1:16" s="76" customFormat="1" ht="266.25" hidden="1" customHeight="1" x14ac:dyDescent="0.25">
      <c r="A117" s="70" t="s">
        <v>122</v>
      </c>
      <c r="B117" s="78" t="s">
        <v>57</v>
      </c>
      <c r="C117" s="79" t="s">
        <v>123</v>
      </c>
      <c r="D117" s="79" t="s">
        <v>124</v>
      </c>
      <c r="E117" s="71" t="s">
        <v>125</v>
      </c>
      <c r="F117" s="72">
        <f>SUM(G117:I117)</f>
        <v>11839.7</v>
      </c>
      <c r="G117" s="72"/>
      <c r="H117" s="73">
        <v>8256.5</v>
      </c>
      <c r="I117" s="73">
        <v>3583.2</v>
      </c>
      <c r="J117" s="73">
        <v>6256.5</v>
      </c>
      <c r="K117" s="74">
        <f>J117/F117*100</f>
        <v>52.843399748304435</v>
      </c>
      <c r="L117" s="72">
        <f>SUM(M117:O117)</f>
        <v>4628</v>
      </c>
      <c r="M117" s="73"/>
      <c r="N117" s="73">
        <v>1054.8</v>
      </c>
      <c r="O117" s="73">
        <v>3573.2</v>
      </c>
      <c r="P117" s="75">
        <f>L117/F117*100</f>
        <v>39.088828264229662</v>
      </c>
    </row>
    <row r="118" spans="1:16" hidden="1" x14ac:dyDescent="0.25">
      <c r="A118" s="11" t="s">
        <v>29</v>
      </c>
      <c r="B118" s="26"/>
      <c r="C118" s="25"/>
      <c r="D118" s="25"/>
      <c r="E118" s="25"/>
      <c r="F118" s="63"/>
      <c r="G118" s="27"/>
      <c r="H118" s="29"/>
      <c r="I118" s="29"/>
      <c r="J118" s="29"/>
      <c r="K118" s="1"/>
      <c r="L118" s="64"/>
      <c r="M118" s="29"/>
      <c r="N118" s="29"/>
      <c r="O118" s="29"/>
      <c r="P118" s="3"/>
    </row>
    <row r="119" spans="1:16" s="76" customFormat="1" ht="229.5" hidden="1" customHeight="1" x14ac:dyDescent="0.25">
      <c r="A119" s="80" t="s">
        <v>126</v>
      </c>
      <c r="B119" s="78" t="s">
        <v>57</v>
      </c>
      <c r="C119" s="79" t="s">
        <v>127</v>
      </c>
      <c r="D119" s="79" t="s">
        <v>128</v>
      </c>
      <c r="E119" s="79" t="s">
        <v>125</v>
      </c>
      <c r="F119" s="72">
        <f>SUM(G119:I119)</f>
        <v>166086.70000000001</v>
      </c>
      <c r="G119" s="72">
        <v>136436.4</v>
      </c>
      <c r="H119" s="73">
        <v>2308.1</v>
      </c>
      <c r="I119" s="73">
        <v>27342.2</v>
      </c>
      <c r="J119" s="73">
        <v>164324.1</v>
      </c>
      <c r="K119" s="74">
        <f>J119/F119*100</f>
        <v>98.938747051991513</v>
      </c>
      <c r="L119" s="72">
        <f>SUM(M119:O119)</f>
        <v>163181.5</v>
      </c>
      <c r="M119" s="73">
        <v>136436.4</v>
      </c>
      <c r="N119" s="73">
        <v>2308.1</v>
      </c>
      <c r="O119" s="73">
        <v>24437</v>
      </c>
      <c r="P119" s="75">
        <f>L119/F119*100</f>
        <v>98.250793109863693</v>
      </c>
    </row>
    <row r="122" spans="1:16" x14ac:dyDescent="0.25">
      <c r="J122" s="69"/>
    </row>
  </sheetData>
  <mergeCells count="15">
    <mergeCell ref="A1:P1"/>
    <mergeCell ref="A3:A4"/>
    <mergeCell ref="B3:B4"/>
    <mergeCell ref="C3:C4"/>
    <mergeCell ref="D3:D4"/>
    <mergeCell ref="M2:P2"/>
    <mergeCell ref="J3:J4"/>
    <mergeCell ref="P3:P4"/>
    <mergeCell ref="L3:O3"/>
    <mergeCell ref="B89:E89"/>
    <mergeCell ref="B84:E84"/>
    <mergeCell ref="C51:D51"/>
    <mergeCell ref="K3:K4"/>
    <mergeCell ref="E3:E4"/>
    <mergeCell ref="F3:I3"/>
  </mergeCells>
  <pageMargins left="0.39370078740157483" right="0.19685039370078741" top="0.19685039370078741" bottom="0.19685039370078741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(Зайцева Н.Н.)</cp:lastModifiedBy>
  <cp:lastPrinted>2017-02-20T13:39:40Z</cp:lastPrinted>
  <dcterms:created xsi:type="dcterms:W3CDTF">2016-11-16T06:29:02Z</dcterms:created>
  <dcterms:modified xsi:type="dcterms:W3CDTF">2017-02-28T07:06:42Z</dcterms:modified>
</cp:coreProperties>
</file>