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F22" i="1"/>
  <c r="L19" i="1"/>
  <c r="F19" i="1"/>
  <c r="I18" i="1"/>
  <c r="H18" i="1"/>
  <c r="F18" i="1"/>
  <c r="G18" i="1"/>
  <c r="L18" i="1"/>
  <c r="G16" i="1"/>
  <c r="O5" i="1"/>
  <c r="N5" i="1"/>
  <c r="M5" i="1"/>
  <c r="H5" i="1"/>
  <c r="I5" i="1"/>
  <c r="G5" i="1"/>
  <c r="F7" i="1"/>
  <c r="F14" i="1"/>
  <c r="F13" i="1"/>
  <c r="F12" i="1"/>
  <c r="F11" i="1"/>
  <c r="F10" i="1"/>
  <c r="F9" i="1"/>
  <c r="F8" i="1"/>
  <c r="L5" i="1"/>
  <c r="L7" i="1"/>
  <c r="L119" i="1"/>
  <c r="L8" i="1" l="1"/>
  <c r="L9" i="1"/>
  <c r="L10" i="1"/>
  <c r="L11" i="1"/>
  <c r="L13" i="1"/>
  <c r="L14" i="1"/>
  <c r="K119" i="1" l="1"/>
  <c r="K93" i="1"/>
  <c r="P119" i="1"/>
  <c r="O115" i="1"/>
  <c r="N115" i="1"/>
  <c r="M115" i="1"/>
  <c r="J115" i="1"/>
  <c r="K115" i="1" s="1"/>
  <c r="I115" i="1"/>
  <c r="H115" i="1"/>
  <c r="G115" i="1"/>
  <c r="L161" i="1"/>
  <c r="P161" i="1" s="1"/>
  <c r="L159" i="1"/>
  <c r="P159" i="1" s="1"/>
  <c r="L157" i="1"/>
  <c r="P157" i="1" s="1"/>
  <c r="L155" i="1"/>
  <c r="P155" i="1" s="1"/>
  <c r="L153" i="1"/>
  <c r="P153" i="1" s="1"/>
  <c r="L152" i="1"/>
  <c r="P152" i="1" s="1"/>
  <c r="L149" i="1"/>
  <c r="P149" i="1" s="1"/>
  <c r="L145" i="1"/>
  <c r="P145" i="1" s="1"/>
  <c r="L144" i="1"/>
  <c r="P144" i="1" s="1"/>
  <c r="L141" i="1"/>
  <c r="P141" i="1" s="1"/>
  <c r="L139" i="1"/>
  <c r="P139" i="1" s="1"/>
  <c r="L135" i="1"/>
  <c r="P135" i="1" s="1"/>
  <c r="L129" i="1"/>
  <c r="P129" i="1" s="1"/>
  <c r="L126" i="1"/>
  <c r="P126" i="1" s="1"/>
  <c r="L125" i="1"/>
  <c r="P125" i="1" s="1"/>
  <c r="L123" i="1"/>
  <c r="P123" i="1" s="1"/>
  <c r="L121" i="1"/>
  <c r="P121" i="1" s="1"/>
  <c r="L118" i="1"/>
  <c r="P118" i="1" s="1"/>
  <c r="L116" i="1"/>
  <c r="P116" i="1" s="1"/>
  <c r="L114" i="1"/>
  <c r="P114" i="1" s="1"/>
  <c r="L111" i="1"/>
  <c r="P111" i="1" s="1"/>
  <c r="L109" i="1"/>
  <c r="P109" i="1" s="1"/>
  <c r="L107" i="1"/>
  <c r="P107" i="1" s="1"/>
  <c r="L105" i="1"/>
  <c r="P105" i="1" s="1"/>
  <c r="L103" i="1"/>
  <c r="L100" i="1"/>
  <c r="P100" i="1" s="1"/>
  <c r="L96" i="1"/>
  <c r="P96" i="1" s="1"/>
  <c r="L94" i="1"/>
  <c r="P94" i="1" s="1"/>
  <c r="L92" i="1"/>
  <c r="P92" i="1" s="1"/>
  <c r="L91" i="1"/>
  <c r="P91" i="1" s="1"/>
  <c r="L90" i="1"/>
  <c r="P90" i="1" s="1"/>
  <c r="L89" i="1"/>
  <c r="P89" i="1" s="1"/>
  <c r="L88" i="1"/>
  <c r="P88" i="1" s="1"/>
  <c r="L86" i="1"/>
  <c r="P86" i="1" s="1"/>
  <c r="L82" i="1"/>
  <c r="L80" i="1"/>
  <c r="L78" i="1"/>
  <c r="P78" i="1" s="1"/>
  <c r="L76" i="1"/>
  <c r="P76" i="1" s="1"/>
  <c r="L74" i="1"/>
  <c r="P74" i="1" s="1"/>
  <c r="L73" i="1"/>
  <c r="P73" i="1" s="1"/>
  <c r="L70" i="1"/>
  <c r="P70" i="1" s="1"/>
  <c r="L68" i="1"/>
  <c r="P68" i="1" s="1"/>
  <c r="L67" i="1"/>
  <c r="P67" i="1" s="1"/>
  <c r="L64" i="1"/>
  <c r="P64" i="1" s="1"/>
  <c r="L63" i="1"/>
  <c r="P63" i="1" s="1"/>
  <c r="L62" i="1"/>
  <c r="P62" i="1" s="1"/>
  <c r="L60" i="1"/>
  <c r="P60" i="1" s="1"/>
  <c r="L59" i="1"/>
  <c r="P59" i="1" s="1"/>
  <c r="L58" i="1"/>
  <c r="P58" i="1" s="1"/>
  <c r="L56" i="1"/>
  <c r="P56" i="1" s="1"/>
  <c r="L54" i="1"/>
  <c r="P54" i="1" s="1"/>
  <c r="L51" i="1"/>
  <c r="P51" i="1" s="1"/>
  <c r="L48" i="1"/>
  <c r="P48" i="1" s="1"/>
  <c r="L46" i="1"/>
  <c r="P46" i="1" s="1"/>
  <c r="L45" i="1"/>
  <c r="P45" i="1" s="1"/>
  <c r="L44" i="1"/>
  <c r="P44" i="1" s="1"/>
  <c r="L40" i="1"/>
  <c r="P40" i="1" s="1"/>
  <c r="L38" i="1"/>
  <c r="P38" i="1" s="1"/>
  <c r="L35" i="1"/>
  <c r="P35" i="1" s="1"/>
  <c r="L34" i="1"/>
  <c r="P34" i="1" s="1"/>
  <c r="L31" i="1"/>
  <c r="P31" i="1" s="1"/>
  <c r="L29" i="1"/>
  <c r="P29" i="1" s="1"/>
  <c r="L28" i="1"/>
  <c r="P28" i="1" s="1"/>
  <c r="L26" i="1"/>
  <c r="P26" i="1" s="1"/>
  <c r="L24" i="1"/>
  <c r="P24" i="1" s="1"/>
  <c r="L21" i="1"/>
  <c r="P21" i="1" s="1"/>
  <c r="F161" i="1"/>
  <c r="K161" i="1" s="1"/>
  <c r="F159" i="1"/>
  <c r="K159" i="1" s="1"/>
  <c r="F157" i="1"/>
  <c r="K157" i="1" s="1"/>
  <c r="F155" i="1"/>
  <c r="K155" i="1" s="1"/>
  <c r="F153" i="1"/>
  <c r="K153" i="1" s="1"/>
  <c r="F152" i="1"/>
  <c r="K152" i="1" s="1"/>
  <c r="F149" i="1"/>
  <c r="K149" i="1" s="1"/>
  <c r="F145" i="1"/>
  <c r="K145" i="1" s="1"/>
  <c r="F144" i="1"/>
  <c r="K144" i="1" s="1"/>
  <c r="F141" i="1"/>
  <c r="K141" i="1" s="1"/>
  <c r="F139" i="1"/>
  <c r="K139" i="1" s="1"/>
  <c r="F135" i="1"/>
  <c r="K135" i="1" s="1"/>
  <c r="F129" i="1"/>
  <c r="K129" i="1" s="1"/>
  <c r="F126" i="1"/>
  <c r="K126" i="1" s="1"/>
  <c r="F125" i="1"/>
  <c r="K125" i="1" s="1"/>
  <c r="F123" i="1"/>
  <c r="K123" i="1" s="1"/>
  <c r="F121" i="1"/>
  <c r="K121" i="1" s="1"/>
  <c r="F118" i="1"/>
  <c r="K118" i="1" s="1"/>
  <c r="F116" i="1"/>
  <c r="K116" i="1" s="1"/>
  <c r="F114" i="1"/>
  <c r="K114" i="1" s="1"/>
  <c r="F111" i="1"/>
  <c r="K111" i="1" s="1"/>
  <c r="F109" i="1"/>
  <c r="K109" i="1" s="1"/>
  <c r="F107" i="1"/>
  <c r="K107" i="1" s="1"/>
  <c r="F105" i="1"/>
  <c r="K105" i="1" s="1"/>
  <c r="F103" i="1"/>
  <c r="K103" i="1" s="1"/>
  <c r="F100" i="1"/>
  <c r="K100" i="1" s="1"/>
  <c r="F96" i="1"/>
  <c r="K96" i="1" s="1"/>
  <c r="F94" i="1"/>
  <c r="K94" i="1" s="1"/>
  <c r="F92" i="1"/>
  <c r="K92" i="1" s="1"/>
  <c r="F91" i="1"/>
  <c r="K91" i="1" s="1"/>
  <c r="F90" i="1"/>
  <c r="K90" i="1" s="1"/>
  <c r="F89" i="1"/>
  <c r="K89" i="1" s="1"/>
  <c r="F88" i="1"/>
  <c r="K88" i="1" s="1"/>
  <c r="F86" i="1"/>
  <c r="K86" i="1" s="1"/>
  <c r="F82" i="1"/>
  <c r="K82" i="1" s="1"/>
  <c r="F80" i="1"/>
  <c r="K80" i="1" s="1"/>
  <c r="F78" i="1"/>
  <c r="K78" i="1" s="1"/>
  <c r="F76" i="1"/>
  <c r="K76" i="1" s="1"/>
  <c r="F74" i="1"/>
  <c r="K74" i="1" s="1"/>
  <c r="F73" i="1"/>
  <c r="K73" i="1" s="1"/>
  <c r="F70" i="1"/>
  <c r="K70" i="1" s="1"/>
  <c r="F68" i="1"/>
  <c r="K68" i="1" s="1"/>
  <c r="F67" i="1"/>
  <c r="K67" i="1" s="1"/>
  <c r="F64" i="1"/>
  <c r="K64" i="1" s="1"/>
  <c r="F63" i="1"/>
  <c r="K63" i="1" s="1"/>
  <c r="F62" i="1"/>
  <c r="K62" i="1" s="1"/>
  <c r="F60" i="1"/>
  <c r="K60" i="1" s="1"/>
  <c r="F59" i="1"/>
  <c r="K59" i="1" s="1"/>
  <c r="F58" i="1"/>
  <c r="K58" i="1" s="1"/>
  <c r="F56" i="1"/>
  <c r="K56" i="1" s="1"/>
  <c r="F54" i="1"/>
  <c r="K54" i="1" s="1"/>
  <c r="F51" i="1"/>
  <c r="K51" i="1" s="1"/>
  <c r="F48" i="1"/>
  <c r="K48" i="1" s="1"/>
  <c r="F46" i="1"/>
  <c r="K46" i="1" s="1"/>
  <c r="F45" i="1"/>
  <c r="K45" i="1" s="1"/>
  <c r="F44" i="1"/>
  <c r="K44" i="1" s="1"/>
  <c r="F40" i="1"/>
  <c r="K40" i="1" s="1"/>
  <c r="F38" i="1"/>
  <c r="K38" i="1" s="1"/>
  <c r="F35" i="1"/>
  <c r="K35" i="1" s="1"/>
  <c r="F34" i="1"/>
  <c r="K34" i="1" s="1"/>
  <c r="F31" i="1"/>
  <c r="K31" i="1" s="1"/>
  <c r="F29" i="1"/>
  <c r="K29" i="1" s="1"/>
  <c r="F28" i="1"/>
  <c r="K28" i="1" s="1"/>
  <c r="F26" i="1"/>
  <c r="K26" i="1" s="1"/>
  <c r="F24" i="1"/>
  <c r="K24" i="1" s="1"/>
  <c r="F21" i="1"/>
  <c r="K21" i="1" s="1"/>
  <c r="O9" i="1"/>
  <c r="N9" i="1"/>
  <c r="Q9" i="1" s="1"/>
  <c r="M9" i="1"/>
  <c r="J9" i="1"/>
  <c r="K9" i="1" s="1"/>
  <c r="I9" i="1"/>
  <c r="H9" i="1"/>
  <c r="G9" i="1"/>
  <c r="O8" i="1"/>
  <c r="N8" i="1"/>
  <c r="Q8" i="1" s="1"/>
  <c r="M8" i="1"/>
  <c r="P8" i="1" s="1"/>
  <c r="J8" i="1"/>
  <c r="K8" i="1" s="1"/>
  <c r="I8" i="1"/>
  <c r="H8" i="1"/>
  <c r="G8" i="1"/>
  <c r="O156" i="1"/>
  <c r="N156" i="1"/>
  <c r="M156" i="1"/>
  <c r="J156" i="1"/>
  <c r="K156" i="1" s="1"/>
  <c r="I156" i="1"/>
  <c r="H156" i="1"/>
  <c r="G156" i="1"/>
  <c r="F156" i="1" s="1"/>
  <c r="O148" i="1"/>
  <c r="O146" i="1" s="1"/>
  <c r="O14" i="1" s="1"/>
  <c r="N148" i="1"/>
  <c r="N146" i="1" s="1"/>
  <c r="N14" i="1" s="1"/>
  <c r="Q14" i="1" s="1"/>
  <c r="M148" i="1"/>
  <c r="L148" i="1" s="1"/>
  <c r="J148" i="1"/>
  <c r="J146" i="1" s="1"/>
  <c r="J14" i="1" s="1"/>
  <c r="I148" i="1"/>
  <c r="I146" i="1" s="1"/>
  <c r="I14" i="1" s="1"/>
  <c r="H148" i="1"/>
  <c r="H146" i="1" s="1"/>
  <c r="H14" i="1" s="1"/>
  <c r="G148" i="1"/>
  <c r="O140" i="1"/>
  <c r="N140" i="1"/>
  <c r="M140" i="1"/>
  <c r="L140" i="1" s="1"/>
  <c r="P140" i="1" s="1"/>
  <c r="J140" i="1"/>
  <c r="K140" i="1" s="1"/>
  <c r="I140" i="1"/>
  <c r="H140" i="1"/>
  <c r="G140" i="1"/>
  <c r="F140" i="1" s="1"/>
  <c r="O136" i="1"/>
  <c r="N136" i="1"/>
  <c r="M136" i="1"/>
  <c r="L136" i="1" s="1"/>
  <c r="P136" i="1" s="1"/>
  <c r="J136" i="1"/>
  <c r="K136" i="1" s="1"/>
  <c r="I136" i="1"/>
  <c r="H136" i="1"/>
  <c r="G136" i="1"/>
  <c r="F136" i="1" s="1"/>
  <c r="O132" i="1"/>
  <c r="O131" i="1" s="1"/>
  <c r="O130" i="1" s="1"/>
  <c r="O13" i="1" s="1"/>
  <c r="N132" i="1"/>
  <c r="N131" i="1" s="1"/>
  <c r="N130" i="1" s="1"/>
  <c r="N13" i="1" s="1"/>
  <c r="Q13" i="1" s="1"/>
  <c r="M132" i="1"/>
  <c r="M131" i="1" s="1"/>
  <c r="J132" i="1"/>
  <c r="J131" i="1" s="1"/>
  <c r="J130" i="1" s="1"/>
  <c r="J13" i="1" s="1"/>
  <c r="I132" i="1"/>
  <c r="I131" i="1" s="1"/>
  <c r="I130" i="1" s="1"/>
  <c r="I13" i="1" s="1"/>
  <c r="H132" i="1"/>
  <c r="H131" i="1" s="1"/>
  <c r="H130" i="1" s="1"/>
  <c r="H13" i="1" s="1"/>
  <c r="G132" i="1"/>
  <c r="O122" i="1"/>
  <c r="N122" i="1"/>
  <c r="M122" i="1"/>
  <c r="L122" i="1" s="1"/>
  <c r="P122" i="1" s="1"/>
  <c r="J122" i="1"/>
  <c r="K122" i="1" s="1"/>
  <c r="I122" i="1"/>
  <c r="H122" i="1"/>
  <c r="G122" i="1"/>
  <c r="F122" i="1" s="1"/>
  <c r="L115" i="1"/>
  <c r="P115" i="1" s="1"/>
  <c r="F115" i="1"/>
  <c r="O110" i="1"/>
  <c r="N110" i="1"/>
  <c r="M110" i="1"/>
  <c r="J110" i="1"/>
  <c r="I110" i="1"/>
  <c r="H110" i="1"/>
  <c r="G110" i="1"/>
  <c r="O104" i="1"/>
  <c r="N104" i="1"/>
  <c r="M104" i="1"/>
  <c r="L104" i="1" s="1"/>
  <c r="P104" i="1" s="1"/>
  <c r="J104" i="1"/>
  <c r="K104" i="1" s="1"/>
  <c r="I104" i="1"/>
  <c r="H104" i="1"/>
  <c r="G104" i="1"/>
  <c r="F104" i="1" s="1"/>
  <c r="O99" i="1"/>
  <c r="O97" i="1" s="1"/>
  <c r="O12" i="1" s="1"/>
  <c r="N99" i="1"/>
  <c r="M99" i="1"/>
  <c r="M97" i="1" s="1"/>
  <c r="J99" i="1"/>
  <c r="I99" i="1"/>
  <c r="I97" i="1" s="1"/>
  <c r="I12" i="1" s="1"/>
  <c r="H99" i="1"/>
  <c r="H97" i="1" s="1"/>
  <c r="H12" i="1" s="1"/>
  <c r="G99" i="1"/>
  <c r="G83" i="1"/>
  <c r="O85" i="1"/>
  <c r="O83" i="1" s="1"/>
  <c r="O11" i="1" s="1"/>
  <c r="N85" i="1"/>
  <c r="N83" i="1" s="1"/>
  <c r="N11" i="1" s="1"/>
  <c r="M85" i="1"/>
  <c r="J85" i="1"/>
  <c r="J83" i="1" s="1"/>
  <c r="J11" i="1" s="1"/>
  <c r="I85" i="1"/>
  <c r="I83" i="1" s="1"/>
  <c r="I11" i="1" s="1"/>
  <c r="H85" i="1"/>
  <c r="O79" i="1"/>
  <c r="O71" i="1" s="1"/>
  <c r="O10" i="1" s="1"/>
  <c r="N79" i="1"/>
  <c r="N71" i="1" s="1"/>
  <c r="N10" i="1" s="1"/>
  <c r="Q10" i="1" s="1"/>
  <c r="M79" i="1"/>
  <c r="M71" i="1" s="1"/>
  <c r="J79" i="1"/>
  <c r="J71" i="1" s="1"/>
  <c r="J10" i="1" s="1"/>
  <c r="I79" i="1"/>
  <c r="I71" i="1" s="1"/>
  <c r="I10" i="1" s="1"/>
  <c r="H79" i="1"/>
  <c r="H71" i="1" s="1"/>
  <c r="H10" i="1" s="1"/>
  <c r="G79" i="1"/>
  <c r="F79" i="1" s="1"/>
  <c r="O77" i="1"/>
  <c r="N77" i="1"/>
  <c r="M77" i="1"/>
  <c r="J77" i="1"/>
  <c r="K77" i="1" s="1"/>
  <c r="I77" i="1"/>
  <c r="H77" i="1"/>
  <c r="G77" i="1"/>
  <c r="F77" i="1" s="1"/>
  <c r="O75" i="1"/>
  <c r="N75" i="1"/>
  <c r="M75" i="1"/>
  <c r="J75" i="1"/>
  <c r="I75" i="1"/>
  <c r="H75" i="1"/>
  <c r="G75" i="1"/>
  <c r="O66" i="1"/>
  <c r="N66" i="1"/>
  <c r="M66" i="1"/>
  <c r="J66" i="1"/>
  <c r="I66" i="1"/>
  <c r="H66" i="1"/>
  <c r="G66" i="1"/>
  <c r="O49" i="1"/>
  <c r="N49" i="1"/>
  <c r="M49" i="1"/>
  <c r="L49" i="1" s="1"/>
  <c r="P49" i="1" s="1"/>
  <c r="J49" i="1"/>
  <c r="K49" i="1" s="1"/>
  <c r="I49" i="1"/>
  <c r="H49" i="1"/>
  <c r="G49" i="1"/>
  <c r="F49" i="1" s="1"/>
  <c r="O41" i="1"/>
  <c r="N41" i="1"/>
  <c r="M41" i="1"/>
  <c r="J41" i="1"/>
  <c r="K41" i="1" s="1"/>
  <c r="I41" i="1"/>
  <c r="H41" i="1"/>
  <c r="G41" i="1"/>
  <c r="F41" i="1" s="1"/>
  <c r="O36" i="1"/>
  <c r="N36" i="1"/>
  <c r="M36" i="1"/>
  <c r="J36" i="1"/>
  <c r="K36" i="1" s="1"/>
  <c r="I36" i="1"/>
  <c r="H36" i="1"/>
  <c r="G36" i="1"/>
  <c r="F36" i="1" s="1"/>
  <c r="O30" i="1"/>
  <c r="N30" i="1"/>
  <c r="M30" i="1"/>
  <c r="J30" i="1"/>
  <c r="K30" i="1" s="1"/>
  <c r="I30" i="1"/>
  <c r="H30" i="1"/>
  <c r="G30" i="1"/>
  <c r="F30" i="1" s="1"/>
  <c r="O22" i="1"/>
  <c r="N22" i="1"/>
  <c r="M22" i="1"/>
  <c r="L22" i="1" s="1"/>
  <c r="P22" i="1" s="1"/>
  <c r="J22" i="1"/>
  <c r="K22" i="1" s="1"/>
  <c r="I22" i="1"/>
  <c r="H22" i="1"/>
  <c r="O19" i="1"/>
  <c r="O18" i="1" s="1"/>
  <c r="O16" i="1" s="1"/>
  <c r="O7" i="1" s="1"/>
  <c r="N19" i="1"/>
  <c r="N18" i="1" s="1"/>
  <c r="N16" i="1" s="1"/>
  <c r="N7" i="1" s="1"/>
  <c r="Q7" i="1" s="1"/>
  <c r="M19" i="1"/>
  <c r="J19" i="1"/>
  <c r="J18" i="1" s="1"/>
  <c r="J16" i="1" s="1"/>
  <c r="J7" i="1" s="1"/>
  <c r="I19" i="1"/>
  <c r="I16" i="1" s="1"/>
  <c r="I7" i="1" s="1"/>
  <c r="H19" i="1"/>
  <c r="H16" i="1" s="1"/>
  <c r="H7" i="1" s="1"/>
  <c r="G19" i="1"/>
  <c r="N97" i="1" l="1"/>
  <c r="N12" i="1" s="1"/>
  <c r="P103" i="1"/>
  <c r="P148" i="1"/>
  <c r="L36" i="1"/>
  <c r="P36" i="1" s="1"/>
  <c r="F75" i="1"/>
  <c r="K75" i="1" s="1"/>
  <c r="L75" i="1"/>
  <c r="P75" i="1" s="1"/>
  <c r="L85" i="1"/>
  <c r="F99" i="1"/>
  <c r="K99" i="1" s="1"/>
  <c r="P9" i="1"/>
  <c r="L30" i="1"/>
  <c r="P30" i="1" s="1"/>
  <c r="F66" i="1"/>
  <c r="K66" i="1" s="1"/>
  <c r="L66" i="1"/>
  <c r="F85" i="1"/>
  <c r="K79" i="1"/>
  <c r="K85" i="1"/>
  <c r="F110" i="1"/>
  <c r="K110" i="1" s="1"/>
  <c r="L110" i="1"/>
  <c r="P110" i="1" s="1"/>
  <c r="F132" i="1"/>
  <c r="L156" i="1"/>
  <c r="P156" i="1" s="1"/>
  <c r="K132" i="1"/>
  <c r="P19" i="1"/>
  <c r="L41" i="1"/>
  <c r="P41" i="1" s="1"/>
  <c r="L77" i="1"/>
  <c r="P77" i="1" s="1"/>
  <c r="F148" i="1"/>
  <c r="K148" i="1"/>
  <c r="J97" i="1"/>
  <c r="L71" i="1"/>
  <c r="M10" i="1"/>
  <c r="L97" i="1"/>
  <c r="M12" i="1"/>
  <c r="L131" i="1"/>
  <c r="M130" i="1"/>
  <c r="G97" i="1"/>
  <c r="G131" i="1"/>
  <c r="G146" i="1"/>
  <c r="G11" i="1"/>
  <c r="L99" i="1"/>
  <c r="P99" i="1" s="1"/>
  <c r="L132" i="1"/>
  <c r="P132" i="1" s="1"/>
  <c r="G71" i="1"/>
  <c r="H83" i="1"/>
  <c r="H11" i="1" s="1"/>
  <c r="M83" i="1"/>
  <c r="M146" i="1"/>
  <c r="L79" i="1"/>
  <c r="P79" i="1" s="1"/>
  <c r="M18" i="1"/>
  <c r="Q12" i="1" l="1"/>
  <c r="L12" i="1"/>
  <c r="P66" i="1"/>
  <c r="P85" i="1"/>
  <c r="Q11" i="1"/>
  <c r="P71" i="1"/>
  <c r="K19" i="1"/>
  <c r="J12" i="1"/>
  <c r="F146" i="1"/>
  <c r="K146" i="1" s="1"/>
  <c r="G14" i="1"/>
  <c r="K14" i="1" s="1"/>
  <c r="M11" i="1"/>
  <c r="L83" i="1"/>
  <c r="F131" i="1"/>
  <c r="K131" i="1" s="1"/>
  <c r="G130" i="1"/>
  <c r="L130" i="1"/>
  <c r="M13" i="1"/>
  <c r="K18" i="1"/>
  <c r="P18" i="1"/>
  <c r="M16" i="1"/>
  <c r="F97" i="1"/>
  <c r="P97" i="1" s="1"/>
  <c r="G12" i="1"/>
  <c r="P12" i="1" s="1"/>
  <c r="M14" i="1"/>
  <c r="P14" i="1" s="1"/>
  <c r="L146" i="1"/>
  <c r="P146" i="1" s="1"/>
  <c r="F71" i="1"/>
  <c r="K71" i="1" s="1"/>
  <c r="G10" i="1"/>
  <c r="K10" i="1" s="1"/>
  <c r="K11" i="1"/>
  <c r="F83" i="1"/>
  <c r="K83" i="1" s="1"/>
  <c r="Q5" i="1" l="1"/>
  <c r="P11" i="1"/>
  <c r="K97" i="1"/>
  <c r="P131" i="1"/>
  <c r="J5" i="1"/>
  <c r="K12" i="1"/>
  <c r="P10" i="1"/>
  <c r="L16" i="1"/>
  <c r="M7" i="1"/>
  <c r="F16" i="1"/>
  <c r="K16" i="1" s="1"/>
  <c r="G7" i="1"/>
  <c r="F130" i="1"/>
  <c r="K130" i="1" s="1"/>
  <c r="G13" i="1"/>
  <c r="K13" i="1" s="1"/>
  <c r="P16" i="1" l="1"/>
  <c r="P130" i="1"/>
  <c r="P13" i="1"/>
  <c r="K7" i="1"/>
  <c r="P7" i="1"/>
  <c r="F5" i="1"/>
  <c r="K5" i="1" s="1"/>
  <c r="P5" i="1" l="1"/>
</calcChain>
</file>

<file path=xl/sharedStrings.xml><?xml version="1.0" encoding="utf-8"?>
<sst xmlns="http://schemas.openxmlformats.org/spreadsheetml/2006/main" count="328" uniqueCount="278">
  <si>
    <t>Информация о финансировании строительства объектов республиканской адресной 
инвестиционной программы за счет бюджетных средств за январь-октябрь 2016 года</t>
  </si>
  <si>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</si>
  <si>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</si>
  <si>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</si>
  <si>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</si>
  <si>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</si>
  <si>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</si>
  <si>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</si>
  <si>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</si>
  <si>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</si>
  <si>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</si>
  <si>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</si>
  <si>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</si>
  <si>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</si>
  <si>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</si>
  <si>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</si>
  <si>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</si>
  <si>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</si>
  <si>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</si>
  <si>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</si>
  <si>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</si>
  <si>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</si>
  <si>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</si>
  <si>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</si>
  <si>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</si>
  <si>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</si>
  <si>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</si>
  <si>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</si>
  <si>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</si>
  <si>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ОБРАЗОВАНИЕ, всего</t>
  </si>
  <si>
    <t>Программная часть</t>
  </si>
  <si>
    <t xml:space="preserve">Государственная программа Чувашской Республики  "Развитие образования"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</si>
  <si>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</si>
  <si>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</si>
  <si>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</si>
  <si>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</si>
  <si>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ОАО "Проектно-сметное бюро" - г.Чебоксары, пер.Бабушкина, д.8.  ИНН 2130066670. Ген.директор - В.П. Михайлов</t>
  </si>
  <si>
    <t>ООО "КСО "Красночетайская"</t>
  </si>
  <si>
    <t>№406 от 11.07.2016</t>
  </si>
  <si>
    <t>октябрь 2016 г.</t>
  </si>
  <si>
    <t>отставание от графика 1 месяц, направлены претензионные письма</t>
  </si>
  <si>
    <t>администрация Вурнарского района</t>
  </si>
  <si>
    <t>администрация Красночетайского района</t>
  </si>
  <si>
    <t>администрация г. Канаша</t>
  </si>
  <si>
    <t>администрация г. Чебоксары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</si>
  <si>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</t>
  </si>
  <si>
    <t>Строительство здания БОУ Чувашской Республики "Республиканская кадетская школа" Минобразования Чувашии</t>
  </si>
  <si>
    <t>ООО "АБ "Классика" (Рожкова Н.А.) ИНН 2129046647, Контракт №882 от 26.12.2015</t>
  </si>
  <si>
    <t>май 2018 г.</t>
  </si>
  <si>
    <t>ведется проектирование, отставание от графика выполнения строит работ - 2 мес., направ-лены претензионные письма, проектная документация находится на госэкспертизе.В связи с необходимостью устранения замечаний в раб порядке получение г/экспертизы планируется в конце ноября т.г.</t>
  </si>
  <si>
    <t>администрация Мариинско-Посадско района</t>
  </si>
  <si>
    <t>реконструкция существующего здания МБОУ "Гимназия № 1" в г. Мариинский Посад по ул. Июльская, д. 25</t>
  </si>
  <si>
    <t>ООО "Проектный институт "Сувар-стройпроект" - г.Чебоксары, ул.К.Маркса, 52. ИНН 2129041303. Ген.директор - Захаров В.А.</t>
  </si>
  <si>
    <t>сентябрь 2017 г.</t>
  </si>
  <si>
    <t xml:space="preserve">проводятся аукционные мероприятия, по предписанию УФАС аукцион перенесен на 25.11.2016 </t>
  </si>
  <si>
    <t>администрация г.Чебоксары</t>
  </si>
  <si>
    <t>строительство здания средней общеобразовательной школы в мкр. "ул. Гладкова" г. Чебоксары</t>
  </si>
  <si>
    <t>ООО "Стройпроект-Холдинг"</t>
  </si>
  <si>
    <t>ООО "Алза" (Лаврентьева Н.Р.), ИНН 2127311850</t>
  </si>
  <si>
    <t>К № 14 от 28.03.2016</t>
  </si>
  <si>
    <t>июль 2017 г.</t>
  </si>
  <si>
    <t>работы ведутся в соответствии сграфиком выполнения работ</t>
  </si>
  <si>
    <t xml:space="preserve">строительство средней общеобразовательной школы в мкр. "Волжский-3" 
г. Чебоксары
</t>
  </si>
  <si>
    <t>ведется проектирование, проектная документация находится на экспертизе,  проведение конкурса планируется в декабре т.г.</t>
  </si>
  <si>
    <t>декабрь 2016 г.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</si>
  <si>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</si>
  <si>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 Чувашской Республики"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</si>
  <si>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</si>
  <si>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</si>
  <si>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"Проектный институт "Суварстройпроект" -г.Чебоксары, ул.К.Маркса, 52. ИНН 2129041303. Ген.директор - Захаров В.А. гоэкспертиза 04.09.2013 г. № 21-1-5-02227-13</t>
  </si>
  <si>
    <t>ООО "Арка" (Шарафутдинов Фагиль Фазылянович), ИНН 2124010478</t>
  </si>
  <si>
    <t>МК от 30.04.2015</t>
  </si>
  <si>
    <t>сентябрь 2016 г.</t>
  </si>
  <si>
    <t>объект введен в эксплуатацию 30.08.2016</t>
  </si>
  <si>
    <t xml:space="preserve">Государственная программа Чувашской Республики "Развитие жилищного строительства и сферы жилищно-коммунального хозяйства" </t>
  </si>
  <si>
    <t>Подпрограмма "Энергосбережение в Чувашской Республике"</t>
  </si>
  <si>
    <t>Строительство (реконструкция) котельных, инженерных сетей, всего</t>
  </si>
  <si>
    <t>в том числе:</t>
  </si>
  <si>
    <t xml:space="preserve">строительство блочной котельной и реконструкция инженерных сетей КС(К)ОУ "Ибресинская специальная (коррекционная) общеобразовательная школа-интернат", расположенного по адресу: ул. Комсомольская, д. 33, пгт Ибреси, Ибресинский район
</t>
  </si>
  <si>
    <t>ООО "Стройпроект", Директор Разумова,Т.И., ИНН 2104006177</t>
  </si>
  <si>
    <t>ООО "Сельский комфорт" (Фондеркин Владимир Александрович) ИНН 2130099604</t>
  </si>
  <si>
    <t>ГК №54 от 11.02.2015 г.</t>
  </si>
  <si>
    <t>август 2015 г.</t>
  </si>
  <si>
    <t>объект введен в эксплуатацию в 2015 г., оплата кредиторки</t>
  </si>
  <si>
    <t>Подпрограмма "Государственная поддержка строительства жилья в Чувашской Республике"</t>
  </si>
  <si>
    <t>Строительство детского сада поз. 3 в 1 очереди 7 микрорайона центральной части г. Чебоксары</t>
  </si>
  <si>
    <t>ООО "Проектный институт "Суварстройпроект", Чебоксары, ул. К. Маркса,52, ИНН 2129041303</t>
  </si>
  <si>
    <t>ООО "Стройиндустрия" (Невметов Э.К.) ИНН 2130136415</t>
  </si>
  <si>
    <t>от 12.09.2016</t>
  </si>
  <si>
    <t>май 2017 г.</t>
  </si>
  <si>
    <t>работы ведутся в соответствии с графиком выполнения работ</t>
  </si>
  <si>
    <t xml:space="preserve">Строительство дошкольного образовательного учреждения поз. 1.19 в микрорайоне № 1 жилого района "Новый город" в г. Чебоксары
</t>
  </si>
  <si>
    <t>ООО "Проектно-сметное бюро" - г.Чебоксары, пер.Бабушкина, д.8.  ИНН 2130066670. Ген.директор - В.П. Михайлов</t>
  </si>
  <si>
    <t>ООО "СК "Стройсфера" (Хвандеев С.В.) ИНН 2124030322</t>
  </si>
  <si>
    <t>МК №114 от 22.08.2016 г.</t>
  </si>
  <si>
    <t>КУЛЬТУРА, всего</t>
  </si>
  <si>
    <t>Министерство культуры, по делам  национальностей  и архивного дела Чувашской Республики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</si>
  <si>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</si>
  <si>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</si>
  <si>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</si>
  <si>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</si>
  <si>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ЗАО "Урмарская", ИНН 2114000230, ЧР, п. Урмары, ул. Колхозная, 14. Ген. Директор - Н.В. Зайцев</t>
  </si>
  <si>
    <t xml:space="preserve">муниципальный контракт б/н от 02.08.2016 </t>
  </si>
  <si>
    <t>2016-2017</t>
  </si>
  <si>
    <t>Выполнены работы по устройству фундамента, пожарных резервуаров, переносу наружных сетей, Ведутся работы по монтажу стеновых панелей. Полное завершение всех работ планируется в ноябре т.г.</t>
  </si>
  <si>
    <t>администрация Цивильского района</t>
  </si>
  <si>
    <t>строительство здания сельского клуба в с. Михайловке</t>
  </si>
  <si>
    <t xml:space="preserve">ООО "Артифекс", ИНН 2130102215, г. Чебоксары, ул. Афанасьева, д.8, Иванов А.П.  </t>
  </si>
  <si>
    <t>ООО "ПМК-8", ИНН 2115902400, Чувашская республика, Цивильск, П.Иванова ул, 8, ген. директор Ижелеев В.Н.</t>
  </si>
  <si>
    <t>муниципальный контракт от 25.04.2016 № 380-16/011</t>
  </si>
  <si>
    <t>администрация Яльчикского района</t>
  </si>
  <si>
    <t>строительство здания многофункционального культурного центра досуга в д. Тоскаево</t>
  </si>
  <si>
    <t>ООО "ПИ"АККОРтехпроект", ИНН 2130038986, г. Чебоксары, пр Мира, дом 90, корпус 1,  Г.С. Абросеев</t>
  </si>
  <si>
    <t xml:space="preserve">ООО "Мира", ИНН 2130144399, Чебоксары, пр-кт Мира, 62г, Д.В. Платонов </t>
  </si>
  <si>
    <t>муниципальный контракт № 9 от 13.05.2016</t>
  </si>
  <si>
    <t>Строительно-монтажные работы выполнены не менее 95 % . Завершаются работы по благоустройству. Остается поставка оборудования</t>
  </si>
  <si>
    <t xml:space="preserve">Государственная программа Чувашской Республики  "Развитие культуры и туризма" </t>
  </si>
  <si>
    <t>Подпрограмма "Развитие культуры в Чувашской Республике"</t>
  </si>
  <si>
    <t xml:space="preserve">реконструкция здания АУ Чувашской Республики "Чувашская государственная филармония" Минкультуры Чувашии </t>
  </si>
  <si>
    <t>ОАО «Проектный институт «Чувашгражданпроект», 428018, г.Чебоксары, Московский проспект, д.3, ИНН 2130066768, Данилов А.Ю,</t>
  </si>
  <si>
    <t>2016-2018</t>
  </si>
  <si>
    <t>ОАО «Проектный институт «Чувашгражданпроект» осуществлена корректировка проектной документации, 10.08.2016 проектная документация направлена на Главгосэкспертизу в Казань, ведерется работа по исправлению замечаний</t>
  </si>
  <si>
    <t>реконструкция объекта "Незавершенное строительство здания под Центральный государственный архив Чувашской Республики" по ул. Урукова, д.2а, г.Чебоксары</t>
  </si>
  <si>
    <t>ООО "СКИМ", 428000, Чувашская Республика, г. Чебоксары, Приволжский б-р, д.4, пом.7 ИНН 2130093271 Героев А.В.</t>
  </si>
  <si>
    <t>будет определен по итогам электронного аукциона</t>
  </si>
  <si>
    <t>2007-2017</t>
  </si>
  <si>
    <t xml:space="preserve">проведение  электронного  аукциона объявлено, подведение итогов - в начале декабря т.г. (28.10.2016 принято распоряжение КМ ЧР об разрешении заключения долгосрочного контракта) </t>
  </si>
  <si>
    <t>ООО "Классика-С", ИНН 2128703522, г. Чебоксары, ул. Ярмарочная, д. 6, пом. 3, директор Е.И. Николаев</t>
  </si>
  <si>
    <t>Подпрограмма "Туризм"</t>
  </si>
  <si>
    <t xml:space="preserve">ООО "Вереск" ИНН: 2130018411 г. Чебоксары,ул. Афанасьева, д.9/2,Кожанов С.Ю., ООО "Агротехпроект", ИНН 2128026013,г. Чебоксары,пр. И.Яковлева, д. 19, оф. № 402,Иванов Н.Б., ООО "Чешская деревня",ИНН 5256069988,Нижегородская область, Богородский район, д. Шумилово, коттеджный поселок «Чешская
деревня», ул. Татры, д. 1 Б
         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</si>
  <si>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</si>
  <si>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</si>
  <si>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Республиканская адресная программа "Переселение граждан из аварийного жилищного фонда, расположенного на территории Чувашской Республики" на 2013-2017 годы</t>
  </si>
  <si>
    <t>Министерство строительства, архитектуры и жилищно-коммунального хозяйства Чувашской  Республики</t>
  </si>
  <si>
    <t xml:space="preserve">обеспечение мероприятий по переселению граждан из аварийного жилищного фонда 
</t>
  </si>
  <si>
    <t>ЗДРАВООХРАНЕНИЕ, всего</t>
  </si>
  <si>
    <t xml:space="preserve">              в том числе:</t>
  </si>
  <si>
    <t xml:space="preserve">Государственная программа Чувашской Республики "Развитие здравоохранения"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</si>
  <si>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</si>
  <si>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строительство здания многопрофильной поликники  БУ  "Центральная городская больница" Минздрава Чувашии, г. Чебоксары, пр. Ленина, д. 12 </t>
  </si>
  <si>
    <t>проведен электронный аукцион с единственным участником. Комиссией была отклонена заявка, ткт участник закупки не подтвердил наличие опыта за посл. 3 года, им была подана жалоба в УФАС, вопрос передан в Арбитражный суд, рассмотрение дела назначено на 15.11.2016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</si>
  <si>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</si>
  <si>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Минздрава Чувашии, г. Чебоксары </t>
  </si>
  <si>
    <t>ООО "Стройлидер"</t>
  </si>
  <si>
    <t>ГУП "РУКС" Минстроя Чувашии, ИНН 2127011247, г.Че-боксары, Мос- ковский пр-т, 38/ 1,Абрамов С.В.</t>
  </si>
  <si>
    <t>от 29.10.2012
№10-22/927</t>
  </si>
  <si>
    <t>2012-2016 годы</t>
  </si>
  <si>
    <t>Официальное открытие объекта состоялось 06.09.2016</t>
  </si>
  <si>
    <t>Подпрограмма "Устойчивое развитие сельских территорий в Чувашской Республике"</t>
  </si>
  <si>
    <t>Министерство здравоохранения Чувашской Республики</t>
  </si>
  <si>
    <t xml:space="preserve">Строительство модульных фельдшерско-акушерских пунктов в рамках реализации  дополнительных мер по совершенствованию оказания первичной медико-санитарной помощи сельскому населению в Чувашской Республике </t>
  </si>
  <si>
    <t>ОАО "Чувашгражданпроект"</t>
  </si>
  <si>
    <t>на весь выделенный лимит бюджетных ассигнований 2016 года в разрезе районов заключаются государственные контракты с подрядными организациями в соответствии с ФЗ № 44-ФЗ от 05.04.2013</t>
  </si>
  <si>
    <t>16 ФАПов введены в эксплуатацию, по 2 ФАПам ведется подписание госконрактов, по 9 - осуществляются строительные работы</t>
  </si>
  <si>
    <t>ФИЗИЧЕСКАЯ КУЛЬТУРА И СПОРТ, всего</t>
  </si>
  <si>
    <t xml:space="preserve">Государственная программа Чувашской Республики "Развитие физической культуры и спорта" </t>
  </si>
  <si>
    <t>Подрограмма "Развитие физической культуры и массового спорта"</t>
  </si>
  <si>
    <t>Министерство физической культуры и спорта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</si>
  <si>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</si>
  <si>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</si>
  <si>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г.Новоче-бок-сарск, ул. Коммунальная, д.9, директор Коротков  А.В.</t>
  </si>
  <si>
    <t xml:space="preserve">ГК № 17 от 26.12.2012,           ГК № 1 от 19.01.2015 </t>
  </si>
  <si>
    <t>ждут решения суда</t>
  </si>
  <si>
    <t>ООО АБ "Классика", ИНН 2129046647, г. Чебоксары, ул. Ярморочная,д. 6, пом. 3 Рожкова Надежда Арсентьевна</t>
  </si>
  <si>
    <t xml:space="preserve">строительства центра развития маунтинбайка в г. Чебоксары </t>
  </si>
  <si>
    <t>ООО "ПГС-Проект",  ИНН 2129053605, ул.Т.Кривова, 4, оф.315, Киселев Николая Зосимович</t>
  </si>
  <si>
    <t>ООО "Спецстройкоммуникации", ИНН 2129044537, адрес: 428037, г.Чебоксары, Монтажный проезд, д.6; директор  Миронов В.И.</t>
  </si>
  <si>
    <t>ГК от 01.07.2015 № 3</t>
  </si>
  <si>
    <t>окончательная оплата в ноябре т.г.</t>
  </si>
  <si>
    <t>строительство блочно-модульной котельной на газовом топливе (2 этап строительства центра развития маунтинбайка в г. Чебоксары)</t>
  </si>
  <si>
    <t>ООО "Техпроект", ИНН 2130019550, адрес: 428000, ЧР, г.Чебоксары, пр.Лапсарский, д.57, директор Гасанов Вагиф Али оглы</t>
  </si>
  <si>
    <t>Государственный контракт № 21 от 31.12.2013</t>
  </si>
  <si>
    <t xml:space="preserve">реконструкция  БОУ ДОД  "СДЮСШОР № 2" (центр олимпийской подготовки по биатлону) Минспорта Чувашии </t>
  </si>
  <si>
    <t>ОО НПП "Иженер" ИНН 2127317852, Президентский б-р,д.31 директор Токмолаева Л.И.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</si>
  <si>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</si>
  <si>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</si>
  <si>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>ноябрь 2016 г.</t>
  </si>
  <si>
    <t>работы ведутся с небольшим отставанием от графика производства работ</t>
  </si>
  <si>
    <t>реконструкция тренировочной площадки на стадионе АУ Чувашской Республики "Центр спортивной подготовки сборных команд Чувашской Республики имени А. Игнатьева", г. Чебоксары, д. 17</t>
  </si>
  <si>
    <t xml:space="preserve">2018 год        </t>
  </si>
  <si>
    <t>подготовлена аукционная документация, которая в н.в. Находится на согласовании в службе по тприфам</t>
  </si>
  <si>
    <t>строительство футбольного поля на базе  МАОУДОД  "ДЮСШ Вурнарская" Вурнарского района</t>
  </si>
  <si>
    <t>ЗАО "Звездопад",  ИНН 7717007644 адрес:ЧР, Вурнарский район, п. Вурна-ры, ул.Заводская, д.1, директор Яковлев В.С.</t>
  </si>
  <si>
    <t>Муниципальный контракт №15 от 22.07.2016</t>
  </si>
  <si>
    <t xml:space="preserve">работы ведутся с слгласно утвержденному графику производства работ, завершен 1 этап строительства, осуществляется подготовка ПСД на 2 этап </t>
  </si>
  <si>
    <t>строительство стадиона АУ ДО "ДЮСШ "Локомотив" (устройство футбольного поля) в г. Канаше</t>
  </si>
  <si>
    <t>ООО «Стройиндустрия», ИНН 2130136415 адрес: Чувашская Республика, г.Чебоксары, проезд Машиностроителей, 1 директор Невметов Эльвик Келаметдинович</t>
  </si>
  <si>
    <t>Муниципальный контракт №13 от 27.06.2016</t>
  </si>
  <si>
    <t xml:space="preserve">строительные работы ведутся с опозданием, администрацией г. Канаш осуществляется претензионная работа, работы выполнены на 60%, в связи с климат условиями работы перенесены на 2017 году </t>
  </si>
  <si>
    <t>ДОРОЖНОЕ ХОЗЯЙСТВО</t>
  </si>
  <si>
    <t>Министерство транспорта и дорожного хозяйства Чувашской Республики</t>
  </si>
  <si>
    <t>Строительство автодорог 1-го пускового комплекса 1-й очереди строительства жилого района "Новый город" г. Чебоксары</t>
  </si>
  <si>
    <t>ЗАО "ТУС" г. Чебоксары, ул.М.Павлова, д.39, кв.7, 428034, Гендиректор - Угаслов Н.П.</t>
  </si>
  <si>
    <t>ГК 75 от 30.06,2016</t>
  </si>
  <si>
    <t>1 октября 2016 г.</t>
  </si>
  <si>
    <t xml:space="preserve">работы выполнены на 90%, готовятся документы на оплату, подрядчик вышел с письмом о переносе оканчания работ на более поздний срок  </t>
  </si>
  <si>
    <t xml:space="preserve">Государственная программа Чувашской Республики "Развитие культуры и туризма" </t>
  </si>
  <si>
    <t>Подрограмма "Туризм"</t>
  </si>
  <si>
    <t>Министерство культуры, по делам национальностей и архивного дела Чувашской Республики</t>
  </si>
  <si>
    <t xml:space="preserve">Строительство транспортной инфраструктуры этноэкологического комплекса "Амазония" г. Чебоксары
</t>
  </si>
  <si>
    <t>ПСБ ОАО "Чувашавтодор" 428024, г. Чебоксары,ИНН 213004780021 Ив. Яковлева, 2а, ИП Кожанов С.Ю. ИНН 212904297880, Чебоксары, Московский пр, 37/1 кв 4</t>
  </si>
  <si>
    <t>ООО "СК "Гарант",ИНН 2130119265, г.Чебоксары, Бапзовый проезд, д.3, Мелоян Артур Ваганович, ООО "Элит-строй", ИНН 2130067070, Г. Новочебоксарск, ул. Советская, д.27а, Кадеев РГ</t>
  </si>
  <si>
    <t>19.08.2015 № 109/08-15, от 10.11.2015 №147/08-15</t>
  </si>
  <si>
    <t>до 30.09.2016</t>
  </si>
  <si>
    <t>Соглашение с Ростуризмом на выделение федеральных средств заключено 30.06.2016, 03.08.2016 федеральные средства переданы в муниципальный бюджет в полном объеме, работы выполнены на 99%, произведена корректировка рабочей документации, которая в н.в. находится на госэкспертизе. Расчет с подрядной организацией будет произведен на основании новой ПСД, после представления подрядной организации  документов соответствующих откорректированной рабочей документации, предварит срок выхода ПСД - ноябрь т.г. На 15.11.2016 оплачены работы еще на 23296,6 тыс. рублей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</si>
  <si>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</si>
  <si>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ИП Кожанов С.Ю. ИНН 212904297880, Чебоксары, Московский пр, 37/1 кв 4</t>
  </si>
  <si>
    <t xml:space="preserve">ООО "СК "Гарант",ИНН 2130119265, г.Чебоксары, Бапзовый проезд, д.3, Мелоян Артур Ваганович </t>
  </si>
  <si>
    <t>28.12.2015 № 2015.518233</t>
  </si>
  <si>
    <t>28.12.2015 заключен контракт с ООО "СК "Гарант", срок выполнения работ по контракту-30.06.16. Работы выполнены только на 50%, ведется претенз работа- выставлена претензия на завершение работ до конца ноября 2016 г., а также уплату штрафа в размере 512,1 тыс. рублей и пени в размере 847,4 тыс.рублей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</si>
  <si>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</si>
  <si>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</si>
  <si>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</si>
  <si>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строительство автомобильной дороги по ул. Машиностроителей - автодорога "Аниш" в г. Канаш Чувашской Республики</t>
  </si>
  <si>
    <t>подведение итогов по электронному аукциону  назначено на 01.12.2016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</si>
  <si>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</si>
  <si>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</si>
  <si>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 xml:space="preserve">cтроительство и реконструкция автомобильных дорог в городских округах  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</si>
  <si>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</si>
  <si>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администрация Чебоксарского района</t>
  </si>
  <si>
    <t xml:space="preserve">реконструкция автомобильной дороги "Чебоксары – Сурское" – Кшауши – Студгородок" (ПИР)
</t>
  </si>
  <si>
    <t>ведется подготовка документации к проведению конкурсных процедур КУ "Чуваупрдор"  (Минфоном готовится Закон)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</si>
  <si>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</si>
  <si>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</si>
  <si>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 xml:space="preserve">В августе т.г. заключены 4 гос. контракта. Срок выполнения работ -29.12.2016г.
В н.в. Подрядными организациями ведутся работы по устройству земляного полотна и дорожной одежды, осуществляется работа по оформлению финансовых документов на оплату выполненных работ 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</si>
  <si>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в границах населенных пунктов поселений</t>
  </si>
  <si>
    <t>Изменения в постановление КМ ЧР от 6 июля 2016 г. N 253
внесены пост-ем КМ ЧР №399 от  27.09. 2016, ведется подготовка техзадания на проведение конкурсов</t>
  </si>
  <si>
    <t>Министерство сельского хозяйства Чувашской Республики</t>
  </si>
  <si>
    <t xml:space="preserve">администрация Чебоксарского  района </t>
  </si>
  <si>
    <t>строительство автомобильной дороги в составе проекта "Комплексная компактная застройка и благоустройство жилой группы в южной части д. Яндово Синьяльского сельского поселения Чебоксарского района Чувашской Республики"</t>
  </si>
  <si>
    <t>ООО "Дортехпроект", свидетельствр П-108-213-0049113-071, выд. НП "Союз проектировщиков Поволожья", СРО П-108-28122009 от 29.12.2010</t>
  </si>
  <si>
    <t xml:space="preserve">ООО "СтройГрупп", ИНН 2130134626 г.Чебоксары, Школьны йпроезд 1, офис 202, </t>
  </si>
  <si>
    <t>МК 12.12.2015 № 0115300010515000013-241750</t>
  </si>
  <si>
    <t>работы ведутся в соответствии с графиком выполнения работ,средства ФБ освоеныв полном объеме, финансирование из РБ предполагается после финансирования из МБ</t>
  </si>
  <si>
    <t>КОММУНАЛЬНОЕ ХОЗЯЙСТВО, всего</t>
  </si>
  <si>
    <t>Подпрограмма "Обеспечение населения Чувашской Республики качественной питьевой водой"</t>
  </si>
  <si>
    <t xml:space="preserve">строительство сетей водоснабжения ул. Придорожная с. Красные Четаи </t>
  </si>
  <si>
    <t>ООО "Межрегионкомплект "</t>
  </si>
  <si>
    <t>не определена</t>
  </si>
  <si>
    <t>соглашение с адм. района подписано от 03.10.2016, работы выполнены на 30%</t>
  </si>
  <si>
    <t>Подпрограмма "Модернизация коммунальной инфраструктуры на территории Чувашской Республики"</t>
  </si>
  <si>
    <t>Министерство строительства, архитектуры и жилищно-коммунального хозяйства Чувашской Республики</t>
  </si>
  <si>
    <t>администрация г. Шумерли</t>
  </si>
  <si>
    <t>строительство 3-этажного многоквартирного жилого дома по проезду Мебельщиков в г. Шумерля Чувашской Республики (поз. 1 и поз. 2), благоустройство, наружные сети и инженерные сооружения</t>
  </si>
  <si>
    <t>Работы выполнены в полном объеме, соглашение с адм. г. Шумерля подписано от 30.09.2016,оплата производится по мере поступления заявок от адм. г. Шумерля</t>
  </si>
  <si>
    <t xml:space="preserve">реконструкция канализационных очистных сооружений производительностью 15000 куб. м/сут в г. Канаше Чувашской Республики
</t>
  </si>
  <si>
    <t>ООО фирма "Старко"</t>
  </si>
  <si>
    <t>будет определенна в соответствии с 44-ФЗ</t>
  </si>
  <si>
    <t>2015-2017</t>
  </si>
  <si>
    <t>объявлен аукцион, заключение контракта планируется в декабре т.г.</t>
  </si>
  <si>
    <t>строительство инженерной инфраструктуры индустриального (промышленного) парка в г. Канаше Чувашской Республики</t>
  </si>
  <si>
    <t>20416-2018</t>
  </si>
  <si>
    <t>По требованию Фонда развития моногородов вносятся изменения в ПСД, после чего планируется проведение аукциона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</si>
  <si>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</si>
  <si>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</si>
  <si>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"Развитие субъектов малого и среднего предпринимательства в Чувашской Республике"</t>
  </si>
  <si>
    <t>Министерство экономического развития, промышленности и торговли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</si>
  <si>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</si>
  <si>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МК от 29.10.2015 № 182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</si>
  <si>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</t>
  </si>
  <si>
    <t>администрация Батыревского района</t>
  </si>
  <si>
    <t>реконструкция здания под многофункциональный центр по адресу: Чувашская Республика, Батыревский район, с. Батырево, пр. Ленина, д. 7а</t>
  </si>
  <si>
    <t>ООО "Проектный институт "Суварстройпроект". Ген.директор Захаров Владимир Алексеевич. ИНН 2129041303. г.Чебоксары, ул.К.Маркса, д.52Б.</t>
  </si>
  <si>
    <t>ООО "Строймир". Директор Бухарина Гульнара Нафизовна. ИНН 1614000798. РТ, г.Буинск, ул.Ефремова, д.139Б.</t>
  </si>
  <si>
    <t>№18 от 06.06.2016 г.</t>
  </si>
  <si>
    <t>с 06.06.2016 г. по 01.08.2016 г.</t>
  </si>
  <si>
    <t>подведение итогов по повторно объявленному электрон. аукциону состоится 25.11.2016 и 06.11.2016 (смр отделены от СМР), после чего планируется подписание соглашения между Минэкономразвития Чувашии и администра-цией Батыревского района о предоставлении субсидии</t>
  </si>
  <si>
    <t>Создание комплекса обеспечивающей инфраструктуры туристско-рекреационного кластера "Этническая Чувашия" Чувашской Республики</t>
  </si>
  <si>
    <t>"Элегант",ИНН 2122006606,ЧР,г. Чебоксары, пр. М. Горького,д. 12, кв. 91,Скрипилин Ю.А.; ООО "Сельский комфорт",ИНН2130099604,г.Чебоксары, Лапсарский проезд, д. 57,Фондеркин В.А.; ООО "Энергосервис" ИНН 218002335,ЧР, Комсомольский район,с. Комсомольское,ул. Мира, д. 15,Волков Г.Ф., ООО "ПромСпецСтрой" ИНН 2130115180, г. Чебоксары,ул. Крылова, д.17б,Андреев С.М.</t>
  </si>
  <si>
    <t xml:space="preserve">19.08.2015 № 109/08-15, от 10.11.2015 №147/08-15, 2015.210575 от 22.06.2015;0115200001114002098_44669 от 07.07.2014 ;  0115200001114002536_44669 от 05.08.2014; 13 от 19.11.2013; 2014.316376 от 11.11.2014; 2014.386066 от 17.12.2014; 2015.318999 от 24.08.2015
</t>
  </si>
  <si>
    <t>2018 год,           1 этап - 31.01.2016</t>
  </si>
  <si>
    <t>средства по водоснабжению, водоотведению ЭК "Ясна", по контрактам 2014 года  (кред задолженность), оплата будет произведена после сдачи объекта</t>
  </si>
  <si>
    <t>Создание комплекса обеспечивающей инфраструктуры туристско-рекреационного кластера "Этническая Чувашия" Чувашской Республики (Московская набережная)</t>
  </si>
  <si>
    <t xml:space="preserve">ООО "Элитстрой", ИНН 2130067070, Г. Новочебоксарск, ул. Советская, д.27а, Кадеев Рудик Геннадьевич, </t>
  </si>
  <si>
    <t xml:space="preserve">ГК от 28.07.2016 № 2016.120993
</t>
  </si>
  <si>
    <t>Соглашения с между администрацией г. Чебоксары и Минкультурой Чувашии  о выполнении строительных работ подписано 01.09.2016, заключен контракт с подрядной организацией ООО "Элитстрой" , работы выполнены на 30%, на 15.11.2016 работы оплачены на 46407,7</t>
  </si>
  <si>
    <t>развитие и увеличение пропускной способности сети автомобильных дорог общего пользования регионального (межмуниципального) значения</t>
  </si>
  <si>
    <t>Фактически выполнены работы не менее 95 %. Софинансирование из РБ производиться пропорционально оплаты из МБ. Завершаются отделочные рабо-ты, ведутся работы по благоустройст-ву и присоедени-нию к сети газорас-пределения.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</si>
</sst>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indexed="10"/>
      <name val="Arial"/>
      <family val="2"/>
      <charset val="204"/>
    </font>
    <font>
      <u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indexed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4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105">
    <xf numFmtId="0" fontId="0" fillId="0" borderId="0" xfId="0"/>
    <xf numFmtId="164" fontId="4" fillId="24" borderId="10" xfId="1" applyNumberFormat="1" applyFont="1" applyFill="1" applyBorder="1" applyAlignment="1">
      <alignment horizontal="right" vertical="top"/>
    </xf>
    <xf numFmtId="164" fontId="6" fillId="24" borderId="10" xfId="1" applyNumberFormat="1" applyFont="1" applyFill="1" applyBorder="1" applyAlignment="1">
      <alignment horizontal="right" vertical="top"/>
    </xf>
    <xf numFmtId="164" fontId="4" fillId="24" borderId="10" xfId="1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left" vertical="top" wrapText="1"/>
    </xf>
    <xf numFmtId="164" fontId="5" fillId="24" borderId="10" xfId="1" applyNumberFormat="1" applyFont="1" applyFill="1" applyBorder="1" applyAlignment="1">
      <alignment horizontal="right" vertical="top"/>
    </xf>
    <xf numFmtId="0" fontId="4" fillId="24" borderId="10" xfId="1" applyFont="1" applyFill="1" applyBorder="1" applyAlignment="1">
      <alignment horizontal="left" vertical="top" wrapText="1" indent="2"/>
    </xf>
    <xf numFmtId="2" fontId="4" fillId="24" borderId="10" xfId="1" applyNumberFormat="1" applyFont="1" applyFill="1" applyBorder="1" applyAlignment="1">
      <alignment horizontal="left" vertical="top" wrapText="1"/>
    </xf>
    <xf numFmtId="164" fontId="30" fillId="24" borderId="10" xfId="1" applyNumberFormat="1" applyFont="1" applyFill="1" applyBorder="1" applyAlignment="1">
      <alignment horizontal="right" vertical="top"/>
    </xf>
    <xf numFmtId="0" fontId="9" fillId="24" borderId="0" xfId="1" applyFont="1" applyFill="1" applyBorder="1" applyAlignment="1">
      <alignment horizontal="center" vertical="center" wrapText="1"/>
    </xf>
    <xf numFmtId="164" fontId="4" fillId="24" borderId="10" xfId="108" applyNumberFormat="1" applyFont="1" applyFill="1" applyBorder="1" applyAlignment="1">
      <alignment horizontal="right" vertical="top" wrapText="1"/>
    </xf>
    <xf numFmtId="164" fontId="4" fillId="24" borderId="10" xfId="108" applyNumberFormat="1" applyFont="1" applyFill="1" applyBorder="1" applyAlignment="1">
      <alignment horizontal="right" vertical="top"/>
    </xf>
    <xf numFmtId="2" fontId="4" fillId="24" borderId="10" xfId="123" applyNumberFormat="1" applyFont="1" applyFill="1" applyBorder="1" applyAlignment="1">
      <alignment horizontal="lef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0" fontId="26" fillId="24" borderId="10" xfId="1" applyFont="1" applyFill="1" applyBorder="1" applyAlignment="1">
      <alignment horizontal="center" vertical="top" wrapText="1"/>
    </xf>
    <xf numFmtId="0" fontId="0" fillId="24" borderId="0" xfId="0" applyFill="1"/>
    <xf numFmtId="0" fontId="9" fillId="24" borderId="0" xfId="1" applyFont="1" applyFill="1" applyBorder="1" applyAlignment="1">
      <alignment horizontal="center" vertical="center"/>
    </xf>
    <xf numFmtId="0" fontId="5" fillId="24" borderId="10" xfId="1" applyFont="1" applyFill="1" applyBorder="1" applyAlignment="1">
      <alignment horizontal="left" vertical="center" wrapText="1"/>
    </xf>
    <xf numFmtId="164" fontId="5" fillId="24" borderId="10" xfId="1" applyNumberFormat="1" applyFont="1" applyFill="1" applyBorder="1" applyAlignment="1">
      <alignment horizontal="right" vertical="center"/>
    </xf>
    <xf numFmtId="164" fontId="5" fillId="24" borderId="10" xfId="1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left" vertical="top" wrapText="1" indent="1"/>
    </xf>
    <xf numFmtId="0" fontId="5" fillId="24" borderId="10" xfId="1" applyFont="1" applyFill="1" applyBorder="1" applyAlignment="1">
      <alignment horizontal="center" vertical="top"/>
    </xf>
    <xf numFmtId="0" fontId="4" fillId="24" borderId="10" xfId="1" applyFont="1" applyFill="1" applyBorder="1" applyAlignment="1">
      <alignment horizontal="left" vertical="top"/>
    </xf>
    <xf numFmtId="0" fontId="6" fillId="24" borderId="10" xfId="1" applyFont="1" applyFill="1" applyBorder="1" applyAlignment="1">
      <alignment horizontal="center" vertical="top"/>
    </xf>
    <xf numFmtId="0" fontId="28" fillId="24" borderId="10" xfId="1" applyFont="1" applyFill="1" applyBorder="1" applyAlignment="1">
      <alignment vertical="top" wrapText="1"/>
    </xf>
    <xf numFmtId="0" fontId="7" fillId="24" borderId="10" xfId="1" applyFont="1" applyFill="1" applyBorder="1" applyAlignment="1">
      <alignment vertical="top" wrapText="1"/>
    </xf>
    <xf numFmtId="0" fontId="7" fillId="24" borderId="10" xfId="1" applyFont="1" applyFill="1" applyBorder="1" applyAlignment="1">
      <alignment horizontal="left" vertical="top" wrapText="1"/>
    </xf>
    <xf numFmtId="0" fontId="28" fillId="24" borderId="10" xfId="1" applyFont="1" applyFill="1" applyBorder="1" applyAlignment="1">
      <alignment horizontal="left" vertical="top" wrapText="1"/>
    </xf>
    <xf numFmtId="0" fontId="5" fillId="24" borderId="10" xfId="1" applyFont="1" applyFill="1" applyBorder="1" applyAlignment="1">
      <alignment horizontal="center" vertical="top" wrapText="1"/>
    </xf>
    <xf numFmtId="0" fontId="28" fillId="24" borderId="10" xfId="1" applyFont="1" applyFill="1" applyBorder="1" applyAlignment="1">
      <alignment vertical="top" wrapText="1" shrinkToFit="1"/>
    </xf>
    <xf numFmtId="0" fontId="7" fillId="24" borderId="10" xfId="1" applyFont="1" applyFill="1" applyBorder="1" applyAlignment="1">
      <alignment vertical="top" wrapText="1" shrinkToFit="1"/>
    </xf>
    <xf numFmtId="0" fontId="4" fillId="24" borderId="10" xfId="123" applyFont="1" applyFill="1" applyBorder="1" applyAlignment="1">
      <alignment horizontal="left" vertical="top" wrapText="1"/>
    </xf>
    <xf numFmtId="43" fontId="4" fillId="24" borderId="10" xfId="158" applyFont="1" applyFill="1" applyBorder="1" applyAlignment="1">
      <alignment horizontal="left" vertical="top" wrapText="1"/>
    </xf>
    <xf numFmtId="0" fontId="30" fillId="24" borderId="10" xfId="1" applyFont="1" applyFill="1" applyBorder="1" applyAlignment="1">
      <alignment horizontal="left" vertical="top" wrapText="1"/>
    </xf>
    <xf numFmtId="0" fontId="4" fillId="24" borderId="13" xfId="1" applyFont="1" applyFill="1" applyBorder="1" applyAlignment="1">
      <alignment horizontal="left" vertical="top" wrapText="1"/>
    </xf>
    <xf numFmtId="164" fontId="31" fillId="24" borderId="10" xfId="1" applyNumberFormat="1" applyFont="1" applyFill="1" applyBorder="1"/>
    <xf numFmtId="0" fontId="31" fillId="24" borderId="10" xfId="1" applyFont="1" applyFill="1" applyBorder="1"/>
    <xf numFmtId="0" fontId="31" fillId="24" borderId="10" xfId="1" applyFont="1" applyFill="1" applyBorder="1" applyAlignment="1">
      <alignment vertical="top" wrapText="1"/>
    </xf>
    <xf numFmtId="0" fontId="33" fillId="24" borderId="10" xfId="1" applyFont="1" applyFill="1" applyBorder="1" applyAlignment="1">
      <alignment vertical="top" wrapText="1"/>
    </xf>
    <xf numFmtId="0" fontId="31" fillId="24" borderId="10" xfId="1" applyFont="1" applyFill="1" applyBorder="1" applyAlignment="1">
      <alignment horizontal="left" vertical="top" wrapText="1"/>
    </xf>
    <xf numFmtId="0" fontId="34" fillId="24" borderId="10" xfId="1" applyFont="1" applyFill="1" applyBorder="1" applyAlignment="1">
      <alignment horizontal="center" vertical="top" wrapText="1"/>
    </xf>
    <xf numFmtId="0" fontId="32" fillId="24" borderId="10" xfId="1" applyFont="1" applyFill="1" applyBorder="1" applyAlignment="1">
      <alignment vertical="top" wrapText="1"/>
    </xf>
    <xf numFmtId="0" fontId="35" fillId="24" borderId="10" xfId="1" applyFont="1" applyFill="1" applyBorder="1" applyAlignment="1">
      <alignment vertical="top" wrapText="1"/>
    </xf>
    <xf numFmtId="0" fontId="36" fillId="24" borderId="10" xfId="1" applyFont="1" applyFill="1" applyBorder="1" applyAlignment="1">
      <alignment horizontal="left" vertical="top" wrapText="1"/>
    </xf>
    <xf numFmtId="43" fontId="31" fillId="24" borderId="10" xfId="158" applyFont="1" applyFill="1" applyBorder="1" applyAlignment="1">
      <alignment horizontal="left" vertical="top" wrapText="1"/>
    </xf>
    <xf numFmtId="0" fontId="37" fillId="24" borderId="10" xfId="1" applyFont="1" applyFill="1" applyBorder="1" applyAlignment="1">
      <alignment vertical="top" wrapText="1"/>
    </xf>
    <xf numFmtId="0" fontId="38" fillId="24" borderId="0" xfId="0" applyFont="1" applyFill="1"/>
    <xf numFmtId="0" fontId="32" fillId="24" borderId="10" xfId="1" applyFont="1" applyFill="1" applyBorder="1"/>
    <xf numFmtId="0" fontId="31" fillId="24" borderId="10" xfId="1" applyFont="1" applyFill="1" applyBorder="1" applyAlignment="1">
      <alignment horizontal="center" vertical="top" wrapText="1"/>
    </xf>
    <xf numFmtId="0" fontId="39" fillId="24" borderId="10" xfId="1" applyFont="1" applyFill="1" applyBorder="1" applyAlignment="1">
      <alignment horizontal="left" vertical="center" wrapText="1"/>
    </xf>
    <xf numFmtId="0" fontId="31" fillId="24" borderId="10" xfId="1" applyFont="1" applyFill="1" applyBorder="1" applyAlignment="1">
      <alignment horizontal="left" wrapText="1"/>
    </xf>
    <xf numFmtId="0" fontId="31" fillId="24" borderId="10" xfId="1" applyFont="1" applyFill="1" applyBorder="1" applyAlignment="1">
      <alignment horizontal="left" vertical="top" wrapText="1" indent="1"/>
    </xf>
    <xf numFmtId="0" fontId="39" fillId="24" borderId="10" xfId="1" applyFont="1" applyFill="1" applyBorder="1" applyAlignment="1">
      <alignment horizontal="center" vertical="top"/>
    </xf>
    <xf numFmtId="0" fontId="31" fillId="24" borderId="10" xfId="1" applyFont="1" applyFill="1" applyBorder="1" applyAlignment="1">
      <alignment horizontal="left" vertical="top"/>
    </xf>
    <xf numFmtId="0" fontId="40" fillId="24" borderId="10" xfId="1" applyFont="1" applyFill="1" applyBorder="1" applyAlignment="1">
      <alignment vertical="top" wrapText="1"/>
    </xf>
    <xf numFmtId="14" fontId="32" fillId="24" borderId="10" xfId="1" applyNumberFormat="1" applyFont="1" applyFill="1" applyBorder="1" applyAlignment="1">
      <alignment vertical="top" wrapText="1"/>
    </xf>
    <xf numFmtId="164" fontId="31" fillId="24" borderId="10" xfId="1" applyNumberFormat="1" applyFont="1" applyFill="1" applyBorder="1" applyAlignment="1">
      <alignment horizontal="right" vertical="top"/>
    </xf>
    <xf numFmtId="0" fontId="41" fillId="24" borderId="10" xfId="1" applyFont="1" applyFill="1" applyBorder="1" applyAlignment="1">
      <alignment vertical="top" wrapText="1"/>
    </xf>
    <xf numFmtId="2" fontId="31" fillId="24" borderId="10" xfId="1" applyNumberFormat="1" applyFont="1" applyFill="1" applyBorder="1" applyAlignment="1">
      <alignment horizontal="left" vertical="top" wrapText="1"/>
    </xf>
    <xf numFmtId="0" fontId="31" fillId="24" borderId="10" xfId="120" applyFont="1" applyFill="1" applyBorder="1" applyAlignment="1">
      <alignment horizontal="left" vertical="top" wrapText="1"/>
    </xf>
    <xf numFmtId="0" fontId="31" fillId="24" borderId="11" xfId="1" applyFont="1" applyFill="1" applyBorder="1" applyAlignment="1">
      <alignment vertical="top" wrapText="1"/>
    </xf>
    <xf numFmtId="0" fontId="31" fillId="24" borderId="11" xfId="1" applyNumberFormat="1" applyFont="1" applyFill="1" applyBorder="1" applyAlignment="1">
      <alignment horizontal="left" vertical="top" wrapText="1"/>
    </xf>
    <xf numFmtId="14" fontId="31" fillId="24" borderId="11" xfId="1" applyNumberFormat="1" applyFont="1" applyFill="1" applyBorder="1" applyAlignment="1">
      <alignment horizontal="left" vertical="top" wrapText="1"/>
    </xf>
    <xf numFmtId="14" fontId="31" fillId="24" borderId="10" xfId="1" applyNumberFormat="1" applyFont="1" applyFill="1" applyBorder="1" applyAlignment="1">
      <alignment horizontal="left" vertical="top" wrapText="1"/>
    </xf>
    <xf numFmtId="0" fontId="35" fillId="24" borderId="10" xfId="1" applyFont="1" applyFill="1" applyBorder="1" applyAlignment="1">
      <alignment horizontal="left" vertical="top" wrapText="1"/>
    </xf>
    <xf numFmtId="14" fontId="35" fillId="24" borderId="12" xfId="1" applyNumberFormat="1" applyFont="1" applyFill="1" applyBorder="1" applyAlignment="1">
      <alignment horizontal="left" vertical="top"/>
    </xf>
    <xf numFmtId="14" fontId="31" fillId="24" borderId="10" xfId="1" applyNumberFormat="1" applyFont="1" applyFill="1" applyBorder="1" applyAlignment="1">
      <alignment vertical="top" wrapText="1"/>
    </xf>
    <xf numFmtId="14" fontId="31" fillId="24" borderId="10" xfId="1" applyNumberFormat="1" applyFont="1" applyFill="1" applyBorder="1" applyAlignment="1">
      <alignment horizontal="center" vertical="top"/>
    </xf>
    <xf numFmtId="14" fontId="31" fillId="24" borderId="10" xfId="1" applyNumberFormat="1" applyFont="1" applyFill="1" applyBorder="1"/>
    <xf numFmtId="0" fontId="37" fillId="24" borderId="10" xfId="1" applyFont="1" applyFill="1" applyBorder="1" applyAlignment="1">
      <alignment horizontal="left" vertical="top" wrapText="1"/>
    </xf>
    <xf numFmtId="14" fontId="33" fillId="24" borderId="10" xfId="1" applyNumberFormat="1" applyFont="1" applyFill="1" applyBorder="1" applyAlignment="1">
      <alignment vertical="top" wrapText="1"/>
    </xf>
    <xf numFmtId="0" fontId="31" fillId="24" borderId="10" xfId="119" applyFont="1" applyFill="1" applyBorder="1" applyAlignment="1">
      <alignment vertical="top" wrapText="1"/>
    </xf>
    <xf numFmtId="0" fontId="31" fillId="24" borderId="10" xfId="119" applyFont="1" applyFill="1" applyBorder="1" applyAlignment="1">
      <alignment horizontal="left" vertical="top" wrapText="1"/>
    </xf>
    <xf numFmtId="14" fontId="31" fillId="24" borderId="10" xfId="108" applyNumberFormat="1" applyFont="1" applyFill="1" applyBorder="1" applyAlignment="1">
      <alignment vertical="top" wrapText="1"/>
    </xf>
    <xf numFmtId="0" fontId="31" fillId="24" borderId="10" xfId="1" applyFont="1" applyFill="1" applyBorder="1" applyAlignment="1">
      <alignment horizontal="center" vertical="top" wrapText="1"/>
    </xf>
    <xf numFmtId="0" fontId="31" fillId="24" borderId="10" xfId="1" applyFont="1" applyFill="1" applyBorder="1" applyAlignment="1">
      <alignment vertical="top" wrapText="1"/>
    </xf>
    <xf numFmtId="165" fontId="5" fillId="24" borderId="10" xfId="1" applyNumberFormat="1" applyFont="1" applyFill="1" applyBorder="1" applyAlignment="1">
      <alignment horizontal="right" vertical="center" wrapText="1"/>
    </xf>
    <xf numFmtId="165" fontId="4" fillId="24" borderId="10" xfId="1" applyNumberFormat="1" applyFont="1" applyFill="1" applyBorder="1" applyAlignment="1">
      <alignment horizontal="right" vertical="top" wrapText="1"/>
    </xf>
    <xf numFmtId="165" fontId="5" fillId="24" borderId="10" xfId="1" applyNumberFormat="1" applyFont="1" applyFill="1" applyBorder="1" applyAlignment="1">
      <alignment horizontal="right" vertical="top"/>
    </xf>
    <xf numFmtId="165" fontId="4" fillId="24" borderId="10" xfId="1" applyNumberFormat="1" applyFont="1" applyFill="1" applyBorder="1" applyAlignment="1">
      <alignment horizontal="right" vertical="top"/>
    </xf>
    <xf numFmtId="165" fontId="4" fillId="24" borderId="10" xfId="1" applyNumberFormat="1" applyFont="1" applyFill="1" applyBorder="1" applyAlignment="1">
      <alignment horizontal="right" vertical="top" wrapText="1" indent="1"/>
    </xf>
    <xf numFmtId="165" fontId="8" fillId="24" borderId="10" xfId="1" applyNumberFormat="1" applyFont="1" applyFill="1" applyBorder="1"/>
    <xf numFmtId="165" fontId="5" fillId="24" borderId="10" xfId="1" applyNumberFormat="1" applyFont="1" applyFill="1" applyBorder="1" applyAlignment="1">
      <alignment horizontal="right" vertical="top" wrapText="1"/>
    </xf>
    <xf numFmtId="165" fontId="30" fillId="24" borderId="10" xfId="1" applyNumberFormat="1" applyFont="1" applyFill="1" applyBorder="1" applyAlignment="1">
      <alignment horizontal="right" vertical="top"/>
    </xf>
    <xf numFmtId="165" fontId="6" fillId="24" borderId="10" xfId="1" applyNumberFormat="1" applyFont="1" applyFill="1" applyBorder="1" applyAlignment="1">
      <alignment horizontal="right" vertical="top"/>
    </xf>
    <xf numFmtId="165" fontId="30" fillId="24" borderId="10" xfId="1" applyNumberFormat="1" applyFont="1" applyFill="1" applyBorder="1" applyAlignment="1">
      <alignment horizontal="right" vertical="top" wrapText="1"/>
    </xf>
    <xf numFmtId="165" fontId="4" fillId="24" borderId="10" xfId="83" applyNumberFormat="1" applyFont="1" applyFill="1" applyBorder="1" applyAlignment="1">
      <alignment horizontal="right" vertical="top"/>
    </xf>
    <xf numFmtId="165" fontId="4" fillId="24" borderId="10" xfId="108" applyNumberFormat="1" applyFont="1" applyFill="1" applyBorder="1" applyAlignment="1">
      <alignment horizontal="right" vertical="top" wrapText="1"/>
    </xf>
    <xf numFmtId="165" fontId="4" fillId="24" borderId="10" xfId="108" applyNumberFormat="1" applyFont="1" applyFill="1" applyBorder="1" applyAlignment="1">
      <alignment horizontal="right" vertical="top"/>
    </xf>
    <xf numFmtId="165" fontId="5" fillId="24" borderId="10" xfId="1" applyNumberFormat="1" applyFont="1" applyFill="1" applyBorder="1" applyAlignment="1">
      <alignment horizontal="right" vertical="center"/>
    </xf>
    <xf numFmtId="165" fontId="4" fillId="24" borderId="10" xfId="1" applyNumberFormat="1" applyFont="1" applyFill="1" applyBorder="1" applyAlignment="1">
      <alignment horizontal="right" vertical="center"/>
    </xf>
    <xf numFmtId="165" fontId="2" fillId="24" borderId="0" xfId="1" applyNumberFormat="1" applyFont="1" applyFill="1"/>
    <xf numFmtId="0" fontId="31" fillId="24" borderId="10" xfId="1" applyFont="1" applyFill="1" applyBorder="1" applyAlignment="1">
      <alignment horizontal="center" vertical="center" wrapText="1"/>
    </xf>
    <xf numFmtId="0" fontId="9" fillId="24" borderId="0" xfId="1" applyFont="1" applyFill="1" applyBorder="1" applyAlignment="1">
      <alignment horizontal="center" wrapText="1"/>
    </xf>
    <xf numFmtId="0" fontId="26" fillId="24" borderId="10" xfId="1" applyFont="1" applyFill="1" applyBorder="1" applyAlignment="1">
      <alignment horizontal="center" vertical="top" wrapText="1"/>
    </xf>
    <xf numFmtId="0" fontId="26" fillId="24" borderId="10" xfId="117" applyFont="1" applyFill="1" applyBorder="1" applyAlignment="1">
      <alignment horizontal="center" vertical="top" wrapText="1"/>
    </xf>
    <xf numFmtId="0" fontId="8" fillId="24" borderId="16" xfId="1" applyFont="1" applyFill="1" applyBorder="1" applyAlignment="1">
      <alignment horizontal="right" vertical="center"/>
    </xf>
    <xf numFmtId="0" fontId="8" fillId="24" borderId="17" xfId="1" applyFont="1" applyFill="1" applyBorder="1" applyAlignment="1">
      <alignment horizontal="right" vertical="center"/>
    </xf>
    <xf numFmtId="0" fontId="26" fillId="24" borderId="11" xfId="1" applyFont="1" applyFill="1" applyBorder="1" applyAlignment="1">
      <alignment horizontal="center" vertical="top" wrapText="1"/>
    </xf>
    <xf numFmtId="0" fontId="26" fillId="24" borderId="12" xfId="1" applyFont="1" applyFill="1" applyBorder="1" applyAlignment="1">
      <alignment horizontal="center" vertical="top" wrapText="1"/>
    </xf>
    <xf numFmtId="0" fontId="29" fillId="24" borderId="10" xfId="1" applyFont="1" applyFill="1" applyBorder="1" applyAlignment="1">
      <alignment horizontal="center" vertical="top" wrapText="1"/>
    </xf>
    <xf numFmtId="0" fontId="31" fillId="24" borderId="10" xfId="1" applyFont="1" applyFill="1" applyBorder="1" applyAlignment="1">
      <alignment horizontal="center" vertical="top" wrapText="1"/>
    </xf>
    <xf numFmtId="0" fontId="31" fillId="24" borderId="10" xfId="1" applyFont="1" applyFill="1" applyBorder="1" applyAlignment="1">
      <alignment vertical="top" wrapText="1"/>
    </xf>
    <xf numFmtId="0" fontId="31" fillId="24" borderId="14" xfId="1" applyFont="1" applyFill="1" applyBorder="1" applyAlignment="1">
      <alignment vertical="top" wrapText="1"/>
    </xf>
    <xf numFmtId="0" fontId="31" fillId="24" borderId="15" xfId="1" applyFont="1" applyFill="1" applyBorder="1" applyAlignment="1">
      <alignment vertical="top" wrapText="1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abSelected="1" view="pageBreakPreview" zoomScale="59" zoomScaleNormal="70" zoomScaleSheetLayoutView="59" workbookViewId="0">
      <pane ySplit="4" topLeftCell="A5" activePane="bottomLeft" state="frozen"/>
      <selection pane="bottomLeft" activeCell="F21" sqref="F21"/>
    </sheetView>
  </sheetViews>
  <sheetFormatPr defaultRowHeight="15" x14ac:dyDescent="0.25"/>
  <cols>
    <col min="1" max="1" width="53" style="15" customWidth="1"/>
    <col min="2" max="2" width="18" style="15" customWidth="1"/>
    <col min="3" max="3" width="16.7109375" style="15" customWidth="1"/>
    <col min="4" max="4" width="14" style="15" customWidth="1"/>
    <col min="5" max="5" width="11.5703125" style="15" customWidth="1"/>
    <col min="6" max="8" width="13" style="15" customWidth="1"/>
    <col min="9" max="9" width="11.5703125" style="15" customWidth="1"/>
    <col min="10" max="10" width="13.28515625" style="15" customWidth="1"/>
    <col min="11" max="11" width="10.140625" style="15" customWidth="1"/>
    <col min="12" max="12" width="13.42578125" style="15" bestFit="1" customWidth="1"/>
    <col min="13" max="13" width="13.140625" style="15" customWidth="1"/>
    <col min="14" max="14" width="13" style="15" customWidth="1"/>
    <col min="15" max="15" width="11.7109375" style="15" customWidth="1"/>
    <col min="16" max="16" width="10.42578125" style="15" customWidth="1"/>
    <col min="17" max="17" width="0.140625" style="46" customWidth="1"/>
    <col min="18" max="16384" width="9.140625" style="15"/>
  </cols>
  <sheetData>
    <row r="1" spans="1:17" ht="35.2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3.5" customHeight="1" x14ac:dyDescent="0.25">
      <c r="A2" s="9"/>
      <c r="B2" s="9"/>
      <c r="C2" s="9"/>
      <c r="D2" s="9"/>
      <c r="E2" s="9"/>
      <c r="F2" s="9"/>
      <c r="G2" s="9"/>
      <c r="H2" s="16"/>
      <c r="I2" s="16"/>
      <c r="J2" s="16"/>
      <c r="K2" s="16"/>
      <c r="L2" s="16"/>
      <c r="M2" s="96" t="s">
        <v>1</v>
      </c>
      <c r="N2" s="96"/>
      <c r="O2" s="96"/>
      <c r="P2" s="96"/>
      <c r="Q2" s="97"/>
    </row>
    <row r="3" spans="1:17" x14ac:dyDescent="0.25">
      <c r="A3" s="94" t="s">
        <v>2</v>
      </c>
      <c r="B3" s="94" t="s">
        <v>3</v>
      </c>
      <c r="C3" s="94" t="s">
        <v>4</v>
      </c>
      <c r="D3" s="95" t="s">
        <v>5</v>
      </c>
      <c r="E3" s="94" t="s">
        <v>6</v>
      </c>
      <c r="F3" s="100" t="s">
        <v>7</v>
      </c>
      <c r="G3" s="100"/>
      <c r="H3" s="100"/>
      <c r="I3" s="100"/>
      <c r="J3" s="98" t="s">
        <v>8</v>
      </c>
      <c r="K3" s="98" t="s">
        <v>9</v>
      </c>
      <c r="L3" s="100" t="s">
        <v>10</v>
      </c>
      <c r="M3" s="100"/>
      <c r="N3" s="100"/>
      <c r="O3" s="100"/>
      <c r="P3" s="98" t="s">
        <v>11</v>
      </c>
      <c r="Q3" s="101" t="s">
        <v>12</v>
      </c>
    </row>
    <row r="4" spans="1:17" ht="114" x14ac:dyDescent="0.25">
      <c r="A4" s="94"/>
      <c r="B4" s="94"/>
      <c r="C4" s="94"/>
      <c r="D4" s="95"/>
      <c r="E4" s="94"/>
      <c r="F4" s="14" t="s">
        <v>13</v>
      </c>
      <c r="G4" s="14" t="s">
        <v>14</v>
      </c>
      <c r="H4" s="14" t="s">
        <v>15</v>
      </c>
      <c r="I4" s="14" t="s">
        <v>16</v>
      </c>
      <c r="J4" s="99"/>
      <c r="K4" s="99"/>
      <c r="L4" s="14" t="s">
        <v>13</v>
      </c>
      <c r="M4" s="14" t="s">
        <v>17</v>
      </c>
      <c r="N4" s="14" t="s">
        <v>18</v>
      </c>
      <c r="O4" s="14" t="s">
        <v>16</v>
      </c>
      <c r="P4" s="99"/>
      <c r="Q4" s="101"/>
    </row>
    <row r="5" spans="1:17" ht="15.75" x14ac:dyDescent="0.25">
      <c r="A5" s="17" t="s">
        <v>19</v>
      </c>
      <c r="B5" s="49"/>
      <c r="C5" s="49"/>
      <c r="D5" s="49"/>
      <c r="E5" s="49"/>
      <c r="F5" s="89">
        <f>SUM(G5:I5)</f>
        <v>5818915.8300000001</v>
      </c>
      <c r="G5" s="76">
        <f>SUM(G7:G14)</f>
        <v>3186665.2399999998</v>
      </c>
      <c r="H5" s="76">
        <f t="shared" ref="H5:I5" si="0">SUM(H7:H14)</f>
        <v>2364791.6</v>
      </c>
      <c r="I5" s="76">
        <f t="shared" si="0"/>
        <v>267458.99</v>
      </c>
      <c r="J5" s="76">
        <f t="shared" ref="J5" si="1">J7+J8+J9+J10+J11+J12+J13+J14</f>
        <v>2633403.6946</v>
      </c>
      <c r="K5" s="18">
        <f>J5/F5*100</f>
        <v>45.255916592283825</v>
      </c>
      <c r="L5" s="89">
        <f>SUM(M5:O5)</f>
        <v>2431448.96</v>
      </c>
      <c r="M5" s="76">
        <f t="shared" ref="M5:O5" si="2">SUM(M7:M14)</f>
        <v>1472837.42</v>
      </c>
      <c r="N5" s="76">
        <f t="shared" si="2"/>
        <v>809155.70000000007</v>
      </c>
      <c r="O5" s="76">
        <f t="shared" si="2"/>
        <v>149455.84</v>
      </c>
      <c r="P5" s="19">
        <f>L5/F5*100</f>
        <v>41.785257443739312</v>
      </c>
      <c r="Q5" s="35">
        <f>N5/H5*100</f>
        <v>34.216786798464611</v>
      </c>
    </row>
    <row r="6" spans="1:17" ht="15.75" x14ac:dyDescent="0.25">
      <c r="A6" s="4" t="s">
        <v>20</v>
      </c>
      <c r="B6" s="39"/>
      <c r="C6" s="39"/>
      <c r="D6" s="50"/>
      <c r="E6" s="39"/>
      <c r="F6" s="77"/>
      <c r="G6" s="77"/>
      <c r="H6" s="77"/>
      <c r="I6" s="78"/>
      <c r="J6" s="79"/>
      <c r="K6" s="5"/>
      <c r="L6" s="78"/>
      <c r="M6" s="79"/>
      <c r="N6" s="79"/>
      <c r="O6" s="79"/>
      <c r="P6" s="1"/>
      <c r="Q6" s="35"/>
    </row>
    <row r="7" spans="1:17" x14ac:dyDescent="0.25">
      <c r="A7" s="20" t="s">
        <v>21</v>
      </c>
      <c r="B7" s="51"/>
      <c r="C7" s="51"/>
      <c r="D7" s="51"/>
      <c r="E7" s="51"/>
      <c r="F7" s="90">
        <f>SUM(G7:I7)</f>
        <v>1077366.74</v>
      </c>
      <c r="G7" s="77">
        <f t="shared" ref="G7:O7" si="3">G16</f>
        <v>744858.1</v>
      </c>
      <c r="H7" s="77">
        <f t="shared" si="3"/>
        <v>215468</v>
      </c>
      <c r="I7" s="77">
        <f t="shared" si="3"/>
        <v>117040.64</v>
      </c>
      <c r="J7" s="77">
        <f t="shared" si="3"/>
        <v>514979</v>
      </c>
      <c r="K7" s="1">
        <f t="shared" ref="K7:K14" si="4">J7/F7*100</f>
        <v>47.799786356872318</v>
      </c>
      <c r="L7" s="90">
        <f>SUM(M7:O7)</f>
        <v>514979</v>
      </c>
      <c r="M7" s="77">
        <f t="shared" si="3"/>
        <v>334216.59999999998</v>
      </c>
      <c r="N7" s="77">
        <f t="shared" si="3"/>
        <v>94919</v>
      </c>
      <c r="O7" s="77">
        <f t="shared" si="3"/>
        <v>85843.4</v>
      </c>
      <c r="P7" s="3">
        <f t="shared" ref="P7:P14" si="5">L7/F7*100</f>
        <v>47.799786356872318</v>
      </c>
      <c r="Q7" s="35">
        <f t="shared" ref="Q7:Q14" si="6">N7/H7*100</f>
        <v>44.052481110884216</v>
      </c>
    </row>
    <row r="8" spans="1:17" x14ac:dyDescent="0.25">
      <c r="A8" s="20" t="s">
        <v>22</v>
      </c>
      <c r="B8" s="51"/>
      <c r="C8" s="51"/>
      <c r="D8" s="51"/>
      <c r="E8" s="51"/>
      <c r="F8" s="90">
        <f t="shared" ref="F8:F14" si="7">SUM(G8:I8)</f>
        <v>104385</v>
      </c>
      <c r="G8" s="77">
        <f t="shared" ref="G8:O8" si="8">G46</f>
        <v>8770</v>
      </c>
      <c r="H8" s="77">
        <f t="shared" si="8"/>
        <v>92436.1</v>
      </c>
      <c r="I8" s="77">
        <f t="shared" si="8"/>
        <v>3178.9</v>
      </c>
      <c r="J8" s="77">
        <f t="shared" si="8"/>
        <v>28961.5</v>
      </c>
      <c r="K8" s="1">
        <f t="shared" si="4"/>
        <v>27.744886717440242</v>
      </c>
      <c r="L8" s="90">
        <f t="shared" ref="L8:L14" si="9">SUM(M8:O8)</f>
        <v>26778.600000000002</v>
      </c>
      <c r="M8" s="77">
        <f t="shared" si="8"/>
        <v>8770</v>
      </c>
      <c r="N8" s="77">
        <f t="shared" si="8"/>
        <v>16527.600000000002</v>
      </c>
      <c r="O8" s="77">
        <f t="shared" si="8"/>
        <v>1481</v>
      </c>
      <c r="P8" s="3">
        <f t="shared" si="5"/>
        <v>25.653685874407245</v>
      </c>
      <c r="Q8" s="35">
        <f t="shared" si="6"/>
        <v>17.880027391895592</v>
      </c>
    </row>
    <row r="9" spans="1:17" x14ac:dyDescent="0.25">
      <c r="A9" s="20" t="s">
        <v>23</v>
      </c>
      <c r="B9" s="51"/>
      <c r="C9" s="51"/>
      <c r="D9" s="51"/>
      <c r="E9" s="51"/>
      <c r="F9" s="90">
        <f t="shared" si="7"/>
        <v>1100498.5499999998</v>
      </c>
      <c r="G9" s="77">
        <f t="shared" ref="G9:O9" si="10">G64</f>
        <v>890576.7</v>
      </c>
      <c r="H9" s="77">
        <f t="shared" si="10"/>
        <v>190665.7</v>
      </c>
      <c r="I9" s="77">
        <f t="shared" si="10"/>
        <v>19256.150000000001</v>
      </c>
      <c r="J9" s="77">
        <f t="shared" si="10"/>
        <v>247608.1</v>
      </c>
      <c r="K9" s="1">
        <f t="shared" si="4"/>
        <v>22.499629826863472</v>
      </c>
      <c r="L9" s="90">
        <f t="shared" si="9"/>
        <v>344220.47</v>
      </c>
      <c r="M9" s="77">
        <f t="shared" si="10"/>
        <v>274050.82</v>
      </c>
      <c r="N9" s="77">
        <f t="shared" si="10"/>
        <v>55409.1</v>
      </c>
      <c r="O9" s="77">
        <f t="shared" si="10"/>
        <v>14760.55</v>
      </c>
      <c r="P9" s="3">
        <f t="shared" si="5"/>
        <v>31.278593688287913</v>
      </c>
      <c r="Q9" s="35">
        <f t="shared" si="6"/>
        <v>29.06086411976564</v>
      </c>
    </row>
    <row r="10" spans="1:17" x14ac:dyDescent="0.25">
      <c r="A10" s="20" t="s">
        <v>24</v>
      </c>
      <c r="B10" s="51"/>
      <c r="C10" s="51"/>
      <c r="D10" s="51"/>
      <c r="E10" s="51"/>
      <c r="F10" s="90">
        <f t="shared" si="7"/>
        <v>645308.19999999995</v>
      </c>
      <c r="G10" s="77">
        <f t="shared" ref="G10:O10" si="11">G71</f>
        <v>366557</v>
      </c>
      <c r="H10" s="77">
        <f t="shared" si="11"/>
        <v>278751.2</v>
      </c>
      <c r="I10" s="77">
        <f t="shared" si="11"/>
        <v>0</v>
      </c>
      <c r="J10" s="79">
        <f t="shared" si="11"/>
        <v>493951.68100000004</v>
      </c>
      <c r="K10" s="1">
        <f t="shared" si="4"/>
        <v>76.545080474725111</v>
      </c>
      <c r="L10" s="90">
        <f t="shared" si="9"/>
        <v>492598.2</v>
      </c>
      <c r="M10" s="77">
        <f t="shared" si="11"/>
        <v>278040</v>
      </c>
      <c r="N10" s="77">
        <f t="shared" si="11"/>
        <v>214558.2</v>
      </c>
      <c r="O10" s="77">
        <f t="shared" si="11"/>
        <v>0</v>
      </c>
      <c r="P10" s="3">
        <f t="shared" si="5"/>
        <v>76.335338680029167</v>
      </c>
      <c r="Q10" s="35">
        <f t="shared" si="6"/>
        <v>76.971220213581148</v>
      </c>
    </row>
    <row r="11" spans="1:17" x14ac:dyDescent="0.25">
      <c r="A11" s="20" t="s">
        <v>25</v>
      </c>
      <c r="B11" s="51"/>
      <c r="C11" s="51"/>
      <c r="D11" s="51"/>
      <c r="E11" s="51"/>
      <c r="F11" s="90">
        <f t="shared" si="7"/>
        <v>434275.4</v>
      </c>
      <c r="G11" s="77">
        <f t="shared" ref="G11:O11" si="12">G83</f>
        <v>0</v>
      </c>
      <c r="H11" s="77">
        <f t="shared" si="12"/>
        <v>427221</v>
      </c>
      <c r="I11" s="77">
        <f t="shared" si="12"/>
        <v>7054.4</v>
      </c>
      <c r="J11" s="77">
        <f t="shared" si="12"/>
        <v>302718.7</v>
      </c>
      <c r="K11" s="1">
        <f t="shared" si="4"/>
        <v>69.706619347998995</v>
      </c>
      <c r="L11" s="90">
        <f t="shared" si="9"/>
        <v>271735.5</v>
      </c>
      <c r="M11" s="77">
        <f t="shared" si="12"/>
        <v>0</v>
      </c>
      <c r="N11" s="77">
        <f t="shared" si="12"/>
        <v>264681.09999999998</v>
      </c>
      <c r="O11" s="77">
        <f t="shared" si="12"/>
        <v>7054.4</v>
      </c>
      <c r="P11" s="3">
        <f t="shared" si="5"/>
        <v>62.572160430915488</v>
      </c>
      <c r="Q11" s="35">
        <f t="shared" si="6"/>
        <v>61.954140831092097</v>
      </c>
    </row>
    <row r="12" spans="1:17" x14ac:dyDescent="0.25">
      <c r="A12" s="20" t="s">
        <v>26</v>
      </c>
      <c r="B12" s="51"/>
      <c r="C12" s="51"/>
      <c r="D12" s="51"/>
      <c r="E12" s="51"/>
      <c r="F12" s="90">
        <f t="shared" si="7"/>
        <v>1991696.04</v>
      </c>
      <c r="G12" s="77">
        <f t="shared" ref="G12:O12" si="13">G97</f>
        <v>858241.03999999992</v>
      </c>
      <c r="H12" s="77">
        <f t="shared" si="13"/>
        <v>1062799.8999999999</v>
      </c>
      <c r="I12" s="77">
        <f t="shared" si="13"/>
        <v>70655.100000000006</v>
      </c>
      <c r="J12" s="77">
        <f t="shared" si="13"/>
        <v>950333.01359999995</v>
      </c>
      <c r="K12" s="1">
        <f t="shared" si="4"/>
        <v>47.714761415100263</v>
      </c>
      <c r="L12" s="90">
        <f t="shared" si="9"/>
        <v>693602.9</v>
      </c>
      <c r="M12" s="77">
        <f t="shared" si="13"/>
        <v>523953.1</v>
      </c>
      <c r="N12" s="77">
        <f t="shared" si="13"/>
        <v>150936.5</v>
      </c>
      <c r="O12" s="77">
        <f t="shared" si="13"/>
        <v>18713.3</v>
      </c>
      <c r="P12" s="3">
        <f t="shared" si="5"/>
        <v>34.824736609909614</v>
      </c>
      <c r="Q12" s="35">
        <f t="shared" si="6"/>
        <v>14.201779657675919</v>
      </c>
    </row>
    <row r="13" spans="1:17" x14ac:dyDescent="0.25">
      <c r="A13" s="20" t="s">
        <v>27</v>
      </c>
      <c r="B13" s="51"/>
      <c r="C13" s="51"/>
      <c r="D13" s="51"/>
      <c r="E13" s="51"/>
      <c r="F13" s="90">
        <f t="shared" si="7"/>
        <v>70397.3</v>
      </c>
      <c r="G13" s="77">
        <f>G130</f>
        <v>0</v>
      </c>
      <c r="H13" s="77">
        <f>H130</f>
        <v>67454.100000000006</v>
      </c>
      <c r="I13" s="77">
        <f>I130</f>
        <v>2943.2</v>
      </c>
      <c r="J13" s="77">
        <f>J130</f>
        <v>9074.7000000000007</v>
      </c>
      <c r="K13" s="1">
        <f t="shared" si="4"/>
        <v>12.890693251019572</v>
      </c>
      <c r="L13" s="90">
        <f t="shared" si="9"/>
        <v>1486.89</v>
      </c>
      <c r="M13" s="77">
        <f>M130</f>
        <v>0</v>
      </c>
      <c r="N13" s="77">
        <f>N130</f>
        <v>1277.9000000000001</v>
      </c>
      <c r="O13" s="77">
        <f>O130</f>
        <v>208.99</v>
      </c>
      <c r="P13" s="3">
        <f t="shared" si="5"/>
        <v>2.1121406644857119</v>
      </c>
      <c r="Q13" s="35">
        <f t="shared" si="6"/>
        <v>1.8944734271156238</v>
      </c>
    </row>
    <row r="14" spans="1:17" x14ac:dyDescent="0.25">
      <c r="A14" s="20" t="s">
        <v>28</v>
      </c>
      <c r="B14" s="51"/>
      <c r="C14" s="51"/>
      <c r="D14" s="51"/>
      <c r="E14" s="51"/>
      <c r="F14" s="90">
        <f t="shared" si="7"/>
        <v>394988.6</v>
      </c>
      <c r="G14" s="77">
        <f>G146</f>
        <v>317662.40000000002</v>
      </c>
      <c r="H14" s="77">
        <f>H146</f>
        <v>29995.599999999999</v>
      </c>
      <c r="I14" s="77">
        <f>I146</f>
        <v>47330.6</v>
      </c>
      <c r="J14" s="77">
        <f>J146</f>
        <v>85777</v>
      </c>
      <c r="K14" s="1">
        <f t="shared" si="4"/>
        <v>21.716322952105454</v>
      </c>
      <c r="L14" s="90">
        <f t="shared" si="9"/>
        <v>86047.4</v>
      </c>
      <c r="M14" s="77">
        <f>M146</f>
        <v>53806.9</v>
      </c>
      <c r="N14" s="77">
        <f>N146</f>
        <v>10846.3</v>
      </c>
      <c r="O14" s="77">
        <f>O146</f>
        <v>21394.2</v>
      </c>
      <c r="P14" s="3">
        <f t="shared" si="5"/>
        <v>21.784780624048388</v>
      </c>
      <c r="Q14" s="35">
        <f t="shared" si="6"/>
        <v>36.159636746722853</v>
      </c>
    </row>
    <row r="15" spans="1:17" ht="15.75" x14ac:dyDescent="0.25">
      <c r="A15" s="4"/>
      <c r="B15" s="39"/>
      <c r="C15" s="39"/>
      <c r="D15" s="39"/>
      <c r="E15" s="39"/>
      <c r="F15" s="77"/>
      <c r="G15" s="77"/>
      <c r="H15" s="77"/>
      <c r="I15" s="78"/>
      <c r="J15" s="79"/>
      <c r="K15" s="5"/>
      <c r="L15" s="78"/>
      <c r="M15" s="78"/>
      <c r="N15" s="79"/>
      <c r="O15" s="79"/>
      <c r="P15" s="1"/>
      <c r="Q15" s="47"/>
    </row>
    <row r="16" spans="1:17" ht="15.75" x14ac:dyDescent="0.25">
      <c r="A16" s="21" t="s">
        <v>29</v>
      </c>
      <c r="B16" s="52"/>
      <c r="C16" s="52"/>
      <c r="D16" s="52"/>
      <c r="E16" s="52"/>
      <c r="F16" s="76">
        <f>G16+H16+I16</f>
        <v>1077366.74</v>
      </c>
      <c r="G16" s="78">
        <f>G18+G30+G35</f>
        <v>744858.1</v>
      </c>
      <c r="H16" s="78">
        <f t="shared" ref="H16:O16" si="14">H18+H30+H35</f>
        <v>215468</v>
      </c>
      <c r="I16" s="78">
        <f t="shared" si="14"/>
        <v>117040.64</v>
      </c>
      <c r="J16" s="78">
        <f t="shared" si="14"/>
        <v>514979</v>
      </c>
      <c r="K16" s="5">
        <f>J16/F16*100</f>
        <v>47.799786356872318</v>
      </c>
      <c r="L16" s="89">
        <f>M16+N16+O16</f>
        <v>514979</v>
      </c>
      <c r="M16" s="78">
        <f t="shared" si="14"/>
        <v>334216.59999999998</v>
      </c>
      <c r="N16" s="78">
        <f t="shared" si="14"/>
        <v>94919</v>
      </c>
      <c r="O16" s="78">
        <f t="shared" si="14"/>
        <v>85843.4</v>
      </c>
      <c r="P16" s="19">
        <f>L16/F16*100</f>
        <v>47.799786356872318</v>
      </c>
      <c r="Q16" s="36"/>
    </row>
    <row r="17" spans="1:17" ht="15.75" x14ac:dyDescent="0.25">
      <c r="A17" s="22" t="s">
        <v>20</v>
      </c>
      <c r="B17" s="53"/>
      <c r="C17" s="53"/>
      <c r="D17" s="53"/>
      <c r="E17" s="53"/>
      <c r="F17" s="79"/>
      <c r="G17" s="79"/>
      <c r="H17" s="79"/>
      <c r="I17" s="78"/>
      <c r="J17" s="78"/>
      <c r="K17" s="5"/>
      <c r="L17" s="78"/>
      <c r="M17" s="78"/>
      <c r="N17" s="79"/>
      <c r="O17" s="79"/>
      <c r="P17" s="1"/>
      <c r="Q17" s="47"/>
    </row>
    <row r="18" spans="1:17" ht="30" x14ac:dyDescent="0.25">
      <c r="A18" s="24" t="s">
        <v>31</v>
      </c>
      <c r="B18" s="54"/>
      <c r="C18" s="54"/>
      <c r="D18" s="54"/>
      <c r="E18" s="54"/>
      <c r="F18" s="77">
        <f>SUM(G18:I18)</f>
        <v>810029.9</v>
      </c>
      <c r="G18" s="79">
        <f>G19+G22</f>
        <v>583680.1</v>
      </c>
      <c r="H18" s="79">
        <f>H19+H22</f>
        <v>119099.8</v>
      </c>
      <c r="I18" s="79">
        <f>I19+I22</f>
        <v>107250</v>
      </c>
      <c r="J18" s="79">
        <f t="shared" ref="J18:O18" si="15">J19+J22</f>
        <v>372322.8</v>
      </c>
      <c r="K18" s="1">
        <f t="shared" ref="K18:K19" si="16">J18/F18*100</f>
        <v>45.964081078982389</v>
      </c>
      <c r="L18" s="77">
        <f>SUM(M18:O18)</f>
        <v>372322.8</v>
      </c>
      <c r="M18" s="79">
        <f t="shared" si="15"/>
        <v>290842.59999999998</v>
      </c>
      <c r="N18" s="79">
        <f t="shared" si="15"/>
        <v>2009</v>
      </c>
      <c r="O18" s="79">
        <f t="shared" si="15"/>
        <v>79471.199999999997</v>
      </c>
      <c r="P18" s="3">
        <f t="shared" ref="P18:P19" si="17">L18/F18*100</f>
        <v>45.964081078982389</v>
      </c>
      <c r="Q18" s="36"/>
    </row>
    <row r="19" spans="1:17" ht="30" x14ac:dyDescent="0.25">
      <c r="A19" s="25" t="s">
        <v>32</v>
      </c>
      <c r="B19" s="54"/>
      <c r="C19" s="54"/>
      <c r="D19" s="54"/>
      <c r="E19" s="54"/>
      <c r="F19" s="79">
        <f>SUM(G19:I19)</f>
        <v>6161.1</v>
      </c>
      <c r="G19" s="79">
        <f t="shared" ref="G19:O19" si="18">G21</f>
        <v>0</v>
      </c>
      <c r="H19" s="79">
        <f t="shared" si="18"/>
        <v>6161.1</v>
      </c>
      <c r="I19" s="79">
        <f t="shared" si="18"/>
        <v>0</v>
      </c>
      <c r="J19" s="79">
        <f t="shared" si="18"/>
        <v>2009</v>
      </c>
      <c r="K19" s="1">
        <f t="shared" si="16"/>
        <v>32.607813539789973</v>
      </c>
      <c r="L19" s="79">
        <f>SUM(M19:O19)</f>
        <v>2009</v>
      </c>
      <c r="M19" s="79">
        <f t="shared" si="18"/>
        <v>0</v>
      </c>
      <c r="N19" s="79">
        <f t="shared" si="18"/>
        <v>2009</v>
      </c>
      <c r="O19" s="79">
        <f t="shared" si="18"/>
        <v>0</v>
      </c>
      <c r="P19" s="3">
        <f t="shared" si="17"/>
        <v>32.607813539789973</v>
      </c>
      <c r="Q19" s="36"/>
    </row>
    <row r="20" spans="1:17" ht="30" x14ac:dyDescent="0.25">
      <c r="A20" s="20" t="s">
        <v>33</v>
      </c>
      <c r="B20" s="51"/>
      <c r="C20" s="51"/>
      <c r="D20" s="51"/>
      <c r="E20" s="51"/>
      <c r="F20" s="80"/>
      <c r="G20" s="80"/>
      <c r="H20" s="79"/>
      <c r="I20" s="78"/>
      <c r="J20" s="79"/>
      <c r="K20" s="5" t="s">
        <v>34</v>
      </c>
      <c r="L20" s="78"/>
      <c r="M20" s="78"/>
      <c r="N20" s="79"/>
      <c r="O20" s="79"/>
      <c r="P20" s="1"/>
      <c r="Q20" s="47"/>
    </row>
    <row r="21" spans="1:17" ht="93" customHeight="1" x14ac:dyDescent="0.25">
      <c r="A21" s="20" t="s">
        <v>35</v>
      </c>
      <c r="B21" s="39" t="s">
        <v>36</v>
      </c>
      <c r="C21" s="39" t="s">
        <v>37</v>
      </c>
      <c r="D21" s="39" t="s">
        <v>38</v>
      </c>
      <c r="E21" s="39" t="s">
        <v>39</v>
      </c>
      <c r="F21" s="80">
        <f t="shared" ref="F21" si="19">G21+H21+I21</f>
        <v>6161.1</v>
      </c>
      <c r="G21" s="80"/>
      <c r="H21" s="79">
        <v>6161.1</v>
      </c>
      <c r="I21" s="78"/>
      <c r="J21" s="79">
        <v>2009</v>
      </c>
      <c r="K21" s="1">
        <f t="shared" ref="K21:K22" si="20">J21/F21*100</f>
        <v>32.607813539789973</v>
      </c>
      <c r="L21" s="79">
        <f t="shared" ref="L21:L22" si="21">M21+N21+O21</f>
        <v>2009</v>
      </c>
      <c r="M21" s="78"/>
      <c r="N21" s="79">
        <v>2009</v>
      </c>
      <c r="O21" s="79"/>
      <c r="P21" s="1">
        <f t="shared" ref="P21:P22" si="22">L21/F21*100</f>
        <v>32.607813539789973</v>
      </c>
      <c r="Q21" s="75" t="s">
        <v>40</v>
      </c>
    </row>
    <row r="22" spans="1:17" ht="90" x14ac:dyDescent="0.25">
      <c r="A22" s="26" t="s">
        <v>45</v>
      </c>
      <c r="B22" s="41"/>
      <c r="C22" s="41"/>
      <c r="D22" s="41"/>
      <c r="E22" s="55"/>
      <c r="F22" s="77">
        <f>G22+H22+I22</f>
        <v>803868.79999999993</v>
      </c>
      <c r="G22" s="79">
        <f>G24+G26+G28+G29</f>
        <v>583680.1</v>
      </c>
      <c r="H22" s="79">
        <f t="shared" ref="H22:O22" si="23">H24+H26+H28+H29</f>
        <v>112938.7</v>
      </c>
      <c r="I22" s="79">
        <f t="shared" si="23"/>
        <v>107250</v>
      </c>
      <c r="J22" s="79">
        <f t="shared" si="23"/>
        <v>370313.8</v>
      </c>
      <c r="K22" s="1">
        <f t="shared" si="20"/>
        <v>46.066447659120499</v>
      </c>
      <c r="L22" s="79">
        <f t="shared" si="21"/>
        <v>370313.8</v>
      </c>
      <c r="M22" s="79">
        <f t="shared" si="23"/>
        <v>290842.59999999998</v>
      </c>
      <c r="N22" s="79">
        <f t="shared" si="23"/>
        <v>0</v>
      </c>
      <c r="O22" s="79">
        <f t="shared" si="23"/>
        <v>79471.199999999997</v>
      </c>
      <c r="P22" s="3">
        <f t="shared" si="22"/>
        <v>46.066447659120499</v>
      </c>
      <c r="Q22" s="75"/>
    </row>
    <row r="23" spans="1:17" ht="30" x14ac:dyDescent="0.25">
      <c r="A23" s="7" t="s">
        <v>33</v>
      </c>
      <c r="B23" s="41"/>
      <c r="C23" s="41"/>
      <c r="D23" s="41"/>
      <c r="E23" s="55"/>
      <c r="F23" s="77"/>
      <c r="G23" s="77"/>
      <c r="H23" s="79"/>
      <c r="I23" s="79"/>
      <c r="J23" s="79"/>
      <c r="K23" s="1"/>
      <c r="L23" s="79"/>
      <c r="M23" s="79"/>
      <c r="N23" s="79"/>
      <c r="O23" s="79"/>
      <c r="P23" s="3"/>
      <c r="Q23" s="75"/>
    </row>
    <row r="24" spans="1:17" ht="264" x14ac:dyDescent="0.25">
      <c r="A24" s="12" t="s">
        <v>46</v>
      </c>
      <c r="B24" s="41" t="s">
        <v>47</v>
      </c>
      <c r="C24" s="41"/>
      <c r="D24" s="41"/>
      <c r="E24" s="56" t="s">
        <v>48</v>
      </c>
      <c r="F24" s="77">
        <f>G24+H24+I24</f>
        <v>13500</v>
      </c>
      <c r="G24" s="77"/>
      <c r="H24" s="79">
        <v>13500</v>
      </c>
      <c r="I24" s="81"/>
      <c r="J24" s="79">
        <v>0</v>
      </c>
      <c r="K24" s="1">
        <f>J24/F24*100</f>
        <v>0</v>
      </c>
      <c r="L24" s="79">
        <f>M24+N24+O24</f>
        <v>0</v>
      </c>
      <c r="M24" s="79"/>
      <c r="N24" s="79">
        <v>0</v>
      </c>
      <c r="O24" s="79">
        <v>0</v>
      </c>
      <c r="P24" s="3">
        <f>L24/F24*100</f>
        <v>0</v>
      </c>
      <c r="Q24" s="38" t="s">
        <v>49</v>
      </c>
    </row>
    <row r="25" spans="1:17" x14ac:dyDescent="0.25">
      <c r="A25" s="7" t="s">
        <v>50</v>
      </c>
      <c r="B25" s="41"/>
      <c r="C25" s="41"/>
      <c r="D25" s="41"/>
      <c r="E25" s="55"/>
      <c r="F25" s="77"/>
      <c r="G25" s="77"/>
      <c r="H25" s="79"/>
      <c r="I25" s="79"/>
      <c r="J25" s="79"/>
      <c r="K25" s="1"/>
      <c r="L25" s="79"/>
      <c r="M25" s="79"/>
      <c r="N25" s="79"/>
      <c r="O25" s="79"/>
      <c r="P25" s="3"/>
      <c r="Q25" s="75"/>
    </row>
    <row r="26" spans="1:17" ht="96" x14ac:dyDescent="0.25">
      <c r="A26" s="7" t="s">
        <v>51</v>
      </c>
      <c r="B26" s="41" t="s">
        <v>52</v>
      </c>
      <c r="C26" s="41"/>
      <c r="D26" s="41"/>
      <c r="E26" s="55" t="s">
        <v>53</v>
      </c>
      <c r="F26" s="77">
        <f>G26+H26+I26</f>
        <v>28854</v>
      </c>
      <c r="G26" s="77"/>
      <c r="H26" s="79">
        <v>28854</v>
      </c>
      <c r="I26" s="79"/>
      <c r="J26" s="79">
        <v>0</v>
      </c>
      <c r="K26" s="1">
        <f>J26/F26*100</f>
        <v>0</v>
      </c>
      <c r="L26" s="79">
        <f>M26+N26+O26</f>
        <v>0</v>
      </c>
      <c r="M26" s="79"/>
      <c r="N26" s="79">
        <v>0</v>
      </c>
      <c r="O26" s="79"/>
      <c r="P26" s="3">
        <f>L26/F26*100</f>
        <v>0</v>
      </c>
      <c r="Q26" s="38" t="s">
        <v>54</v>
      </c>
    </row>
    <row r="27" spans="1:17" x14ac:dyDescent="0.25">
      <c r="A27" s="6" t="s">
        <v>55</v>
      </c>
      <c r="B27" s="41"/>
      <c r="C27" s="41"/>
      <c r="D27" s="41"/>
      <c r="E27" s="55"/>
      <c r="F27" s="77"/>
      <c r="G27" s="77"/>
      <c r="H27" s="79"/>
      <c r="I27" s="79"/>
      <c r="J27" s="79"/>
      <c r="K27" s="1"/>
      <c r="L27" s="79"/>
      <c r="M27" s="79"/>
      <c r="N27" s="79"/>
      <c r="O27" s="79"/>
      <c r="P27" s="3"/>
      <c r="Q27" s="38"/>
    </row>
    <row r="28" spans="1:17" ht="48" x14ac:dyDescent="0.25">
      <c r="A28" s="7" t="s">
        <v>56</v>
      </c>
      <c r="B28" s="41" t="s">
        <v>57</v>
      </c>
      <c r="C28" s="41" t="s">
        <v>58</v>
      </c>
      <c r="D28" s="41" t="s">
        <v>59</v>
      </c>
      <c r="E28" s="55" t="s">
        <v>60</v>
      </c>
      <c r="F28" s="77">
        <f t="shared" ref="F28:F31" si="24">G28+H28+I28</f>
        <v>721514.79999999993</v>
      </c>
      <c r="G28" s="77">
        <v>583680.1</v>
      </c>
      <c r="H28" s="79">
        <v>30584.7</v>
      </c>
      <c r="I28" s="79">
        <v>107250</v>
      </c>
      <c r="J28" s="79">
        <v>370313.8</v>
      </c>
      <c r="K28" s="1">
        <f>J28/F28*100</f>
        <v>51.324491195468205</v>
      </c>
      <c r="L28" s="79">
        <f>M28+N28+O28</f>
        <v>370313.8</v>
      </c>
      <c r="M28" s="79">
        <v>290842.59999999998</v>
      </c>
      <c r="N28" s="79">
        <v>0</v>
      </c>
      <c r="O28" s="79">
        <v>79471.199999999997</v>
      </c>
      <c r="P28" s="3">
        <f t="shared" ref="P28:P31" si="25">L28/F28*100</f>
        <v>51.324491195468205</v>
      </c>
      <c r="Q28" s="38" t="s">
        <v>61</v>
      </c>
    </row>
    <row r="29" spans="1:17" ht="126.75" customHeight="1" x14ac:dyDescent="0.25">
      <c r="A29" s="7" t="s">
        <v>62</v>
      </c>
      <c r="B29" s="41" t="s">
        <v>57</v>
      </c>
      <c r="C29" s="41"/>
      <c r="D29" s="41"/>
      <c r="E29" s="55" t="s">
        <v>53</v>
      </c>
      <c r="F29" s="77">
        <f t="shared" si="24"/>
        <v>40000</v>
      </c>
      <c r="G29" s="77"/>
      <c r="H29" s="79">
        <v>40000</v>
      </c>
      <c r="I29" s="79"/>
      <c r="J29" s="79">
        <v>0</v>
      </c>
      <c r="K29" s="1">
        <f t="shared" ref="K29:K31" si="26">J29/F29*100</f>
        <v>0</v>
      </c>
      <c r="L29" s="79">
        <f t="shared" ref="L29:L31" si="27">M29+N29+O29</f>
        <v>0</v>
      </c>
      <c r="M29" s="79"/>
      <c r="N29" s="79">
        <v>0</v>
      </c>
      <c r="O29" s="79"/>
      <c r="P29" s="3">
        <f t="shared" si="25"/>
        <v>0</v>
      </c>
      <c r="Q29" s="38" t="s">
        <v>63</v>
      </c>
    </row>
    <row r="30" spans="1:17" ht="90" x14ac:dyDescent="0.25">
      <c r="A30" s="27" t="s">
        <v>65</v>
      </c>
      <c r="B30" s="57"/>
      <c r="C30" s="57"/>
      <c r="D30" s="57"/>
      <c r="E30" s="75"/>
      <c r="F30" s="77">
        <f t="shared" si="24"/>
        <v>103492.2</v>
      </c>
      <c r="G30" s="79">
        <f t="shared" ref="G30:O30" si="28">G34</f>
        <v>12040</v>
      </c>
      <c r="H30" s="79">
        <f t="shared" si="28"/>
        <v>85586.8</v>
      </c>
      <c r="I30" s="79">
        <f t="shared" si="28"/>
        <v>5865.4</v>
      </c>
      <c r="J30" s="79">
        <f t="shared" si="28"/>
        <v>102966.1</v>
      </c>
      <c r="K30" s="1">
        <f t="shared" si="26"/>
        <v>99.4916525110105</v>
      </c>
      <c r="L30" s="79">
        <f t="shared" si="27"/>
        <v>102966.09999999999</v>
      </c>
      <c r="M30" s="79">
        <f t="shared" si="28"/>
        <v>12040</v>
      </c>
      <c r="N30" s="79">
        <f t="shared" si="28"/>
        <v>85553.9</v>
      </c>
      <c r="O30" s="79">
        <f t="shared" si="28"/>
        <v>5372.2</v>
      </c>
      <c r="P30" s="3">
        <f t="shared" si="25"/>
        <v>99.491652511010486</v>
      </c>
      <c r="Q30" s="39"/>
    </row>
    <row r="31" spans="1:17" ht="45" x14ac:dyDescent="0.25">
      <c r="A31" s="26" t="s">
        <v>66</v>
      </c>
      <c r="B31" s="57"/>
      <c r="C31" s="57"/>
      <c r="D31" s="57"/>
      <c r="E31" s="75"/>
      <c r="F31" s="77">
        <f t="shared" si="24"/>
        <v>103492.2</v>
      </c>
      <c r="G31" s="79">
        <v>12040</v>
      </c>
      <c r="H31" s="79">
        <v>85586.8</v>
      </c>
      <c r="I31" s="79">
        <v>5865.4</v>
      </c>
      <c r="J31" s="79">
        <v>102966.1</v>
      </c>
      <c r="K31" s="1">
        <f t="shared" si="26"/>
        <v>99.4916525110105</v>
      </c>
      <c r="L31" s="79">
        <f t="shared" si="27"/>
        <v>102966.09999999999</v>
      </c>
      <c r="M31" s="79">
        <v>12040</v>
      </c>
      <c r="N31" s="79">
        <v>85553.9</v>
      </c>
      <c r="O31" s="79">
        <v>5372.2</v>
      </c>
      <c r="P31" s="3">
        <f t="shared" si="25"/>
        <v>99.491652511010486</v>
      </c>
      <c r="Q31" s="39"/>
    </row>
    <row r="32" spans="1:17" ht="30" x14ac:dyDescent="0.25">
      <c r="A32" s="7" t="s">
        <v>33</v>
      </c>
      <c r="B32" s="57"/>
      <c r="C32" s="57"/>
      <c r="D32" s="57"/>
      <c r="E32" s="75"/>
      <c r="F32" s="77"/>
      <c r="G32" s="77"/>
      <c r="H32" s="79"/>
      <c r="I32" s="79"/>
      <c r="J32" s="79"/>
      <c r="K32" s="1"/>
      <c r="L32" s="79"/>
      <c r="M32" s="79"/>
      <c r="N32" s="79"/>
      <c r="O32" s="79"/>
      <c r="P32" s="3"/>
      <c r="Q32" s="39"/>
    </row>
    <row r="33" spans="1:17" x14ac:dyDescent="0.25">
      <c r="A33" s="6" t="s">
        <v>67</v>
      </c>
      <c r="B33" s="57"/>
      <c r="C33" s="75"/>
      <c r="D33" s="57"/>
      <c r="E33" s="75"/>
      <c r="F33" s="77"/>
      <c r="G33" s="77"/>
      <c r="H33" s="79"/>
      <c r="I33" s="79"/>
      <c r="J33" s="79"/>
      <c r="K33" s="1"/>
      <c r="L33" s="79"/>
      <c r="M33" s="79"/>
      <c r="N33" s="79"/>
      <c r="O33" s="79"/>
      <c r="P33" s="3"/>
      <c r="Q33" s="39"/>
    </row>
    <row r="34" spans="1:17" ht="137.25" customHeight="1" x14ac:dyDescent="0.25">
      <c r="A34" s="7" t="s">
        <v>68</v>
      </c>
      <c r="B34" s="75" t="s">
        <v>69</v>
      </c>
      <c r="C34" s="75" t="s">
        <v>70</v>
      </c>
      <c r="D34" s="75" t="s">
        <v>71</v>
      </c>
      <c r="E34" s="75" t="s">
        <v>72</v>
      </c>
      <c r="F34" s="77">
        <f t="shared" ref="F34:F36" si="29">G34+H34+I34</f>
        <v>103492.2</v>
      </c>
      <c r="G34" s="77">
        <v>12040</v>
      </c>
      <c r="H34" s="79">
        <v>85586.8</v>
      </c>
      <c r="I34" s="79">
        <v>5865.4</v>
      </c>
      <c r="J34" s="79">
        <v>102966.1</v>
      </c>
      <c r="K34" s="1">
        <f t="shared" ref="K34:K36" si="30">J34/F34*100</f>
        <v>99.4916525110105</v>
      </c>
      <c r="L34" s="79">
        <f t="shared" ref="L34:L36" si="31">M34+N34+O34</f>
        <v>102966.09999999999</v>
      </c>
      <c r="M34" s="79">
        <v>12040</v>
      </c>
      <c r="N34" s="83">
        <v>85553.9</v>
      </c>
      <c r="O34" s="79">
        <v>5372.2</v>
      </c>
      <c r="P34" s="3">
        <f t="shared" ref="P34:P36" si="32">L34/F34*100</f>
        <v>99.491652511010486</v>
      </c>
      <c r="Q34" s="75" t="s">
        <v>73</v>
      </c>
    </row>
    <row r="35" spans="1:17" ht="60" x14ac:dyDescent="0.25">
      <c r="A35" s="27" t="s">
        <v>74</v>
      </c>
      <c r="B35" s="75"/>
      <c r="C35" s="75"/>
      <c r="D35" s="75"/>
      <c r="E35" s="75"/>
      <c r="F35" s="77">
        <f t="shared" si="29"/>
        <v>163844.63999999998</v>
      </c>
      <c r="G35" s="77">
        <v>149138</v>
      </c>
      <c r="H35" s="79">
        <v>10781.4</v>
      </c>
      <c r="I35" s="79">
        <v>3925.24</v>
      </c>
      <c r="J35" s="79">
        <v>39690.1</v>
      </c>
      <c r="K35" s="1">
        <f t="shared" si="30"/>
        <v>24.224228513059689</v>
      </c>
      <c r="L35" s="79">
        <f t="shared" si="31"/>
        <v>39690.1</v>
      </c>
      <c r="M35" s="79">
        <v>31334</v>
      </c>
      <c r="N35" s="79">
        <v>7356.1</v>
      </c>
      <c r="O35" s="79">
        <v>1000</v>
      </c>
      <c r="P35" s="3">
        <f t="shared" si="32"/>
        <v>24.224228513059689</v>
      </c>
      <c r="Q35" s="75"/>
    </row>
    <row r="36" spans="1:17" ht="30" x14ac:dyDescent="0.25">
      <c r="A36" s="26" t="s">
        <v>75</v>
      </c>
      <c r="B36" s="75"/>
      <c r="C36" s="75"/>
      <c r="D36" s="75"/>
      <c r="E36" s="75"/>
      <c r="F36" s="77">
        <f t="shared" si="29"/>
        <v>6856.1</v>
      </c>
      <c r="G36" s="77">
        <f t="shared" ref="G36:O36" si="33">G40</f>
        <v>0</v>
      </c>
      <c r="H36" s="79">
        <f t="shared" si="33"/>
        <v>6856.1</v>
      </c>
      <c r="I36" s="79">
        <f t="shared" si="33"/>
        <v>0</v>
      </c>
      <c r="J36" s="79">
        <f t="shared" si="33"/>
        <v>6856.1</v>
      </c>
      <c r="K36" s="1">
        <f t="shared" si="30"/>
        <v>100</v>
      </c>
      <c r="L36" s="79">
        <f t="shared" si="31"/>
        <v>6856.1</v>
      </c>
      <c r="M36" s="79">
        <f t="shared" si="33"/>
        <v>0</v>
      </c>
      <c r="N36" s="79">
        <f t="shared" si="33"/>
        <v>6856.1</v>
      </c>
      <c r="O36" s="79">
        <f t="shared" si="33"/>
        <v>0</v>
      </c>
      <c r="P36" s="3">
        <f t="shared" si="32"/>
        <v>100</v>
      </c>
      <c r="Q36" s="75"/>
    </row>
    <row r="37" spans="1:17" ht="30" x14ac:dyDescent="0.25">
      <c r="A37" s="7" t="s">
        <v>33</v>
      </c>
      <c r="B37" s="75"/>
      <c r="C37" s="75"/>
      <c r="D37" s="75"/>
      <c r="E37" s="75"/>
      <c r="F37" s="77"/>
      <c r="G37" s="77"/>
      <c r="H37" s="79"/>
      <c r="I37" s="79"/>
      <c r="J37" s="79"/>
      <c r="K37" s="1"/>
      <c r="L37" s="79"/>
      <c r="M37" s="79"/>
      <c r="N37" s="79"/>
      <c r="O37" s="79"/>
      <c r="P37" s="3"/>
      <c r="Q37" s="75"/>
    </row>
    <row r="38" spans="1:17" ht="30" x14ac:dyDescent="0.25">
      <c r="A38" s="7" t="s">
        <v>76</v>
      </c>
      <c r="B38" s="75"/>
      <c r="C38" s="75"/>
      <c r="D38" s="75"/>
      <c r="E38" s="75"/>
      <c r="F38" s="77">
        <f>G38+H38+I38</f>
        <v>6856.1</v>
      </c>
      <c r="G38" s="77">
        <v>0</v>
      </c>
      <c r="H38" s="79">
        <v>6856.1</v>
      </c>
      <c r="I38" s="79">
        <v>0</v>
      </c>
      <c r="J38" s="79">
        <v>6856.1</v>
      </c>
      <c r="K38" s="1">
        <f>J38/F38*100</f>
        <v>100</v>
      </c>
      <c r="L38" s="79">
        <f>M38+N38+O38</f>
        <v>6856.1</v>
      </c>
      <c r="M38" s="79">
        <v>0</v>
      </c>
      <c r="N38" s="79">
        <v>6856.1</v>
      </c>
      <c r="O38" s="79">
        <v>0</v>
      </c>
      <c r="P38" s="3">
        <f>L38/F38*100</f>
        <v>100</v>
      </c>
      <c r="Q38" s="75"/>
    </row>
    <row r="39" spans="1:17" x14ac:dyDescent="0.25">
      <c r="A39" s="7" t="s">
        <v>77</v>
      </c>
      <c r="B39" s="75"/>
      <c r="C39" s="75"/>
      <c r="D39" s="75"/>
      <c r="E39" s="75"/>
      <c r="F39" s="77"/>
      <c r="G39" s="77"/>
      <c r="H39" s="79"/>
      <c r="I39" s="79"/>
      <c r="J39" s="79"/>
      <c r="K39" s="1"/>
      <c r="L39" s="79"/>
      <c r="M39" s="79"/>
      <c r="N39" s="79"/>
      <c r="O39" s="79"/>
      <c r="P39" s="3"/>
      <c r="Q39" s="75"/>
    </row>
    <row r="40" spans="1:17" ht="105" x14ac:dyDescent="0.25">
      <c r="A40" s="7" t="s">
        <v>78</v>
      </c>
      <c r="B40" s="58" t="s">
        <v>79</v>
      </c>
      <c r="C40" s="58" t="s">
        <v>80</v>
      </c>
      <c r="D40" s="58" t="s">
        <v>81</v>
      </c>
      <c r="E40" s="58" t="s">
        <v>82</v>
      </c>
      <c r="F40" s="77">
        <f t="shared" ref="F40:F41" si="34">G40+H40+I40</f>
        <v>6856.1</v>
      </c>
      <c r="G40" s="77"/>
      <c r="H40" s="79">
        <v>6856.1</v>
      </c>
      <c r="I40" s="79"/>
      <c r="J40" s="79">
        <v>6856.1</v>
      </c>
      <c r="K40" s="1">
        <f>J40/F40*100</f>
        <v>100</v>
      </c>
      <c r="L40" s="79">
        <f>M40+N40+O40</f>
        <v>6856.1</v>
      </c>
      <c r="M40" s="79"/>
      <c r="N40" s="79">
        <v>6856.1</v>
      </c>
      <c r="O40" s="79"/>
      <c r="P40" s="3">
        <f t="shared" ref="P40:P41" si="35">L40/F40*100</f>
        <v>100</v>
      </c>
      <c r="Q40" s="75" t="s">
        <v>83</v>
      </c>
    </row>
    <row r="41" spans="1:17" ht="45" x14ac:dyDescent="0.25">
      <c r="A41" s="26" t="s">
        <v>84</v>
      </c>
      <c r="B41" s="58"/>
      <c r="C41" s="58"/>
      <c r="D41" s="58"/>
      <c r="E41" s="58"/>
      <c r="F41" s="77">
        <f t="shared" si="34"/>
        <v>156988.53999999998</v>
      </c>
      <c r="G41" s="77">
        <f t="shared" ref="G41:O41" si="36">G44+G45</f>
        <v>149138</v>
      </c>
      <c r="H41" s="79">
        <f t="shared" si="36"/>
        <v>3925.2999999999997</v>
      </c>
      <c r="I41" s="79">
        <f t="shared" si="36"/>
        <v>3925.24</v>
      </c>
      <c r="J41" s="79">
        <f t="shared" si="36"/>
        <v>32834</v>
      </c>
      <c r="K41" s="1">
        <f>J41/F41*100</f>
        <v>20.914902450841318</v>
      </c>
      <c r="L41" s="79">
        <f>M41+N41+O41</f>
        <v>32834</v>
      </c>
      <c r="M41" s="79">
        <f t="shared" si="36"/>
        <v>31334</v>
      </c>
      <c r="N41" s="79">
        <f t="shared" si="36"/>
        <v>500</v>
      </c>
      <c r="O41" s="79">
        <f t="shared" si="36"/>
        <v>1000</v>
      </c>
      <c r="P41" s="3">
        <f t="shared" si="35"/>
        <v>20.914902450841318</v>
      </c>
      <c r="Q41" s="75"/>
    </row>
    <row r="42" spans="1:17" ht="30" x14ac:dyDescent="0.25">
      <c r="A42" s="7" t="s">
        <v>33</v>
      </c>
      <c r="B42" s="58"/>
      <c r="C42" s="58"/>
      <c r="D42" s="58"/>
      <c r="E42" s="58"/>
      <c r="F42" s="77"/>
      <c r="G42" s="77"/>
      <c r="H42" s="79"/>
      <c r="I42" s="79"/>
      <c r="J42" s="79"/>
      <c r="K42" s="1"/>
      <c r="L42" s="79"/>
      <c r="M42" s="79"/>
      <c r="N42" s="79"/>
      <c r="O42" s="79"/>
      <c r="P42" s="3"/>
      <c r="Q42" s="75"/>
    </row>
    <row r="43" spans="1:17" x14ac:dyDescent="0.25">
      <c r="A43" s="4" t="s">
        <v>44</v>
      </c>
      <c r="B43" s="58"/>
      <c r="C43" s="58"/>
      <c r="D43" s="58"/>
      <c r="E43" s="58"/>
      <c r="F43" s="77"/>
      <c r="G43" s="77"/>
      <c r="H43" s="79"/>
      <c r="I43" s="79"/>
      <c r="J43" s="79"/>
      <c r="K43" s="1"/>
      <c r="L43" s="79"/>
      <c r="M43" s="79"/>
      <c r="N43" s="79"/>
      <c r="O43" s="79"/>
      <c r="P43" s="3"/>
      <c r="Q43" s="75"/>
    </row>
    <row r="44" spans="1:17" ht="72" x14ac:dyDescent="0.25">
      <c r="A44" s="7" t="s">
        <v>85</v>
      </c>
      <c r="B44" s="58" t="s">
        <v>86</v>
      </c>
      <c r="C44" s="58" t="s">
        <v>87</v>
      </c>
      <c r="D44" s="58" t="s">
        <v>88</v>
      </c>
      <c r="E44" s="58" t="s">
        <v>89</v>
      </c>
      <c r="F44" s="77">
        <f t="shared" ref="F44:F60" si="37">G44+H44+I44</f>
        <v>65823.17</v>
      </c>
      <c r="G44" s="77">
        <v>62531</v>
      </c>
      <c r="H44" s="79">
        <v>1646.1</v>
      </c>
      <c r="I44" s="79">
        <v>1646.07</v>
      </c>
      <c r="J44" s="79">
        <v>6901.2</v>
      </c>
      <c r="K44" s="1">
        <f t="shared" ref="K44:K45" si="38">J44/F44*100</f>
        <v>10.484454030396895</v>
      </c>
      <c r="L44" s="79">
        <f t="shared" ref="L44:L45" si="39">M44+N44+O44</f>
        <v>6901.2</v>
      </c>
      <c r="M44" s="79">
        <v>6401.2</v>
      </c>
      <c r="N44" s="79">
        <v>0</v>
      </c>
      <c r="O44" s="79">
        <v>500</v>
      </c>
      <c r="P44" s="3">
        <f t="shared" ref="P44:P46" si="40">L44/F44*100</f>
        <v>10.484454030396895</v>
      </c>
      <c r="Q44" s="75" t="s">
        <v>90</v>
      </c>
    </row>
    <row r="45" spans="1:17" ht="87" customHeight="1" x14ac:dyDescent="0.25">
      <c r="A45" s="7" t="s">
        <v>91</v>
      </c>
      <c r="B45" s="58" t="s">
        <v>92</v>
      </c>
      <c r="C45" s="58" t="s">
        <v>93</v>
      </c>
      <c r="D45" s="58" t="s">
        <v>94</v>
      </c>
      <c r="E45" s="58" t="s">
        <v>89</v>
      </c>
      <c r="F45" s="77">
        <f t="shared" si="37"/>
        <v>91165.37</v>
      </c>
      <c r="G45" s="77">
        <v>86607</v>
      </c>
      <c r="H45" s="79">
        <v>2279.1999999999998</v>
      </c>
      <c r="I45" s="79">
        <v>2279.17</v>
      </c>
      <c r="J45" s="79">
        <v>25932.799999999999</v>
      </c>
      <c r="K45" s="1">
        <f t="shared" si="38"/>
        <v>28.445889047562687</v>
      </c>
      <c r="L45" s="79">
        <f t="shared" si="39"/>
        <v>25932.799999999999</v>
      </c>
      <c r="M45" s="79">
        <v>24932.799999999999</v>
      </c>
      <c r="N45" s="79">
        <v>500</v>
      </c>
      <c r="O45" s="79">
        <v>500</v>
      </c>
      <c r="P45" s="3">
        <f t="shared" si="40"/>
        <v>28.445889047562687</v>
      </c>
      <c r="Q45" s="75" t="s">
        <v>90</v>
      </c>
    </row>
    <row r="46" spans="1:17" ht="15.75" x14ac:dyDescent="0.25">
      <c r="A46" s="28" t="s">
        <v>95</v>
      </c>
      <c r="B46" s="36"/>
      <c r="C46" s="36"/>
      <c r="D46" s="36"/>
      <c r="E46" s="36"/>
      <c r="F46" s="78">
        <f t="shared" si="37"/>
        <v>104385</v>
      </c>
      <c r="G46" s="78">
        <v>8770</v>
      </c>
      <c r="H46" s="78">
        <v>92436.1</v>
      </c>
      <c r="I46" s="78">
        <v>3178.9</v>
      </c>
      <c r="J46" s="78">
        <v>28961.5</v>
      </c>
      <c r="K46" s="5">
        <f>J46/F46*100</f>
        <v>27.744886717440242</v>
      </c>
      <c r="L46" s="78">
        <f>M46+N46+O46</f>
        <v>26778.600000000002</v>
      </c>
      <c r="M46" s="78">
        <v>8770</v>
      </c>
      <c r="N46" s="78">
        <v>16527.600000000002</v>
      </c>
      <c r="O46" s="78">
        <v>1481</v>
      </c>
      <c r="P46" s="19">
        <f t="shared" si="40"/>
        <v>25.653685874407245</v>
      </c>
      <c r="Q46" s="36"/>
    </row>
    <row r="47" spans="1:17" ht="15.75" x14ac:dyDescent="0.25">
      <c r="A47" s="4" t="s">
        <v>20</v>
      </c>
      <c r="B47" s="36"/>
      <c r="C47" s="36"/>
      <c r="D47" s="36"/>
      <c r="E47" s="36"/>
      <c r="F47" s="77"/>
      <c r="G47" s="77"/>
      <c r="H47" s="79"/>
      <c r="I47" s="78"/>
      <c r="J47" s="79"/>
      <c r="K47" s="5"/>
      <c r="L47" s="81"/>
      <c r="M47" s="78"/>
      <c r="N47" s="79"/>
      <c r="O47" s="79"/>
      <c r="P47" s="1"/>
      <c r="Q47" s="36"/>
    </row>
    <row r="48" spans="1:17" ht="90" x14ac:dyDescent="0.25">
      <c r="A48" s="27" t="s">
        <v>65</v>
      </c>
      <c r="B48" s="36"/>
      <c r="C48" s="36"/>
      <c r="D48" s="36"/>
      <c r="E48" s="36"/>
      <c r="F48" s="79">
        <f t="shared" si="37"/>
        <v>38785</v>
      </c>
      <c r="G48" s="79">
        <v>8770</v>
      </c>
      <c r="H48" s="79">
        <v>26836.1</v>
      </c>
      <c r="I48" s="79">
        <v>3178.9</v>
      </c>
      <c r="J48" s="79">
        <v>26427.599999999999</v>
      </c>
      <c r="K48" s="1">
        <f t="shared" ref="K48:K49" si="41">J48/F48*100</f>
        <v>68.138713420136639</v>
      </c>
      <c r="L48" s="79">
        <f t="shared" ref="L48:L49" si="42">M48+N48+O48</f>
        <v>24244.7</v>
      </c>
      <c r="M48" s="79">
        <v>8770</v>
      </c>
      <c r="N48" s="79">
        <v>13993.7</v>
      </c>
      <c r="O48" s="79">
        <v>1481</v>
      </c>
      <c r="P48" s="3">
        <f t="shared" ref="P48:P49" si="43">L48/F48*100</f>
        <v>62.510506639164632</v>
      </c>
      <c r="Q48" s="36"/>
    </row>
    <row r="49" spans="1:17" ht="45" x14ac:dyDescent="0.25">
      <c r="A49" s="25" t="s">
        <v>66</v>
      </c>
      <c r="B49" s="36"/>
      <c r="C49" s="36"/>
      <c r="D49" s="36"/>
      <c r="E49" s="36"/>
      <c r="F49" s="79">
        <f t="shared" si="37"/>
        <v>38785</v>
      </c>
      <c r="G49" s="79">
        <f t="shared" ref="G49:O49" si="44">G54+G56+G58</f>
        <v>8770</v>
      </c>
      <c r="H49" s="79">
        <f t="shared" si="44"/>
        <v>26836.1</v>
      </c>
      <c r="I49" s="79">
        <f t="shared" si="44"/>
        <v>3178.9</v>
      </c>
      <c r="J49" s="79">
        <f t="shared" si="44"/>
        <v>26427.599999999999</v>
      </c>
      <c r="K49" s="1">
        <f t="shared" si="41"/>
        <v>68.138713420136639</v>
      </c>
      <c r="L49" s="79">
        <f t="shared" si="42"/>
        <v>24244.7</v>
      </c>
      <c r="M49" s="79">
        <f t="shared" si="44"/>
        <v>8770</v>
      </c>
      <c r="N49" s="79">
        <f t="shared" si="44"/>
        <v>13993.7</v>
      </c>
      <c r="O49" s="79">
        <f t="shared" si="44"/>
        <v>1481</v>
      </c>
      <c r="P49" s="3">
        <f t="shared" si="43"/>
        <v>62.510506639164632</v>
      </c>
      <c r="Q49" s="36"/>
    </row>
    <row r="50" spans="1:17" ht="45" x14ac:dyDescent="0.25">
      <c r="A50" s="20" t="s">
        <v>96</v>
      </c>
      <c r="B50" s="36"/>
      <c r="C50" s="36"/>
      <c r="D50" s="36"/>
      <c r="E50" s="36"/>
      <c r="F50" s="79"/>
      <c r="G50" s="79"/>
      <c r="H50" s="79"/>
      <c r="I50" s="79"/>
      <c r="J50" s="79"/>
      <c r="K50" s="1"/>
      <c r="L50" s="79"/>
      <c r="M50" s="79"/>
      <c r="N50" s="79"/>
      <c r="O50" s="79"/>
      <c r="P50" s="3"/>
      <c r="Q50" s="36"/>
    </row>
    <row r="51" spans="1:17" ht="30" x14ac:dyDescent="0.25">
      <c r="A51" s="4" t="s">
        <v>97</v>
      </c>
      <c r="B51" s="36"/>
      <c r="C51" s="36"/>
      <c r="D51" s="36"/>
      <c r="E51" s="36"/>
      <c r="F51" s="79">
        <f t="shared" si="37"/>
        <v>38785</v>
      </c>
      <c r="G51" s="79">
        <v>8770</v>
      </c>
      <c r="H51" s="79">
        <v>26836.1</v>
      </c>
      <c r="I51" s="79">
        <v>3178.9</v>
      </c>
      <c r="J51" s="79">
        <v>26427.599999999999</v>
      </c>
      <c r="K51" s="1">
        <f>J51/F51*100</f>
        <v>68.138713420136639</v>
      </c>
      <c r="L51" s="79">
        <f>M51+N51+O51</f>
        <v>24244.7</v>
      </c>
      <c r="M51" s="79">
        <v>8770</v>
      </c>
      <c r="N51" s="79">
        <v>13993.7</v>
      </c>
      <c r="O51" s="79">
        <v>1481</v>
      </c>
      <c r="P51" s="3">
        <f>L51/F51*100</f>
        <v>62.510506639164632</v>
      </c>
      <c r="Q51" s="36"/>
    </row>
    <row r="52" spans="1:17" x14ac:dyDescent="0.25">
      <c r="A52" s="4" t="s">
        <v>77</v>
      </c>
      <c r="B52" s="36"/>
      <c r="C52" s="36"/>
      <c r="D52" s="36"/>
      <c r="E52" s="36"/>
      <c r="F52" s="79"/>
      <c r="G52" s="79"/>
      <c r="H52" s="79"/>
      <c r="I52" s="79"/>
      <c r="J52" s="79"/>
      <c r="K52" s="1"/>
      <c r="L52" s="79"/>
      <c r="M52" s="79"/>
      <c r="N52" s="79"/>
      <c r="O52" s="79"/>
      <c r="P52" s="3"/>
      <c r="Q52" s="36"/>
    </row>
    <row r="53" spans="1:17" x14ac:dyDescent="0.25">
      <c r="A53" s="20" t="s">
        <v>98</v>
      </c>
      <c r="B53" s="36"/>
      <c r="C53" s="36"/>
      <c r="D53" s="36"/>
      <c r="E53" s="36"/>
      <c r="F53" s="79"/>
      <c r="G53" s="79"/>
      <c r="H53" s="79"/>
      <c r="I53" s="79"/>
      <c r="J53" s="79"/>
      <c r="K53" s="1"/>
      <c r="L53" s="79"/>
      <c r="M53" s="79"/>
      <c r="N53" s="79"/>
      <c r="O53" s="79"/>
      <c r="P53" s="3"/>
      <c r="Q53" s="36"/>
    </row>
    <row r="54" spans="1:17" ht="188.25" customHeight="1" x14ac:dyDescent="0.25">
      <c r="A54" s="4" t="s">
        <v>99</v>
      </c>
      <c r="B54" s="39" t="s">
        <v>100</v>
      </c>
      <c r="C54" s="39" t="s">
        <v>101</v>
      </c>
      <c r="D54" s="39" t="s">
        <v>102</v>
      </c>
      <c r="E54" s="39" t="s">
        <v>103</v>
      </c>
      <c r="F54" s="79">
        <f t="shared" si="37"/>
        <v>13212.7</v>
      </c>
      <c r="G54" s="79">
        <v>8770</v>
      </c>
      <c r="H54" s="79">
        <v>3842.7</v>
      </c>
      <c r="I54" s="79">
        <v>600</v>
      </c>
      <c r="J54" s="79">
        <v>8770</v>
      </c>
      <c r="K54" s="1">
        <f>J54/F54*100</f>
        <v>66.375532631483352</v>
      </c>
      <c r="L54" s="79">
        <f t="shared" ref="L54:L60" si="45">M54+N54+O54</f>
        <v>8770</v>
      </c>
      <c r="M54" s="79">
        <v>8770</v>
      </c>
      <c r="N54" s="79">
        <v>0</v>
      </c>
      <c r="O54" s="79"/>
      <c r="P54" s="3">
        <f>L54/F54*100</f>
        <v>66.375532631483352</v>
      </c>
      <c r="Q54" s="39" t="s">
        <v>104</v>
      </c>
    </row>
    <row r="55" spans="1:17" x14ac:dyDescent="0.25">
      <c r="A55" s="20" t="s">
        <v>105</v>
      </c>
      <c r="B55" s="36"/>
      <c r="C55" s="36"/>
      <c r="D55" s="36"/>
      <c r="E55" s="36"/>
      <c r="F55" s="79"/>
      <c r="G55" s="79"/>
      <c r="H55" s="79"/>
      <c r="I55" s="79"/>
      <c r="J55" s="79"/>
      <c r="K55" s="1"/>
      <c r="L55" s="79"/>
      <c r="M55" s="79"/>
      <c r="N55" s="79"/>
      <c r="O55" s="79"/>
      <c r="P55" s="3"/>
      <c r="Q55" s="36"/>
    </row>
    <row r="56" spans="1:17" ht="199.5" customHeight="1" x14ac:dyDescent="0.25">
      <c r="A56" s="4" t="s">
        <v>106</v>
      </c>
      <c r="B56" s="39" t="s">
        <v>107</v>
      </c>
      <c r="C56" s="39" t="s">
        <v>108</v>
      </c>
      <c r="D56" s="39" t="s">
        <v>109</v>
      </c>
      <c r="E56" s="74">
        <v>2016</v>
      </c>
      <c r="F56" s="79">
        <f t="shared" si="37"/>
        <v>13001.699999999999</v>
      </c>
      <c r="G56" s="79"/>
      <c r="H56" s="79">
        <v>11051.4</v>
      </c>
      <c r="I56" s="79">
        <v>1950.3</v>
      </c>
      <c r="J56" s="79">
        <v>9256.5</v>
      </c>
      <c r="K56" s="1">
        <f>J56/F56*100</f>
        <v>71.1945360991255</v>
      </c>
      <c r="L56" s="79">
        <f t="shared" si="45"/>
        <v>7073.6</v>
      </c>
      <c r="M56" s="79"/>
      <c r="N56" s="79">
        <v>6012.6</v>
      </c>
      <c r="O56" s="79">
        <v>1061</v>
      </c>
      <c r="P56" s="3">
        <f>L56/F56*100</f>
        <v>54.405193167047393</v>
      </c>
      <c r="Q56" s="39" t="s">
        <v>277</v>
      </c>
    </row>
    <row r="57" spans="1:17" x14ac:dyDescent="0.25">
      <c r="A57" s="20" t="s">
        <v>110</v>
      </c>
      <c r="B57" s="36"/>
      <c r="C57" s="36"/>
      <c r="D57" s="36"/>
      <c r="E57" s="74"/>
      <c r="F57" s="79"/>
      <c r="G57" s="79"/>
      <c r="H57" s="79"/>
      <c r="I57" s="79"/>
      <c r="J57" s="79"/>
      <c r="K57" s="1"/>
      <c r="L57" s="79"/>
      <c r="M57" s="79"/>
      <c r="N57" s="79"/>
      <c r="O57" s="79"/>
      <c r="P57" s="3"/>
      <c r="Q57" s="36"/>
    </row>
    <row r="58" spans="1:17" ht="127.5" customHeight="1" x14ac:dyDescent="0.25">
      <c r="A58" s="4" t="s">
        <v>111</v>
      </c>
      <c r="B58" s="39" t="s">
        <v>112</v>
      </c>
      <c r="C58" s="39" t="s">
        <v>113</v>
      </c>
      <c r="D58" s="39" t="s">
        <v>114</v>
      </c>
      <c r="E58" s="74">
        <v>2016</v>
      </c>
      <c r="F58" s="79">
        <f t="shared" si="37"/>
        <v>12570.6</v>
      </c>
      <c r="G58" s="79"/>
      <c r="H58" s="79">
        <v>11942</v>
      </c>
      <c r="I58" s="79">
        <v>628.6</v>
      </c>
      <c r="J58" s="79">
        <v>8401.1</v>
      </c>
      <c r="K58" s="1">
        <f>J58/F58*100</f>
        <v>66.831336610822078</v>
      </c>
      <c r="L58" s="79">
        <f t="shared" si="45"/>
        <v>8401.1</v>
      </c>
      <c r="M58" s="79"/>
      <c r="N58" s="79">
        <v>7981.1</v>
      </c>
      <c r="O58" s="79">
        <v>420</v>
      </c>
      <c r="P58" s="3">
        <f t="shared" ref="P58:P60" si="46">L58/F58*100</f>
        <v>66.831336610822078</v>
      </c>
      <c r="Q58" s="39" t="s">
        <v>115</v>
      </c>
    </row>
    <row r="59" spans="1:17" ht="45" x14ac:dyDescent="0.25">
      <c r="A59" s="24" t="s">
        <v>116</v>
      </c>
      <c r="B59" s="36"/>
      <c r="C59" s="36"/>
      <c r="D59" s="36"/>
      <c r="E59" s="36"/>
      <c r="F59" s="78">
        <f t="shared" si="37"/>
        <v>65600</v>
      </c>
      <c r="G59" s="78">
        <v>0</v>
      </c>
      <c r="H59" s="78">
        <v>65600</v>
      </c>
      <c r="I59" s="78">
        <v>0</v>
      </c>
      <c r="J59" s="78">
        <v>2533.9</v>
      </c>
      <c r="K59" s="5">
        <f t="shared" ref="K59:K60" si="47">J59/F59*100</f>
        <v>3.8626524390243904</v>
      </c>
      <c r="L59" s="78">
        <f t="shared" si="45"/>
        <v>2533.9</v>
      </c>
      <c r="M59" s="78">
        <v>0</v>
      </c>
      <c r="N59" s="78">
        <v>2533.9</v>
      </c>
      <c r="O59" s="78">
        <v>0</v>
      </c>
      <c r="P59" s="19">
        <f t="shared" si="46"/>
        <v>3.8626524390243904</v>
      </c>
      <c r="Q59" s="36"/>
    </row>
    <row r="60" spans="1:17" ht="30" x14ac:dyDescent="0.25">
      <c r="A60" s="25" t="s">
        <v>117</v>
      </c>
      <c r="B60" s="36"/>
      <c r="C60" s="36"/>
      <c r="D60" s="36"/>
      <c r="E60" s="36"/>
      <c r="F60" s="79">
        <f t="shared" si="37"/>
        <v>196800</v>
      </c>
      <c r="G60" s="79">
        <v>65600</v>
      </c>
      <c r="H60" s="79">
        <v>65600</v>
      </c>
      <c r="I60" s="79">
        <v>65600</v>
      </c>
      <c r="J60" s="79">
        <v>65600</v>
      </c>
      <c r="K60" s="1">
        <f t="shared" si="47"/>
        <v>33.333333333333329</v>
      </c>
      <c r="L60" s="79">
        <f t="shared" si="45"/>
        <v>196800</v>
      </c>
      <c r="M60" s="79">
        <v>65600</v>
      </c>
      <c r="N60" s="79">
        <v>65600</v>
      </c>
      <c r="O60" s="79">
        <v>65600</v>
      </c>
      <c r="P60" s="3">
        <f t="shared" si="46"/>
        <v>100</v>
      </c>
      <c r="Q60" s="47"/>
    </row>
    <row r="61" spans="1:17" ht="45" x14ac:dyDescent="0.25">
      <c r="A61" s="20" t="s">
        <v>96</v>
      </c>
      <c r="B61" s="36"/>
      <c r="C61" s="36"/>
      <c r="D61" s="36"/>
      <c r="E61" s="36"/>
      <c r="F61" s="80"/>
      <c r="G61" s="80"/>
      <c r="H61" s="79"/>
      <c r="I61" s="78"/>
      <c r="J61" s="79"/>
      <c r="K61" s="5"/>
      <c r="L61" s="78"/>
      <c r="M61" s="78"/>
      <c r="N61" s="79"/>
      <c r="O61" s="79"/>
      <c r="P61" s="3"/>
      <c r="Q61" s="47"/>
    </row>
    <row r="62" spans="1:17" ht="187.5" customHeight="1" x14ac:dyDescent="0.25">
      <c r="A62" s="7" t="s">
        <v>118</v>
      </c>
      <c r="B62" s="59" t="s">
        <v>119</v>
      </c>
      <c r="C62" s="59"/>
      <c r="D62" s="59"/>
      <c r="E62" s="75" t="s">
        <v>120</v>
      </c>
      <c r="F62" s="79">
        <f t="shared" ref="F62:F64" si="48">G62+H62+I62</f>
        <v>53100</v>
      </c>
      <c r="G62" s="77"/>
      <c r="H62" s="79">
        <v>53100</v>
      </c>
      <c r="I62" s="79"/>
      <c r="J62" s="79">
        <v>2533.9</v>
      </c>
      <c r="K62" s="1">
        <f t="shared" ref="K62:K64" si="49">J62/F62*100</f>
        <v>4.7719397363465168</v>
      </c>
      <c r="L62" s="79">
        <f t="shared" ref="L62:L64" si="50">M62+N62+O62</f>
        <v>2533.9</v>
      </c>
      <c r="M62" s="79"/>
      <c r="N62" s="79">
        <v>2533.9</v>
      </c>
      <c r="O62" s="79"/>
      <c r="P62" s="3">
        <f t="shared" ref="P62:P64" si="51">L62/F62*100</f>
        <v>4.7719397363465168</v>
      </c>
      <c r="Q62" s="40" t="s">
        <v>121</v>
      </c>
    </row>
    <row r="63" spans="1:17" ht="137.25" customHeight="1" x14ac:dyDescent="0.25">
      <c r="A63" s="7" t="s">
        <v>122</v>
      </c>
      <c r="B63" s="58" t="s">
        <v>123</v>
      </c>
      <c r="C63" s="58" t="s">
        <v>124</v>
      </c>
      <c r="D63" s="58"/>
      <c r="E63" s="58" t="s">
        <v>125</v>
      </c>
      <c r="F63" s="79">
        <f t="shared" si="48"/>
        <v>12500</v>
      </c>
      <c r="G63" s="77"/>
      <c r="H63" s="79">
        <v>12500</v>
      </c>
      <c r="I63" s="79"/>
      <c r="J63" s="79">
        <v>0</v>
      </c>
      <c r="K63" s="1">
        <f t="shared" si="49"/>
        <v>0</v>
      </c>
      <c r="L63" s="79">
        <f t="shared" si="50"/>
        <v>0</v>
      </c>
      <c r="M63" s="79"/>
      <c r="N63" s="79">
        <v>0</v>
      </c>
      <c r="O63" s="79"/>
      <c r="P63" s="3">
        <f t="shared" si="51"/>
        <v>0</v>
      </c>
      <c r="Q63" s="40" t="s">
        <v>126</v>
      </c>
    </row>
    <row r="64" spans="1:17" ht="111.75" customHeight="1" x14ac:dyDescent="0.25">
      <c r="A64" s="28" t="s">
        <v>130</v>
      </c>
      <c r="B64" s="102" t="s">
        <v>131</v>
      </c>
      <c r="C64" s="102"/>
      <c r="D64" s="102"/>
      <c r="E64" s="75"/>
      <c r="F64" s="82">
        <f t="shared" si="48"/>
        <v>1100498.5499999998</v>
      </c>
      <c r="G64" s="78">
        <v>890576.7</v>
      </c>
      <c r="H64" s="78">
        <v>190665.7</v>
      </c>
      <c r="I64" s="78">
        <v>19256.150000000001</v>
      </c>
      <c r="J64" s="78">
        <v>247608.1</v>
      </c>
      <c r="K64" s="5">
        <f t="shared" si="49"/>
        <v>22.499629826863472</v>
      </c>
      <c r="L64" s="78">
        <f t="shared" si="50"/>
        <v>344220.47</v>
      </c>
      <c r="M64" s="78">
        <v>274050.82</v>
      </c>
      <c r="N64" s="78">
        <v>55409.1</v>
      </c>
      <c r="O64" s="78">
        <v>14760.55</v>
      </c>
      <c r="P64" s="3">
        <f t="shared" si="51"/>
        <v>31.278593688287913</v>
      </c>
      <c r="Q64" s="92"/>
    </row>
    <row r="65" spans="1:17" ht="15.75" x14ac:dyDescent="0.25">
      <c r="A65" s="4" t="s">
        <v>20</v>
      </c>
      <c r="B65" s="75"/>
      <c r="C65" s="75"/>
      <c r="D65" s="75"/>
      <c r="E65" s="75"/>
      <c r="F65" s="77"/>
      <c r="G65" s="79"/>
      <c r="H65" s="79"/>
      <c r="I65" s="79"/>
      <c r="J65" s="79"/>
      <c r="K65" s="5"/>
      <c r="L65" s="79"/>
      <c r="M65" s="78"/>
      <c r="N65" s="79"/>
      <c r="O65" s="79"/>
      <c r="P65" s="3"/>
      <c r="Q65" s="92"/>
    </row>
    <row r="66" spans="1:17" ht="15.75" x14ac:dyDescent="0.25">
      <c r="A66" s="23" t="s">
        <v>30</v>
      </c>
      <c r="B66" s="37"/>
      <c r="C66" s="37"/>
      <c r="D66" s="37"/>
      <c r="E66" s="37"/>
      <c r="F66" s="82">
        <f t="shared" ref="F66:F68" si="52">G66+H66+I66</f>
        <v>1100498.5499999998</v>
      </c>
      <c r="G66" s="78">
        <f t="shared" ref="G66:O66" si="53">G70</f>
        <v>890576.7</v>
      </c>
      <c r="H66" s="78">
        <f t="shared" si="53"/>
        <v>190665.7</v>
      </c>
      <c r="I66" s="78">
        <f t="shared" si="53"/>
        <v>19256.150000000001</v>
      </c>
      <c r="J66" s="78">
        <f t="shared" si="53"/>
        <v>247608.1</v>
      </c>
      <c r="K66" s="5">
        <f t="shared" ref="K66:K68" si="54">J66/F66*100</f>
        <v>22.499629826863472</v>
      </c>
      <c r="L66" s="78">
        <f t="shared" ref="L66:L68" si="55">M66+N66+O66</f>
        <v>344220.47</v>
      </c>
      <c r="M66" s="78">
        <f t="shared" si="53"/>
        <v>274050.82</v>
      </c>
      <c r="N66" s="78">
        <f t="shared" si="53"/>
        <v>55409.1</v>
      </c>
      <c r="O66" s="78">
        <f t="shared" si="53"/>
        <v>14760.55</v>
      </c>
      <c r="P66" s="19">
        <f t="shared" ref="P66:P68" si="56">L66/F66*100</f>
        <v>31.278593688287913</v>
      </c>
      <c r="Q66" s="92"/>
    </row>
    <row r="67" spans="1:17" ht="60" x14ac:dyDescent="0.25">
      <c r="A67" s="29" t="s">
        <v>74</v>
      </c>
      <c r="B67" s="37"/>
      <c r="C67" s="37"/>
      <c r="D67" s="37"/>
      <c r="E67" s="37"/>
      <c r="F67" s="77">
        <f t="shared" si="52"/>
        <v>1100498.5499999998</v>
      </c>
      <c r="G67" s="79">
        <v>890576.7</v>
      </c>
      <c r="H67" s="79">
        <v>190665.7</v>
      </c>
      <c r="I67" s="79">
        <v>19256.150000000001</v>
      </c>
      <c r="J67" s="79">
        <v>247608.1</v>
      </c>
      <c r="K67" s="1">
        <f t="shared" si="54"/>
        <v>22.499629826863472</v>
      </c>
      <c r="L67" s="79">
        <f t="shared" si="55"/>
        <v>344220.47</v>
      </c>
      <c r="M67" s="79">
        <v>274050.82</v>
      </c>
      <c r="N67" s="79">
        <v>55409.1</v>
      </c>
      <c r="O67" s="79">
        <v>14760.55</v>
      </c>
      <c r="P67" s="3">
        <f t="shared" si="56"/>
        <v>31.278593688287913</v>
      </c>
      <c r="Q67" s="92"/>
    </row>
    <row r="68" spans="1:17" ht="75" x14ac:dyDescent="0.25">
      <c r="A68" s="30" t="s">
        <v>132</v>
      </c>
      <c r="B68" s="37"/>
      <c r="C68" s="37"/>
      <c r="D68" s="37"/>
      <c r="E68" s="37"/>
      <c r="F68" s="77">
        <f t="shared" si="52"/>
        <v>1100498.5499999998</v>
      </c>
      <c r="G68" s="79">
        <v>890576.7</v>
      </c>
      <c r="H68" s="79">
        <v>190665.7</v>
      </c>
      <c r="I68" s="79">
        <v>19256.150000000001</v>
      </c>
      <c r="J68" s="79">
        <v>247608.1</v>
      </c>
      <c r="K68" s="1">
        <f t="shared" si="54"/>
        <v>22.499629826863472</v>
      </c>
      <c r="L68" s="79">
        <f t="shared" si="55"/>
        <v>344220.47</v>
      </c>
      <c r="M68" s="79">
        <v>274050.82</v>
      </c>
      <c r="N68" s="79">
        <v>55409.1</v>
      </c>
      <c r="O68" s="79">
        <v>14760.55</v>
      </c>
      <c r="P68" s="3">
        <f t="shared" si="56"/>
        <v>31.278593688287913</v>
      </c>
      <c r="Q68" s="92"/>
    </row>
    <row r="69" spans="1:17" ht="45" x14ac:dyDescent="0.25">
      <c r="A69" s="20" t="s">
        <v>133</v>
      </c>
      <c r="B69" s="37"/>
      <c r="C69" s="37"/>
      <c r="D69" s="37"/>
      <c r="E69" s="37"/>
      <c r="F69" s="80"/>
      <c r="G69" s="80"/>
      <c r="H69" s="79"/>
      <c r="I69" s="78"/>
      <c r="J69" s="79"/>
      <c r="K69" s="5"/>
      <c r="L69" s="79"/>
      <c r="M69" s="78"/>
      <c r="N69" s="79"/>
      <c r="O69" s="79"/>
      <c r="P69" s="1"/>
      <c r="Q69" s="92"/>
    </row>
    <row r="70" spans="1:17" ht="45" x14ac:dyDescent="0.25">
      <c r="A70" s="4" t="s">
        <v>134</v>
      </c>
      <c r="B70" s="37"/>
      <c r="C70" s="37"/>
      <c r="D70" s="37"/>
      <c r="E70" s="37"/>
      <c r="F70" s="77">
        <f t="shared" ref="F70:F71" si="57">G70+H70+I70</f>
        <v>1100498.5499999998</v>
      </c>
      <c r="G70" s="77">
        <v>890576.7</v>
      </c>
      <c r="H70" s="79">
        <v>190665.7</v>
      </c>
      <c r="I70" s="79">
        <v>19256.150000000001</v>
      </c>
      <c r="J70" s="79">
        <v>247608.1</v>
      </c>
      <c r="K70" s="1">
        <f t="shared" ref="K70:K71" si="58">J70/F70*100</f>
        <v>22.499629826863472</v>
      </c>
      <c r="L70" s="79">
        <f t="shared" ref="L70:L71" si="59">M70+N70+O70</f>
        <v>344220.47</v>
      </c>
      <c r="M70" s="79">
        <v>274050.82</v>
      </c>
      <c r="N70" s="79">
        <v>55409.1</v>
      </c>
      <c r="O70" s="79">
        <v>14760.55</v>
      </c>
      <c r="P70" s="3">
        <f t="shared" ref="P70:P71" si="60">L70/F70*100</f>
        <v>31.278593688287913</v>
      </c>
      <c r="Q70" s="92"/>
    </row>
    <row r="71" spans="1:17" ht="15.75" x14ac:dyDescent="0.25">
      <c r="A71" s="28" t="s">
        <v>135</v>
      </c>
      <c r="B71" s="36"/>
      <c r="C71" s="36"/>
      <c r="D71" s="36"/>
      <c r="E71" s="36"/>
      <c r="F71" s="82">
        <f t="shared" si="57"/>
        <v>645308.19999999995</v>
      </c>
      <c r="G71" s="78">
        <f t="shared" ref="G71:O71" si="61">G74+G79</f>
        <v>366557</v>
      </c>
      <c r="H71" s="78">
        <f t="shared" si="61"/>
        <v>278751.2</v>
      </c>
      <c r="I71" s="78">
        <f t="shared" si="61"/>
        <v>0</v>
      </c>
      <c r="J71" s="78">
        <f t="shared" si="61"/>
        <v>493951.68100000004</v>
      </c>
      <c r="K71" s="5">
        <f t="shared" si="58"/>
        <v>76.545080474725111</v>
      </c>
      <c r="L71" s="78">
        <f t="shared" si="59"/>
        <v>492598.2</v>
      </c>
      <c r="M71" s="78">
        <f t="shared" si="61"/>
        <v>278040</v>
      </c>
      <c r="N71" s="78">
        <f t="shared" si="61"/>
        <v>214558.2</v>
      </c>
      <c r="O71" s="78">
        <f t="shared" si="61"/>
        <v>0</v>
      </c>
      <c r="P71" s="19">
        <f t="shared" si="60"/>
        <v>76.335338680029167</v>
      </c>
      <c r="Q71" s="36"/>
    </row>
    <row r="72" spans="1:17" ht="15.75" x14ac:dyDescent="0.25">
      <c r="A72" s="4" t="s">
        <v>136</v>
      </c>
      <c r="B72" s="36"/>
      <c r="C72" s="36"/>
      <c r="D72" s="36"/>
      <c r="E72" s="36"/>
      <c r="F72" s="77"/>
      <c r="G72" s="78"/>
      <c r="H72" s="78"/>
      <c r="I72" s="78"/>
      <c r="J72" s="78"/>
      <c r="K72" s="5"/>
      <c r="L72" s="78"/>
      <c r="M72" s="78"/>
      <c r="N72" s="78"/>
      <c r="O72" s="78"/>
      <c r="P72" s="5"/>
      <c r="Q72" s="47"/>
    </row>
    <row r="73" spans="1:17" ht="15.75" x14ac:dyDescent="0.25">
      <c r="A73" s="23" t="s">
        <v>30</v>
      </c>
      <c r="B73" s="36"/>
      <c r="C73" s="36"/>
      <c r="D73" s="36"/>
      <c r="E73" s="36"/>
      <c r="F73" s="77">
        <f t="shared" ref="F73:F83" si="62">G73+H73+I73</f>
        <v>645308.19999999995</v>
      </c>
      <c r="G73" s="79">
        <v>366557</v>
      </c>
      <c r="H73" s="79">
        <v>278751.2</v>
      </c>
      <c r="I73" s="79">
        <v>0</v>
      </c>
      <c r="J73" s="79">
        <v>493951.68100000004</v>
      </c>
      <c r="K73" s="1">
        <f t="shared" ref="K73:K80" si="63">J73/F73*100</f>
        <v>76.545080474725111</v>
      </c>
      <c r="L73" s="79">
        <f t="shared" ref="L73:L80" si="64">M73+N73+O73</f>
        <v>492598.2</v>
      </c>
      <c r="M73" s="79">
        <v>278040</v>
      </c>
      <c r="N73" s="79">
        <v>214558.2</v>
      </c>
      <c r="O73" s="79">
        <v>0</v>
      </c>
      <c r="P73" s="3">
        <f t="shared" ref="P73:P79" si="65">L73/F73*100</f>
        <v>76.335338680029167</v>
      </c>
      <c r="Q73" s="47"/>
    </row>
    <row r="74" spans="1:17" ht="30" x14ac:dyDescent="0.25">
      <c r="A74" s="27" t="s">
        <v>137</v>
      </c>
      <c r="B74" s="36"/>
      <c r="C74" s="36"/>
      <c r="D74" s="36"/>
      <c r="E74" s="36"/>
      <c r="F74" s="77">
        <f t="shared" si="62"/>
        <v>582268.19999999995</v>
      </c>
      <c r="G74" s="79">
        <v>363517</v>
      </c>
      <c r="H74" s="79">
        <v>218751.2</v>
      </c>
      <c r="I74" s="79">
        <v>0</v>
      </c>
      <c r="J74" s="79">
        <v>443117.92200000002</v>
      </c>
      <c r="K74" s="1">
        <f t="shared" si="63"/>
        <v>76.10203030150025</v>
      </c>
      <c r="L74" s="79">
        <f t="shared" si="64"/>
        <v>443200.2</v>
      </c>
      <c r="M74" s="79">
        <v>275000</v>
      </c>
      <c r="N74" s="79">
        <v>168200.2</v>
      </c>
      <c r="O74" s="79">
        <v>0</v>
      </c>
      <c r="P74" s="3">
        <f t="shared" si="65"/>
        <v>76.116160903171433</v>
      </c>
      <c r="Q74" s="47"/>
    </row>
    <row r="75" spans="1:17" ht="60" x14ac:dyDescent="0.25">
      <c r="A75" s="26" t="s">
        <v>138</v>
      </c>
      <c r="B75" s="36"/>
      <c r="C75" s="36"/>
      <c r="D75" s="36"/>
      <c r="E75" s="36"/>
      <c r="F75" s="77">
        <f t="shared" si="62"/>
        <v>50000</v>
      </c>
      <c r="G75" s="79">
        <f t="shared" ref="G75:O75" si="66">G76</f>
        <v>0</v>
      </c>
      <c r="H75" s="79">
        <f t="shared" si="66"/>
        <v>50000</v>
      </c>
      <c r="I75" s="79">
        <f t="shared" si="66"/>
        <v>0</v>
      </c>
      <c r="J75" s="79">
        <f t="shared" si="66"/>
        <v>0</v>
      </c>
      <c r="K75" s="1">
        <f t="shared" si="63"/>
        <v>0</v>
      </c>
      <c r="L75" s="79">
        <f t="shared" si="64"/>
        <v>0</v>
      </c>
      <c r="M75" s="79">
        <f t="shared" si="66"/>
        <v>0</v>
      </c>
      <c r="N75" s="79">
        <f t="shared" si="66"/>
        <v>0</v>
      </c>
      <c r="O75" s="79">
        <f t="shared" si="66"/>
        <v>0</v>
      </c>
      <c r="P75" s="3">
        <f t="shared" si="65"/>
        <v>0</v>
      </c>
      <c r="Q75" s="47"/>
    </row>
    <row r="76" spans="1:17" ht="240" customHeight="1" x14ac:dyDescent="0.25">
      <c r="A76" s="31" t="s">
        <v>139</v>
      </c>
      <c r="B76" s="37"/>
      <c r="C76" s="37"/>
      <c r="D76" s="60"/>
      <c r="E76" s="61"/>
      <c r="F76" s="77">
        <f t="shared" si="62"/>
        <v>50000</v>
      </c>
      <c r="G76" s="77"/>
      <c r="H76" s="79">
        <v>50000</v>
      </c>
      <c r="I76" s="79"/>
      <c r="J76" s="79">
        <v>0</v>
      </c>
      <c r="K76" s="1">
        <f t="shared" si="63"/>
        <v>0</v>
      </c>
      <c r="L76" s="79">
        <f t="shared" si="64"/>
        <v>0</v>
      </c>
      <c r="M76" s="79"/>
      <c r="N76" s="79">
        <v>0</v>
      </c>
      <c r="O76" s="79"/>
      <c r="P76" s="3">
        <f t="shared" si="65"/>
        <v>0</v>
      </c>
      <c r="Q76" s="37" t="s">
        <v>140</v>
      </c>
    </row>
    <row r="77" spans="1:17" ht="90" x14ac:dyDescent="0.25">
      <c r="A77" s="26" t="s">
        <v>141</v>
      </c>
      <c r="B77" s="37"/>
      <c r="C77" s="37"/>
      <c r="D77" s="60"/>
      <c r="E77" s="61"/>
      <c r="F77" s="77">
        <f t="shared" si="62"/>
        <v>532268.19999999995</v>
      </c>
      <c r="G77" s="77">
        <f t="shared" ref="G77:O77" si="67">G78</f>
        <v>363517</v>
      </c>
      <c r="H77" s="79">
        <f t="shared" si="67"/>
        <v>168751.2</v>
      </c>
      <c r="I77" s="79">
        <f t="shared" si="67"/>
        <v>0</v>
      </c>
      <c r="J77" s="79">
        <f t="shared" si="67"/>
        <v>443117.92200000002</v>
      </c>
      <c r="K77" s="1">
        <f t="shared" si="63"/>
        <v>83.250872774289363</v>
      </c>
      <c r="L77" s="79">
        <f t="shared" si="64"/>
        <v>443200.2</v>
      </c>
      <c r="M77" s="79">
        <f t="shared" si="67"/>
        <v>275000</v>
      </c>
      <c r="N77" s="79">
        <f t="shared" si="67"/>
        <v>168200.2</v>
      </c>
      <c r="O77" s="79">
        <f t="shared" si="67"/>
        <v>0</v>
      </c>
      <c r="P77" s="3">
        <f t="shared" si="65"/>
        <v>83.266330770840725</v>
      </c>
      <c r="Q77" s="37"/>
    </row>
    <row r="78" spans="1:17" ht="90.75" customHeight="1" x14ac:dyDescent="0.25">
      <c r="A78" s="4" t="s">
        <v>142</v>
      </c>
      <c r="B78" s="37" t="s">
        <v>143</v>
      </c>
      <c r="C78" s="37" t="s">
        <v>144</v>
      </c>
      <c r="D78" s="60" t="s">
        <v>145</v>
      </c>
      <c r="E78" s="62" t="s">
        <v>146</v>
      </c>
      <c r="F78" s="77">
        <f t="shared" si="62"/>
        <v>532268.19999999995</v>
      </c>
      <c r="G78" s="77">
        <v>363517</v>
      </c>
      <c r="H78" s="79">
        <v>168751.2</v>
      </c>
      <c r="I78" s="79"/>
      <c r="J78" s="83">
        <v>443117.92200000002</v>
      </c>
      <c r="K78" s="1">
        <f t="shared" si="63"/>
        <v>83.250872774289363</v>
      </c>
      <c r="L78" s="79">
        <f t="shared" si="64"/>
        <v>443200.2</v>
      </c>
      <c r="M78" s="79">
        <v>275000</v>
      </c>
      <c r="N78" s="79">
        <v>168200.2</v>
      </c>
      <c r="O78" s="79"/>
      <c r="P78" s="3">
        <f t="shared" si="65"/>
        <v>83.266330770840725</v>
      </c>
      <c r="Q78" s="37" t="s">
        <v>147</v>
      </c>
    </row>
    <row r="79" spans="1:17" ht="90" x14ac:dyDescent="0.25">
      <c r="A79" s="27" t="s">
        <v>65</v>
      </c>
      <c r="B79" s="36"/>
      <c r="C79" s="36"/>
      <c r="D79" s="36"/>
      <c r="E79" s="36"/>
      <c r="F79" s="77">
        <f t="shared" si="62"/>
        <v>63040</v>
      </c>
      <c r="G79" s="79">
        <f t="shared" ref="G79:O79" si="68">G82</f>
        <v>3040</v>
      </c>
      <c r="H79" s="79">
        <f t="shared" si="68"/>
        <v>60000</v>
      </c>
      <c r="I79" s="79">
        <f t="shared" si="68"/>
        <v>0</v>
      </c>
      <c r="J79" s="79">
        <f t="shared" si="68"/>
        <v>50833.758999999998</v>
      </c>
      <c r="K79" s="1">
        <f t="shared" si="63"/>
        <v>80.637308058375638</v>
      </c>
      <c r="L79" s="79">
        <f t="shared" si="64"/>
        <v>49398</v>
      </c>
      <c r="M79" s="79">
        <f t="shared" si="68"/>
        <v>3040</v>
      </c>
      <c r="N79" s="79">
        <f t="shared" si="68"/>
        <v>46358</v>
      </c>
      <c r="O79" s="79">
        <f t="shared" si="68"/>
        <v>0</v>
      </c>
      <c r="P79" s="3">
        <f t="shared" si="65"/>
        <v>78.359771573604064</v>
      </c>
      <c r="Q79" s="36"/>
    </row>
    <row r="80" spans="1:17" ht="45" x14ac:dyDescent="0.25">
      <c r="A80" s="26" t="s">
        <v>148</v>
      </c>
      <c r="B80" s="36"/>
      <c r="C80" s="36"/>
      <c r="D80" s="36"/>
      <c r="E80" s="36"/>
      <c r="F80" s="77">
        <f t="shared" si="62"/>
        <v>63040</v>
      </c>
      <c r="G80" s="79">
        <v>3040</v>
      </c>
      <c r="H80" s="79">
        <v>60000</v>
      </c>
      <c r="I80" s="79">
        <v>0</v>
      </c>
      <c r="J80" s="79">
        <v>50833.758999999998</v>
      </c>
      <c r="K80" s="1">
        <f t="shared" si="63"/>
        <v>80.637308058375638</v>
      </c>
      <c r="L80" s="79">
        <f t="shared" si="64"/>
        <v>49398</v>
      </c>
      <c r="M80" s="79">
        <v>3040</v>
      </c>
      <c r="N80" s="79">
        <v>46358</v>
      </c>
      <c r="O80" s="79">
        <v>0</v>
      </c>
      <c r="P80" s="3">
        <v>78.359771573604064</v>
      </c>
      <c r="Q80" s="36"/>
    </row>
    <row r="81" spans="1:17" ht="30" x14ac:dyDescent="0.25">
      <c r="A81" s="20" t="s">
        <v>149</v>
      </c>
      <c r="B81" s="36"/>
      <c r="C81" s="36"/>
      <c r="D81" s="36"/>
      <c r="E81" s="36"/>
      <c r="F81" s="80"/>
      <c r="G81" s="80"/>
      <c r="H81" s="84"/>
      <c r="I81" s="84"/>
      <c r="J81" s="84"/>
      <c r="K81" s="2"/>
      <c r="L81" s="79"/>
      <c r="M81" s="84"/>
      <c r="N81" s="84"/>
      <c r="O81" s="84"/>
      <c r="P81" s="2"/>
      <c r="Q81" s="36"/>
    </row>
    <row r="82" spans="1:17" ht="112.5" customHeight="1" x14ac:dyDescent="0.25">
      <c r="A82" s="4" t="s">
        <v>150</v>
      </c>
      <c r="B82" s="37" t="s">
        <v>151</v>
      </c>
      <c r="C82" s="103" t="s">
        <v>152</v>
      </c>
      <c r="D82" s="104"/>
      <c r="E82" s="37"/>
      <c r="F82" s="77">
        <f t="shared" si="62"/>
        <v>63040</v>
      </c>
      <c r="G82" s="77">
        <v>3040</v>
      </c>
      <c r="H82" s="79">
        <v>60000</v>
      </c>
      <c r="I82" s="79">
        <v>0</v>
      </c>
      <c r="J82" s="79">
        <v>50833.758999999998</v>
      </c>
      <c r="K82" s="1">
        <f t="shared" ref="K82:K83" si="69">J82/F82*100</f>
        <v>80.637308058375638</v>
      </c>
      <c r="L82" s="79">
        <f t="shared" ref="L82:L83" si="70">M82+N82+O82</f>
        <v>49398</v>
      </c>
      <c r="M82" s="79">
        <v>3040</v>
      </c>
      <c r="N82" s="79">
        <v>46358</v>
      </c>
      <c r="O82" s="79">
        <v>0</v>
      </c>
      <c r="P82" s="3">
        <v>78.359771573604064</v>
      </c>
      <c r="Q82" s="37" t="s">
        <v>153</v>
      </c>
    </row>
    <row r="83" spans="1:17" ht="15.75" x14ac:dyDescent="0.25">
      <c r="A83" s="28" t="s">
        <v>154</v>
      </c>
      <c r="B83" s="36"/>
      <c r="C83" s="37"/>
      <c r="D83" s="36"/>
      <c r="E83" s="36"/>
      <c r="F83" s="82">
        <f t="shared" si="62"/>
        <v>434275.4</v>
      </c>
      <c r="G83" s="78">
        <f t="shared" ref="G83:O83" si="71">G85</f>
        <v>0</v>
      </c>
      <c r="H83" s="78">
        <f t="shared" si="71"/>
        <v>427221</v>
      </c>
      <c r="I83" s="78">
        <f t="shared" si="71"/>
        <v>7054.4</v>
      </c>
      <c r="J83" s="78">
        <f t="shared" si="71"/>
        <v>302718.7</v>
      </c>
      <c r="K83" s="5">
        <f t="shared" si="69"/>
        <v>69.706619347998995</v>
      </c>
      <c r="L83" s="78">
        <f t="shared" si="70"/>
        <v>271735.5</v>
      </c>
      <c r="M83" s="78">
        <f t="shared" si="71"/>
        <v>0</v>
      </c>
      <c r="N83" s="78">
        <f t="shared" si="71"/>
        <v>264681.09999999998</v>
      </c>
      <c r="O83" s="78">
        <f t="shared" si="71"/>
        <v>7054.4</v>
      </c>
      <c r="P83" s="19">
        <v>62.572160430915488</v>
      </c>
      <c r="Q83" s="36"/>
    </row>
    <row r="84" spans="1:17" ht="15.75" x14ac:dyDescent="0.25">
      <c r="A84" s="4" t="s">
        <v>20</v>
      </c>
      <c r="B84" s="36"/>
      <c r="C84" s="37"/>
      <c r="D84" s="36"/>
      <c r="E84" s="36"/>
      <c r="F84" s="77"/>
      <c r="G84" s="77"/>
      <c r="H84" s="79"/>
      <c r="I84" s="78"/>
      <c r="J84" s="79"/>
      <c r="K84" s="5"/>
      <c r="L84" s="91"/>
      <c r="M84" s="78"/>
      <c r="N84" s="79"/>
      <c r="O84" s="79"/>
      <c r="P84" s="1"/>
      <c r="Q84" s="47"/>
    </row>
    <row r="85" spans="1:17" ht="45" x14ac:dyDescent="0.25">
      <c r="A85" s="24" t="s">
        <v>155</v>
      </c>
      <c r="B85" s="36"/>
      <c r="C85" s="36"/>
      <c r="D85" s="36"/>
      <c r="E85" s="36"/>
      <c r="F85" s="77">
        <f t="shared" ref="F85:F86" si="72">G85+H85+I85</f>
        <v>434275.4</v>
      </c>
      <c r="G85" s="79">
        <v>0</v>
      </c>
      <c r="H85" s="79">
        <f t="shared" ref="H85:O85" si="73">H88+H89+H90+H91+H92+H94+H96</f>
        <v>427221</v>
      </c>
      <c r="I85" s="79">
        <f t="shared" si="73"/>
        <v>7054.4</v>
      </c>
      <c r="J85" s="79">
        <f t="shared" si="73"/>
        <v>302718.7</v>
      </c>
      <c r="K85" s="1">
        <f t="shared" ref="K85:K86" si="74">J85/F85*100</f>
        <v>69.706619347998995</v>
      </c>
      <c r="L85" s="79">
        <f t="shared" ref="L85:L86" si="75">M85+N85+O85</f>
        <v>271735.5</v>
      </c>
      <c r="M85" s="79">
        <f t="shared" si="73"/>
        <v>0</v>
      </c>
      <c r="N85" s="79">
        <f t="shared" si="73"/>
        <v>264681.09999999998</v>
      </c>
      <c r="O85" s="79">
        <f t="shared" si="73"/>
        <v>7054.4</v>
      </c>
      <c r="P85" s="3">
        <f t="shared" ref="P85:P86" si="76">L85/F85*100</f>
        <v>62.572160430915488</v>
      </c>
      <c r="Q85" s="47"/>
    </row>
    <row r="86" spans="1:17" ht="30" x14ac:dyDescent="0.25">
      <c r="A86" s="25" t="s">
        <v>156</v>
      </c>
      <c r="B86" s="36"/>
      <c r="C86" s="36"/>
      <c r="D86" s="36"/>
      <c r="E86" s="36"/>
      <c r="F86" s="77">
        <f t="shared" si="72"/>
        <v>434275.4</v>
      </c>
      <c r="G86" s="79">
        <v>0</v>
      </c>
      <c r="H86" s="79">
        <v>427221</v>
      </c>
      <c r="I86" s="79">
        <v>7054.4</v>
      </c>
      <c r="J86" s="79">
        <v>302718.7</v>
      </c>
      <c r="K86" s="1">
        <f t="shared" si="74"/>
        <v>69.706619347998995</v>
      </c>
      <c r="L86" s="79">
        <f t="shared" si="75"/>
        <v>271735.5</v>
      </c>
      <c r="M86" s="79">
        <v>0</v>
      </c>
      <c r="N86" s="79">
        <v>264681.09999999998</v>
      </c>
      <c r="O86" s="79">
        <v>7054.4</v>
      </c>
      <c r="P86" s="3">
        <f t="shared" si="76"/>
        <v>62.572160430915488</v>
      </c>
      <c r="Q86" s="47"/>
    </row>
    <row r="87" spans="1:17" ht="30" x14ac:dyDescent="0.25">
      <c r="A87" s="20" t="s">
        <v>157</v>
      </c>
      <c r="B87" s="36"/>
      <c r="C87" s="36"/>
      <c r="D87" s="36"/>
      <c r="E87" s="36"/>
      <c r="F87" s="80"/>
      <c r="G87" s="80"/>
      <c r="H87" s="79"/>
      <c r="I87" s="78"/>
      <c r="J87" s="77"/>
      <c r="K87" s="5"/>
      <c r="L87" s="79"/>
      <c r="M87" s="78"/>
      <c r="N87" s="79"/>
      <c r="O87" s="79"/>
      <c r="P87" s="1"/>
      <c r="Q87" s="47"/>
    </row>
    <row r="88" spans="1:17" ht="101.25" customHeight="1" x14ac:dyDescent="0.25">
      <c r="A88" s="4" t="s">
        <v>158</v>
      </c>
      <c r="B88" s="37" t="s">
        <v>159</v>
      </c>
      <c r="C88" s="37" t="s">
        <v>160</v>
      </c>
      <c r="D88" s="37" t="s">
        <v>161</v>
      </c>
      <c r="E88" s="63">
        <v>42277</v>
      </c>
      <c r="F88" s="77">
        <f t="shared" ref="F88:F94" si="77">G88+H88+I88</f>
        <v>138200</v>
      </c>
      <c r="G88" s="77"/>
      <c r="H88" s="79">
        <v>138200</v>
      </c>
      <c r="I88" s="79"/>
      <c r="J88" s="79">
        <v>138200</v>
      </c>
      <c r="K88" s="1">
        <f t="shared" ref="K88:K94" si="78">J88/F88*100</f>
        <v>100</v>
      </c>
      <c r="L88" s="79">
        <f t="shared" ref="L88:L92" si="79">M88+N88+O88</f>
        <v>110000</v>
      </c>
      <c r="M88" s="79"/>
      <c r="N88" s="79">
        <v>110000</v>
      </c>
      <c r="O88" s="79"/>
      <c r="P88" s="3">
        <f t="shared" ref="P88:P94" si="80">L88/F88*100</f>
        <v>79.594790159189571</v>
      </c>
      <c r="Q88" s="37" t="s">
        <v>162</v>
      </c>
    </row>
    <row r="89" spans="1:17" ht="124.5" customHeight="1" x14ac:dyDescent="0.25">
      <c r="A89" s="4" t="s">
        <v>164</v>
      </c>
      <c r="B89" s="37" t="s">
        <v>165</v>
      </c>
      <c r="C89" s="37" t="s">
        <v>166</v>
      </c>
      <c r="D89" s="37" t="s">
        <v>167</v>
      </c>
      <c r="E89" s="63">
        <v>42551</v>
      </c>
      <c r="F89" s="77">
        <f t="shared" si="77"/>
        <v>100371.7</v>
      </c>
      <c r="G89" s="77"/>
      <c r="H89" s="79">
        <v>100371.7</v>
      </c>
      <c r="I89" s="79"/>
      <c r="J89" s="79">
        <v>97584.7</v>
      </c>
      <c r="K89" s="1">
        <f t="shared" si="78"/>
        <v>97.223320916154648</v>
      </c>
      <c r="L89" s="79">
        <f t="shared" si="79"/>
        <v>94824.4</v>
      </c>
      <c r="M89" s="79"/>
      <c r="N89" s="79">
        <v>94824.4</v>
      </c>
      <c r="O89" s="79"/>
      <c r="P89" s="3">
        <f t="shared" si="80"/>
        <v>94.47324295593279</v>
      </c>
      <c r="Q89" s="37" t="s">
        <v>168</v>
      </c>
    </row>
    <row r="90" spans="1:17" ht="84" x14ac:dyDescent="0.25">
      <c r="A90" s="4" t="s">
        <v>169</v>
      </c>
      <c r="B90" s="37"/>
      <c r="C90" s="64" t="s">
        <v>170</v>
      </c>
      <c r="D90" s="64" t="s">
        <v>171</v>
      </c>
      <c r="E90" s="65">
        <v>42064</v>
      </c>
      <c r="F90" s="77">
        <f t="shared" si="77"/>
        <v>9687.4</v>
      </c>
      <c r="G90" s="77"/>
      <c r="H90" s="79">
        <v>9687.4</v>
      </c>
      <c r="I90" s="79"/>
      <c r="J90" s="79">
        <v>9687.4</v>
      </c>
      <c r="K90" s="1">
        <f t="shared" si="78"/>
        <v>100</v>
      </c>
      <c r="L90" s="79">
        <f t="shared" si="79"/>
        <v>9687.4</v>
      </c>
      <c r="M90" s="79"/>
      <c r="N90" s="79">
        <v>9687.4</v>
      </c>
      <c r="O90" s="79"/>
      <c r="P90" s="3">
        <f t="shared" si="80"/>
        <v>100</v>
      </c>
      <c r="Q90" s="37"/>
    </row>
    <row r="91" spans="1:17" ht="84" x14ac:dyDescent="0.25">
      <c r="A91" s="4" t="s">
        <v>172</v>
      </c>
      <c r="B91" s="37" t="s">
        <v>173</v>
      </c>
      <c r="C91" s="37" t="s">
        <v>174</v>
      </c>
      <c r="D91" s="37" t="s">
        <v>175</v>
      </c>
      <c r="E91" s="66" t="s">
        <v>176</v>
      </c>
      <c r="F91" s="77">
        <f t="shared" si="77"/>
        <v>153486.9</v>
      </c>
      <c r="G91" s="77"/>
      <c r="H91" s="79">
        <v>153486.9</v>
      </c>
      <c r="I91" s="79"/>
      <c r="J91" s="79">
        <v>40169.300000000003</v>
      </c>
      <c r="K91" s="1">
        <f t="shared" si="78"/>
        <v>26.171158580960331</v>
      </c>
      <c r="L91" s="79">
        <f t="shared" si="79"/>
        <v>40169.300000000003</v>
      </c>
      <c r="M91" s="79"/>
      <c r="N91" s="79">
        <v>40169.300000000003</v>
      </c>
      <c r="O91" s="79"/>
      <c r="P91" s="3">
        <f t="shared" si="80"/>
        <v>26.171158580960331</v>
      </c>
      <c r="Q91" s="37" t="s">
        <v>177</v>
      </c>
    </row>
    <row r="92" spans="1:17" ht="96" x14ac:dyDescent="0.25">
      <c r="A92" s="4" t="s">
        <v>178</v>
      </c>
      <c r="B92" s="37" t="s">
        <v>163</v>
      </c>
      <c r="C92" s="37"/>
      <c r="D92" s="37"/>
      <c r="E92" s="66" t="s">
        <v>179</v>
      </c>
      <c r="F92" s="77">
        <f t="shared" si="77"/>
        <v>10175</v>
      </c>
      <c r="G92" s="77"/>
      <c r="H92" s="79">
        <v>10175</v>
      </c>
      <c r="I92" s="79"/>
      <c r="J92" s="79">
        <v>0</v>
      </c>
      <c r="K92" s="1">
        <f t="shared" si="78"/>
        <v>0</v>
      </c>
      <c r="L92" s="79">
        <f t="shared" si="79"/>
        <v>0</v>
      </c>
      <c r="M92" s="79"/>
      <c r="N92" s="79">
        <v>0</v>
      </c>
      <c r="O92" s="79"/>
      <c r="P92" s="3">
        <f t="shared" si="80"/>
        <v>0</v>
      </c>
      <c r="Q92" s="37" t="s">
        <v>180</v>
      </c>
    </row>
    <row r="93" spans="1:17" x14ac:dyDescent="0.25">
      <c r="A93" s="6" t="s">
        <v>41</v>
      </c>
      <c r="B93" s="37"/>
      <c r="C93" s="37"/>
      <c r="D93" s="37"/>
      <c r="E93" s="66"/>
      <c r="F93" s="77"/>
      <c r="G93" s="77"/>
      <c r="H93" s="79"/>
      <c r="I93" s="79"/>
      <c r="J93" s="79"/>
      <c r="K93" s="1" t="e">
        <f t="shared" si="78"/>
        <v>#DIV/0!</v>
      </c>
      <c r="L93" s="79"/>
      <c r="M93" s="79"/>
      <c r="N93" s="79"/>
      <c r="O93" s="79"/>
      <c r="P93" s="3"/>
      <c r="Q93" s="37"/>
    </row>
    <row r="94" spans="1:17" ht="135.75" customHeight="1" x14ac:dyDescent="0.25">
      <c r="A94" s="4" t="s">
        <v>181</v>
      </c>
      <c r="B94" s="37" t="s">
        <v>127</v>
      </c>
      <c r="C94" s="37" t="s">
        <v>182</v>
      </c>
      <c r="D94" s="37" t="s">
        <v>183</v>
      </c>
      <c r="E94" s="66" t="s">
        <v>64</v>
      </c>
      <c r="F94" s="77">
        <f t="shared" si="77"/>
        <v>11568</v>
      </c>
      <c r="G94" s="77"/>
      <c r="H94" s="79">
        <v>10000</v>
      </c>
      <c r="I94" s="79">
        <v>1568</v>
      </c>
      <c r="J94" s="79">
        <v>11568</v>
      </c>
      <c r="K94" s="1">
        <f t="shared" si="78"/>
        <v>100</v>
      </c>
      <c r="L94" s="79">
        <f t="shared" ref="L94:L96" si="81">M94+N94+O94</f>
        <v>11568</v>
      </c>
      <c r="M94" s="79"/>
      <c r="N94" s="79">
        <v>10000</v>
      </c>
      <c r="O94" s="79">
        <v>1568</v>
      </c>
      <c r="P94" s="3">
        <f t="shared" si="80"/>
        <v>100</v>
      </c>
      <c r="Q94" s="37" t="s">
        <v>184</v>
      </c>
    </row>
    <row r="95" spans="1:17" x14ac:dyDescent="0.25">
      <c r="A95" s="6" t="s">
        <v>43</v>
      </c>
      <c r="B95" s="37"/>
      <c r="C95" s="37"/>
      <c r="D95" s="37"/>
      <c r="E95" s="66"/>
      <c r="F95" s="77"/>
      <c r="G95" s="77"/>
      <c r="H95" s="79"/>
      <c r="I95" s="79"/>
      <c r="J95" s="79"/>
      <c r="K95" s="1"/>
      <c r="L95" s="79"/>
      <c r="M95" s="79"/>
      <c r="N95" s="79"/>
      <c r="O95" s="79"/>
      <c r="P95" s="3"/>
      <c r="Q95" s="37"/>
    </row>
    <row r="96" spans="1:17" ht="171.75" customHeight="1" x14ac:dyDescent="0.25">
      <c r="A96" s="4" t="s">
        <v>185</v>
      </c>
      <c r="B96" s="37" t="s">
        <v>127</v>
      </c>
      <c r="C96" s="64" t="s">
        <v>186</v>
      </c>
      <c r="D96" s="37" t="s">
        <v>187</v>
      </c>
      <c r="E96" s="66" t="s">
        <v>64</v>
      </c>
      <c r="F96" s="77">
        <f t="shared" ref="F96:F97" si="82">G96+H96+I96</f>
        <v>10786.4</v>
      </c>
      <c r="G96" s="77"/>
      <c r="H96" s="79">
        <v>5300</v>
      </c>
      <c r="I96" s="79">
        <v>5486.4</v>
      </c>
      <c r="J96" s="79">
        <v>5509.3</v>
      </c>
      <c r="K96" s="1">
        <f t="shared" ref="K96:K100" si="83">J96/F96*100</f>
        <v>51.076355410516946</v>
      </c>
      <c r="L96" s="79">
        <f t="shared" si="81"/>
        <v>5486.4</v>
      </c>
      <c r="M96" s="79"/>
      <c r="N96" s="79">
        <v>0</v>
      </c>
      <c r="O96" s="79">
        <v>5486.4</v>
      </c>
      <c r="P96" s="3">
        <f t="shared" ref="P96:P97" si="84">L96/F96*100</f>
        <v>50.86405102721946</v>
      </c>
      <c r="Q96" s="37" t="s">
        <v>188</v>
      </c>
    </row>
    <row r="97" spans="1:17" ht="15.75" x14ac:dyDescent="0.25">
      <c r="A97" s="28" t="s">
        <v>189</v>
      </c>
      <c r="B97" s="36"/>
      <c r="C97" s="36"/>
      <c r="D97" s="36"/>
      <c r="E97" s="36"/>
      <c r="F97" s="82">
        <f t="shared" si="82"/>
        <v>1991696.04</v>
      </c>
      <c r="G97" s="78">
        <f>G99+G104+G110+G115+G122</f>
        <v>858241.03999999992</v>
      </c>
      <c r="H97" s="78">
        <f>H99+H104+H110+H115+H122</f>
        <v>1062799.8999999999</v>
      </c>
      <c r="I97" s="78">
        <f>I99+I104+I110+I115+I122</f>
        <v>70655.100000000006</v>
      </c>
      <c r="J97" s="78">
        <f>J99+J104+J110+J115+J122</f>
        <v>950333.01359999995</v>
      </c>
      <c r="K97" s="5">
        <f t="shared" si="83"/>
        <v>47.714761415100263</v>
      </c>
      <c r="L97" s="78">
        <f>M97+N97+O97</f>
        <v>693602.9</v>
      </c>
      <c r="M97" s="78">
        <f>M99+M104+M110+M115+M122</f>
        <v>523953.1</v>
      </c>
      <c r="N97" s="78">
        <f>N99+N104+N110+N115+N122</f>
        <v>150936.5</v>
      </c>
      <c r="O97" s="78">
        <f>O99+O104+O110+O115+O122</f>
        <v>18713.3</v>
      </c>
      <c r="P97" s="19">
        <f t="shared" si="84"/>
        <v>34.824736609909614</v>
      </c>
      <c r="Q97" s="36"/>
    </row>
    <row r="98" spans="1:17" x14ac:dyDescent="0.25">
      <c r="A98" s="4" t="s">
        <v>20</v>
      </c>
      <c r="B98" s="36"/>
      <c r="C98" s="36"/>
      <c r="D98" s="36"/>
      <c r="E98" s="36"/>
      <c r="F98" s="77"/>
      <c r="G98" s="77"/>
      <c r="H98" s="79"/>
      <c r="I98" s="79"/>
      <c r="J98" s="79"/>
      <c r="K98" s="1"/>
      <c r="L98" s="91"/>
      <c r="M98" s="79"/>
      <c r="N98" s="79"/>
      <c r="O98" s="79"/>
      <c r="P98" s="1"/>
      <c r="Q98" s="47"/>
    </row>
    <row r="99" spans="1:17" ht="60" x14ac:dyDescent="0.25">
      <c r="A99" s="24" t="s">
        <v>74</v>
      </c>
      <c r="B99" s="36"/>
      <c r="C99" s="36"/>
      <c r="D99" s="36"/>
      <c r="E99" s="36"/>
      <c r="F99" s="77">
        <f t="shared" ref="F99:F100" si="85">G99+H99+I99</f>
        <v>88373.8</v>
      </c>
      <c r="G99" s="79">
        <f t="shared" ref="G99:O99" si="86">G103</f>
        <v>80209.3</v>
      </c>
      <c r="H99" s="79">
        <f t="shared" si="86"/>
        <v>6761.3</v>
      </c>
      <c r="I99" s="79">
        <f t="shared" si="86"/>
        <v>1403.2</v>
      </c>
      <c r="J99" s="79">
        <f t="shared" si="86"/>
        <v>38842.800000000003</v>
      </c>
      <c r="K99" s="1">
        <f t="shared" si="83"/>
        <v>43.95284575292677</v>
      </c>
      <c r="L99" s="79">
        <f t="shared" ref="L99:L100" si="87">M99+N99+O99</f>
        <v>38482.800000000003</v>
      </c>
      <c r="M99" s="79">
        <f t="shared" si="86"/>
        <v>38482.800000000003</v>
      </c>
      <c r="N99" s="79">
        <f t="shared" si="86"/>
        <v>0</v>
      </c>
      <c r="O99" s="79">
        <f t="shared" si="86"/>
        <v>0</v>
      </c>
      <c r="P99" s="3">
        <f t="shared" ref="P99:P100" si="88">L99/F99*100</f>
        <v>43.545485200364816</v>
      </c>
      <c r="Q99" s="47"/>
    </row>
    <row r="100" spans="1:17" ht="45" x14ac:dyDescent="0.25">
      <c r="A100" s="26" t="s">
        <v>84</v>
      </c>
      <c r="B100" s="36"/>
      <c r="C100" s="36"/>
      <c r="D100" s="36"/>
      <c r="E100" s="36"/>
      <c r="F100" s="77">
        <f t="shared" si="85"/>
        <v>74972.5</v>
      </c>
      <c r="G100" s="79">
        <v>66808</v>
      </c>
      <c r="H100" s="79">
        <v>6761.3</v>
      </c>
      <c r="I100" s="79">
        <v>1403.2</v>
      </c>
      <c r="J100" s="79">
        <v>38842.800000000003</v>
      </c>
      <c r="K100" s="1">
        <f t="shared" si="83"/>
        <v>51.809396778818908</v>
      </c>
      <c r="L100" s="79">
        <f t="shared" si="87"/>
        <v>38482.800000000003</v>
      </c>
      <c r="M100" s="79">
        <v>38482.800000000003</v>
      </c>
      <c r="N100" s="79">
        <v>0</v>
      </c>
      <c r="O100" s="79">
        <v>0</v>
      </c>
      <c r="P100" s="3">
        <f t="shared" si="88"/>
        <v>51.329220714261901</v>
      </c>
      <c r="Q100" s="47"/>
    </row>
    <row r="101" spans="1:17" ht="30" x14ac:dyDescent="0.25">
      <c r="A101" s="6" t="s">
        <v>190</v>
      </c>
      <c r="B101" s="36"/>
      <c r="C101" s="36"/>
      <c r="D101" s="36"/>
      <c r="E101" s="36"/>
      <c r="F101" s="77"/>
      <c r="G101" s="79"/>
      <c r="H101" s="79"/>
      <c r="I101" s="79"/>
      <c r="J101" s="79"/>
      <c r="K101" s="1"/>
      <c r="L101" s="79"/>
      <c r="M101" s="79"/>
      <c r="N101" s="79"/>
      <c r="O101" s="79"/>
      <c r="P101" s="3"/>
      <c r="Q101" s="47"/>
    </row>
    <row r="102" spans="1:17" x14ac:dyDescent="0.25">
      <c r="A102" s="20" t="s">
        <v>44</v>
      </c>
      <c r="B102" s="36"/>
      <c r="C102" s="36"/>
      <c r="D102" s="36"/>
      <c r="E102" s="36"/>
      <c r="F102" s="77"/>
      <c r="G102" s="79"/>
      <c r="H102" s="79"/>
      <c r="I102" s="79"/>
      <c r="J102" s="79"/>
      <c r="K102" s="1"/>
      <c r="L102" s="79"/>
      <c r="M102" s="79"/>
      <c r="N102" s="79"/>
      <c r="O102" s="79"/>
      <c r="P102" s="3"/>
      <c r="Q102" s="47"/>
    </row>
    <row r="103" spans="1:17" ht="111.75" customHeight="1" x14ac:dyDescent="0.25">
      <c r="A103" s="4" t="s">
        <v>191</v>
      </c>
      <c r="B103" s="36"/>
      <c r="C103" s="37" t="s">
        <v>192</v>
      </c>
      <c r="D103" s="37" t="s">
        <v>193</v>
      </c>
      <c r="E103" s="37" t="s">
        <v>194</v>
      </c>
      <c r="F103" s="77">
        <f t="shared" ref="F103:F105" si="89">G103+H103+I103</f>
        <v>88373.8</v>
      </c>
      <c r="G103" s="79">
        <v>80209.3</v>
      </c>
      <c r="H103" s="79">
        <v>6761.3</v>
      </c>
      <c r="I103" s="79">
        <v>1403.2</v>
      </c>
      <c r="J103" s="79">
        <v>38842.800000000003</v>
      </c>
      <c r="K103" s="1">
        <f t="shared" ref="K103:K105" si="90">J103/F103*100</f>
        <v>43.95284575292677</v>
      </c>
      <c r="L103" s="79">
        <f t="shared" ref="L103:L105" si="91">M103+N103+O103</f>
        <v>38482.800000000003</v>
      </c>
      <c r="M103" s="79">
        <v>38482.800000000003</v>
      </c>
      <c r="N103" s="79">
        <v>0</v>
      </c>
      <c r="O103" s="79">
        <v>0</v>
      </c>
      <c r="P103" s="3">
        <f t="shared" ref="P103:P105" si="92">L103/F103*100</f>
        <v>43.545485200364816</v>
      </c>
      <c r="Q103" s="48" t="s">
        <v>195</v>
      </c>
    </row>
    <row r="104" spans="1:17" ht="45" x14ac:dyDescent="0.25">
      <c r="A104" s="24" t="s">
        <v>196</v>
      </c>
      <c r="B104" s="36"/>
      <c r="C104" s="36"/>
      <c r="D104" s="36"/>
      <c r="E104" s="36"/>
      <c r="F104" s="78">
        <f t="shared" si="89"/>
        <v>100356.94</v>
      </c>
      <c r="G104" s="78">
        <f t="shared" ref="G104:O104" si="93">G107+G109</f>
        <v>63563.64</v>
      </c>
      <c r="H104" s="78">
        <f t="shared" si="93"/>
        <v>35443.300000000003</v>
      </c>
      <c r="I104" s="78">
        <f t="shared" si="93"/>
        <v>1350</v>
      </c>
      <c r="J104" s="78">
        <f t="shared" si="93"/>
        <v>78380.9136</v>
      </c>
      <c r="K104" s="5">
        <f t="shared" si="90"/>
        <v>78.102135836345738</v>
      </c>
      <c r="L104" s="78">
        <f t="shared" si="91"/>
        <v>6027.7</v>
      </c>
      <c r="M104" s="78">
        <f t="shared" si="93"/>
        <v>4871.5</v>
      </c>
      <c r="N104" s="78">
        <f t="shared" si="93"/>
        <v>927.3</v>
      </c>
      <c r="O104" s="78">
        <f t="shared" si="93"/>
        <v>228.9</v>
      </c>
      <c r="P104" s="5">
        <f t="shared" si="92"/>
        <v>6.0062612510903577</v>
      </c>
      <c r="Q104" s="36"/>
    </row>
    <row r="105" spans="1:17" x14ac:dyDescent="0.25">
      <c r="A105" s="25" t="s">
        <v>197</v>
      </c>
      <c r="B105" s="36"/>
      <c r="C105" s="36"/>
      <c r="D105" s="36"/>
      <c r="E105" s="36"/>
      <c r="F105" s="77">
        <f t="shared" si="89"/>
        <v>100356.94</v>
      </c>
      <c r="G105" s="79">
        <v>63563.64</v>
      </c>
      <c r="H105" s="79">
        <v>35443.300000000003</v>
      </c>
      <c r="I105" s="79">
        <v>1350</v>
      </c>
      <c r="J105" s="79">
        <v>78380.9136</v>
      </c>
      <c r="K105" s="1">
        <f t="shared" si="90"/>
        <v>78.102135836345738</v>
      </c>
      <c r="L105" s="79">
        <f t="shared" si="91"/>
        <v>6027.7</v>
      </c>
      <c r="M105" s="79">
        <v>4871.5</v>
      </c>
      <c r="N105" s="79">
        <v>927.3</v>
      </c>
      <c r="O105" s="79">
        <v>228.9</v>
      </c>
      <c r="P105" s="3">
        <f t="shared" si="92"/>
        <v>6.0062612510903577</v>
      </c>
      <c r="Q105" s="36"/>
    </row>
    <row r="106" spans="1:17" ht="30" x14ac:dyDescent="0.25">
      <c r="A106" s="20" t="s">
        <v>190</v>
      </c>
      <c r="B106" s="36"/>
      <c r="C106" s="36"/>
      <c r="D106" s="36"/>
      <c r="E106" s="36"/>
      <c r="F106" s="77"/>
      <c r="G106" s="79"/>
      <c r="H106" s="79"/>
      <c r="I106" s="79"/>
      <c r="J106" s="79"/>
      <c r="K106" s="1"/>
      <c r="L106" s="79"/>
      <c r="M106" s="79"/>
      <c r="N106" s="79"/>
      <c r="O106" s="79"/>
      <c r="P106" s="3"/>
      <c r="Q106" s="47"/>
    </row>
    <row r="107" spans="1:17" ht="264" customHeight="1" x14ac:dyDescent="0.25">
      <c r="A107" s="4" t="s">
        <v>199</v>
      </c>
      <c r="B107" s="39" t="s">
        <v>200</v>
      </c>
      <c r="C107" s="39" t="s">
        <v>201</v>
      </c>
      <c r="D107" s="39" t="s">
        <v>202</v>
      </c>
      <c r="E107" s="39" t="s">
        <v>203</v>
      </c>
      <c r="F107" s="77">
        <f>G107+H107+I107</f>
        <v>79172.639999999999</v>
      </c>
      <c r="G107" s="79">
        <v>63563.64</v>
      </c>
      <c r="H107" s="79">
        <v>14259</v>
      </c>
      <c r="I107" s="79">
        <v>1350</v>
      </c>
      <c r="J107" s="79">
        <v>78380.9136</v>
      </c>
      <c r="K107" s="1">
        <f>J107/F107*100</f>
        <v>99</v>
      </c>
      <c r="L107" s="79">
        <f>M107+N107+O107</f>
        <v>6027.7</v>
      </c>
      <c r="M107" s="79">
        <v>4871.5</v>
      </c>
      <c r="N107" s="79">
        <v>927.3</v>
      </c>
      <c r="O107" s="79">
        <v>228.9</v>
      </c>
      <c r="P107" s="3">
        <f>L107/F107*100</f>
        <v>7.6133623938774804</v>
      </c>
      <c r="Q107" s="48" t="s">
        <v>204</v>
      </c>
    </row>
    <row r="108" spans="1:17" ht="45" x14ac:dyDescent="0.25">
      <c r="A108" s="20" t="s">
        <v>198</v>
      </c>
      <c r="B108" s="36"/>
      <c r="C108" s="36"/>
      <c r="D108" s="36"/>
      <c r="E108" s="36"/>
      <c r="F108" s="77"/>
      <c r="G108" s="79"/>
      <c r="H108" s="79"/>
      <c r="I108" s="79"/>
      <c r="J108" s="79"/>
      <c r="K108" s="1"/>
      <c r="L108" s="79"/>
      <c r="M108" s="79"/>
      <c r="N108" s="79"/>
      <c r="O108" s="79"/>
      <c r="P108" s="3"/>
      <c r="Q108" s="37"/>
    </row>
    <row r="109" spans="1:17" ht="247.5" customHeight="1" x14ac:dyDescent="0.25">
      <c r="A109" s="4" t="s">
        <v>205</v>
      </c>
      <c r="B109" s="39" t="s">
        <v>206</v>
      </c>
      <c r="C109" s="39" t="s">
        <v>207</v>
      </c>
      <c r="D109" s="39" t="s">
        <v>208</v>
      </c>
      <c r="E109" s="67">
        <v>42590</v>
      </c>
      <c r="F109" s="77">
        <f t="shared" ref="F109:F111" si="94">G109+H109+I109</f>
        <v>21184.3</v>
      </c>
      <c r="G109" s="79"/>
      <c r="H109" s="79">
        <v>21184.3</v>
      </c>
      <c r="I109" s="79"/>
      <c r="J109" s="79">
        <v>0</v>
      </c>
      <c r="K109" s="1">
        <f t="shared" ref="K109:K111" si="95">J109/F109*100</f>
        <v>0</v>
      </c>
      <c r="L109" s="79">
        <f t="shared" ref="L109:L111" si="96">M109+N109+O109</f>
        <v>0</v>
      </c>
      <c r="M109" s="79"/>
      <c r="N109" s="79">
        <v>0</v>
      </c>
      <c r="O109" s="79"/>
      <c r="P109" s="3">
        <f t="shared" ref="P109:P111" si="97">L109/F109*100</f>
        <v>0</v>
      </c>
      <c r="Q109" s="48" t="s">
        <v>209</v>
      </c>
    </row>
    <row r="110" spans="1:17" ht="60" x14ac:dyDescent="0.25">
      <c r="A110" s="24" t="s">
        <v>210</v>
      </c>
      <c r="B110" s="36"/>
      <c r="C110" s="36"/>
      <c r="D110" s="36"/>
      <c r="E110" s="36"/>
      <c r="F110" s="77">
        <f t="shared" si="94"/>
        <v>13285</v>
      </c>
      <c r="G110" s="79">
        <f t="shared" ref="G110:O110" si="98">G114</f>
        <v>0</v>
      </c>
      <c r="H110" s="79">
        <f t="shared" si="98"/>
        <v>12285</v>
      </c>
      <c r="I110" s="79">
        <f t="shared" si="98"/>
        <v>1000</v>
      </c>
      <c r="J110" s="79">
        <f t="shared" si="98"/>
        <v>0</v>
      </c>
      <c r="K110" s="1">
        <f t="shared" si="95"/>
        <v>0</v>
      </c>
      <c r="L110" s="79">
        <f t="shared" si="96"/>
        <v>0</v>
      </c>
      <c r="M110" s="79">
        <f t="shared" si="98"/>
        <v>0</v>
      </c>
      <c r="N110" s="79">
        <f t="shared" si="98"/>
        <v>0</v>
      </c>
      <c r="O110" s="79">
        <f t="shared" si="98"/>
        <v>0</v>
      </c>
      <c r="P110" s="3">
        <f t="shared" si="97"/>
        <v>0</v>
      </c>
      <c r="Q110" s="37"/>
    </row>
    <row r="111" spans="1:17" ht="45" x14ac:dyDescent="0.25">
      <c r="A111" s="26" t="s">
        <v>211</v>
      </c>
      <c r="B111" s="36"/>
      <c r="C111" s="36"/>
      <c r="D111" s="36"/>
      <c r="E111" s="36"/>
      <c r="F111" s="77">
        <f t="shared" si="94"/>
        <v>13285</v>
      </c>
      <c r="G111" s="79"/>
      <c r="H111" s="79">
        <v>12285</v>
      </c>
      <c r="I111" s="79">
        <v>1000</v>
      </c>
      <c r="J111" s="79">
        <v>0</v>
      </c>
      <c r="K111" s="1">
        <f t="shared" si="95"/>
        <v>0</v>
      </c>
      <c r="L111" s="79">
        <f t="shared" si="96"/>
        <v>0</v>
      </c>
      <c r="M111" s="79">
        <v>0</v>
      </c>
      <c r="N111" s="79">
        <v>0</v>
      </c>
      <c r="O111" s="79">
        <v>0</v>
      </c>
      <c r="P111" s="3">
        <f t="shared" si="97"/>
        <v>0</v>
      </c>
      <c r="Q111" s="37"/>
    </row>
    <row r="112" spans="1:17" ht="30" x14ac:dyDescent="0.25">
      <c r="A112" s="20" t="s">
        <v>212</v>
      </c>
      <c r="B112" s="36"/>
      <c r="C112" s="36"/>
      <c r="D112" s="36"/>
      <c r="E112" s="36"/>
      <c r="F112" s="77"/>
      <c r="G112" s="79"/>
      <c r="H112" s="79"/>
      <c r="I112" s="79"/>
      <c r="J112" s="79"/>
      <c r="K112" s="1"/>
      <c r="L112" s="79"/>
      <c r="M112" s="79"/>
      <c r="N112" s="79"/>
      <c r="O112" s="79"/>
      <c r="P112" s="3"/>
      <c r="Q112" s="47"/>
    </row>
    <row r="113" spans="1:17" x14ac:dyDescent="0.25">
      <c r="A113" s="20" t="s">
        <v>43</v>
      </c>
      <c r="B113" s="36"/>
      <c r="C113" s="36"/>
      <c r="D113" s="36"/>
      <c r="E113" s="36"/>
      <c r="F113" s="77"/>
      <c r="G113" s="79"/>
      <c r="H113" s="79"/>
      <c r="I113" s="79"/>
      <c r="J113" s="79"/>
      <c r="K113" s="1"/>
      <c r="L113" s="79"/>
      <c r="M113" s="79"/>
      <c r="N113" s="79"/>
      <c r="O113" s="79"/>
      <c r="P113" s="3"/>
      <c r="Q113" s="47"/>
    </row>
    <row r="114" spans="1:17" ht="63.75" customHeight="1" x14ac:dyDescent="0.25">
      <c r="A114" s="4" t="s">
        <v>213</v>
      </c>
      <c r="B114" s="36"/>
      <c r="C114" s="36"/>
      <c r="D114" s="36"/>
      <c r="E114" s="68">
        <v>42946</v>
      </c>
      <c r="F114" s="77">
        <f t="shared" ref="F114:F116" si="99">G114+H114+I114</f>
        <v>13285</v>
      </c>
      <c r="G114" s="79"/>
      <c r="H114" s="79">
        <v>12285</v>
      </c>
      <c r="I114" s="79">
        <v>1000</v>
      </c>
      <c r="J114" s="79">
        <v>0</v>
      </c>
      <c r="K114" s="1">
        <f t="shared" ref="K114:K123" si="100">J114/F114*100</f>
        <v>0</v>
      </c>
      <c r="L114" s="79">
        <f t="shared" ref="L114:L116" si="101">M114+N114+O114</f>
        <v>0</v>
      </c>
      <c r="M114" s="79"/>
      <c r="N114" s="79">
        <v>0</v>
      </c>
      <c r="O114" s="79"/>
      <c r="P114" s="3">
        <f t="shared" ref="P114:P115" si="102">L114/F114*100</f>
        <v>0</v>
      </c>
      <c r="Q114" s="37" t="s">
        <v>214</v>
      </c>
    </row>
    <row r="115" spans="1:17" ht="60" x14ac:dyDescent="0.25">
      <c r="A115" s="24" t="s">
        <v>215</v>
      </c>
      <c r="B115" s="36"/>
      <c r="C115" s="36"/>
      <c r="D115" s="36"/>
      <c r="E115" s="36"/>
      <c r="F115" s="82">
        <f t="shared" si="99"/>
        <v>1080012.1000000001</v>
      </c>
      <c r="G115" s="78">
        <f>G118+G121+G119</f>
        <v>610620</v>
      </c>
      <c r="H115" s="78">
        <f t="shared" ref="H115:J115" si="103">H118+H121+H119</f>
        <v>419873.1</v>
      </c>
      <c r="I115" s="78">
        <f t="shared" si="103"/>
        <v>49519</v>
      </c>
      <c r="J115" s="78">
        <f t="shared" si="103"/>
        <v>585922</v>
      </c>
      <c r="K115" s="5">
        <f t="shared" si="100"/>
        <v>54.251429220098544</v>
      </c>
      <c r="L115" s="78">
        <f t="shared" si="101"/>
        <v>550661.4</v>
      </c>
      <c r="M115" s="78">
        <f t="shared" ref="M115:O115" si="104">M118+M121+M119</f>
        <v>462179.8</v>
      </c>
      <c r="N115" s="78">
        <f t="shared" si="104"/>
        <v>78206.100000000006</v>
      </c>
      <c r="O115" s="78">
        <f t="shared" si="104"/>
        <v>10275.5</v>
      </c>
      <c r="P115" s="19">
        <f t="shared" si="102"/>
        <v>50.986595427958626</v>
      </c>
      <c r="Q115" s="41"/>
    </row>
    <row r="116" spans="1:17" x14ac:dyDescent="0.25">
      <c r="A116" s="25" t="s">
        <v>216</v>
      </c>
      <c r="B116" s="36"/>
      <c r="C116" s="36"/>
      <c r="D116" s="36"/>
      <c r="E116" s="36"/>
      <c r="F116" s="77">
        <f t="shared" si="99"/>
        <v>1080012.1000000001</v>
      </c>
      <c r="G116" s="79">
        <v>610620</v>
      </c>
      <c r="H116" s="79">
        <v>419873.1</v>
      </c>
      <c r="I116" s="79">
        <v>49519</v>
      </c>
      <c r="J116" s="79">
        <v>585922</v>
      </c>
      <c r="K116" s="1">
        <f t="shared" si="100"/>
        <v>54.251429220098544</v>
      </c>
      <c r="L116" s="79">
        <f t="shared" si="101"/>
        <v>546800.30000000005</v>
      </c>
      <c r="M116" s="79">
        <v>462179.8</v>
      </c>
      <c r="N116" s="79">
        <v>74345</v>
      </c>
      <c r="O116" s="79">
        <v>10275.5</v>
      </c>
      <c r="P116" s="3">
        <f>L116/F116*100</f>
        <v>50.629090174082314</v>
      </c>
      <c r="Q116" s="36"/>
    </row>
    <row r="117" spans="1:17" ht="30" x14ac:dyDescent="0.25">
      <c r="A117" s="20" t="s">
        <v>212</v>
      </c>
      <c r="B117" s="36"/>
      <c r="C117" s="36"/>
      <c r="D117" s="36"/>
      <c r="E117" s="36"/>
      <c r="F117" s="80"/>
      <c r="G117" s="80"/>
      <c r="H117" s="79"/>
      <c r="I117" s="79"/>
      <c r="J117" s="79"/>
      <c r="K117" s="1"/>
      <c r="L117" s="81"/>
      <c r="M117" s="79"/>
      <c r="N117" s="79"/>
      <c r="O117" s="79"/>
      <c r="P117" s="3"/>
      <c r="Q117" s="36"/>
    </row>
    <row r="118" spans="1:17" ht="30" x14ac:dyDescent="0.25">
      <c r="A118" s="4" t="s">
        <v>217</v>
      </c>
      <c r="B118" s="102" t="s">
        <v>218</v>
      </c>
      <c r="C118" s="102"/>
      <c r="D118" s="102"/>
      <c r="E118" s="102"/>
      <c r="F118" s="77">
        <f>G118+H118+I118</f>
        <v>911559.6</v>
      </c>
      <c r="G118" s="77">
        <v>610620</v>
      </c>
      <c r="H118" s="79">
        <v>251420.6</v>
      </c>
      <c r="I118" s="79">
        <v>49519</v>
      </c>
      <c r="J118" s="83">
        <v>495274.2</v>
      </c>
      <c r="K118" s="1">
        <f t="shared" si="100"/>
        <v>54.332618514466859</v>
      </c>
      <c r="L118" s="79">
        <f>M118+N118+O118</f>
        <v>483431.8</v>
      </c>
      <c r="M118" s="79">
        <v>462179.8</v>
      </c>
      <c r="N118" s="79">
        <v>10976.5</v>
      </c>
      <c r="O118" s="79">
        <v>10275.5</v>
      </c>
      <c r="P118" s="3">
        <f t="shared" ref="P118:P119" si="105">L118/F118*100</f>
        <v>53.033482396543242</v>
      </c>
      <c r="Q118" s="41"/>
    </row>
    <row r="119" spans="1:17" ht="66.75" customHeight="1" x14ac:dyDescent="0.25">
      <c r="A119" s="4" t="s">
        <v>276</v>
      </c>
      <c r="B119" s="37"/>
      <c r="C119" s="37"/>
      <c r="D119" s="37"/>
      <c r="E119" s="37"/>
      <c r="F119" s="77">
        <v>167952.5</v>
      </c>
      <c r="G119" s="77"/>
      <c r="H119" s="79">
        <v>167952.5</v>
      </c>
      <c r="I119" s="79"/>
      <c r="J119" s="83">
        <v>90647.8</v>
      </c>
      <c r="K119" s="1">
        <f t="shared" si="100"/>
        <v>53.972283830249623</v>
      </c>
      <c r="L119" s="79">
        <f>SUM(M119:O119)</f>
        <v>67229.600000000006</v>
      </c>
      <c r="M119" s="79"/>
      <c r="N119" s="79">
        <v>67229.600000000006</v>
      </c>
      <c r="O119" s="79"/>
      <c r="P119" s="3">
        <f t="shared" si="105"/>
        <v>40.02893675295099</v>
      </c>
      <c r="Q119" s="41"/>
    </row>
    <row r="120" spans="1:17" ht="24.75" customHeight="1" x14ac:dyDescent="0.25">
      <c r="A120" s="20" t="s">
        <v>219</v>
      </c>
      <c r="B120" s="42"/>
      <c r="C120" s="39"/>
      <c r="D120" s="39"/>
      <c r="E120" s="41"/>
      <c r="F120" s="77"/>
      <c r="G120" s="77"/>
      <c r="H120" s="79"/>
      <c r="I120" s="79"/>
      <c r="J120" s="79"/>
      <c r="K120" s="1"/>
      <c r="L120" s="79"/>
      <c r="M120" s="79"/>
      <c r="N120" s="79"/>
      <c r="O120" s="79"/>
      <c r="P120" s="3"/>
      <c r="Q120" s="42"/>
    </row>
    <row r="121" spans="1:17" ht="114" customHeight="1" x14ac:dyDescent="0.25">
      <c r="A121" s="4" t="s">
        <v>220</v>
      </c>
      <c r="B121" s="42"/>
      <c r="C121" s="39"/>
      <c r="D121" s="39"/>
      <c r="E121" s="41"/>
      <c r="F121" s="77">
        <f t="shared" ref="F121:F123" si="106">G121+H121+I121</f>
        <v>500</v>
      </c>
      <c r="G121" s="77"/>
      <c r="H121" s="79">
        <v>500</v>
      </c>
      <c r="I121" s="79"/>
      <c r="J121" s="79">
        <v>0</v>
      </c>
      <c r="K121" s="1">
        <f t="shared" si="100"/>
        <v>0</v>
      </c>
      <c r="L121" s="79">
        <f t="shared" ref="L121:L132" si="107">M121+N121+O121</f>
        <v>0</v>
      </c>
      <c r="M121" s="79"/>
      <c r="N121" s="79">
        <v>0</v>
      </c>
      <c r="O121" s="79"/>
      <c r="P121" s="3">
        <f t="shared" ref="P121:P126" si="108">L121/F121*100</f>
        <v>0</v>
      </c>
      <c r="Q121" s="39" t="s">
        <v>221</v>
      </c>
    </row>
    <row r="122" spans="1:17" ht="90" x14ac:dyDescent="0.25">
      <c r="A122" s="27" t="s">
        <v>65</v>
      </c>
      <c r="B122" s="69"/>
      <c r="C122" s="39"/>
      <c r="D122" s="39"/>
      <c r="E122" s="41"/>
      <c r="F122" s="82">
        <f t="shared" si="106"/>
        <v>709668.2</v>
      </c>
      <c r="G122" s="82">
        <f t="shared" ref="G122:O122" si="109">G125+G126+G129</f>
        <v>103848.1</v>
      </c>
      <c r="H122" s="82">
        <f t="shared" si="109"/>
        <v>588437.19999999995</v>
      </c>
      <c r="I122" s="82">
        <f t="shared" si="109"/>
        <v>17382.900000000001</v>
      </c>
      <c r="J122" s="82">
        <f t="shared" si="109"/>
        <v>247187.3</v>
      </c>
      <c r="K122" s="5">
        <f t="shared" si="100"/>
        <v>34.831390218696569</v>
      </c>
      <c r="L122" s="78">
        <f t="shared" si="107"/>
        <v>98431</v>
      </c>
      <c r="M122" s="78">
        <f t="shared" si="109"/>
        <v>18419</v>
      </c>
      <c r="N122" s="78">
        <f t="shared" si="109"/>
        <v>71803.100000000006</v>
      </c>
      <c r="O122" s="78">
        <f t="shared" si="109"/>
        <v>8208.9</v>
      </c>
      <c r="P122" s="19">
        <f t="shared" si="108"/>
        <v>13.87000291121964</v>
      </c>
      <c r="Q122" s="43"/>
    </row>
    <row r="123" spans="1:17" ht="45" x14ac:dyDescent="0.25">
      <c r="A123" s="26" t="s">
        <v>66</v>
      </c>
      <c r="B123" s="69"/>
      <c r="C123" s="39"/>
      <c r="D123" s="39"/>
      <c r="E123" s="41"/>
      <c r="F123" s="77">
        <f t="shared" si="106"/>
        <v>709668.2</v>
      </c>
      <c r="G123" s="77">
        <v>103848.1</v>
      </c>
      <c r="H123" s="77">
        <v>588437.19999999995</v>
      </c>
      <c r="I123" s="77">
        <v>17382.900000000001</v>
      </c>
      <c r="J123" s="77">
        <v>247187.3</v>
      </c>
      <c r="K123" s="1">
        <f t="shared" si="100"/>
        <v>34.831390218696569</v>
      </c>
      <c r="L123" s="79">
        <f t="shared" si="107"/>
        <v>98431</v>
      </c>
      <c r="M123" s="79">
        <v>18419</v>
      </c>
      <c r="N123" s="79">
        <v>71803.100000000006</v>
      </c>
      <c r="O123" s="79">
        <v>8208.9</v>
      </c>
      <c r="P123" s="3">
        <f t="shared" si="108"/>
        <v>13.87000291121964</v>
      </c>
      <c r="Q123" s="43"/>
    </row>
    <row r="124" spans="1:17" ht="30" x14ac:dyDescent="0.25">
      <c r="A124" s="20" t="s">
        <v>222</v>
      </c>
      <c r="B124" s="69"/>
      <c r="C124" s="39"/>
      <c r="D124" s="39"/>
      <c r="E124" s="41"/>
      <c r="F124" s="77"/>
      <c r="G124" s="77"/>
      <c r="H124" s="79"/>
      <c r="I124" s="79"/>
      <c r="J124" s="79"/>
      <c r="K124" s="1"/>
      <c r="L124" s="79"/>
      <c r="M124" s="79"/>
      <c r="N124" s="79"/>
      <c r="O124" s="79"/>
      <c r="P124" s="3"/>
      <c r="Q124" s="43"/>
    </row>
    <row r="125" spans="1:17" ht="264" x14ac:dyDescent="0.25">
      <c r="A125" s="4" t="s">
        <v>223</v>
      </c>
      <c r="B125" s="102" t="s">
        <v>218</v>
      </c>
      <c r="C125" s="102"/>
      <c r="D125" s="102"/>
      <c r="E125" s="102"/>
      <c r="F125" s="77">
        <f t="shared" ref="F125:F126" si="110">G125+H125+I125</f>
        <v>473839.1</v>
      </c>
      <c r="G125" s="77">
        <v>85429.1</v>
      </c>
      <c r="H125" s="79">
        <v>373857.1</v>
      </c>
      <c r="I125" s="79">
        <v>14552.9</v>
      </c>
      <c r="J125" s="79">
        <v>214868.3</v>
      </c>
      <c r="K125" s="1">
        <f t="shared" ref="K125:K126" si="111">J125/F125*100</f>
        <v>45.346257833091443</v>
      </c>
      <c r="L125" s="79">
        <f t="shared" si="107"/>
        <v>80012</v>
      </c>
      <c r="M125" s="79"/>
      <c r="N125" s="79">
        <v>71803.100000000006</v>
      </c>
      <c r="O125" s="79">
        <v>8208.9</v>
      </c>
      <c r="P125" s="3">
        <f t="shared" si="108"/>
        <v>16.885900720307802</v>
      </c>
      <c r="Q125" s="39" t="s">
        <v>224</v>
      </c>
    </row>
    <row r="126" spans="1:17" ht="144" x14ac:dyDescent="0.25">
      <c r="A126" s="32" t="s">
        <v>225</v>
      </c>
      <c r="B126" s="37"/>
      <c r="C126" s="37"/>
      <c r="D126" s="37"/>
      <c r="E126" s="37"/>
      <c r="F126" s="77">
        <f t="shared" si="110"/>
        <v>194410.9</v>
      </c>
      <c r="G126" s="77"/>
      <c r="H126" s="79">
        <v>194410.9</v>
      </c>
      <c r="I126" s="79"/>
      <c r="J126" s="79">
        <v>0</v>
      </c>
      <c r="K126" s="1">
        <f t="shared" si="111"/>
        <v>0</v>
      </c>
      <c r="L126" s="79">
        <f t="shared" si="107"/>
        <v>0</v>
      </c>
      <c r="M126" s="79"/>
      <c r="N126" s="79">
        <v>0</v>
      </c>
      <c r="O126" s="79"/>
      <c r="P126" s="3">
        <f t="shared" si="108"/>
        <v>0</v>
      </c>
      <c r="Q126" s="44" t="s">
        <v>226</v>
      </c>
    </row>
    <row r="127" spans="1:17" ht="30" x14ac:dyDescent="0.25">
      <c r="A127" s="20" t="s">
        <v>227</v>
      </c>
      <c r="B127" s="37"/>
      <c r="C127" s="37"/>
      <c r="D127" s="37"/>
      <c r="E127" s="37"/>
      <c r="F127" s="77"/>
      <c r="G127" s="77"/>
      <c r="H127" s="79"/>
      <c r="I127" s="79"/>
      <c r="J127" s="79"/>
      <c r="K127" s="1"/>
      <c r="L127" s="79"/>
      <c r="M127" s="79"/>
      <c r="N127" s="79"/>
      <c r="O127" s="79"/>
      <c r="P127" s="3"/>
      <c r="Q127" s="41"/>
    </row>
    <row r="128" spans="1:17" x14ac:dyDescent="0.25">
      <c r="A128" s="6" t="s">
        <v>228</v>
      </c>
      <c r="B128" s="37"/>
      <c r="C128" s="37"/>
      <c r="D128" s="37"/>
      <c r="E128" s="37"/>
      <c r="F128" s="77"/>
      <c r="G128" s="77"/>
      <c r="H128" s="79"/>
      <c r="I128" s="79"/>
      <c r="J128" s="79"/>
      <c r="K128" s="1"/>
      <c r="L128" s="79"/>
      <c r="M128" s="79"/>
      <c r="N128" s="79"/>
      <c r="O128" s="79"/>
      <c r="P128" s="3"/>
      <c r="Q128" s="41"/>
    </row>
    <row r="129" spans="1:17" ht="162" customHeight="1" x14ac:dyDescent="0.25">
      <c r="A129" s="33" t="s">
        <v>229</v>
      </c>
      <c r="B129" s="38" t="s">
        <v>230</v>
      </c>
      <c r="C129" s="38" t="s">
        <v>231</v>
      </c>
      <c r="D129" s="38" t="s">
        <v>232</v>
      </c>
      <c r="E129" s="70">
        <v>42719</v>
      </c>
      <c r="F129" s="85">
        <f t="shared" ref="F129:F132" si="112">G129+H129+I129</f>
        <v>41418.199999999997</v>
      </c>
      <c r="G129" s="85">
        <v>18419</v>
      </c>
      <c r="H129" s="83">
        <v>20169.2</v>
      </c>
      <c r="I129" s="83">
        <v>2830</v>
      </c>
      <c r="J129" s="83">
        <v>32319</v>
      </c>
      <c r="K129" s="8">
        <f t="shared" ref="K129:K132" si="113">J129/F129*100</f>
        <v>78.030913946043043</v>
      </c>
      <c r="L129" s="83">
        <f t="shared" si="107"/>
        <v>18419</v>
      </c>
      <c r="M129" s="83">
        <v>18419</v>
      </c>
      <c r="N129" s="83">
        <v>0</v>
      </c>
      <c r="O129" s="83"/>
      <c r="P129" s="13">
        <f>L129/F129*100</f>
        <v>44.470788204219403</v>
      </c>
      <c r="Q129" s="38" t="s">
        <v>233</v>
      </c>
    </row>
    <row r="130" spans="1:17" ht="15.75" x14ac:dyDescent="0.25">
      <c r="A130" s="28" t="s">
        <v>234</v>
      </c>
      <c r="B130" s="36"/>
      <c r="C130" s="36"/>
      <c r="D130" s="36"/>
      <c r="E130" s="36"/>
      <c r="F130" s="82">
        <f t="shared" si="112"/>
        <v>70397.3</v>
      </c>
      <c r="G130" s="78">
        <f t="shared" ref="G130:O130" si="114">G131+G140</f>
        <v>0</v>
      </c>
      <c r="H130" s="78">
        <f t="shared" si="114"/>
        <v>67454.100000000006</v>
      </c>
      <c r="I130" s="78">
        <f t="shared" si="114"/>
        <v>2943.2</v>
      </c>
      <c r="J130" s="78">
        <f t="shared" si="114"/>
        <v>9074.7000000000007</v>
      </c>
      <c r="K130" s="5">
        <f t="shared" si="113"/>
        <v>12.890693251019572</v>
      </c>
      <c r="L130" s="78">
        <f t="shared" si="107"/>
        <v>1486.89</v>
      </c>
      <c r="M130" s="78">
        <f t="shared" si="114"/>
        <v>0</v>
      </c>
      <c r="N130" s="78">
        <f t="shared" si="114"/>
        <v>1277.9000000000001</v>
      </c>
      <c r="O130" s="78">
        <f t="shared" si="114"/>
        <v>208.99</v>
      </c>
      <c r="P130" s="19">
        <f t="shared" ref="P130:P132" si="115">L130/F130*100</f>
        <v>2.1121406644857119</v>
      </c>
      <c r="Q130" s="36"/>
    </row>
    <row r="131" spans="1:17" ht="60" x14ac:dyDescent="0.25">
      <c r="A131" s="24" t="s">
        <v>74</v>
      </c>
      <c r="B131" s="36"/>
      <c r="C131" s="36"/>
      <c r="D131" s="36"/>
      <c r="E131" s="36"/>
      <c r="F131" s="77">
        <f t="shared" si="112"/>
        <v>12834.5</v>
      </c>
      <c r="G131" s="86">
        <f t="shared" ref="G131:O131" si="116">G132+G136</f>
        <v>0</v>
      </c>
      <c r="H131" s="86">
        <f t="shared" si="116"/>
        <v>11866.1</v>
      </c>
      <c r="I131" s="86">
        <f t="shared" si="116"/>
        <v>968.4</v>
      </c>
      <c r="J131" s="86">
        <f t="shared" si="116"/>
        <v>9074.7000000000007</v>
      </c>
      <c r="K131" s="1">
        <f t="shared" si="113"/>
        <v>70.705520277377389</v>
      </c>
      <c r="L131" s="79">
        <f t="shared" si="107"/>
        <v>1486.89</v>
      </c>
      <c r="M131" s="86">
        <f t="shared" si="116"/>
        <v>0</v>
      </c>
      <c r="N131" s="86">
        <f t="shared" si="116"/>
        <v>1277.9000000000001</v>
      </c>
      <c r="O131" s="86">
        <f t="shared" si="116"/>
        <v>208.99</v>
      </c>
      <c r="P131" s="3">
        <f t="shared" si="115"/>
        <v>11.585102653005572</v>
      </c>
      <c r="Q131" s="47"/>
    </row>
    <row r="132" spans="1:17" ht="45" x14ac:dyDescent="0.25">
      <c r="A132" s="25" t="s">
        <v>235</v>
      </c>
      <c r="B132" s="36"/>
      <c r="C132" s="36"/>
      <c r="D132" s="36"/>
      <c r="E132" s="36"/>
      <c r="F132" s="77">
        <f t="shared" si="112"/>
        <v>4325.8999999999996</v>
      </c>
      <c r="G132" s="79">
        <f t="shared" ref="G132:O132" si="117">G135</f>
        <v>0</v>
      </c>
      <c r="H132" s="79">
        <f t="shared" si="117"/>
        <v>4136.5</v>
      </c>
      <c r="I132" s="79">
        <f t="shared" si="117"/>
        <v>189.4</v>
      </c>
      <c r="J132" s="79">
        <f t="shared" si="117"/>
        <v>1345.1</v>
      </c>
      <c r="K132" s="1">
        <f t="shared" si="113"/>
        <v>31.09410758454888</v>
      </c>
      <c r="L132" s="79">
        <f t="shared" si="107"/>
        <v>67</v>
      </c>
      <c r="M132" s="79">
        <f t="shared" si="117"/>
        <v>0</v>
      </c>
      <c r="N132" s="79">
        <f t="shared" si="117"/>
        <v>0</v>
      </c>
      <c r="O132" s="79">
        <f t="shared" si="117"/>
        <v>67</v>
      </c>
      <c r="P132" s="3">
        <f t="shared" si="115"/>
        <v>1.5488106521186344</v>
      </c>
      <c r="Q132" s="47"/>
    </row>
    <row r="133" spans="1:17" ht="45" x14ac:dyDescent="0.25">
      <c r="A133" s="20" t="s">
        <v>133</v>
      </c>
      <c r="B133" s="36"/>
      <c r="C133" s="36"/>
      <c r="D133" s="36"/>
      <c r="E133" s="36"/>
      <c r="F133" s="80"/>
      <c r="G133" s="80"/>
      <c r="H133" s="79"/>
      <c r="I133" s="79"/>
      <c r="J133" s="79"/>
      <c r="K133" s="1"/>
      <c r="L133" s="79"/>
      <c r="M133" s="79"/>
      <c r="N133" s="79"/>
      <c r="O133" s="79"/>
      <c r="P133" s="1"/>
      <c r="Q133" s="47"/>
    </row>
    <row r="134" spans="1:17" x14ac:dyDescent="0.25">
      <c r="A134" s="20" t="s">
        <v>42</v>
      </c>
      <c r="B134" s="37"/>
      <c r="C134" s="37"/>
      <c r="D134" s="37"/>
      <c r="E134" s="37"/>
      <c r="F134" s="77"/>
      <c r="G134" s="77"/>
      <c r="H134" s="79"/>
      <c r="I134" s="79"/>
      <c r="J134" s="79"/>
      <c r="K134" s="1"/>
      <c r="L134" s="79"/>
      <c r="M134" s="79"/>
      <c r="N134" s="79"/>
      <c r="O134" s="79"/>
      <c r="P134" s="3"/>
      <c r="Q134" s="41"/>
    </row>
    <row r="135" spans="1:17" ht="65.25" customHeight="1" x14ac:dyDescent="0.25">
      <c r="A135" s="4" t="s">
        <v>236</v>
      </c>
      <c r="B135" s="37" t="s">
        <v>237</v>
      </c>
      <c r="C135" s="37" t="s">
        <v>238</v>
      </c>
      <c r="D135" s="37"/>
      <c r="E135" s="66">
        <v>42735</v>
      </c>
      <c r="F135" s="77">
        <f t="shared" ref="F135:F136" si="118">G135+H135+I135</f>
        <v>4325.8999999999996</v>
      </c>
      <c r="G135" s="77">
        <v>0</v>
      </c>
      <c r="H135" s="79">
        <v>4136.5</v>
      </c>
      <c r="I135" s="79">
        <v>189.4</v>
      </c>
      <c r="J135" s="79">
        <v>1345.1</v>
      </c>
      <c r="K135" s="1">
        <f t="shared" ref="K135:K136" si="119">J135/F135*100</f>
        <v>31.09410758454888</v>
      </c>
      <c r="L135" s="79">
        <f t="shared" ref="L135:L136" si="120">M135+N135+O135</f>
        <v>67</v>
      </c>
      <c r="M135" s="79"/>
      <c r="N135" s="79">
        <v>0</v>
      </c>
      <c r="O135" s="79">
        <v>67</v>
      </c>
      <c r="P135" s="3">
        <f t="shared" ref="P135:P136" si="121">L135/F135*100</f>
        <v>1.5488106521186344</v>
      </c>
      <c r="Q135" s="41" t="s">
        <v>239</v>
      </c>
    </row>
    <row r="136" spans="1:17" ht="45" x14ac:dyDescent="0.25">
      <c r="A136" s="26" t="s">
        <v>240</v>
      </c>
      <c r="B136" s="37"/>
      <c r="C136" s="71"/>
      <c r="D136" s="37"/>
      <c r="E136" s="37"/>
      <c r="F136" s="77">
        <f t="shared" si="118"/>
        <v>8508.6</v>
      </c>
      <c r="G136" s="77">
        <f t="shared" ref="G136:O136" si="122">G139</f>
        <v>0</v>
      </c>
      <c r="H136" s="79">
        <f t="shared" si="122"/>
        <v>7729.6</v>
      </c>
      <c r="I136" s="79">
        <f t="shared" si="122"/>
        <v>779</v>
      </c>
      <c r="J136" s="79">
        <f t="shared" si="122"/>
        <v>7729.6</v>
      </c>
      <c r="K136" s="1">
        <f t="shared" si="119"/>
        <v>90.844557271466513</v>
      </c>
      <c r="L136" s="79">
        <f t="shared" si="120"/>
        <v>1419.89</v>
      </c>
      <c r="M136" s="79">
        <f t="shared" si="122"/>
        <v>0</v>
      </c>
      <c r="N136" s="79">
        <f t="shared" si="122"/>
        <v>1277.9000000000001</v>
      </c>
      <c r="O136" s="79">
        <f t="shared" si="122"/>
        <v>141.99</v>
      </c>
      <c r="P136" s="3">
        <f t="shared" si="121"/>
        <v>16.687704205157136</v>
      </c>
      <c r="Q136" s="41"/>
    </row>
    <row r="137" spans="1:17" ht="45" x14ac:dyDescent="0.25">
      <c r="A137" s="20" t="s">
        <v>241</v>
      </c>
      <c r="B137" s="37"/>
      <c r="C137" s="71"/>
      <c r="D137" s="37"/>
      <c r="E137" s="37"/>
      <c r="F137" s="77"/>
      <c r="G137" s="77"/>
      <c r="H137" s="79"/>
      <c r="I137" s="79"/>
      <c r="J137" s="79"/>
      <c r="K137" s="1"/>
      <c r="L137" s="79"/>
      <c r="M137" s="79"/>
      <c r="N137" s="79"/>
      <c r="O137" s="79"/>
      <c r="P137" s="3"/>
      <c r="Q137" s="41"/>
    </row>
    <row r="138" spans="1:17" x14ac:dyDescent="0.25">
      <c r="A138" s="20" t="s">
        <v>242</v>
      </c>
      <c r="B138" s="37"/>
      <c r="C138" s="71"/>
      <c r="D138" s="37"/>
      <c r="E138" s="37"/>
      <c r="F138" s="77"/>
      <c r="G138" s="77"/>
      <c r="H138" s="79"/>
      <c r="I138" s="79"/>
      <c r="J138" s="79"/>
      <c r="K138" s="1"/>
      <c r="L138" s="79"/>
      <c r="M138" s="79"/>
      <c r="N138" s="79"/>
      <c r="O138" s="79"/>
      <c r="P138" s="3"/>
      <c r="Q138" s="41"/>
    </row>
    <row r="139" spans="1:17" ht="138" customHeight="1" x14ac:dyDescent="0.25">
      <c r="A139" s="4" t="s">
        <v>243</v>
      </c>
      <c r="B139" s="37"/>
      <c r="C139" s="71"/>
      <c r="D139" s="37"/>
      <c r="E139" s="37"/>
      <c r="F139" s="77">
        <f t="shared" ref="F139:F141" si="123">G139+H139+I139</f>
        <v>8508.6</v>
      </c>
      <c r="G139" s="77">
        <v>0</v>
      </c>
      <c r="H139" s="79">
        <v>7729.6</v>
      </c>
      <c r="I139" s="79">
        <v>779</v>
      </c>
      <c r="J139" s="79">
        <v>7729.6</v>
      </c>
      <c r="K139" s="1">
        <f t="shared" ref="K139:K146" si="124">J139/F139*100</f>
        <v>90.844557271466513</v>
      </c>
      <c r="L139" s="79">
        <f>M139+N139+O139</f>
        <v>1419.89</v>
      </c>
      <c r="M139" s="79"/>
      <c r="N139" s="79">
        <v>1277.9000000000001</v>
      </c>
      <c r="O139" s="79">
        <v>141.99</v>
      </c>
      <c r="P139" s="3">
        <f t="shared" ref="P139:P141" si="125">L139/F139*100</f>
        <v>16.687704205157136</v>
      </c>
      <c r="Q139" s="41" t="s">
        <v>244</v>
      </c>
    </row>
    <row r="140" spans="1:17" ht="60" x14ac:dyDescent="0.25">
      <c r="A140" s="24" t="s">
        <v>210</v>
      </c>
      <c r="B140" s="37"/>
      <c r="C140" s="71"/>
      <c r="D140" s="37"/>
      <c r="E140" s="37"/>
      <c r="F140" s="82">
        <f t="shared" si="123"/>
        <v>57562.8</v>
      </c>
      <c r="G140" s="82">
        <f t="shared" ref="G140:O140" si="126">G144+G145</f>
        <v>0</v>
      </c>
      <c r="H140" s="82">
        <f t="shared" si="126"/>
        <v>55588</v>
      </c>
      <c r="I140" s="82">
        <f t="shared" si="126"/>
        <v>1974.8</v>
      </c>
      <c r="J140" s="82">
        <f t="shared" si="126"/>
        <v>0</v>
      </c>
      <c r="K140" s="5">
        <f t="shared" si="124"/>
        <v>0</v>
      </c>
      <c r="L140" s="78">
        <f t="shared" ref="L140:L141" si="127">M140+N140+O140</f>
        <v>0</v>
      </c>
      <c r="M140" s="78">
        <f t="shared" si="126"/>
        <v>0</v>
      </c>
      <c r="N140" s="78">
        <f t="shared" si="126"/>
        <v>0</v>
      </c>
      <c r="O140" s="78">
        <f t="shared" si="126"/>
        <v>0</v>
      </c>
      <c r="P140" s="19">
        <f t="shared" si="125"/>
        <v>0</v>
      </c>
      <c r="Q140" s="41"/>
    </row>
    <row r="141" spans="1:17" ht="45" x14ac:dyDescent="0.25">
      <c r="A141" s="26" t="s">
        <v>211</v>
      </c>
      <c r="B141" s="37"/>
      <c r="C141" s="71"/>
      <c r="D141" s="37"/>
      <c r="E141" s="37"/>
      <c r="F141" s="77">
        <f t="shared" si="123"/>
        <v>57562.8</v>
      </c>
      <c r="G141" s="77">
        <v>0</v>
      </c>
      <c r="H141" s="77">
        <v>55588</v>
      </c>
      <c r="I141" s="77">
        <v>1974.8</v>
      </c>
      <c r="J141" s="77">
        <v>0</v>
      </c>
      <c r="K141" s="1">
        <f t="shared" si="124"/>
        <v>0</v>
      </c>
      <c r="L141" s="79">
        <f t="shared" si="127"/>
        <v>0</v>
      </c>
      <c r="M141" s="79">
        <v>0</v>
      </c>
      <c r="N141" s="79">
        <v>0</v>
      </c>
      <c r="O141" s="79">
        <v>0</v>
      </c>
      <c r="P141" s="3">
        <f t="shared" si="125"/>
        <v>0</v>
      </c>
      <c r="Q141" s="41"/>
    </row>
    <row r="142" spans="1:17" ht="45" x14ac:dyDescent="0.25">
      <c r="A142" s="20" t="s">
        <v>133</v>
      </c>
      <c r="B142" s="37"/>
      <c r="C142" s="71"/>
      <c r="D142" s="37"/>
      <c r="E142" s="37"/>
      <c r="F142" s="77"/>
      <c r="G142" s="77"/>
      <c r="H142" s="79"/>
      <c r="I142" s="79"/>
      <c r="J142" s="79"/>
      <c r="K142" s="1"/>
      <c r="L142" s="79"/>
      <c r="M142" s="79"/>
      <c r="N142" s="79"/>
      <c r="O142" s="79"/>
      <c r="P142" s="3"/>
      <c r="Q142" s="41"/>
    </row>
    <row r="143" spans="1:17" x14ac:dyDescent="0.25">
      <c r="A143" s="20" t="s">
        <v>43</v>
      </c>
      <c r="B143" s="37"/>
      <c r="C143" s="71"/>
      <c r="D143" s="37"/>
      <c r="E143" s="37"/>
      <c r="F143" s="77"/>
      <c r="G143" s="77"/>
      <c r="H143" s="79"/>
      <c r="I143" s="79"/>
      <c r="J143" s="79"/>
      <c r="K143" s="1"/>
      <c r="L143" s="79"/>
      <c r="M143" s="79"/>
      <c r="N143" s="79"/>
      <c r="O143" s="79"/>
      <c r="P143" s="3"/>
      <c r="Q143" s="41"/>
    </row>
    <row r="144" spans="1:17" ht="65.25" customHeight="1" x14ac:dyDescent="0.25">
      <c r="A144" s="20" t="s">
        <v>245</v>
      </c>
      <c r="B144" s="37" t="s">
        <v>246</v>
      </c>
      <c r="C144" s="71" t="s">
        <v>247</v>
      </c>
      <c r="D144" s="37"/>
      <c r="E144" s="37" t="s">
        <v>248</v>
      </c>
      <c r="F144" s="77">
        <f t="shared" ref="F144:F146" si="128">G144+H144+I144</f>
        <v>29400</v>
      </c>
      <c r="G144" s="77"/>
      <c r="H144" s="79">
        <v>28000</v>
      </c>
      <c r="I144" s="79">
        <v>1400</v>
      </c>
      <c r="J144" s="79">
        <v>0</v>
      </c>
      <c r="K144" s="1">
        <f t="shared" si="124"/>
        <v>0</v>
      </c>
      <c r="L144" s="79">
        <f t="shared" ref="L144:L146" si="129">M144+N144+O144</f>
        <v>0</v>
      </c>
      <c r="M144" s="79"/>
      <c r="N144" s="79">
        <v>0</v>
      </c>
      <c r="O144" s="79"/>
      <c r="P144" s="3">
        <f t="shared" ref="P144:P146" si="130">L144/F144*100</f>
        <v>0</v>
      </c>
      <c r="Q144" s="41" t="s">
        <v>249</v>
      </c>
    </row>
    <row r="145" spans="1:17" ht="114" customHeight="1" x14ac:dyDescent="0.25">
      <c r="A145" s="20" t="s">
        <v>250</v>
      </c>
      <c r="B145" s="37" t="s">
        <v>246</v>
      </c>
      <c r="C145" s="71" t="s">
        <v>247</v>
      </c>
      <c r="D145" s="37"/>
      <c r="E145" s="37" t="s">
        <v>251</v>
      </c>
      <c r="F145" s="77">
        <f t="shared" si="128"/>
        <v>28162.799999999999</v>
      </c>
      <c r="G145" s="77"/>
      <c r="H145" s="79">
        <v>27588</v>
      </c>
      <c r="I145" s="79">
        <v>574.79999999999995</v>
      </c>
      <c r="J145" s="79">
        <v>0</v>
      </c>
      <c r="K145" s="1">
        <f t="shared" si="124"/>
        <v>0</v>
      </c>
      <c r="L145" s="79">
        <f t="shared" si="129"/>
        <v>0</v>
      </c>
      <c r="M145" s="79"/>
      <c r="N145" s="79">
        <v>0</v>
      </c>
      <c r="O145" s="79"/>
      <c r="P145" s="3">
        <f t="shared" si="130"/>
        <v>0</v>
      </c>
      <c r="Q145" s="41" t="s">
        <v>252</v>
      </c>
    </row>
    <row r="146" spans="1:17" ht="15.75" x14ac:dyDescent="0.25">
      <c r="A146" s="28" t="s">
        <v>253</v>
      </c>
      <c r="B146" s="36"/>
      <c r="C146" s="36"/>
      <c r="D146" s="36"/>
      <c r="E146" s="36"/>
      <c r="F146" s="82">
        <f t="shared" si="128"/>
        <v>394988.6</v>
      </c>
      <c r="G146" s="78">
        <f t="shared" ref="G146:O146" si="131">G148+G156</f>
        <v>317662.40000000002</v>
      </c>
      <c r="H146" s="78">
        <f t="shared" si="131"/>
        <v>29995.599999999999</v>
      </c>
      <c r="I146" s="78">
        <f t="shared" si="131"/>
        <v>47330.6</v>
      </c>
      <c r="J146" s="78">
        <f t="shared" si="131"/>
        <v>85777</v>
      </c>
      <c r="K146" s="5">
        <f t="shared" si="124"/>
        <v>21.716322952105454</v>
      </c>
      <c r="L146" s="78">
        <f t="shared" si="129"/>
        <v>86047.4</v>
      </c>
      <c r="M146" s="78">
        <f t="shared" si="131"/>
        <v>53806.9</v>
      </c>
      <c r="N146" s="78">
        <f t="shared" si="131"/>
        <v>10846.3</v>
      </c>
      <c r="O146" s="78">
        <f t="shared" si="131"/>
        <v>21394.2</v>
      </c>
      <c r="P146" s="19">
        <f t="shared" si="130"/>
        <v>21.784780624048388</v>
      </c>
      <c r="Q146" s="36"/>
    </row>
    <row r="147" spans="1:17" x14ac:dyDescent="0.25">
      <c r="A147" s="4" t="s">
        <v>20</v>
      </c>
      <c r="B147" s="36"/>
      <c r="C147" s="36"/>
      <c r="D147" s="36"/>
      <c r="E147" s="36"/>
      <c r="F147" s="77"/>
      <c r="G147" s="77"/>
      <c r="H147" s="79"/>
      <c r="I147" s="79"/>
      <c r="J147" s="79"/>
      <c r="K147" s="1"/>
      <c r="L147" s="91"/>
      <c r="M147" s="79"/>
      <c r="N147" s="79"/>
      <c r="O147" s="79"/>
      <c r="P147" s="1"/>
      <c r="Q147" s="47"/>
    </row>
    <row r="148" spans="1:17" ht="60" x14ac:dyDescent="0.25">
      <c r="A148" s="27" t="s">
        <v>254</v>
      </c>
      <c r="B148" s="36"/>
      <c r="C148" s="36"/>
      <c r="D148" s="36"/>
      <c r="E148" s="36"/>
      <c r="F148" s="77">
        <f t="shared" ref="F148:F149" si="132">G148+H148+I148</f>
        <v>220857</v>
      </c>
      <c r="G148" s="79">
        <f t="shared" ref="G148:O148" si="133">G152+G155</f>
        <v>181226</v>
      </c>
      <c r="H148" s="79">
        <f t="shared" si="133"/>
        <v>19431</v>
      </c>
      <c r="I148" s="79">
        <f t="shared" si="133"/>
        <v>20200</v>
      </c>
      <c r="J148" s="79">
        <f t="shared" si="133"/>
        <v>30059.200000000001</v>
      </c>
      <c r="K148" s="1">
        <f t="shared" ref="K148:K149" si="134">J148/F148*100</f>
        <v>13.610254599129753</v>
      </c>
      <c r="L148" s="79">
        <f t="shared" ref="L148:L149" si="135">M148+N148+O148</f>
        <v>79493.2</v>
      </c>
      <c r="M148" s="79">
        <f t="shared" si="133"/>
        <v>49434</v>
      </c>
      <c r="N148" s="79">
        <f t="shared" si="133"/>
        <v>10000</v>
      </c>
      <c r="O148" s="79">
        <f t="shared" si="133"/>
        <v>20059.2</v>
      </c>
      <c r="P148" s="3">
        <f t="shared" ref="P148:P149" si="136">L148/F148*100</f>
        <v>35.993063384905163</v>
      </c>
      <c r="Q148" s="36"/>
    </row>
    <row r="149" spans="1:17" ht="45" x14ac:dyDescent="0.25">
      <c r="A149" s="26" t="s">
        <v>255</v>
      </c>
      <c r="B149" s="36"/>
      <c r="C149" s="36"/>
      <c r="D149" s="36"/>
      <c r="E149" s="36"/>
      <c r="F149" s="77">
        <f t="shared" si="132"/>
        <v>209426</v>
      </c>
      <c r="G149" s="79">
        <v>181226</v>
      </c>
      <c r="H149" s="79">
        <v>10000</v>
      </c>
      <c r="I149" s="79">
        <v>18200</v>
      </c>
      <c r="J149" s="79">
        <v>28200</v>
      </c>
      <c r="K149" s="1">
        <f t="shared" si="134"/>
        <v>13.465376791802356</v>
      </c>
      <c r="L149" s="79">
        <f t="shared" si="135"/>
        <v>77634</v>
      </c>
      <c r="M149" s="79">
        <v>49434</v>
      </c>
      <c r="N149" s="79">
        <v>10000</v>
      </c>
      <c r="O149" s="79">
        <v>18200</v>
      </c>
      <c r="P149" s="3">
        <f t="shared" si="136"/>
        <v>37.069895810453332</v>
      </c>
      <c r="Q149" s="47"/>
    </row>
    <row r="150" spans="1:17" ht="45" x14ac:dyDescent="0.25">
      <c r="A150" s="20" t="s">
        <v>256</v>
      </c>
      <c r="B150" s="36"/>
      <c r="C150" s="36"/>
      <c r="D150" s="36"/>
      <c r="E150" s="36"/>
      <c r="F150" s="80"/>
      <c r="G150" s="80"/>
      <c r="H150" s="84"/>
      <c r="I150" s="84"/>
      <c r="J150" s="84"/>
      <c r="K150" s="2"/>
      <c r="L150" s="79"/>
      <c r="M150" s="84"/>
      <c r="N150" s="84"/>
      <c r="O150" s="84"/>
      <c r="P150" s="2"/>
      <c r="Q150" s="47"/>
    </row>
    <row r="151" spans="1:17" ht="15.75" x14ac:dyDescent="0.25">
      <c r="A151" s="20" t="s">
        <v>44</v>
      </c>
      <c r="B151" s="36"/>
      <c r="C151" s="36"/>
      <c r="D151" s="36"/>
      <c r="E151" s="36"/>
      <c r="F151" s="80"/>
      <c r="G151" s="80"/>
      <c r="H151" s="84"/>
      <c r="I151" s="84"/>
      <c r="J151" s="84"/>
      <c r="K151" s="2"/>
      <c r="L151" s="79"/>
      <c r="M151" s="84"/>
      <c r="N151" s="84"/>
      <c r="O151" s="84"/>
      <c r="P151" s="2"/>
      <c r="Q151" s="47"/>
    </row>
    <row r="152" spans="1:17" ht="45" x14ac:dyDescent="0.25">
      <c r="A152" s="4" t="s">
        <v>257</v>
      </c>
      <c r="B152" s="72" t="s">
        <v>246</v>
      </c>
      <c r="C152" s="71" t="s">
        <v>246</v>
      </c>
      <c r="D152" s="71" t="s">
        <v>258</v>
      </c>
      <c r="E152" s="66">
        <v>42724</v>
      </c>
      <c r="F152" s="77">
        <f t="shared" ref="F152:F153" si="137">G152+H152+I152</f>
        <v>209426</v>
      </c>
      <c r="G152" s="77">
        <v>181226</v>
      </c>
      <c r="H152" s="79">
        <v>10000</v>
      </c>
      <c r="I152" s="79">
        <v>18200</v>
      </c>
      <c r="J152" s="79">
        <v>28200</v>
      </c>
      <c r="K152" s="1">
        <f t="shared" ref="K152:K153" si="138">J152/F152*100</f>
        <v>13.465376791802356</v>
      </c>
      <c r="L152" s="79">
        <f t="shared" ref="L152:L153" si="139">M152+N152+O152</f>
        <v>77634</v>
      </c>
      <c r="M152" s="79">
        <v>49434</v>
      </c>
      <c r="N152" s="79">
        <v>10000</v>
      </c>
      <c r="O152" s="79">
        <v>18200</v>
      </c>
      <c r="P152" s="3">
        <f t="shared" ref="P152:P153" si="140">L152/F152*100</f>
        <v>37.069895810453332</v>
      </c>
      <c r="Q152" s="45"/>
    </row>
    <row r="153" spans="1:17" ht="75" x14ac:dyDescent="0.25">
      <c r="A153" s="26" t="s">
        <v>259</v>
      </c>
      <c r="B153" s="72"/>
      <c r="C153" s="71"/>
      <c r="D153" s="71"/>
      <c r="E153" s="66"/>
      <c r="F153" s="77">
        <f t="shared" si="137"/>
        <v>11431</v>
      </c>
      <c r="G153" s="77">
        <v>0</v>
      </c>
      <c r="H153" s="79">
        <v>9431</v>
      </c>
      <c r="I153" s="79">
        <v>2000</v>
      </c>
      <c r="J153" s="79">
        <v>1859.2</v>
      </c>
      <c r="K153" s="1">
        <f t="shared" si="138"/>
        <v>16.264543784445806</v>
      </c>
      <c r="L153" s="79">
        <f t="shared" si="139"/>
        <v>1859.2</v>
      </c>
      <c r="M153" s="79">
        <v>0</v>
      </c>
      <c r="N153" s="79">
        <v>0</v>
      </c>
      <c r="O153" s="79">
        <v>1859.2</v>
      </c>
      <c r="P153" s="3">
        <f t="shared" si="140"/>
        <v>16.264543784445806</v>
      </c>
      <c r="Q153" s="45"/>
    </row>
    <row r="154" spans="1:17" x14ac:dyDescent="0.25">
      <c r="A154" s="4" t="s">
        <v>260</v>
      </c>
      <c r="B154" s="72"/>
      <c r="C154" s="71"/>
      <c r="D154" s="71"/>
      <c r="E154" s="66"/>
      <c r="F154" s="77"/>
      <c r="G154" s="77"/>
      <c r="H154" s="79"/>
      <c r="I154" s="79"/>
      <c r="J154" s="79"/>
      <c r="K154" s="1"/>
      <c r="L154" s="79"/>
      <c r="M154" s="79"/>
      <c r="N154" s="79"/>
      <c r="O154" s="79"/>
      <c r="P154" s="3"/>
      <c r="Q154" s="45"/>
    </row>
    <row r="155" spans="1:17" ht="240" x14ac:dyDescent="0.25">
      <c r="A155" s="4" t="s">
        <v>261</v>
      </c>
      <c r="B155" s="72" t="s">
        <v>262</v>
      </c>
      <c r="C155" s="71" t="s">
        <v>263</v>
      </c>
      <c r="D155" s="71" t="s">
        <v>264</v>
      </c>
      <c r="E155" s="73" t="s">
        <v>265</v>
      </c>
      <c r="F155" s="87">
        <f t="shared" ref="F155:F157" si="141">G155+H155+I155</f>
        <v>11431</v>
      </c>
      <c r="G155" s="87">
        <v>0</v>
      </c>
      <c r="H155" s="88">
        <v>9431</v>
      </c>
      <c r="I155" s="88">
        <v>2000</v>
      </c>
      <c r="J155" s="88">
        <v>1859.2</v>
      </c>
      <c r="K155" s="11">
        <f t="shared" ref="K155:K157" si="142">J155/F155*100</f>
        <v>16.264543784445806</v>
      </c>
      <c r="L155" s="88">
        <f t="shared" ref="L155:L159" si="143">M155+N155+O155</f>
        <v>1859.2</v>
      </c>
      <c r="M155" s="88">
        <v>0</v>
      </c>
      <c r="N155" s="88">
        <v>0</v>
      </c>
      <c r="O155" s="88">
        <v>1859.2</v>
      </c>
      <c r="P155" s="10">
        <f t="shared" ref="P155:P157" si="144">L155/F155*100</f>
        <v>16.264543784445806</v>
      </c>
      <c r="Q155" s="39" t="s">
        <v>266</v>
      </c>
    </row>
    <row r="156" spans="1:17" ht="45" x14ac:dyDescent="0.25">
      <c r="A156" s="24" t="s">
        <v>116</v>
      </c>
      <c r="B156" s="72"/>
      <c r="C156" s="71"/>
      <c r="D156" s="71"/>
      <c r="E156" s="45"/>
      <c r="F156" s="82">
        <f t="shared" si="141"/>
        <v>174131.6</v>
      </c>
      <c r="G156" s="82">
        <f t="shared" ref="G156:O156" si="145">G159+G161</f>
        <v>136436.4</v>
      </c>
      <c r="H156" s="78">
        <f t="shared" si="145"/>
        <v>10564.6</v>
      </c>
      <c r="I156" s="78">
        <f t="shared" si="145"/>
        <v>27130.6</v>
      </c>
      <c r="J156" s="78">
        <f t="shared" si="145"/>
        <v>55717.8</v>
      </c>
      <c r="K156" s="5">
        <f t="shared" si="142"/>
        <v>31.997523711951192</v>
      </c>
      <c r="L156" s="78">
        <f t="shared" si="143"/>
        <v>6554.2</v>
      </c>
      <c r="M156" s="78">
        <f t="shared" si="145"/>
        <v>4372.8999999999996</v>
      </c>
      <c r="N156" s="78">
        <f t="shared" si="145"/>
        <v>846.3</v>
      </c>
      <c r="O156" s="78">
        <f t="shared" si="145"/>
        <v>1335</v>
      </c>
      <c r="P156" s="19">
        <f t="shared" si="144"/>
        <v>3.7639348630575955</v>
      </c>
      <c r="Q156" s="45"/>
    </row>
    <row r="157" spans="1:17" x14ac:dyDescent="0.25">
      <c r="A157" s="25" t="s">
        <v>128</v>
      </c>
      <c r="B157" s="72"/>
      <c r="C157" s="71"/>
      <c r="D157" s="71"/>
      <c r="E157" s="45"/>
      <c r="F157" s="77">
        <f t="shared" si="141"/>
        <v>174131.6</v>
      </c>
      <c r="G157" s="77">
        <v>136436.4</v>
      </c>
      <c r="H157" s="79">
        <v>10564.6</v>
      </c>
      <c r="I157" s="79">
        <v>27130.6</v>
      </c>
      <c r="J157" s="79">
        <v>55717.8</v>
      </c>
      <c r="K157" s="1">
        <f t="shared" si="142"/>
        <v>31.997523711951192</v>
      </c>
      <c r="L157" s="79">
        <f t="shared" si="143"/>
        <v>6554.2</v>
      </c>
      <c r="M157" s="79">
        <v>4372.8999999999996</v>
      </c>
      <c r="N157" s="79">
        <v>846.3</v>
      </c>
      <c r="O157" s="79">
        <v>1335</v>
      </c>
      <c r="P157" s="3">
        <f t="shared" si="144"/>
        <v>3.7639348630575955</v>
      </c>
      <c r="Q157" s="45"/>
    </row>
    <row r="158" spans="1:17" ht="45" x14ac:dyDescent="0.25">
      <c r="A158" s="20" t="s">
        <v>96</v>
      </c>
      <c r="B158" s="72"/>
      <c r="C158" s="71"/>
      <c r="D158" s="71"/>
      <c r="E158" s="45"/>
      <c r="F158" s="77"/>
      <c r="G158" s="77"/>
      <c r="H158" s="79"/>
      <c r="I158" s="79"/>
      <c r="J158" s="79"/>
      <c r="K158" s="1"/>
      <c r="L158" s="79"/>
      <c r="M158" s="79"/>
      <c r="N158" s="79"/>
      <c r="O158" s="79"/>
      <c r="P158" s="3"/>
      <c r="Q158" s="45"/>
    </row>
    <row r="159" spans="1:17" ht="324" x14ac:dyDescent="0.25">
      <c r="A159" s="4" t="s">
        <v>267</v>
      </c>
      <c r="B159" s="72" t="s">
        <v>129</v>
      </c>
      <c r="C159" s="71" t="s">
        <v>268</v>
      </c>
      <c r="D159" s="71" t="s">
        <v>269</v>
      </c>
      <c r="E159" s="37" t="s">
        <v>270</v>
      </c>
      <c r="F159" s="77">
        <f>G159+H159+I159</f>
        <v>8256.5</v>
      </c>
      <c r="G159" s="77"/>
      <c r="H159" s="79">
        <v>8256.5</v>
      </c>
      <c r="I159" s="79"/>
      <c r="J159" s="79">
        <v>8256.5</v>
      </c>
      <c r="K159" s="1">
        <f>J159/F159*100</f>
        <v>100</v>
      </c>
      <c r="L159" s="79">
        <f t="shared" si="143"/>
        <v>846.3</v>
      </c>
      <c r="M159" s="79"/>
      <c r="N159" s="79">
        <v>846.3</v>
      </c>
      <c r="O159" s="79"/>
      <c r="P159" s="3">
        <f t="shared" ref="P159" si="146">L159/F159*100</f>
        <v>10.250105977108943</v>
      </c>
      <c r="Q159" s="39" t="s">
        <v>271</v>
      </c>
    </row>
    <row r="160" spans="1:17" x14ac:dyDescent="0.25">
      <c r="A160" s="20" t="s">
        <v>44</v>
      </c>
      <c r="B160" s="72"/>
      <c r="C160" s="71"/>
      <c r="D160" s="71"/>
      <c r="E160" s="71"/>
      <c r="F160" s="77"/>
      <c r="G160" s="77"/>
      <c r="H160" s="79"/>
      <c r="I160" s="79"/>
      <c r="J160" s="79"/>
      <c r="K160" s="1"/>
      <c r="L160" s="79"/>
      <c r="M160" s="79"/>
      <c r="N160" s="79"/>
      <c r="O160" s="79"/>
      <c r="P160" s="3"/>
      <c r="Q160" s="37"/>
    </row>
    <row r="161" spans="1:17" ht="261" customHeight="1" x14ac:dyDescent="0.25">
      <c r="A161" s="34" t="s">
        <v>272</v>
      </c>
      <c r="B161" s="72" t="s">
        <v>129</v>
      </c>
      <c r="C161" s="71" t="s">
        <v>273</v>
      </c>
      <c r="D161" s="71" t="s">
        <v>274</v>
      </c>
      <c r="E161" s="71" t="s">
        <v>270</v>
      </c>
      <c r="F161" s="77">
        <f>G161+H161+I161</f>
        <v>165875.1</v>
      </c>
      <c r="G161" s="77">
        <v>136436.4</v>
      </c>
      <c r="H161" s="79">
        <v>2308.1</v>
      </c>
      <c r="I161" s="79">
        <v>27130.6</v>
      </c>
      <c r="J161" s="79">
        <v>47461.3</v>
      </c>
      <c r="K161" s="1">
        <f>J161/F161*100</f>
        <v>28.61267302928529</v>
      </c>
      <c r="L161" s="79">
        <f>M161+N161+O161</f>
        <v>5707.9</v>
      </c>
      <c r="M161" s="79">
        <v>4372.8999999999996</v>
      </c>
      <c r="N161" s="79">
        <v>0</v>
      </c>
      <c r="O161" s="79">
        <v>1335</v>
      </c>
      <c r="P161" s="3">
        <f t="shared" ref="P161" si="147">L161/F161*100</f>
        <v>3.4410830799800571</v>
      </c>
      <c r="Q161" s="48" t="s">
        <v>275</v>
      </c>
    </row>
  </sheetData>
  <mergeCells count="18">
    <mergeCell ref="B125:E125"/>
    <mergeCell ref="B64:D64"/>
    <mergeCell ref="B118:E118"/>
    <mergeCell ref="C82:D82"/>
    <mergeCell ref="K3:K4"/>
    <mergeCell ref="E3:E4"/>
    <mergeCell ref="F3:I3"/>
    <mergeCell ref="Q64:Q70"/>
    <mergeCell ref="A1:Q1"/>
    <mergeCell ref="A3:A4"/>
    <mergeCell ref="B3:B4"/>
    <mergeCell ref="C3:C4"/>
    <mergeCell ref="D3:D4"/>
    <mergeCell ref="M2:Q2"/>
    <mergeCell ref="J3:J4"/>
    <mergeCell ref="P3:P4"/>
    <mergeCell ref="L3:O3"/>
    <mergeCell ref="Q3:Q4"/>
  </mergeCells>
  <pageMargins left="0.39370078740157483" right="0.19685039370078741" top="0.19685039370078741" bottom="0.19685039370078741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2016-12-02T13:00:22Z</cp:lastPrinted>
  <dcterms:created xsi:type="dcterms:W3CDTF">2016-11-16T06:29:02Z</dcterms:created>
  <dcterms:modified xsi:type="dcterms:W3CDTF">2016-12-02T13:15:28Z</dcterms:modified>
</cp:coreProperties>
</file>