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1016" activeTab="0"/>
  </bookViews>
  <sheets>
    <sheet name="РАИП" sheetId="1" r:id="rId1"/>
  </sheets>
  <externalReferences>
    <externalReference r:id="rId4"/>
  </externalReferences>
  <definedNames>
    <definedName name="_xlnm.Print_Titles" localSheetId="0">'РАИП'!$3:$4</definedName>
    <definedName name="_xlnm.Print_Area" localSheetId="0">'РАИП'!$A$1:$P$222</definedName>
  </definedNames>
  <calcPr fullCalcOnLoad="1"/>
</workbook>
</file>

<file path=xl/sharedStrings.xml><?xml version="1.0" encoding="utf-8"?>
<sst xmlns="http://schemas.openxmlformats.org/spreadsheetml/2006/main" count="451" uniqueCount="368">
  <si>
    <t xml:space="preserve">Информация о финансировании строительства объектов республиканской адресной 
инвестиционной программы за счет бюджетных средств за январь-август  2014 года
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</si>
  <si>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</si>
  <si>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</si>
  <si>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</si>
  <si>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</si>
  <si>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</si>
  <si>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</si>
  <si>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</si>
  <si>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</si>
  <si>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</si>
  <si>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</si>
  <si>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</si>
  <si>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</si>
  <si>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</si>
  <si>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</si>
  <si>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</si>
  <si>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</si>
  <si>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</si>
  <si>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</si>
  <si>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</si>
  <si>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</si>
  <si>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</si>
  <si>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</si>
  <si>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</si>
  <si>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</si>
  <si>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</si>
  <si>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</si>
  <si>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</si>
  <si>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Из общего итога:</t>
  </si>
  <si>
    <t>Программная часть</t>
  </si>
  <si>
    <t>Непрограммная часть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</si>
  <si>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</si>
  <si>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</si>
  <si>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</si>
  <si>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</si>
  <si>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</si>
  <si>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Алатырского района</t>
  </si>
  <si>
    <t>Строительство здания дошкольного образовательного учреждения в с. Чуварлеи Алатырского района на 80 мест</t>
  </si>
  <si>
    <t>ООО "Проектный институт "Суварстройпроект" - г.Чебоксары, ул.К.Маркса, 52. ИНН 2129041303. Ген.директор - Захаров Владимир Алексеевич</t>
  </si>
  <si>
    <t>ООО "СтройКомСервис" (Хасянов Наиль Рифкатович) ИНН 2130098061</t>
  </si>
  <si>
    <t>МК №18 от 17.09.2013 г.</t>
  </si>
  <si>
    <t>01.08.2014 г.</t>
  </si>
  <si>
    <t>администрация Вурнарского района</t>
  </si>
  <si>
    <t xml:space="preserve">Строительство здания дошкольного образовательного учреждения по пер. Северный, д. 4б в пгт. Вурнары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</si>
  <si>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</si>
  <si>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</si>
  <si>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</si>
  <si>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декабрь 2014 г.</t>
  </si>
  <si>
    <t>администрация Канашского района</t>
  </si>
  <si>
    <t>реконструкция здания школы под дошкольное образовательное учреждение в с. Шихазаны Канашского района на 92 места</t>
  </si>
  <si>
    <t>ООО "ПСФ "Ремстройсервис", госэкспертиза  №0373-13/КГЭ-1786/05 от 30.09.2013 г.</t>
  </si>
  <si>
    <t>ООО "СФ "Гефест" (Славкин Игорь Васильевич) ИНН 2123005806</t>
  </si>
  <si>
    <t>МК от 23.08.2013 г.</t>
  </si>
  <si>
    <t>20.08.2014 г.</t>
  </si>
  <si>
    <t>реконструкция здания МБОУ "Среднетатмышская СОШ" в д. Средние Татмыши Канашского района на 130 мест (2 этап)*</t>
  </si>
  <si>
    <t>ОАО "Проектно-сметное бюро" - г.Чебоксары, пер.Бабушкина, д.8.  ИНН 2130066670. Ген.директор - В.П. Михайлов</t>
  </si>
  <si>
    <t>ООО "Элегант"</t>
  </si>
  <si>
    <t>МК от 20.06.2014</t>
  </si>
  <si>
    <t>администрация Урмарского района</t>
  </si>
  <si>
    <t>строительство здания  дошкольного образовательного учреждения в пгт Урмары на 145 мест</t>
  </si>
  <si>
    <t xml:space="preserve">ООО "Проектный институт "Суварстройпроект" - г.Чебоксары, ул.К.Маркса, 52. ИНН 2129041303. Ген.директор - Захаров В.А., госэкспертиза №21-1-5-0085-13 от 18.04.2013 </t>
  </si>
  <si>
    <t>ЗАО КСО "Урмарская", Зайцев Николай Владимирович, ИНН 2114000230</t>
  </si>
  <si>
    <t xml:space="preserve">МК от 14.12.2013 </t>
  </si>
  <si>
    <t>ноябрь 2014 года</t>
  </si>
  <si>
    <t>администрация Цивильского района</t>
  </si>
  <si>
    <t xml:space="preserve">строительство здания дошкольного образовательного учрежденияв микрорайоне "Южный" в г. Цивильске на 240 мест </t>
  </si>
  <si>
    <t>ООО "Проектный институт "Суварстройпроект" - г.Чебоксары, ул.К.Маркса, 52. ИНН 2129041303. Ген.директор - Захаров В.А., госэкспертиза №21-1-5-0176-12 от 24 июля 2012 года</t>
  </si>
  <si>
    <t>ОАО "ПМК-8", Ижелеев Виталий Николаевич,  ИНН 2115000346</t>
  </si>
  <si>
    <t>МК  от  18.03.2013</t>
  </si>
  <si>
    <t>май 2014 года</t>
  </si>
  <si>
    <t>администрация Чебоксарского района</t>
  </si>
  <si>
    <t>Строительство средней общеобразовательной школы на 165 уч. мест с пристроем помещений для дошкольных групп  на 40 мест в д.Яныши Чебоксарского района *</t>
  </si>
  <si>
    <t>ООО "Проектный институт "Суварстройпроект" - г.Чебоксары, ул.К.Маркса, 52. ИНН 2129041303. Ген.директор - Захаров В.А.</t>
  </si>
  <si>
    <t>контракт с ООО "ТПК "Шыгырданы" (Халитов Зофер Иауфикович), ИНН 2103004755</t>
  </si>
  <si>
    <t>МК от 27.08.2013 № 1622</t>
  </si>
  <si>
    <t>администрация Ядринского района</t>
  </si>
  <si>
    <t>строительство здания дошкольного  образовательного учреждения в г. Ядрине на 200 мест</t>
  </si>
  <si>
    <t>ООО АБК "Проект-Мастер",  №0377-13/КГЭ-1796/05 от 02.10.2013 г.</t>
  </si>
  <si>
    <t>ООО "Арка" (Шарафутдинов Фагиль Фазылянович), ИНН 2124010478</t>
  </si>
  <si>
    <t>МК от 20.12.2013 г.</t>
  </si>
  <si>
    <t>10.11.2014 г.</t>
  </si>
  <si>
    <t>администрация Янтиковского района</t>
  </si>
  <si>
    <t>строительство здания дошкольного образовательного учреждения в с. Янтиково на 176 мест (8 групп)</t>
  </si>
  <si>
    <t>ОАО "Проектно-сметное бюро" - г.Чебоксары, пер.Бабушкина, д.8.  ИНН 2130066670. Ген.директор - В.П. Михайлов, гоэкспертиза №0348-13/КГЭ-1797/05 от 13.09.2013 г.</t>
  </si>
  <si>
    <t>ООО "СК "Старатель"(Владимиров Анатолий Юрьевич) ИНН 2129046654</t>
  </si>
  <si>
    <t>МК от 25.12.2013 г.</t>
  </si>
  <si>
    <t>30.11.2014 г.</t>
  </si>
  <si>
    <t>администрация г. Алатыря</t>
  </si>
  <si>
    <t>строительство здания дошкольного образовательного учреждения по ул. Дмитрова  в г.Алатыре на 240 мест</t>
  </si>
  <si>
    <t>ООО "Проектный институт "Суварстройпроект" - г.Чебоксары, ул.К.Маркса, 52. ИНН 2129041303. Ген.директор - Захаров В.А.  Госэкспертиза №21-1-5-0291-11 от 17.10.2011 г.</t>
  </si>
  <si>
    <t>ООО "ПромСпецСтрой" (Андрев Сергей Михайлович), ИНН2130115180</t>
  </si>
  <si>
    <t>МК № 2013.156781  от 13.09.2013</t>
  </si>
  <si>
    <t>сентябрь 2014 года</t>
  </si>
  <si>
    <t>администрация г. Новочебоксарска</t>
  </si>
  <si>
    <t>строительство здания дошкольного образовательного учреждения по ул. Воинов-интернационалистов, 51 в г. Новочебоксарске на 180 мест</t>
  </si>
  <si>
    <t>ООО АБК "Проект-Мастер",  госэкспертиза  №21-1-5-0344-12 от 26.12.2012 г.</t>
  </si>
  <si>
    <t>ООО "Союзстройинвест" (Резяпова Эдурада Минтагировича), ИНН 2130083717</t>
  </si>
  <si>
    <t>МК №51 от 28.08.2013 г.</t>
  </si>
  <si>
    <t>октябрь 2014 г.</t>
  </si>
  <si>
    <t>администрация г. Чебоксары</t>
  </si>
  <si>
    <t>реконструкция объекта "Автономное учреждение дополнительного образования для детей "ЮНИТЕКС" Минобразования Чувашии" под детское дошкольное образовательное учреждение по бульвару Юности. 21а в г. Чебоксары на 220 мест</t>
  </si>
  <si>
    <t>ООО "Союзпроект", госэкспертиза №21-1-3-0122-12 от 04.06.2012 г.</t>
  </si>
  <si>
    <t>ООО "Монстрит" (Сидоров А.Н.) ИНН 2130002980</t>
  </si>
  <si>
    <t>МК №75 от 15.10.2013 г.</t>
  </si>
  <si>
    <t>01.07.2014 г.</t>
  </si>
  <si>
    <t xml:space="preserve">реконструкция ДОД "ДЮСШ по видам единоборств им. Олимийского чемпиона В.С. Соколова" под детское дошкольное образовательное учреждение по Эгерскому бульвару, 35, корп. 1  в г. Чебоксары на 220 мест </t>
  </si>
  <si>
    <t>ООО "Союзпроект", госэкспертиза № 0546-13/КГЭ-1807/05 от 17.12.2013</t>
  </si>
  <si>
    <t>МК №52 от 23.08.2013 г.</t>
  </si>
  <si>
    <t xml:space="preserve">строительство здания  дошкольного образовательного учреждения, поз.26 в VI микрорайоне центральной части г. Чебоксары на 283 места </t>
  </si>
  <si>
    <t>ООО "Классика-Арт", госконтракт№0507-13/КГЭ-1808/05 от 05.12.2013 г.</t>
  </si>
  <si>
    <t>ООО "Градострой" (Шумков А.Н.) ИНН 2127312413</t>
  </si>
  <si>
    <t>МК №41 от18.07.2013 г.</t>
  </si>
  <si>
    <t>строительство очистных сооружений с канализацией КС(К)ОУ "Саланчикская специальная (коррекционная) общеобразовательная школа-интернат" Минобразования Чувашии, в т.ч.  ПИР=410,0 тыс. рублей *</t>
  </si>
  <si>
    <t>ведется подготовка конкурсной документации</t>
  </si>
  <si>
    <t>реконструкция банно-прачечного корпуса КС(К)У "Кугесьская специальная (коррекционная) образовательная школа-интернат" Минобразования Чувашии, в т.ч. ПИР=640,0 тыс.рублей *</t>
  </si>
  <si>
    <t>строительство пристроя для дошкольных групп КС(К)ОУ  "Чебоксарская специальная (коррекционная) общеобразовательная школа-интернат"  Минобразования Чувашии, в т. ч ПИР=1500 тыс. рублей *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</si>
  <si>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</si>
  <si>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Подпрограмма "Энергосбережение в Чувашской Республике"</t>
  </si>
  <si>
    <t>администрация Ибресинского района</t>
  </si>
  <si>
    <t>строительство блочной котельной и реконструкция инженерных сетей КС(К)ОУ "Ибресинская специальная (коррекционная) общеобразовательная школа-интернат", расположенного по адресу : Ибресинский р-н, пгт Ибреси, ул. Комсомольская, д. 33 *</t>
  </si>
  <si>
    <t>ООО "Стройпроект", директор Разумова Т.И., ИНН 2104006177</t>
  </si>
  <si>
    <t>ООО "Аридаль"</t>
  </si>
  <si>
    <t>№ 21-1-5-0338-13 от 29.11.2013 (на ПИР)</t>
  </si>
  <si>
    <t>строительство блочно-модульной котельной АУ Чувашской Республики СПО "ЦААТ" Минобразования Чувашии с инженерными сетями в г. Цивильске  по ул. П. Иванова, д. 9 *</t>
  </si>
  <si>
    <t>ООО "Агропроект", директор Иванов Н.Б., ИНН 2128026013</t>
  </si>
  <si>
    <t>ООО "Комфорт" директо Кочетков А.Б.</t>
  </si>
  <si>
    <t>№ 21-1-5-0255-13 от 27.09.2013 (на ПИР)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</si>
  <si>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</si>
  <si>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</si>
  <si>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Подпрограмма "Развитие культуры в Чувашской Республике</t>
  </si>
  <si>
    <t>Министерство культуры, по делам  национальностей, информационной политики  и архивного дела Чувашской Республики</t>
  </si>
  <si>
    <t xml:space="preserve">реставрация объекта культурного наследия (па-мятника истории и культуры) «Здание Чувашского государственного театра кукол», г.Чебоксары </t>
  </si>
  <si>
    <t>ООО "Дизайн", 428000, Чувашская Республика, г. Чебоксары, ул. Водопроводная, д.11, пом.1 ИНН2129049292 Краснов В.П.</t>
  </si>
  <si>
    <t>2014 -2015</t>
  </si>
  <si>
    <t xml:space="preserve">реконструкция здания АУ Чувашской Республики "Чувашская государственная филармония" Минкультуры Чувашии </t>
  </si>
  <si>
    <t>ОАО «Проектный институт «Чувашгражданпроект», 428018, г.Чебоксары, Московский проспект, д.3, ИНН 2130066768, Волковский В.А.</t>
  </si>
  <si>
    <t>2014-2016</t>
  </si>
  <si>
    <t xml:space="preserve">реконструкция здания АУ Чувашской Республики "Чувашский государственный театр оперы и балета" Минкультуры Чувашии </t>
  </si>
  <si>
    <t>ООО "ПК "Техно"</t>
  </si>
  <si>
    <t>контракт № 1-2014 от 13.05.2014</t>
  </si>
  <si>
    <t xml:space="preserve">реконструкция здания АУ Чувашской Республики "Дворец культуры тракторостроителей" Минкультуры Чувашии </t>
  </si>
  <si>
    <t>в настоящее время разработана аукционная документация на разработку проекта, но для объявления аукциона необходимо техническое задание согласовать с автором проекта</t>
  </si>
  <si>
    <t xml:space="preserve">реконструкция здания БУ Чувашской Республики "Мемориальный комплекс летчика-космонавта СССР А.Г. Николаева" Минкультуры Чувашии </t>
  </si>
  <si>
    <t>ООО «Стройпроект-Холдинг», 428018,Чувашская Республика, Чебоксары, ул.Константина Иванова, 79/16, ИНН:2130111298, Оривалов Д.В.</t>
  </si>
  <si>
    <t>разработка ПСД</t>
  </si>
  <si>
    <t>контракт № 0115200001114000750_138888 от 13.05.2014</t>
  </si>
  <si>
    <t>администрация г.Чебоксары</t>
  </si>
  <si>
    <t>реконструкция зданий муниципального автономного учреждения культуры "Городской детский парк им. космонвта А.Г.Николаева" в г.Чебоксары</t>
  </si>
  <si>
    <t xml:space="preserve">   ООО "СКИМ", 428000, Чувашская Республика, г. Чебоксары, Приволжский б-р, д.4, пом.7 ИНН 2130093271 Обрядин А.Г.</t>
  </si>
  <si>
    <t>Разработка ПСД (на экспертизу до 10.08.2014)</t>
  </si>
  <si>
    <t>МК № 80 от 01.11.2013</t>
  </si>
  <si>
    <t>Министерство строительства, архитектуры и жилищно-коммунального хозяйства Чувашской  Республики</t>
  </si>
  <si>
    <t>реставрация здания Полномочного представителя Чувашской Республики при Президенте Российской Федерации, расположенного по адресу: г. Москва, ул. Большая Ордынка, д.46, стр. 1*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</si>
  <si>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</si>
  <si>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*</t>
  </si>
  <si>
    <t xml:space="preserve">ООО "Вереск" г. Чебоксары, ул. Афанасьева, д.9/2 ИНН: 2130018411 Директор: Кожанов С.Ю.          (Инвестор ЗАО «Тригрупп»
Проектировщик ООО «Агротехпроект», СРО-П-037-26102009
Инвестор ЗАО «Тригрупп»
Проектировщик ООО «Агротехпроект», СРО-П-037-26102009)
</t>
  </si>
  <si>
    <t xml:space="preserve"> ООО «Энергосервис», ИНН 2108002335, ЧР, Комсомольский район, с. Комсомольское, ул. Мира, 15. Директор Волков Г.Ф.  "Элегант" ЧР, г. Чебоксары, пр. М. Горького, д. 12, кв. 91 Ген. директор Скрипилин А.Ю. </t>
  </si>
  <si>
    <t>Контракт по электроснабжению от 19.11.2013 №13. Срок выполнения работ 20.09.2014, доп.согшашение № 1 к ГК №13 от 09.04.2014,  Госконтракт № 0115200001114002098_44669 на выполнение работ по  водоотведению и водоснабжению этноэкологического комплекса «Ясна»</t>
  </si>
  <si>
    <t>в том числе: проектно-изыскательские работы</t>
  </si>
  <si>
    <t>По газоснабжению - ООО "Аридаль", ГК заключается., по водоотведению и водоснабжению - готовится открытый аукцион в эл. форме.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</si>
  <si>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</si>
  <si>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</si>
  <si>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</si>
  <si>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переселение граждан из аварийного жилищного 
фонда 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</si>
  <si>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</si>
  <si>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</si>
  <si>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</si>
  <si>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</si>
  <si>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</si>
  <si>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>реконструкция БУ Чувашской Республики "Центральная городская больница" Минздравсоцразвития Чувашии под размещение многопрофильной поликлиники, г. Чебоксары, пр. Ленина, д. 12</t>
  </si>
  <si>
    <t>ООО "Эксперт-Проект" г.Волгоград, ул.Рабоче-Крестьянская, д.9,                          ОАО "ПИ "Чувашгражданпроект"</t>
  </si>
  <si>
    <t>ГК № 10-22/613 от 18.06.2013 (на ПСД),  контракт от 09.07.2014 № 10-22/577.</t>
  </si>
  <si>
    <t>проектно-изыскательские работы</t>
  </si>
  <si>
    <t>Подпрограмма "Охрана здоровья матери и ребенка"</t>
  </si>
  <si>
    <t>реконструкция зданния стационара БУ Чувашской Республики "Городская детская больница № 2" Минздравсоцразвития Чувашии, г. Чебоксары, ул. Гладкова, д. 15</t>
  </si>
  <si>
    <t>ЗАО "ГИПРОЗДРАВ", 
г. Москва</t>
  </si>
  <si>
    <t>реконструкция здания БУ Чувашской Республики "Президентский перинатальный центр" Минздравсоцразвития Чувашии" *</t>
  </si>
  <si>
    <t>ЗАО "ГИПРОЗДРАВ"-научно-проектный центр по объектам здравоохранения и отдыха" ИНН 7718149338 г.Москва, ул.Потешная, д.3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</si>
  <si>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</si>
  <si>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</si>
  <si>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строительство модульных фельдшерско-акушерских пунктов в рамках реализации дополнительных мер по совершенствованию оказания первичной медико-санитарной помощи сельскому населению в Чувашской Республике</t>
  </si>
  <si>
    <t>на весь выделенный лимит бюджетных ассигнований 2014 года в разрезе районов проходят конкурсные процедуры в соответствии с ФЗ № 44-ФЗ от 05.04.2013</t>
  </si>
  <si>
    <t>строительство фельдшерско-акушерского пункта в д. Анютино Алатырского района *</t>
  </si>
  <si>
    <t>ООО "Проектно-строительная фирма "Ремстрой-сервис" - г.Чебоксары, пер.Бабушкина, 2. ИНН 2128702952. Директор - Герасимова Р.Д.</t>
  </si>
  <si>
    <t>ООО "СК-Волга" ИНН 5260321950 г.Нижний Новгород, Холодный переулок, 4</t>
  </si>
  <si>
    <t>от 19.07.2012 №10-22/649</t>
  </si>
  <si>
    <t>строительство фельдшерско-акушерского пункта в д. Атнашево Канашского района *</t>
  </si>
  <si>
    <t>ООО "СК-Флагман" ИНН 2130067480 г.Чебоксары, Базовый проезд, 22 А.Н. Михайлов</t>
  </si>
  <si>
    <t>от __.08.2013 №10-22/675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</si>
  <si>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</si>
  <si>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</si>
  <si>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</si>
  <si>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</si>
  <si>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</si>
  <si>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</si>
  <si>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г.Новочебоксарск, ул. Коммунальная, д.9, директор Коротков  Алексей Владимирович</t>
  </si>
  <si>
    <t>ГК № 17 от 26.12.2012</t>
  </si>
  <si>
    <t>администрация Мариинско-Посадского района</t>
  </si>
  <si>
    <t>реконструкция зданий АУ Чувашской Республики "Физкультурно-оздоровительный центр "Белые камни" Минспрта Чувашии в Мариинско-Посадском районе (ПИР)*</t>
  </si>
  <si>
    <t>ООО "ЛидерСтрой", ИНН 2127026067, адрес: 428004,г.Чебоксары, ул. Гагарина, д.31, директор Рябов Игорь Юрьевич</t>
  </si>
  <si>
    <t>ГК № 6 от 11.06.2013</t>
  </si>
  <si>
    <t>реконструкция АУ Чувашской Республики ДОД "СДЮСШОР № 3" Минспорта Чувашии  (ПИР) *</t>
  </si>
  <si>
    <t>ООО "АБ "Классика" ИНН 2129046647, ул.Ярмарочная, д.6, пом.3, Рожкова Надежда Арсентьевна</t>
  </si>
  <si>
    <t xml:space="preserve">ГК № 9 от 26.09.2013, </t>
  </si>
  <si>
    <t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( в т.ч  ПИР = 1080,7 тыс рублей) *</t>
  </si>
  <si>
    <t>(ПИР) ООО ИК "Аспро", ИНН 7451333911, г. Челябинск, ул. Телевизионная, 6-14, директор - Кузьмин Александр Владимирович</t>
  </si>
  <si>
    <t>ООО "Стройпроект-Холдинг", ИНН 2130111298,г.Чебоксары, ул.К.иванова.79/16, директор Оривалов Дмитрий Владимирович</t>
  </si>
  <si>
    <t>Государственный контракт № 15 от 29.11.2013</t>
  </si>
  <si>
    <t>строительства центра развития маунтинбайка в г. Чебоксары *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</si>
  <si>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</si>
  <si>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</si>
  <si>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 xml:space="preserve">ГК от 1.10.2012 № 7
ДС на 2013 от 15.03.2013 </t>
  </si>
  <si>
    <t>01,10,2013</t>
  </si>
  <si>
    <t>строительство блочно-модульной котельной на газовом топливе (2 этап строительства центра развития маунтинбайка в г. Чебоксары),  ПИР = 260,0 тыс. рублей *</t>
  </si>
  <si>
    <t>строительство трассы маунтинбайка (2 этап строительства центра развития маунтинбайка в г. Чебоксары) ПИР = 1223,3 тыс. рублей *</t>
  </si>
  <si>
    <t>реконструкция  БОУ ДОД  "СДЮСШОР № 2" (центр олимпийской подготовки по биатлону) Минспорта Чувашии *</t>
  </si>
  <si>
    <t>ОО НПП "Иженер" ИНН 2127317852, Президентский б-р,д.31 директор Токмолаева Людмила Ивановна</t>
  </si>
  <si>
    <t>ООО "Алза" ,  ИНН 2127311850, адрес: 428004, г.Чебоксары, ул. Энгельса, 42а; директор Лаврентьев Сергей Витальевич.</t>
  </si>
  <si>
    <t>Государственный контракт № 20 от 31.12.2013</t>
  </si>
  <si>
    <t>реконструкция  БОУ ДОД  "СДЮСШОР № 1"  Минспорта Чувашии *</t>
  </si>
  <si>
    <t xml:space="preserve"> ООО "Автоспецстрой", ИНН:2130012804, Чебоксары г, Базовый проезд, 6 а, тел: (8352)67-37-69, 41-04-29, E-Mail: Avtospezstroy@yandex.ru
</t>
  </si>
  <si>
    <t>ГК № 12 от 18.11.2013</t>
  </si>
  <si>
    <t>строительство административно-бытового корпуса с тренажерным залом при БОУ ДОД "СДЮСШОР № 8 по спртивной ходьбе" Минспорта Чувашии *</t>
  </si>
  <si>
    <t>ведется разработка конкурсной документации (аукцион - в мае)</t>
  </si>
  <si>
    <t>строительство конно-спортивного комплекса в г. Новочебоксарске *</t>
  </si>
  <si>
    <t>ООО  "Классика-С" ИНН 2128703522, ул.Ярмарочная, д.6, пом.3, Николаев Евгений Ильич</t>
  </si>
  <si>
    <t>ООО "ПМК "Водоснабжения" ИНН 2127323535, адрес: 428000, г.Чебоксары, ул. Гагарина, д.31, директор Павлов Валерий Игнатьевич</t>
  </si>
  <si>
    <t>ГК № 12 от 29.11.12
ДС на 2013 № 2 от 8.02.12</t>
  </si>
  <si>
    <t>реконструкция ледового стадиона "Сокол" БОУ ДОД "СДЮСШОР № 4 по хоккею с шайбой" Минспорта Чувашии в г. Новочебоксарске *</t>
  </si>
  <si>
    <t xml:space="preserve">ООО "Алза" ,  ИНН 2127311850, адрес: 428004, г.Чебоксары, ул. Энгельса, 42а; директор Лаврентьев Сергей Витальевич </t>
  </si>
  <si>
    <t>ГК от 14.09.2011 № 11
ДС на 2013 № 4 от 29.01.13</t>
  </si>
  <si>
    <t>14.09.2013 г</t>
  </si>
  <si>
    <t>строительство стадиона БОУ ДОД "ДЮСШ № 1" в г. Новочебоксарске *</t>
  </si>
  <si>
    <t>ООО "Строительная компания "Эльбрус" г.Чебоксары, ул. К.Иванова, 91,офис 253, директор Алексеев Николай Михайлович</t>
  </si>
  <si>
    <t xml:space="preserve">Муниципальный контракт заключен 22.07.2013 № 35. </t>
  </si>
  <si>
    <t>строительство крытого катка в с. Вурнары Вурнарского района *</t>
  </si>
  <si>
    <t>ООО "ЛидерСтрой", ИНН 2127026067, адрес: 428004,г.Чебоксары, ул. Гагарина, д.31, директор Рябов И. Ю.</t>
  </si>
  <si>
    <t>ГК № 8 от 4.10.12 ДС от 12.03.13</t>
  </si>
  <si>
    <t>31.12.2013 г</t>
  </si>
  <si>
    <t>строительство футбольного поля МАОУ ДОД  "ДЮСШ Вурнарская" *</t>
  </si>
  <si>
    <t>строительство межпоселенческого центра единоборств в д. Караклы Канашского района*</t>
  </si>
  <si>
    <t>ООО "Аридаль", директор - Альхимович Юрий Александрович, ИНН 2130005067, г. Чебоксары, ул. Гладкова, д. 11, тел. (8352) 57-33-73</t>
  </si>
  <si>
    <t>МК заключен  от 29.06.2012 № 49</t>
  </si>
  <si>
    <t xml:space="preserve">строительство физкультурно-оздоровительного комплекса по ул. Гагарина в г. Чебоксары </t>
  </si>
  <si>
    <t>ООО "Строительная компания "Старатель"  ИНН 2129046654 адрес: г.Чебоксары, Лапсарский проезд, 9Б;  ген. директор Владимиров А. Ю.</t>
  </si>
  <si>
    <t xml:space="preserve">МК № 35 от 7.09.12
</t>
  </si>
  <si>
    <t>ДОРОЖНОЕ ХОЗЯЙСТВО, всего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</si>
  <si>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</si>
  <si>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</si>
  <si>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Министерство транспорта и дорожного хозяйства Чувашской  Республики</t>
  </si>
  <si>
    <t>строительство и реконструкция автомобильных дорог общего пользования регионального и межмуниципального значения</t>
  </si>
  <si>
    <t>реконструкция мостового перехода через р. Соломенку на автодороге "Аниш" км 49+105 в Янтиковском районе</t>
  </si>
  <si>
    <t>ПСБ ОАО "Чувашавтодор"  (производится корректровка ПСД)</t>
  </si>
  <si>
    <t>ПСБ ОАО "Чувашавтодор"  Адрес: 428024, Чувашская Республика, г. Чебоксары, пр. И.Яковлева 2А, тел: (8352) 51-31-94, факс: (8352) 51-39-75, директор - Орлов Сергей Викторович</t>
  </si>
  <si>
    <t>№ 2п от 01.03.2014</t>
  </si>
  <si>
    <t>реконструкция автомобильной дороги "Сура" (участок с км 68+000 по км 77+000) в Шумерлинском районе, в т.ч  ПИР = 97,2 тыс. рублей</t>
  </si>
  <si>
    <t>конкурсная документация в стадии  согласования (находится в Государственной службе Чувашской Республике по крнкурентной политике и тарифам)</t>
  </si>
  <si>
    <r>
      <t xml:space="preserve">строительство путепровода с подходами через железную дорогу у ст. Ишлеи на автодороге Чебоксары – Сурское в Чебоксарском районе </t>
    </r>
    <r>
      <rPr>
        <sz val="18"/>
        <rFont val="Arial"/>
        <family val="2"/>
      </rPr>
      <t>*</t>
    </r>
  </si>
  <si>
    <t>ООО "Земля" (производится межевание земель)</t>
  </si>
  <si>
    <r>
      <t xml:space="preserve">строительство наружного освещения и светофора автомобильной дороги "Вятка" до выхода на автодорогу "Волга" на участке км 3+250 – км 3+800 в Чебоксарском районе </t>
    </r>
  </si>
  <si>
    <t>конкурсная документация на стадии согласования</t>
  </si>
  <si>
    <t xml:space="preserve">строительство автомобильной дороги в обход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 </t>
  </si>
  <si>
    <t>конкурсная документация не подготовлена</t>
  </si>
  <si>
    <r>
      <t xml:space="preserve">строительство тротуара вдоль автомобильной дороги Калинино – Батырево – Яльчики на участке км 0+040 – км 1+500 (справа) в с. Калинино Вурнарского района </t>
    </r>
    <r>
      <rPr>
        <sz val="18"/>
        <rFont val="Arial"/>
        <family val="2"/>
      </rPr>
      <t>*</t>
    </r>
  </si>
  <si>
    <t>строительство наружного освещения автомобильной дороги "Чебоксары-Сурское" на участке км 21+505 - км 21+990 в Чебоксарском районе *</t>
  </si>
  <si>
    <t>строительство наружного освещения автомобильной дороги "Чебоксары-Сурское" на участке км 31+300 - км 32+705 в Чебоксарском районе (ПИР = 636,5 тыс. рублей)*</t>
  </si>
  <si>
    <t>строительство наружного освещения автомобильной дороги "Чебоксары-Сурское" на участке км 5+200 - км 8+800 в Чебоксарском районе (ПИР = 1635,0 тыс. рублей)*</t>
  </si>
  <si>
    <t>ведутся работы по разработке ПСД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</si>
  <si>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 (ПИР = 3305,7 тыс. рублей)*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</si>
  <si>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 (ПИР = 1830,0 тыс. рублей)*</t>
  </si>
  <si>
    <t>строительство наружного освещения автомобильной дороги Кугеси-Атлашево-Новочебоксарск на участке км 0+20 - км 1+735 в Чебоксарском районе, в т. ч.  ПИР = 930,0 тыс рублей)*</t>
  </si>
  <si>
    <t>строительство автомобильной дороги в обход с. Янтиково в Янтиковском районе*</t>
  </si>
  <si>
    <t>строительство автомобильной дороги в обход с. Калинино на республиканской автодороге Чебоксары-Сурское в Вурнарском районе*</t>
  </si>
  <si>
    <t>работы по межеванию завершены</t>
  </si>
  <si>
    <t>строительство автомобильной дороги по ул. Красноармейская, ул. Первомайская, ул. Калинина в г. Ядрине *</t>
  </si>
  <si>
    <t xml:space="preserve">ООО "Сурстройсервис", директор Стасова Л.С., </t>
  </si>
  <si>
    <t>мк № 19 от 16.12.2013, доп.соглашение № 1 от 11.04.2014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</si>
  <si>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</si>
  <si>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</si>
  <si>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 xml:space="preserve">cтроительство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 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</si>
  <si>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</si>
  <si>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</si>
  <si>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</si>
  <si>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 xml:space="preserve">реконструкция берегоукрепительных сооружений и набережной р. Волга в г. Чебоксары </t>
  </si>
  <si>
    <t>ООО "Институт "Татдорпроект"</t>
  </si>
  <si>
    <t>2014-2019</t>
  </si>
  <si>
    <t xml:space="preserve">модернизация инженерно-технических и коммунальных сетей Красной площади г. Чебоксары </t>
  </si>
  <si>
    <t>2014-2018</t>
  </si>
  <si>
    <t>администрация г. Канаша</t>
  </si>
  <si>
    <t>реконструкция и модернизация котельной № 14 микрорайона "Восточный" г. Канаш *</t>
  </si>
  <si>
    <t>Подпрограмма "Государственная поддержка строительства жилья в Чувашской Республике"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</si>
  <si>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</si>
  <si>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</si>
  <si>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</si>
  <si>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</si>
  <si>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</si>
  <si>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</si>
  <si>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>ГК № 00/23/136 от 18.11.2010, Кредитный договор № 6482/2295-БОС от 23.06.2010 между Сбербанка России и ГУП ЧР "БОС" Минстроя Чувашии</t>
  </si>
  <si>
    <t xml:space="preserve">2010-2018         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</si>
  <si>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</si>
  <si>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</si>
  <si>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 xml:space="preserve">ООО "Союзстройинвест", ИНН 2130083717, г. Чебоксары, ул. Ярославская, 39, Резяпов Э.М. (средства выделены Законом ЧР № 31 от 26.07.2013)         </t>
  </si>
  <si>
    <t>ГК № 00/05/154 от 10.09.2013</t>
  </si>
  <si>
    <t>2013-2014</t>
  </si>
  <si>
    <t xml:space="preserve">реконструкция очистных сооружений производительностью 600 куб. м/сут в с. Шихазаны Канашского района *
</t>
  </si>
  <si>
    <t>ЗАО "Институт "Чувашгипроводохоз" № 21-1-4-0039-12 от 20.02.2013</t>
  </si>
  <si>
    <t xml:space="preserve">ООО "ПромСпецСтроЙ, ИНН 2130115180, г. Чебоксары, пр. Ленина, д.13, кв.61, Андреев С.М. (средства выделены Законом ЧР № 31 от 26.07.2013)       </t>
  </si>
  <si>
    <t>ГК № 00/06/155 от 13.09.2013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</si>
  <si>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</si>
  <si>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</si>
  <si>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</si>
  <si>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</si>
  <si>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</si>
  <si>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строительство очистных сооружений биологической очистки сточных вод, г.Цивильск *</t>
  </si>
  <si>
    <t>ЗАО "Институт "Чувашгипроводхоз"                   ИНН 2128014850 г. Чебоксары пр-т И.Яковлева,19, тел 56-49-02,  директор Алексеев Иван Алексеевич</t>
  </si>
  <si>
    <t>1) ОАО "Чувашавтодор", ИНН 2130047821, г. Чебоксары, ул. И.Яковлева, д.2а, В.В. Разумов;               
2) ОАО "Жилремстрой", ИНН 2130066101, г. Чебоксары, ул. Энгельса, 42А, Ю.В. Алексеев</t>
  </si>
  <si>
    <t>1) ГК 02/15/148 от 25.10.2012
2) ГК 02/15/151 от 11.01.2013</t>
  </si>
  <si>
    <t>2012-2014</t>
  </si>
  <si>
    <t>строительство напорного канализационного коллектора пгт Кугеси с целью переброски канализационных стоков в канализационные сети ОАО "Водоканал" в г. Чебоксары *</t>
  </si>
  <si>
    <t>ООО "Эколайн", Самарская область, г. Тольятти, ул. 40 лет Победы, д. 13Б, директор - М.Г. Марков</t>
  </si>
  <si>
    <t>реконструкция канализационных очистных сооружений производительностью 25000 куб. м/сут в г. Канаше Чувашской Республики *</t>
  </si>
  <si>
    <t>реконструкция водопроводных сетей по ул. Ильича, ул. Ленина и реконструкция канализационной сети от насосной станции перекачки сточных вод № 2 до ул. Чернышевского в г. Канаше*</t>
  </si>
  <si>
    <t>строительство группового водовода со станцией водоочистки и зонами санитарной охраны в пгт Вурнары Вурнарского района Чувашской Республики (1-й пусковой комплекс)*</t>
  </si>
  <si>
    <t>средства предназначены для изготовления техпаспортов д/регистрации объекта в муниципальную собственность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</si>
  <si>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</si>
  <si>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 Чувашской республики"</t>
  </si>
  <si>
    <t xml:space="preserve">администрация Вурнарского района </t>
  </si>
  <si>
    <t>водоснабжение д. Кольцовки Вурнарского района *</t>
  </si>
  <si>
    <t>Аукцион на СМР проводит муниципалитет</t>
  </si>
  <si>
    <t>водоснабжение улиц Полевая, Новая, Березовая, Центральная, Молодежная д. Хурынлых Чебоксарского района *</t>
  </si>
  <si>
    <t>ООО "Водоснабжение"</t>
  </si>
  <si>
    <t>Государственная программа Чувашской Республики "Развитие потенциала природно-сырьевых ресурсов и повышение экологической безопасности" на 2014-2020 годы</t>
  </si>
  <si>
    <t>Подпрограмма "Повышение экологической безопасности" в Чувашской Республике</t>
  </si>
  <si>
    <t xml:space="preserve">Министерство природных ресурсов и экоологии Чувашской Республики </t>
  </si>
  <si>
    <t>строительство полигона твердых бытовых отходов (Чувашская Республика, г. Новочебоксарск, ул. Промышленная) (1-й участок складирования) *</t>
  </si>
  <si>
    <t xml:space="preserve">ЗАО "Институт "Чувашгипро-водхоз" ИНН 2128014850 428024, г. Чебоксары, пр. И. Яковлева, д. 19, директор И.А. Алексеев
</t>
  </si>
  <si>
    <t xml:space="preserve">ООО "Воддорстрой", ИНН 2115003788, 429914, Цивильский район, с. Чурачики, ул. Мелиораторов, д. 17, ген.директор А.Н. Федоров </t>
  </si>
  <si>
    <t>(Муниципаль-ный контракт № 8 от 08.04.2011)                                                                                                                                                 МК № 74 от 15.10.2013 между Управлением архитектуры и градостроительства г. Чебоксары и ООО "Воддорстрой"</t>
  </si>
  <si>
    <t>рекультивация действующего полигона твердых бытовых отходов (городская санкционированная свалка твердых бытовых отходов) для муниципальных нужд г. Чебоксары, в т.ч. ПИР = 3295,9 *</t>
  </si>
  <si>
    <t>МК от 24.03.2014 между Управлением ЖКХ и энергетики, транспорта и связи ади. г. Чебоксары и ЗАО "Институт "Чувашгипроводхоз" за выполнение инженерных изысканий и разработку ПСД на рекультивацию Чебоксарской городской свалки</t>
  </si>
  <si>
    <t>Подпрограмма "Развитие водохозяйственного комплекса Чувашской Республики"</t>
  </si>
  <si>
    <t>строительство защитных сооружений от паводковых вод на реке Цивиль г. Цивильска (II очередь)*</t>
  </si>
  <si>
    <t>ООО "Строительная компания - "Волга",  ИНН 5260321950 адрес: г.Нижний Новгород, переулок Холодный, 4  генеральный директор Стрельникова Наталья Викторовна (89379539798)</t>
  </si>
  <si>
    <t>ГК № 42 от 5.07.2013 между Минприроды Чувашии и ООО "Строительная компания - Волга"</t>
  </si>
  <si>
    <t>ПРОЧИЕ  РАСХОДЫ, всего</t>
  </si>
  <si>
    <t>Подпрограмма  "Обеспечение комфортных условий проживания граждан в Чувашской Республике"</t>
  </si>
  <si>
    <t>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</si>
  <si>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поощрение победителей республиканского конкурса на звание "Самое благоустроенное городское (сельское) поселение Чувашии"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</si>
  <si>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</si>
  <si>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"Совершенствование системы управления экономическим развитием Чувашской Республики"</t>
  </si>
  <si>
    <t>Министерство экономического развития, промышленности и торговли Чувашской Республики</t>
  </si>
  <si>
    <t>Поощрение победителей между сельскими,  городскими поселениями Чувашской Республики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</si>
  <si>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</si>
  <si>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Подпрограмма "Развитие субъектов малого и среднего предпринимательства в Чувашской Республике"</t>
  </si>
  <si>
    <t xml:space="preserve">строительство инженерной инфраструктуры индустриального парка г. Чебоксары Чувашской Республики </t>
  </si>
  <si>
    <t>ООО "Проектный центр "Экра"</t>
  </si>
  <si>
    <t>ГУП "РУКС"  Минстроя Чувашии  (директор - Громов В.И.)</t>
  </si>
  <si>
    <t>ГК от 04.10.2013 № 0115200001113001379-94955</t>
  </si>
  <si>
    <t>строительство производственных площадей технопарка "Интеграл" в г. новочебоксарске*</t>
  </si>
  <si>
    <t>ПСД на экспертизе</t>
  </si>
  <si>
    <t>Государственная программа Чувашской Республики "Повышение безопасности жизнедеятельности население и территорий Чувашской Республики" на 2012-2020 годы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</si>
  <si>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населания на водных объектах"</t>
  </si>
  <si>
    <t>Государственный комитет Чувашской Республикипо делам гражданской обороны и чрезвычайным ситуациям</t>
  </si>
  <si>
    <t>строительство пожарного депо в с. Порецкое Порецкого района*</t>
  </si>
  <si>
    <t>* объекты, включенные в ходе I уточнения республиканского бюджета Чувашской Республики</t>
  </si>
  <si>
    <t>** - перечисление средств в районы и города республики</t>
  </si>
  <si>
    <t>контракт в стадии подписания</t>
  </si>
  <si>
    <t>ОАО "Чувашгражданпроект"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</si>
</sst>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 Cyr"/>
      <family val="0"/>
    </font>
    <font>
      <sz val="11"/>
      <color indexed="10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u val="single"/>
      <sz val="11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top" wrapText="1" inden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2"/>
    </xf>
    <xf numFmtId="0" fontId="4" fillId="33" borderId="10" xfId="0" applyFont="1" applyFill="1" applyBorder="1" applyAlignment="1">
      <alignment horizontal="right" vertical="top" wrapText="1" indent="2"/>
    </xf>
    <xf numFmtId="0" fontId="4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center" vertical="top"/>
    </xf>
    <xf numFmtId="164" fontId="7" fillId="33" borderId="10" xfId="0" applyNumberFormat="1" applyFont="1" applyFill="1" applyBorder="1" applyAlignment="1">
      <alignment horizontal="right" vertical="top"/>
    </xf>
    <xf numFmtId="164" fontId="7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64" fontId="9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6" fillId="34" borderId="10" xfId="59" applyFont="1" applyFill="1" applyBorder="1" applyAlignment="1">
      <alignment horizontal="left" vertical="top" wrapText="1"/>
      <protection/>
    </xf>
    <xf numFmtId="0" fontId="6" fillId="34" borderId="10" xfId="59" applyFont="1" applyFill="1" applyBorder="1" applyAlignment="1">
      <alignment vertical="top" wrapText="1"/>
      <protection/>
    </xf>
    <xf numFmtId="17" fontId="6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17" fontId="6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3" fillId="34" borderId="10" xfId="59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14" fontId="10" fillId="0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9" fillId="33" borderId="10" xfId="0" applyNumberFormat="1" applyFont="1" applyFill="1" applyBorder="1" applyAlignment="1">
      <alignment horizontal="right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0" xfId="61" applyFont="1" applyFill="1" applyBorder="1" applyAlignment="1">
      <alignment horizontal="left" vertical="top" wrapText="1"/>
      <protection/>
    </xf>
    <xf numFmtId="0" fontId="6" fillId="33" borderId="10" xfId="60" applyFont="1" applyFill="1" applyBorder="1" applyAlignment="1">
      <alignment horizontal="left" vertical="top" wrapText="1"/>
      <protection/>
    </xf>
    <xf numFmtId="0" fontId="11" fillId="33" borderId="10" xfId="61" applyFont="1" applyFill="1" applyBorder="1" applyAlignment="1">
      <alignment vertical="top" wrapText="1"/>
      <protection/>
    </xf>
    <xf numFmtId="0" fontId="0" fillId="0" borderId="10" xfId="0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 indent="1"/>
    </xf>
    <xf numFmtId="0" fontId="8" fillId="33" borderId="10" xfId="0" applyFont="1" applyFill="1" applyBorder="1" applyAlignment="1">
      <alignment vertical="top" wrapText="1" shrinkToFit="1"/>
    </xf>
    <xf numFmtId="164" fontId="8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 wrapText="1" shrinkToFi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4" fontId="51" fillId="33" borderId="11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64" fontId="6" fillId="33" borderId="10" xfId="0" applyNumberFormat="1" applyFont="1" applyFill="1" applyBorder="1" applyAlignment="1">
      <alignment horizontal="right" vertical="top"/>
    </xf>
    <xf numFmtId="14" fontId="6" fillId="33" borderId="10" xfId="0" applyNumberFormat="1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right" vertical="top" wrapText="1" inden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vertical="top" wrapText="1"/>
    </xf>
    <xf numFmtId="14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14" fontId="6" fillId="33" borderId="10" xfId="0" applyNumberFormat="1" applyFont="1" applyFill="1" applyBorder="1" applyAlignment="1">
      <alignment horizontal="right" vertical="top" wrapText="1"/>
    </xf>
    <xf numFmtId="0" fontId="6" fillId="34" borderId="10" xfId="60" applyFont="1" applyFill="1" applyBorder="1" applyAlignment="1">
      <alignment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Fill="1" applyBorder="1" applyAlignment="1">
      <alignment horizontal="right" vertical="top" wrapText="1"/>
    </xf>
    <xf numFmtId="164" fontId="7" fillId="0" borderId="10" xfId="44" applyNumberFormat="1" applyFont="1" applyFill="1" applyBorder="1" applyAlignment="1">
      <alignment horizontal="right" vertical="top"/>
    </xf>
    <xf numFmtId="164" fontId="7" fillId="0" borderId="10" xfId="0" applyNumberFormat="1" applyFont="1" applyFill="1" applyBorder="1" applyAlignment="1">
      <alignment horizontal="right" vertical="top"/>
    </xf>
    <xf numFmtId="164" fontId="9" fillId="33" borderId="10" xfId="44" applyNumberFormat="1" applyFont="1" applyFill="1" applyBorder="1" applyAlignment="1">
      <alignment horizontal="right" vertical="top"/>
    </xf>
    <xf numFmtId="164" fontId="7" fillId="33" borderId="10" xfId="44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64" fontId="4" fillId="33" borderId="10" xfId="44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1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6" fillId="0" borderId="10" xfId="60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11" fillId="0" borderId="10" xfId="60" applyFont="1" applyFill="1" applyBorder="1" applyAlignment="1">
      <alignment vertical="top" wrapText="1"/>
      <protection/>
    </xf>
    <xf numFmtId="0" fontId="14" fillId="33" borderId="10" xfId="60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58" applyFont="1" applyFill="1" applyBorder="1" applyAlignment="1">
      <alignment horizontal="center" vertical="top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2 2 2" xfId="68"/>
    <cellStyle name="Процентный 2 2 3" xfId="69"/>
    <cellStyle name="Процентный 2 2 4" xfId="70"/>
    <cellStyle name="Процентный 2 2 5" xfId="71"/>
    <cellStyle name="Процентный 2 3" xfId="72"/>
    <cellStyle name="Процентный 2 4" xfId="73"/>
    <cellStyle name="Процентный 2 5" xfId="74"/>
    <cellStyle name="Процентный 2 6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2 2 2" xfId="83"/>
    <cellStyle name="Финансовый 2 2 3" xfId="84"/>
    <cellStyle name="Финансовый 2 2 4" xfId="85"/>
    <cellStyle name="Финансовый 2 2 5" xfId="86"/>
    <cellStyle name="Финансовый 2 3" xfId="87"/>
    <cellStyle name="Финансовый 2 4" xfId="88"/>
    <cellStyle name="Финансовый 2 5" xfId="89"/>
    <cellStyle name="Финансовый 2 6" xfId="90"/>
    <cellStyle name="Финансовый 3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y57\AppData\Local\Microsoft\Windows\Temporary%20Internet%20Files\Content.Outlook\CI6TU74M\&#1056;&#1040;&#1048;&#1055;%20-&#1079;&#1072;%20&#1072;&#1074;&#1075;&#1091;&#1089;&#1090;%20&#1085;&#1072;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ИП"/>
      <sheetName val="ФАИП"/>
      <sheetName val="Отчет.период"/>
      <sheetName val="Госинвестиции_накопит"/>
      <sheetName val="ФЦП"/>
      <sheetName val="РАИП для справок"/>
    </sheetNames>
    <sheetDataSet>
      <sheetData sheetId="2">
        <row r="2">
          <cell r="O2">
            <v>8000</v>
          </cell>
          <cell r="Q2">
            <v>17170.5</v>
          </cell>
          <cell r="R2">
            <v>4613.9</v>
          </cell>
        </row>
        <row r="4">
          <cell r="O4">
            <v>8000</v>
          </cell>
          <cell r="Q4">
            <v>8000</v>
          </cell>
          <cell r="R4">
            <v>8000</v>
          </cell>
        </row>
        <row r="5">
          <cell r="O5">
            <v>6000</v>
          </cell>
          <cell r="Q5">
            <v>11712.8</v>
          </cell>
          <cell r="R5">
            <v>6000</v>
          </cell>
        </row>
        <row r="6">
          <cell r="O6">
            <v>8500</v>
          </cell>
        </row>
        <row r="8">
          <cell r="O8">
            <v>8000</v>
          </cell>
          <cell r="Q8">
            <v>47003.3</v>
          </cell>
          <cell r="R8">
            <v>8000</v>
          </cell>
        </row>
        <row r="10">
          <cell r="O10">
            <v>6000</v>
          </cell>
          <cell r="Q10">
            <v>30120.1</v>
          </cell>
          <cell r="R10">
            <v>6000</v>
          </cell>
        </row>
        <row r="11">
          <cell r="O11">
            <v>25000</v>
          </cell>
          <cell r="Q11">
            <v>8000</v>
          </cell>
          <cell r="R11">
            <v>25000</v>
          </cell>
        </row>
        <row r="14">
          <cell r="O14">
            <v>8000</v>
          </cell>
          <cell r="Q14">
            <v>48879.1</v>
          </cell>
          <cell r="R14">
            <v>8000</v>
          </cell>
        </row>
        <row r="16">
          <cell r="O16">
            <v>8000</v>
          </cell>
          <cell r="Q16">
            <v>7671.7</v>
          </cell>
          <cell r="R16">
            <v>7598.2</v>
          </cell>
        </row>
        <row r="17">
          <cell r="O17">
            <v>10000</v>
          </cell>
          <cell r="Q17">
            <v>36303.4</v>
          </cell>
          <cell r="R17">
            <v>10000</v>
          </cell>
        </row>
        <row r="19">
          <cell r="O19">
            <v>10000</v>
          </cell>
          <cell r="Q19">
            <v>11363</v>
          </cell>
          <cell r="R19">
            <v>8191.8</v>
          </cell>
        </row>
        <row r="21">
          <cell r="O21">
            <v>8000</v>
          </cell>
          <cell r="Q21">
            <v>41311.3</v>
          </cell>
          <cell r="R21">
            <v>8000</v>
          </cell>
        </row>
        <row r="27">
          <cell r="O27">
            <v>10000</v>
          </cell>
          <cell r="Q27">
            <v>37873.7</v>
          </cell>
          <cell r="R27">
            <v>9713.7</v>
          </cell>
        </row>
        <row r="30">
          <cell r="O30">
            <v>10000</v>
          </cell>
          <cell r="Q30">
            <v>11707.2</v>
          </cell>
          <cell r="R30">
            <v>2833.2</v>
          </cell>
        </row>
        <row r="31">
          <cell r="O31">
            <v>410</v>
          </cell>
        </row>
        <row r="32">
          <cell r="O32">
            <v>640</v>
          </cell>
        </row>
        <row r="33">
          <cell r="O33">
            <v>1500</v>
          </cell>
        </row>
        <row r="35">
          <cell r="O35">
            <v>2829.9</v>
          </cell>
        </row>
        <row r="36">
          <cell r="O36">
            <v>4945.9</v>
          </cell>
        </row>
        <row r="37">
          <cell r="O37">
            <v>15000</v>
          </cell>
        </row>
        <row r="38">
          <cell r="O38">
            <v>5000</v>
          </cell>
        </row>
        <row r="39">
          <cell r="O39">
            <v>5000</v>
          </cell>
        </row>
        <row r="40">
          <cell r="O40">
            <v>25000</v>
          </cell>
          <cell r="Q40">
            <v>3304.5</v>
          </cell>
          <cell r="R40">
            <v>3304.5</v>
          </cell>
        </row>
        <row r="41">
          <cell r="O41">
            <v>7000</v>
          </cell>
        </row>
        <row r="42">
          <cell r="O42">
            <v>5000</v>
          </cell>
        </row>
        <row r="43">
          <cell r="O43">
            <v>10000</v>
          </cell>
          <cell r="Q43">
            <v>1686</v>
          </cell>
          <cell r="R43">
            <v>1686</v>
          </cell>
        </row>
        <row r="44">
          <cell r="O44">
            <v>10000</v>
          </cell>
          <cell r="Q44">
            <v>41957.9</v>
          </cell>
        </row>
        <row r="70">
          <cell r="O70">
            <v>312323.6</v>
          </cell>
          <cell r="Q70">
            <v>577707.7</v>
          </cell>
          <cell r="R70">
            <v>174380.6</v>
          </cell>
        </row>
        <row r="117">
          <cell r="O117">
            <v>40000</v>
          </cell>
          <cell r="Q117">
            <v>44998.4</v>
          </cell>
          <cell r="R117">
            <v>31331</v>
          </cell>
        </row>
        <row r="138">
          <cell r="O138">
            <v>714.5</v>
          </cell>
          <cell r="Q138">
            <v>714.5</v>
          </cell>
          <cell r="R138">
            <v>714.4</v>
          </cell>
        </row>
        <row r="139">
          <cell r="O139">
            <v>1002.9</v>
          </cell>
          <cell r="Q139">
            <v>1002.9</v>
          </cell>
          <cell r="R139">
            <v>1002.9</v>
          </cell>
        </row>
        <row r="140">
          <cell r="O140">
            <v>10711</v>
          </cell>
        </row>
        <row r="142">
          <cell r="O142">
            <v>971</v>
          </cell>
        </row>
        <row r="143">
          <cell r="O143">
            <v>5000</v>
          </cell>
          <cell r="Q143">
            <v>1500</v>
          </cell>
        </row>
        <row r="145">
          <cell r="O145">
            <v>18900</v>
          </cell>
          <cell r="Q145">
            <v>23900</v>
          </cell>
          <cell r="R145">
            <v>18900</v>
          </cell>
        </row>
        <row r="146">
          <cell r="O146">
            <v>88485</v>
          </cell>
          <cell r="Q146">
            <v>207973.1</v>
          </cell>
          <cell r="R146">
            <v>87982.7</v>
          </cell>
        </row>
        <row r="147">
          <cell r="O147">
            <v>1045.9</v>
          </cell>
          <cell r="Q147">
            <v>1045.9</v>
          </cell>
        </row>
        <row r="148">
          <cell r="O148">
            <v>2000</v>
          </cell>
          <cell r="Q148">
            <v>2000</v>
          </cell>
          <cell r="R148">
            <v>2000</v>
          </cell>
        </row>
        <row r="149">
          <cell r="O149">
            <v>26697.4</v>
          </cell>
          <cell r="Q149">
            <v>7300</v>
          </cell>
          <cell r="R149">
            <v>623.6</v>
          </cell>
        </row>
        <row r="150">
          <cell r="O150">
            <v>10000</v>
          </cell>
          <cell r="Q150">
            <v>53800</v>
          </cell>
          <cell r="R150">
            <v>9498.6</v>
          </cell>
        </row>
        <row r="151">
          <cell r="O151">
            <v>260</v>
          </cell>
          <cell r="Q151">
            <v>260</v>
          </cell>
          <cell r="R151">
            <v>260</v>
          </cell>
        </row>
        <row r="152">
          <cell r="O152">
            <v>1223.3</v>
          </cell>
          <cell r="Q152">
            <v>210</v>
          </cell>
          <cell r="R152">
            <v>210</v>
          </cell>
        </row>
        <row r="153">
          <cell r="O153">
            <v>10000</v>
          </cell>
          <cell r="Q153">
            <v>6300</v>
          </cell>
        </row>
        <row r="154">
          <cell r="O154">
            <v>10058</v>
          </cell>
          <cell r="Q154">
            <v>10000</v>
          </cell>
          <cell r="R154">
            <v>9390.3</v>
          </cell>
        </row>
        <row r="155">
          <cell r="O155">
            <v>2000</v>
          </cell>
        </row>
        <row r="156">
          <cell r="O156">
            <v>25000</v>
          </cell>
          <cell r="Q156">
            <v>17200</v>
          </cell>
          <cell r="R156">
            <v>13992.4</v>
          </cell>
        </row>
        <row r="157">
          <cell r="O157">
            <v>8500</v>
          </cell>
          <cell r="Q157">
            <v>38500</v>
          </cell>
          <cell r="R157">
            <v>1051.3</v>
          </cell>
        </row>
        <row r="158">
          <cell r="O158">
            <v>5000</v>
          </cell>
          <cell r="Q158">
            <v>6700</v>
          </cell>
          <cell r="R158">
            <v>5000</v>
          </cell>
        </row>
        <row r="159">
          <cell r="O159">
            <v>33208.6</v>
          </cell>
          <cell r="Q159">
            <v>33208.6</v>
          </cell>
          <cell r="R159">
            <v>33208.6</v>
          </cell>
        </row>
        <row r="160">
          <cell r="O160">
            <v>2000</v>
          </cell>
        </row>
        <row r="161">
          <cell r="O161">
            <v>8000</v>
          </cell>
          <cell r="Q161">
            <v>8125.2</v>
          </cell>
          <cell r="R161">
            <v>8000</v>
          </cell>
        </row>
        <row r="163">
          <cell r="O163">
            <v>59730.1</v>
          </cell>
          <cell r="Q163">
            <v>97</v>
          </cell>
          <cell r="R163">
            <v>97</v>
          </cell>
        </row>
        <row r="164">
          <cell r="O164">
            <v>20000</v>
          </cell>
        </row>
        <row r="165">
          <cell r="O165">
            <v>4603.6</v>
          </cell>
          <cell r="Q165">
            <v>0</v>
          </cell>
          <cell r="R165">
            <v>0</v>
          </cell>
        </row>
        <row r="166">
          <cell r="O166">
            <v>11067</v>
          </cell>
        </row>
        <row r="167">
          <cell r="O167">
            <v>660</v>
          </cell>
          <cell r="Q167">
            <v>144.7</v>
          </cell>
          <cell r="R167">
            <v>144.7</v>
          </cell>
        </row>
        <row r="168">
          <cell r="O168">
            <v>2560.3</v>
          </cell>
          <cell r="Q168">
            <v>118.8</v>
          </cell>
          <cell r="R168">
            <v>118.8</v>
          </cell>
        </row>
        <row r="169">
          <cell r="O169">
            <v>1240.3</v>
          </cell>
        </row>
        <row r="170">
          <cell r="O170">
            <v>636.5</v>
          </cell>
        </row>
        <row r="171">
          <cell r="O171">
            <v>1635</v>
          </cell>
        </row>
        <row r="172">
          <cell r="O172">
            <v>3305.7</v>
          </cell>
        </row>
        <row r="173">
          <cell r="O173">
            <v>1830</v>
          </cell>
        </row>
        <row r="174">
          <cell r="O174">
            <v>7930</v>
          </cell>
        </row>
        <row r="175">
          <cell r="O175">
            <v>200</v>
          </cell>
        </row>
        <row r="176">
          <cell r="O176">
            <v>190.4</v>
          </cell>
          <cell r="Q176">
            <v>190.4</v>
          </cell>
          <cell r="R176">
            <v>190.4</v>
          </cell>
        </row>
        <row r="177">
          <cell r="O177">
            <v>9500</v>
          </cell>
          <cell r="Q177">
            <v>9500</v>
          </cell>
          <cell r="R177">
            <v>9500</v>
          </cell>
        </row>
        <row r="178">
          <cell r="O178">
            <v>661763.1</v>
          </cell>
          <cell r="Q178">
            <v>169667.8</v>
          </cell>
          <cell r="R178">
            <v>132964.2</v>
          </cell>
        </row>
        <row r="189">
          <cell r="O189">
            <v>123000</v>
          </cell>
          <cell r="Q189">
            <v>70195</v>
          </cell>
          <cell r="R189">
            <v>47229.3</v>
          </cell>
        </row>
        <row r="215">
          <cell r="O215">
            <v>10000</v>
          </cell>
        </row>
        <row r="216">
          <cell r="O216">
            <v>280000</v>
          </cell>
          <cell r="Q216">
            <v>153309.5</v>
          </cell>
          <cell r="R216">
            <v>153309.5</v>
          </cell>
        </row>
        <row r="217">
          <cell r="O217">
            <v>36142</v>
          </cell>
          <cell r="Q217">
            <v>81797.8</v>
          </cell>
          <cell r="R217">
            <v>6139.6</v>
          </cell>
        </row>
        <row r="218">
          <cell r="O218">
            <v>29729.7</v>
          </cell>
          <cell r="Q218">
            <v>57598.9</v>
          </cell>
          <cell r="R218">
            <v>29448</v>
          </cell>
        </row>
        <row r="219">
          <cell r="O219">
            <v>3027.5</v>
          </cell>
        </row>
        <row r="220">
          <cell r="O220">
            <v>20783</v>
          </cell>
          <cell r="Q220">
            <v>31365.6</v>
          </cell>
        </row>
        <row r="221">
          <cell r="O221">
            <v>30000</v>
          </cell>
        </row>
        <row r="222">
          <cell r="O222">
            <v>39734</v>
          </cell>
        </row>
        <row r="223">
          <cell r="O223">
            <v>9850</v>
          </cell>
        </row>
        <row r="224">
          <cell r="O224">
            <v>905</v>
          </cell>
        </row>
        <row r="225">
          <cell r="O225">
            <v>5340</v>
          </cell>
        </row>
        <row r="226">
          <cell r="O226">
            <v>4300</v>
          </cell>
        </row>
        <row r="227">
          <cell r="O227">
            <v>6339.1</v>
          </cell>
        </row>
        <row r="228">
          <cell r="O228">
            <v>3295.9</v>
          </cell>
        </row>
        <row r="229">
          <cell r="O229">
            <v>23635.3</v>
          </cell>
          <cell r="Q229">
            <v>34986.3</v>
          </cell>
          <cell r="R229">
            <v>12291.4</v>
          </cell>
        </row>
        <row r="230">
          <cell r="O230">
            <v>5000</v>
          </cell>
        </row>
        <row r="254">
          <cell r="O254">
            <v>25000</v>
          </cell>
          <cell r="Q254">
            <v>3098.9</v>
          </cell>
          <cell r="R254">
            <v>3098.9</v>
          </cell>
        </row>
        <row r="255">
          <cell r="O255">
            <v>4000</v>
          </cell>
        </row>
        <row r="256">
          <cell r="O256">
            <v>9300</v>
          </cell>
        </row>
        <row r="259">
          <cell r="O259">
            <v>36726.6</v>
          </cell>
          <cell r="Q259">
            <v>65884.6</v>
          </cell>
          <cell r="R259">
            <v>26544</v>
          </cell>
        </row>
        <row r="260">
          <cell r="O260">
            <v>17157.2</v>
          </cell>
        </row>
        <row r="261">
          <cell r="O261">
            <v>2000</v>
          </cell>
          <cell r="Q261">
            <v>1990</v>
          </cell>
          <cell r="R261">
            <v>1990</v>
          </cell>
        </row>
        <row r="263">
          <cell r="O263">
            <v>2000</v>
          </cell>
        </row>
        <row r="267">
          <cell r="O267">
            <v>2730</v>
          </cell>
          <cell r="Q267">
            <v>2730</v>
          </cell>
          <cell r="R267">
            <v>2730</v>
          </cell>
        </row>
        <row r="268">
          <cell r="O268">
            <v>582.6</v>
          </cell>
        </row>
        <row r="269">
          <cell r="O269">
            <v>1000</v>
          </cell>
          <cell r="Q269">
            <v>1000</v>
          </cell>
          <cell r="R26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tabSelected="1" zoomScale="70" zoomScaleNormal="70" zoomScaleSheetLayoutView="70" zoomScalePageLayoutView="0" workbookViewId="0" topLeftCell="A163">
      <selection activeCell="B167" sqref="B167"/>
    </sheetView>
  </sheetViews>
  <sheetFormatPr defaultColWidth="9.00390625" defaultRowHeight="12.75"/>
  <cols>
    <col min="1" max="1" width="38.125" style="1" customWidth="1"/>
    <col min="2" max="2" width="20.50390625" style="1" customWidth="1"/>
    <col min="3" max="3" width="21.125" style="1" customWidth="1"/>
    <col min="4" max="4" width="20.50390625" style="1" customWidth="1"/>
    <col min="5" max="5" width="18.875" style="1" customWidth="1"/>
    <col min="6" max="7" width="14.50390625" style="1" customWidth="1"/>
    <col min="8" max="8" width="16.50390625" style="1" bestFit="1" customWidth="1"/>
    <col min="9" max="9" width="12.50390625" style="1" customWidth="1"/>
    <col min="10" max="10" width="14.125" style="1" customWidth="1"/>
    <col min="11" max="11" width="12.50390625" style="1" customWidth="1"/>
    <col min="12" max="12" width="14.125" style="1" customWidth="1"/>
    <col min="13" max="13" width="12.00390625" style="1" customWidth="1"/>
    <col min="14" max="14" width="13.50390625" style="1" customWidth="1"/>
    <col min="15" max="15" width="13.125" style="1" customWidth="1"/>
    <col min="16" max="16" width="11.375" style="1" customWidth="1"/>
    <col min="17" max="17" width="14.375" style="1" customWidth="1"/>
    <col min="18" max="16384" width="8.875" style="1" customWidth="1"/>
  </cols>
  <sheetData>
    <row r="1" spans="1:16" ht="81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4" customFormat="1" ht="24.7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119" t="s">
        <v>1</v>
      </c>
      <c r="N2" s="119"/>
      <c r="O2" s="119"/>
      <c r="P2" s="119"/>
    </row>
    <row r="3" spans="1:16" s="5" customFormat="1" ht="51" customHeight="1">
      <c r="A3" s="120" t="s">
        <v>2</v>
      </c>
      <c r="B3" s="120" t="s">
        <v>3</v>
      </c>
      <c r="C3" s="120" t="s">
        <v>4</v>
      </c>
      <c r="D3" s="121" t="s">
        <v>5</v>
      </c>
      <c r="E3" s="120" t="s">
        <v>6</v>
      </c>
      <c r="F3" s="113" t="s">
        <v>7</v>
      </c>
      <c r="G3" s="113"/>
      <c r="H3" s="113"/>
      <c r="I3" s="113"/>
      <c r="J3" s="114" t="s">
        <v>8</v>
      </c>
      <c r="K3" s="114" t="s">
        <v>9</v>
      </c>
      <c r="L3" s="113" t="s">
        <v>10</v>
      </c>
      <c r="M3" s="113"/>
      <c r="N3" s="113"/>
      <c r="O3" s="113"/>
      <c r="P3" s="114" t="s">
        <v>11</v>
      </c>
    </row>
    <row r="4" spans="1:16" s="5" customFormat="1" ht="120" customHeight="1">
      <c r="A4" s="120"/>
      <c r="B4" s="120"/>
      <c r="C4" s="120"/>
      <c r="D4" s="121"/>
      <c r="E4" s="120"/>
      <c r="F4" s="6" t="s">
        <v>12</v>
      </c>
      <c r="G4" s="6" t="s">
        <v>13</v>
      </c>
      <c r="H4" s="6" t="s">
        <v>14</v>
      </c>
      <c r="I4" s="6" t="s">
        <v>15</v>
      </c>
      <c r="J4" s="115"/>
      <c r="K4" s="115"/>
      <c r="L4" s="6" t="s">
        <v>12</v>
      </c>
      <c r="M4" s="6" t="s">
        <v>16</v>
      </c>
      <c r="N4" s="6" t="s">
        <v>17</v>
      </c>
      <c r="O4" s="6" t="s">
        <v>15</v>
      </c>
      <c r="P4" s="115"/>
    </row>
    <row r="5" spans="1:16" ht="17.25" customHeight="1">
      <c r="A5" s="7" t="s">
        <v>18</v>
      </c>
      <c r="B5" s="7"/>
      <c r="C5" s="7"/>
      <c r="D5" s="7"/>
      <c r="E5" s="7"/>
      <c r="F5" s="8">
        <f>G5+H5+I5</f>
        <v>5029555</v>
      </c>
      <c r="G5" s="8">
        <f>SUM(G7:G14)</f>
        <v>2377663</v>
      </c>
      <c r="H5" s="8">
        <f>SUM(H7:H14)</f>
        <v>2367356.9</v>
      </c>
      <c r="I5" s="8">
        <f>SUM(I7:I14)</f>
        <v>284535.1</v>
      </c>
      <c r="J5" s="8">
        <f>SUM(J7:J14)</f>
        <v>1867309.7</v>
      </c>
      <c r="K5" s="9">
        <f>J5/F5*100</f>
        <v>37.12673785255355</v>
      </c>
      <c r="L5" s="10">
        <f>M5+N5+O5</f>
        <v>1947746.2</v>
      </c>
      <c r="M5" s="8">
        <f>SUM(M7:M14)</f>
        <v>936673.2999999999</v>
      </c>
      <c r="N5" s="8">
        <f>SUM(N7:N14)</f>
        <v>941283.5000000001</v>
      </c>
      <c r="O5" s="8">
        <f>SUM(O7:O14)</f>
        <v>69789.4</v>
      </c>
      <c r="P5" s="11">
        <f>L5/F5*100</f>
        <v>38.72601452812426</v>
      </c>
    </row>
    <row r="6" spans="1:16" ht="17.25" customHeight="1">
      <c r="A6" s="12" t="s">
        <v>19</v>
      </c>
      <c r="B6" s="12"/>
      <c r="C6" s="12"/>
      <c r="D6" s="13"/>
      <c r="E6" s="12"/>
      <c r="F6" s="14"/>
      <c r="G6" s="14"/>
      <c r="H6" s="15"/>
      <c r="I6" s="9"/>
      <c r="J6" s="16"/>
      <c r="K6" s="9"/>
      <c r="L6" s="9"/>
      <c r="M6" s="16"/>
      <c r="N6" s="16"/>
      <c r="O6" s="16"/>
      <c r="P6" s="16"/>
    </row>
    <row r="7" spans="1:16" ht="18" customHeight="1">
      <c r="A7" s="17" t="s">
        <v>20</v>
      </c>
      <c r="B7" s="17"/>
      <c r="C7" s="17"/>
      <c r="D7" s="17"/>
      <c r="E7" s="17"/>
      <c r="F7" s="18">
        <f aca="true" t="shared" si="0" ref="F7:F14">G7+H7+I7</f>
        <v>524058.6</v>
      </c>
      <c r="G7" s="15">
        <f>G19</f>
        <v>322121.3</v>
      </c>
      <c r="H7" s="19">
        <f>H19</f>
        <v>143825.8</v>
      </c>
      <c r="I7" s="15">
        <f>I19</f>
        <v>58111.5</v>
      </c>
      <c r="J7" s="15">
        <f>J19</f>
        <v>317116.10000000003</v>
      </c>
      <c r="K7" s="16">
        <f aca="true" t="shared" si="1" ref="K7:K14">J7/F7*100</f>
        <v>60.51157256077852</v>
      </c>
      <c r="L7" s="20">
        <f aca="true" t="shared" si="2" ref="L7:L14">M7+N7+O7</f>
        <v>345916.3</v>
      </c>
      <c r="M7" s="15">
        <f>M19</f>
        <v>207611.7</v>
      </c>
      <c r="N7" s="19">
        <f>N19</f>
        <v>111950.79999999999</v>
      </c>
      <c r="O7" s="15">
        <f>O19</f>
        <v>26353.8</v>
      </c>
      <c r="P7" s="15">
        <f aca="true" t="shared" si="3" ref="P7:P14">L7/F7*100</f>
        <v>66.00717934979026</v>
      </c>
    </row>
    <row r="8" spans="1:16" ht="17.25" customHeight="1">
      <c r="A8" s="17" t="s">
        <v>21</v>
      </c>
      <c r="B8" s="17"/>
      <c r="C8" s="17"/>
      <c r="D8" s="17"/>
      <c r="E8" s="17"/>
      <c r="F8" s="18">
        <f t="shared" si="0"/>
        <v>426810</v>
      </c>
      <c r="G8" s="15">
        <f>G60</f>
        <v>344810</v>
      </c>
      <c r="H8" s="21">
        <f>H60</f>
        <v>82000</v>
      </c>
      <c r="I8" s="15">
        <f>I60</f>
        <v>0</v>
      </c>
      <c r="J8" s="15">
        <f>J60</f>
        <v>46948.4</v>
      </c>
      <c r="K8" s="16">
        <f t="shared" si="1"/>
        <v>10.999835992596237</v>
      </c>
      <c r="L8" s="22">
        <f t="shared" si="2"/>
        <v>46948.4</v>
      </c>
      <c r="M8" s="15">
        <f>M60</f>
        <v>41957.9</v>
      </c>
      <c r="N8" s="19">
        <f>N60</f>
        <v>4990.5</v>
      </c>
      <c r="O8" s="15">
        <f>O60</f>
        <v>0</v>
      </c>
      <c r="P8" s="15">
        <f t="shared" si="3"/>
        <v>10.999835992596237</v>
      </c>
    </row>
    <row r="9" spans="1:16" ht="18" customHeight="1">
      <c r="A9" s="17" t="s">
        <v>22</v>
      </c>
      <c r="B9" s="17"/>
      <c r="C9" s="17"/>
      <c r="D9" s="17"/>
      <c r="E9" s="17"/>
      <c r="F9" s="18">
        <f t="shared" si="0"/>
        <v>1272529.2</v>
      </c>
      <c r="G9" s="19">
        <f>G79</f>
        <v>909567.3</v>
      </c>
      <c r="H9" s="21">
        <f>H79</f>
        <v>312323.6</v>
      </c>
      <c r="I9" s="19">
        <f>I79</f>
        <v>50638.3</v>
      </c>
      <c r="J9" s="15">
        <f>J79</f>
        <v>577707.7</v>
      </c>
      <c r="K9" s="16">
        <f t="shared" si="1"/>
        <v>45.3983845714503</v>
      </c>
      <c r="L9" s="22">
        <f t="shared" si="2"/>
        <v>484605.00000000006</v>
      </c>
      <c r="M9" s="15">
        <f>M79</f>
        <v>291037.7</v>
      </c>
      <c r="N9" s="19">
        <f>N79</f>
        <v>174380.6</v>
      </c>
      <c r="O9" s="15">
        <f>O79</f>
        <v>19186.7</v>
      </c>
      <c r="P9" s="15">
        <f t="shared" si="3"/>
        <v>38.08203379537382</v>
      </c>
    </row>
    <row r="10" spans="1:16" ht="17.25" customHeight="1">
      <c r="A10" s="17" t="s">
        <v>23</v>
      </c>
      <c r="B10" s="17"/>
      <c r="C10" s="17"/>
      <c r="D10" s="17"/>
      <c r="E10" s="17"/>
      <c r="F10" s="18">
        <f t="shared" si="0"/>
        <v>70799.4</v>
      </c>
      <c r="G10" s="15">
        <f>G86</f>
        <v>12400</v>
      </c>
      <c r="H10" s="21">
        <f>H86</f>
        <v>58399.4</v>
      </c>
      <c r="I10" s="15">
        <f>I86</f>
        <v>0</v>
      </c>
      <c r="J10" s="16">
        <f>J86</f>
        <v>46498.4</v>
      </c>
      <c r="K10" s="16">
        <f t="shared" si="1"/>
        <v>65.67626279318752</v>
      </c>
      <c r="L10" s="22">
        <f t="shared" si="2"/>
        <v>45448.3</v>
      </c>
      <c r="M10" s="15">
        <f>M86</f>
        <v>12400</v>
      </c>
      <c r="N10" s="19">
        <f>N86</f>
        <v>33048.3</v>
      </c>
      <c r="O10" s="15">
        <f>O86</f>
        <v>0</v>
      </c>
      <c r="P10" s="15">
        <f t="shared" si="3"/>
        <v>64.19305813326103</v>
      </c>
    </row>
    <row r="11" spans="1:16" ht="19.5" customHeight="1">
      <c r="A11" s="17" t="s">
        <v>24</v>
      </c>
      <c r="B11" s="17"/>
      <c r="C11" s="17"/>
      <c r="D11" s="17"/>
      <c r="E11" s="17"/>
      <c r="F11" s="18">
        <f t="shared" si="0"/>
        <v>602213.8999999999</v>
      </c>
      <c r="G11" s="15">
        <f>G104</f>
        <v>342921</v>
      </c>
      <c r="H11" s="19">
        <f>H104</f>
        <v>252378.19999999998</v>
      </c>
      <c r="I11" s="15">
        <f>I104</f>
        <v>6914.7</v>
      </c>
      <c r="J11" s="15">
        <f>J104</f>
        <v>416522.8</v>
      </c>
      <c r="K11" s="16">
        <f t="shared" si="1"/>
        <v>69.16525839074788</v>
      </c>
      <c r="L11" s="22">
        <f t="shared" si="2"/>
        <v>382070.89999999997</v>
      </c>
      <c r="M11" s="15">
        <f>M104</f>
        <v>186428.19999999998</v>
      </c>
      <c r="N11" s="19">
        <f>N104</f>
        <v>190117.5</v>
      </c>
      <c r="O11" s="15">
        <f>O104</f>
        <v>5525.2</v>
      </c>
      <c r="P11" s="15">
        <f t="shared" si="3"/>
        <v>63.44438412995781</v>
      </c>
    </row>
    <row r="12" spans="1:16" ht="18.75" customHeight="1">
      <c r="A12" s="17" t="s">
        <v>25</v>
      </c>
      <c r="B12" s="17"/>
      <c r="C12" s="17"/>
      <c r="D12" s="17"/>
      <c r="E12" s="17"/>
      <c r="F12" s="18">
        <f t="shared" si="0"/>
        <v>1059772.6</v>
      </c>
      <c r="G12" s="15">
        <f>G133</f>
        <v>0</v>
      </c>
      <c r="H12" s="21">
        <f>H133</f>
        <v>909852</v>
      </c>
      <c r="I12" s="15">
        <f>I133</f>
        <v>149920.6</v>
      </c>
      <c r="J12" s="15">
        <f>J133</f>
        <v>240223.3</v>
      </c>
      <c r="K12" s="16">
        <f t="shared" si="1"/>
        <v>22.66743827874017</v>
      </c>
      <c r="L12" s="22">
        <f t="shared" si="2"/>
        <v>208968.10000000003</v>
      </c>
      <c r="M12" s="15">
        <f>M133</f>
        <v>0</v>
      </c>
      <c r="N12" s="19">
        <f>N133</f>
        <v>190244.40000000002</v>
      </c>
      <c r="O12" s="15">
        <f>O133</f>
        <v>18723.7</v>
      </c>
      <c r="P12" s="15">
        <f t="shared" si="3"/>
        <v>19.71820181046387</v>
      </c>
    </row>
    <row r="13" spans="1:16" ht="18" customHeight="1">
      <c r="A13" s="17" t="s">
        <v>26</v>
      </c>
      <c r="B13" s="17"/>
      <c r="C13" s="17"/>
      <c r="D13" s="17"/>
      <c r="E13" s="17"/>
      <c r="F13" s="18">
        <f t="shared" si="0"/>
        <v>969163.8999999999</v>
      </c>
      <c r="G13" s="15">
        <f>G159</f>
        <v>403832.39999999997</v>
      </c>
      <c r="H13" s="19">
        <f>H159</f>
        <v>546381.5</v>
      </c>
      <c r="I13" s="15">
        <f>I159</f>
        <v>18950</v>
      </c>
      <c r="J13" s="15">
        <f>J159</f>
        <v>156408.4</v>
      </c>
      <c r="K13" s="16">
        <f t="shared" si="1"/>
        <v>16.138488030765487</v>
      </c>
      <c r="L13" s="22">
        <f t="shared" si="2"/>
        <v>369899.1</v>
      </c>
      <c r="M13" s="15">
        <f>M159</f>
        <v>165611.7</v>
      </c>
      <c r="N13" s="19">
        <f>N159</f>
        <v>204287.4</v>
      </c>
      <c r="O13" s="15">
        <f>O159</f>
        <v>0</v>
      </c>
      <c r="P13" s="15">
        <f t="shared" si="3"/>
        <v>38.16682606523004</v>
      </c>
    </row>
    <row r="14" spans="1:16" ht="18.75" customHeight="1">
      <c r="A14" s="17" t="s">
        <v>27</v>
      </c>
      <c r="B14" s="17"/>
      <c r="C14" s="17"/>
      <c r="D14" s="17"/>
      <c r="E14" s="17"/>
      <c r="F14" s="18">
        <f t="shared" si="0"/>
        <v>104207.4</v>
      </c>
      <c r="G14" s="15">
        <f>G203</f>
        <v>42011</v>
      </c>
      <c r="H14" s="19">
        <f>H203</f>
        <v>62196.4</v>
      </c>
      <c r="I14" s="15">
        <f>I203</f>
        <v>0</v>
      </c>
      <c r="J14" s="15">
        <f>J203</f>
        <v>65884.6</v>
      </c>
      <c r="K14" s="16">
        <f t="shared" si="1"/>
        <v>63.2244926943768</v>
      </c>
      <c r="L14" s="22">
        <f t="shared" si="2"/>
        <v>63890.1</v>
      </c>
      <c r="M14" s="15">
        <f>M203</f>
        <v>31626.1</v>
      </c>
      <c r="N14" s="19">
        <f>N203</f>
        <v>32264</v>
      </c>
      <c r="O14" s="15">
        <f>O203</f>
        <v>0</v>
      </c>
      <c r="P14" s="15">
        <f t="shared" si="3"/>
        <v>61.31052113381583</v>
      </c>
    </row>
    <row r="15" spans="1:16" ht="15">
      <c r="A15" s="12"/>
      <c r="B15" s="12"/>
      <c r="C15" s="12"/>
      <c r="D15" s="12"/>
      <c r="E15" s="12"/>
      <c r="F15" s="14"/>
      <c r="G15" s="14"/>
      <c r="H15" s="15"/>
      <c r="I15" s="9"/>
      <c r="J15" s="16"/>
      <c r="K15" s="9"/>
      <c r="L15" s="9"/>
      <c r="M15" s="9"/>
      <c r="N15" s="16"/>
      <c r="O15" s="16"/>
      <c r="P15" s="16"/>
    </row>
    <row r="16" spans="1:16" ht="15">
      <c r="A16" s="24" t="s">
        <v>28</v>
      </c>
      <c r="B16" s="24"/>
      <c r="C16" s="24"/>
      <c r="D16" s="24"/>
      <c r="E16" s="24"/>
      <c r="F16" s="25"/>
      <c r="G16" s="25"/>
      <c r="H16" s="15"/>
      <c r="I16" s="9"/>
      <c r="J16" s="16"/>
      <c r="K16" s="9"/>
      <c r="L16" s="9"/>
      <c r="M16" s="9"/>
      <c r="N16" s="16"/>
      <c r="O16" s="16"/>
      <c r="P16" s="16"/>
    </row>
    <row r="17" spans="1:16" ht="18.75" customHeight="1">
      <c r="A17" s="26" t="s">
        <v>29</v>
      </c>
      <c r="B17" s="26"/>
      <c r="C17" s="26"/>
      <c r="D17" s="26"/>
      <c r="E17" s="26"/>
      <c r="F17" s="18">
        <f>G17+H17+I17</f>
        <v>5029555</v>
      </c>
      <c r="G17" s="15">
        <f>G21+G62+G81+G88+G106+G135+G160+G205</f>
        <v>2377663</v>
      </c>
      <c r="H17" s="15">
        <f>H21+H62+H81+H88+H106+H135+H160+H205</f>
        <v>2367356.9</v>
      </c>
      <c r="I17" s="15">
        <f>I21+I62+I81+I88+I106+I135+I160+I205</f>
        <v>284535.1</v>
      </c>
      <c r="J17" s="15">
        <f>J21+J62+J81+J88+J106+J135+J160+J205</f>
        <v>1550193.6</v>
      </c>
      <c r="K17" s="16">
        <f>J17/F17*100</f>
        <v>30.821685019847685</v>
      </c>
      <c r="L17" s="22">
        <f>M17+N17+O17</f>
        <v>2011391.3</v>
      </c>
      <c r="M17" s="15">
        <f>M21+M62+M81+M88+M106+M135+M160+M205</f>
        <v>983428.7999999999</v>
      </c>
      <c r="N17" s="15">
        <f>N21+N62+N81+N88+N106+N135+N160+N205</f>
        <v>941283.5000000001</v>
      </c>
      <c r="O17" s="15">
        <f>O21+O62+O81+O88+O106+O135+O160+O205</f>
        <v>86679</v>
      </c>
      <c r="P17" s="15">
        <f>L17/F17*100</f>
        <v>39.99143661815012</v>
      </c>
    </row>
    <row r="18" spans="1:16" ht="18.75" customHeight="1">
      <c r="A18" s="26" t="s">
        <v>30</v>
      </c>
      <c r="B18" s="26"/>
      <c r="C18" s="26"/>
      <c r="D18" s="26"/>
      <c r="E18" s="26"/>
      <c r="F18" s="18">
        <f>G18+H18+I18</f>
        <v>0</v>
      </c>
      <c r="G18" s="15">
        <f>G164</f>
        <v>0</v>
      </c>
      <c r="H18" s="15">
        <v>0</v>
      </c>
      <c r="I18" s="15">
        <f>I164</f>
        <v>0</v>
      </c>
      <c r="J18" s="15"/>
      <c r="K18" s="16"/>
      <c r="L18" s="22">
        <f>M18+N18+O18</f>
        <v>0</v>
      </c>
      <c r="M18" s="15">
        <f>M164</f>
        <v>0</v>
      </c>
      <c r="N18" s="15">
        <v>0</v>
      </c>
      <c r="O18" s="15">
        <f>O164</f>
        <v>0</v>
      </c>
      <c r="P18" s="15"/>
    </row>
    <row r="19" spans="1:16" ht="18.75" customHeight="1">
      <c r="A19" s="27" t="s">
        <v>31</v>
      </c>
      <c r="B19" s="27"/>
      <c r="C19" s="27"/>
      <c r="D19" s="27"/>
      <c r="E19" s="27"/>
      <c r="F19" s="8">
        <f>G19+H19+I19</f>
        <v>524058.6</v>
      </c>
      <c r="G19" s="9">
        <f>G22+G53</f>
        <v>322121.3</v>
      </c>
      <c r="H19" s="9">
        <f>H22+H53</f>
        <v>143825.8</v>
      </c>
      <c r="I19" s="9">
        <f>I22+I53</f>
        <v>58111.5</v>
      </c>
      <c r="J19" s="9">
        <f>J22+J53</f>
        <v>317116.10000000003</v>
      </c>
      <c r="K19" s="9">
        <f>J19/F19*100</f>
        <v>60.51157256077852</v>
      </c>
      <c r="L19" s="22">
        <f>M19+N19+O19</f>
        <v>345916.3</v>
      </c>
      <c r="M19" s="9">
        <f>M22+M53</f>
        <v>207611.7</v>
      </c>
      <c r="N19" s="9">
        <f>N22+N53</f>
        <v>111950.79999999999</v>
      </c>
      <c r="O19" s="9">
        <f>O22+O53</f>
        <v>26353.8</v>
      </c>
      <c r="P19" s="11">
        <f>L19/F19*100</f>
        <v>66.00717934979026</v>
      </c>
    </row>
    <row r="20" spans="1:16" ht="15">
      <c r="A20" s="26" t="s">
        <v>19</v>
      </c>
      <c r="B20" s="26"/>
      <c r="C20" s="26"/>
      <c r="D20" s="26"/>
      <c r="E20" s="26"/>
      <c r="F20" s="28"/>
      <c r="G20" s="28"/>
      <c r="H20" s="16"/>
      <c r="I20" s="9"/>
      <c r="J20" s="9"/>
      <c r="K20" s="9"/>
      <c r="L20" s="9"/>
      <c r="M20" s="9"/>
      <c r="N20" s="16"/>
      <c r="O20" s="16"/>
      <c r="P20" s="16"/>
    </row>
    <row r="21" spans="1:16" ht="22.5" customHeight="1">
      <c r="A21" s="29" t="s">
        <v>29</v>
      </c>
      <c r="B21" s="29"/>
      <c r="C21" s="29"/>
      <c r="D21" s="29"/>
      <c r="E21" s="29"/>
      <c r="F21" s="30">
        <f>G21+H21+I21</f>
        <v>524058.6</v>
      </c>
      <c r="G21" s="9">
        <f>G22+G53</f>
        <v>322121.3</v>
      </c>
      <c r="H21" s="9">
        <f>H22+H53</f>
        <v>143825.8</v>
      </c>
      <c r="I21" s="9">
        <f>I22+I53</f>
        <v>58111.5</v>
      </c>
      <c r="J21" s="9">
        <f>J24+J53</f>
        <v>0</v>
      </c>
      <c r="K21" s="30">
        <f>J21/F21*100</f>
        <v>0</v>
      </c>
      <c r="L21" s="30">
        <f>M21+N21+O21</f>
        <v>345916.3</v>
      </c>
      <c r="M21" s="9">
        <f>M22+M53</f>
        <v>207611.7</v>
      </c>
      <c r="N21" s="9">
        <f>N22+N53</f>
        <v>111950.79999999999</v>
      </c>
      <c r="O21" s="9">
        <f>O22+O53</f>
        <v>26353.8</v>
      </c>
      <c r="P21" s="31">
        <f>L21/F21*100</f>
        <v>66.00717934979026</v>
      </c>
    </row>
    <row r="22" spans="1:16" ht="77.25" customHeight="1">
      <c r="A22" s="32" t="s">
        <v>32</v>
      </c>
      <c r="B22" s="33"/>
      <c r="C22" s="33"/>
      <c r="D22" s="33"/>
      <c r="E22" s="33"/>
      <c r="F22" s="15">
        <f>G22+H22+I22</f>
        <v>516282.8</v>
      </c>
      <c r="G22" s="34">
        <f>SUM(G25:G52)</f>
        <v>322121.3</v>
      </c>
      <c r="H22" s="34">
        <f>SUM(H25:H52)</f>
        <v>136050</v>
      </c>
      <c r="I22" s="34">
        <f>SUM(I25:I52)</f>
        <v>58111.5</v>
      </c>
      <c r="J22" s="34">
        <f>SUM(J25:J52)</f>
        <v>317116.10000000003</v>
      </c>
      <c r="K22" s="34">
        <f>J22/F22*100</f>
        <v>61.422944944127536</v>
      </c>
      <c r="L22" s="16">
        <f>M22+N22+O22</f>
        <v>345916.3</v>
      </c>
      <c r="M22" s="34">
        <f>SUM(M25:M52)</f>
        <v>207611.7</v>
      </c>
      <c r="N22" s="34">
        <f>SUM(N25:N52)</f>
        <v>111950.79999999999</v>
      </c>
      <c r="O22" s="34">
        <f>SUM(O25:O52)</f>
        <v>26353.8</v>
      </c>
      <c r="P22" s="15">
        <f>L22/F22*100</f>
        <v>67.00132175621579</v>
      </c>
    </row>
    <row r="23" spans="1:16" ht="51.75" customHeight="1">
      <c r="A23" s="33" t="s">
        <v>33</v>
      </c>
      <c r="B23" s="33"/>
      <c r="C23" s="33"/>
      <c r="D23" s="33"/>
      <c r="E23" s="33"/>
      <c r="F23" s="15">
        <f>G23+H23+I23</f>
        <v>516282.8</v>
      </c>
      <c r="G23" s="34">
        <f>SUM(G26:G52)</f>
        <v>322121.3</v>
      </c>
      <c r="H23" s="34">
        <f>SUM(H26:H52)</f>
        <v>136050</v>
      </c>
      <c r="I23" s="34">
        <f>SUM(I26:I52)</f>
        <v>58111.5</v>
      </c>
      <c r="J23" s="34">
        <f>SUM(J26:J52)</f>
        <v>317116.10000000003</v>
      </c>
      <c r="K23" s="34">
        <f>J23/F23*100</f>
        <v>61.422944944127536</v>
      </c>
      <c r="L23" s="16">
        <f>M23+N23+O23</f>
        <v>345916.3</v>
      </c>
      <c r="M23" s="34">
        <f>SUM(M26:M52)</f>
        <v>207611.7</v>
      </c>
      <c r="N23" s="34">
        <f>SUM(N26:N52)</f>
        <v>111950.79999999999</v>
      </c>
      <c r="O23" s="34">
        <f>SUM(O26:O52)</f>
        <v>26353.8</v>
      </c>
      <c r="P23" s="15">
        <f>L23/F23*100</f>
        <v>67.00132175621579</v>
      </c>
    </row>
    <row r="24" spans="1:16" ht="47.25" customHeight="1">
      <c r="A24" s="17" t="s">
        <v>34</v>
      </c>
      <c r="B24" s="17"/>
      <c r="C24" s="17"/>
      <c r="D24" s="17"/>
      <c r="E24" s="17"/>
      <c r="F24" s="35"/>
      <c r="G24" s="35"/>
      <c r="H24" s="16"/>
      <c r="I24" s="9"/>
      <c r="J24" s="16"/>
      <c r="K24" s="9" t="s">
        <v>35</v>
      </c>
      <c r="L24" s="9"/>
      <c r="M24" s="9"/>
      <c r="N24" s="16"/>
      <c r="O24" s="16"/>
      <c r="P24" s="16"/>
    </row>
    <row r="25" spans="1:16" ht="35.25" customHeight="1">
      <c r="A25" s="24" t="s">
        <v>36</v>
      </c>
      <c r="B25" s="24"/>
      <c r="C25" s="24"/>
      <c r="D25" s="24"/>
      <c r="E25" s="24"/>
      <c r="F25" s="25"/>
      <c r="G25" s="25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31.25" customHeight="1">
      <c r="A26" s="36" t="s">
        <v>37</v>
      </c>
      <c r="B26" s="37" t="s">
        <v>38</v>
      </c>
      <c r="C26" s="37" t="s">
        <v>39</v>
      </c>
      <c r="D26" s="37" t="s">
        <v>40</v>
      </c>
      <c r="E26" s="37" t="s">
        <v>41</v>
      </c>
      <c r="F26" s="15">
        <f>G26+H26+I26</f>
        <v>22885.9</v>
      </c>
      <c r="G26" s="14">
        <v>12585.9</v>
      </c>
      <c r="H26" s="16">
        <f>'[1]Отчет.период'!O2</f>
        <v>8000</v>
      </c>
      <c r="I26" s="16">
        <v>2300</v>
      </c>
      <c r="J26" s="16">
        <f>'[1]Отчет.период'!Q2</f>
        <v>17170.5</v>
      </c>
      <c r="K26" s="16">
        <f>J26/F26*100</f>
        <v>75.02654472841355</v>
      </c>
      <c r="L26" s="16">
        <f>M26+N26+O26</f>
        <v>17170.5</v>
      </c>
      <c r="M26" s="16">
        <v>12556.6</v>
      </c>
      <c r="N26" s="16">
        <f>'[1]Отчет.период'!R2</f>
        <v>4613.9</v>
      </c>
      <c r="O26" s="16"/>
      <c r="P26" s="15">
        <f>L26/F26*100</f>
        <v>75.02654472841355</v>
      </c>
    </row>
    <row r="27" spans="1:16" ht="32.25" customHeight="1">
      <c r="A27" s="24" t="s">
        <v>42</v>
      </c>
      <c r="B27" s="38"/>
      <c r="C27" s="37"/>
      <c r="D27" s="37"/>
      <c r="E27" s="37"/>
      <c r="F27" s="15"/>
      <c r="G27" s="14"/>
      <c r="H27" s="16"/>
      <c r="I27" s="16"/>
      <c r="J27" s="16"/>
      <c r="K27" s="16"/>
      <c r="L27" s="16"/>
      <c r="M27" s="16"/>
      <c r="N27" s="16"/>
      <c r="O27" s="16"/>
      <c r="P27" s="15"/>
    </row>
    <row r="28" spans="1:16" ht="87" customHeight="1">
      <c r="A28" s="12" t="s">
        <v>43</v>
      </c>
      <c r="B28" s="38" t="s">
        <v>44</v>
      </c>
      <c r="C28" s="37" t="s">
        <v>45</v>
      </c>
      <c r="D28" s="37" t="s">
        <v>46</v>
      </c>
      <c r="E28" s="37" t="s">
        <v>47</v>
      </c>
      <c r="F28" s="15">
        <f>G28+H28+I28</f>
        <v>12224.9</v>
      </c>
      <c r="G28" s="14"/>
      <c r="H28" s="16">
        <f>'[1]Отчет.период'!O4</f>
        <v>8000</v>
      </c>
      <c r="I28" s="16">
        <v>4224.9</v>
      </c>
      <c r="J28" s="16">
        <f>'[1]Отчет.период'!Q4</f>
        <v>8000</v>
      </c>
      <c r="K28" s="16">
        <f>J28/F28*100</f>
        <v>65.44020809986176</v>
      </c>
      <c r="L28" s="16">
        <f>M28+N28+O28</f>
        <v>8800</v>
      </c>
      <c r="M28" s="16"/>
      <c r="N28" s="16">
        <f>'[1]Отчет.период'!R4</f>
        <v>8000</v>
      </c>
      <c r="O28" s="16">
        <v>800</v>
      </c>
      <c r="P28" s="15">
        <f>L28/F28*100</f>
        <v>71.98422890984794</v>
      </c>
    </row>
    <row r="29" spans="1:16" ht="38.25" customHeight="1">
      <c r="A29" s="24" t="s">
        <v>48</v>
      </c>
      <c r="B29" s="37"/>
      <c r="C29" s="37"/>
      <c r="D29" s="37"/>
      <c r="E29" s="37"/>
      <c r="F29" s="25"/>
      <c r="G29" s="25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0.5" customHeight="1">
      <c r="A30" s="36" t="s">
        <v>49</v>
      </c>
      <c r="B30" s="39" t="s">
        <v>50</v>
      </c>
      <c r="C30" s="40" t="s">
        <v>51</v>
      </c>
      <c r="D30" s="40" t="s">
        <v>52</v>
      </c>
      <c r="E30" s="40" t="s">
        <v>53</v>
      </c>
      <c r="F30" s="15">
        <f>G30+H30+I30</f>
        <v>13221.5</v>
      </c>
      <c r="G30" s="14">
        <v>5721.5</v>
      </c>
      <c r="H30" s="16">
        <f>'[1]Отчет.период'!O5</f>
        <v>6000</v>
      </c>
      <c r="I30" s="16">
        <v>1500</v>
      </c>
      <c r="J30" s="16">
        <f>'[1]Отчет.период'!Q5</f>
        <v>11712.8</v>
      </c>
      <c r="K30" s="16">
        <f>J30/F30*100</f>
        <v>88.58904057784667</v>
      </c>
      <c r="L30" s="16">
        <f>M30+N30+O30</f>
        <v>11712.7</v>
      </c>
      <c r="M30" s="16">
        <v>4871.6</v>
      </c>
      <c r="N30" s="16">
        <f>'[1]Отчет.период'!R5</f>
        <v>6000</v>
      </c>
      <c r="O30" s="16">
        <v>841.1</v>
      </c>
      <c r="P30" s="15">
        <f>L30/F30*100</f>
        <v>88.58828423401279</v>
      </c>
    </row>
    <row r="31" spans="1:16" ht="115.5" customHeight="1">
      <c r="A31" s="36" t="s">
        <v>54</v>
      </c>
      <c r="B31" s="41" t="s">
        <v>55</v>
      </c>
      <c r="C31" s="42" t="s">
        <v>56</v>
      </c>
      <c r="D31" s="42" t="s">
        <v>57</v>
      </c>
      <c r="E31" s="43" t="s">
        <v>53</v>
      </c>
      <c r="F31" s="15">
        <f>G31+H31+I31</f>
        <v>8500</v>
      </c>
      <c r="G31" s="14"/>
      <c r="H31" s="16">
        <f>'[1]Отчет.период'!O6</f>
        <v>8500</v>
      </c>
      <c r="I31" s="16"/>
      <c r="J31" s="16">
        <f>'[1]Отчет.период'!Q6</f>
        <v>0</v>
      </c>
      <c r="K31" s="16">
        <f>J31/F31*100</f>
        <v>0</v>
      </c>
      <c r="L31" s="16">
        <f>M31+N31+O31</f>
        <v>0</v>
      </c>
      <c r="M31" s="16"/>
      <c r="N31" s="16">
        <f>'[1]Отчет.период'!R6</f>
        <v>0</v>
      </c>
      <c r="O31" s="16"/>
      <c r="P31" s="15">
        <f>L31/F31*100</f>
        <v>0</v>
      </c>
    </row>
    <row r="32" spans="1:16" ht="30">
      <c r="A32" s="24" t="s">
        <v>58</v>
      </c>
      <c r="B32" s="23"/>
      <c r="C32" s="23"/>
      <c r="D32" s="23"/>
      <c r="E32" s="23"/>
      <c r="F32" s="25"/>
      <c r="G32" s="25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65" customHeight="1">
      <c r="A33" s="44" t="s">
        <v>59</v>
      </c>
      <c r="B33" s="37" t="s">
        <v>60</v>
      </c>
      <c r="C33" s="37" t="s">
        <v>61</v>
      </c>
      <c r="D33" s="37" t="s">
        <v>62</v>
      </c>
      <c r="E33" s="45" t="s">
        <v>63</v>
      </c>
      <c r="F33" s="15">
        <f>G33+H33+I33</f>
        <v>64711.7</v>
      </c>
      <c r="G33" s="46">
        <v>52722.2</v>
      </c>
      <c r="H33" s="16">
        <f>'[1]Отчет.период'!O8</f>
        <v>8000</v>
      </c>
      <c r="I33" s="16">
        <v>3989.5</v>
      </c>
      <c r="J33" s="16">
        <f>'[1]Отчет.период'!Q8</f>
        <v>47003.3</v>
      </c>
      <c r="K33" s="16">
        <f>J33/F33*100</f>
        <v>72.63493309556078</v>
      </c>
      <c r="L33" s="16">
        <f>M33+N33+O33</f>
        <v>47003.3</v>
      </c>
      <c r="M33" s="16">
        <v>38720.8</v>
      </c>
      <c r="N33" s="16">
        <f>'[1]Отчет.период'!R8</f>
        <v>8000</v>
      </c>
      <c r="O33" s="16">
        <v>282.5</v>
      </c>
      <c r="P33" s="15">
        <f>L33/F33*100</f>
        <v>72.63493309556078</v>
      </c>
    </row>
    <row r="34" spans="1:16" ht="35.25" customHeight="1">
      <c r="A34" s="24" t="s">
        <v>64</v>
      </c>
      <c r="B34" s="37"/>
      <c r="C34" s="37"/>
      <c r="D34" s="37"/>
      <c r="E34" s="37"/>
      <c r="F34" s="25"/>
      <c r="G34" s="25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62" customHeight="1">
      <c r="A35" s="47" t="s">
        <v>65</v>
      </c>
      <c r="B35" s="37" t="s">
        <v>66</v>
      </c>
      <c r="C35" s="37" t="s">
        <v>67</v>
      </c>
      <c r="D35" s="37" t="s">
        <v>68</v>
      </c>
      <c r="E35" s="45" t="s">
        <v>69</v>
      </c>
      <c r="F35" s="15">
        <f>G35+H35+I35</f>
        <v>30120.1</v>
      </c>
      <c r="G35" s="46">
        <v>23620.1</v>
      </c>
      <c r="H35" s="16">
        <f>'[1]Отчет.период'!O10</f>
        <v>6000</v>
      </c>
      <c r="I35" s="16">
        <v>500</v>
      </c>
      <c r="J35" s="16">
        <f>'[1]Отчет.период'!Q10</f>
        <v>30120.1</v>
      </c>
      <c r="K35" s="16">
        <f>J35/F35*100</f>
        <v>100</v>
      </c>
      <c r="L35" s="16">
        <f>M35+N35+O35</f>
        <v>30120.1</v>
      </c>
      <c r="M35" s="16">
        <v>23620.1</v>
      </c>
      <c r="N35" s="16">
        <f>'[1]Отчет.период'!R10</f>
        <v>6000</v>
      </c>
      <c r="O35" s="16">
        <v>500</v>
      </c>
      <c r="P35" s="15">
        <f>L35/F35*100</f>
        <v>100</v>
      </c>
    </row>
    <row r="36" spans="1:16" ht="30" customHeight="1">
      <c r="A36" s="47" t="s">
        <v>70</v>
      </c>
      <c r="B36" s="37"/>
      <c r="C36" s="37"/>
      <c r="D36" s="37"/>
      <c r="E36" s="45"/>
      <c r="F36" s="15"/>
      <c r="G36" s="46"/>
      <c r="H36" s="16"/>
      <c r="I36" s="16"/>
      <c r="J36" s="16"/>
      <c r="K36" s="16"/>
      <c r="L36" s="16"/>
      <c r="M36" s="16"/>
      <c r="N36" s="16"/>
      <c r="O36" s="16"/>
      <c r="P36" s="15"/>
    </row>
    <row r="37" spans="1:16" ht="122.25" customHeight="1">
      <c r="A37" s="47" t="s">
        <v>71</v>
      </c>
      <c r="B37" s="42" t="s">
        <v>72</v>
      </c>
      <c r="C37" s="42" t="s">
        <v>73</v>
      </c>
      <c r="D37" s="48" t="s">
        <v>74</v>
      </c>
      <c r="E37" s="42" t="s">
        <v>47</v>
      </c>
      <c r="F37" s="15">
        <f>G37+H37+I37</f>
        <v>36000</v>
      </c>
      <c r="G37" s="46"/>
      <c r="H37" s="16">
        <f>'[1]Отчет.период'!O11</f>
        <v>25000</v>
      </c>
      <c r="I37" s="16">
        <v>11000</v>
      </c>
      <c r="J37" s="16">
        <f>'[1]Отчет.период'!Q11</f>
        <v>8000</v>
      </c>
      <c r="K37" s="16">
        <f>J37/F37*100</f>
        <v>22.22222222222222</v>
      </c>
      <c r="L37" s="16">
        <f>M37+N37+O37</f>
        <v>36000</v>
      </c>
      <c r="M37" s="16"/>
      <c r="N37" s="16">
        <f>'[1]Отчет.период'!R11</f>
        <v>25000</v>
      </c>
      <c r="O37" s="16">
        <v>11000</v>
      </c>
      <c r="P37" s="15">
        <f>L37/F37*100</f>
        <v>100</v>
      </c>
    </row>
    <row r="38" spans="1:16" ht="35.25" customHeight="1">
      <c r="A38" s="24" t="s">
        <v>75</v>
      </c>
      <c r="B38" s="23"/>
      <c r="C38" s="23"/>
      <c r="D38" s="23"/>
      <c r="E38" s="23"/>
      <c r="F38" s="25"/>
      <c r="G38" s="25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25.25" customHeight="1">
      <c r="A39" s="47" t="s">
        <v>76</v>
      </c>
      <c r="B39" s="39" t="s">
        <v>77</v>
      </c>
      <c r="C39" s="40" t="s">
        <v>78</v>
      </c>
      <c r="D39" s="40" t="s">
        <v>79</v>
      </c>
      <c r="E39" s="40" t="s">
        <v>80</v>
      </c>
      <c r="F39" s="15">
        <f>G39+H39+I39</f>
        <v>48879.1</v>
      </c>
      <c r="G39" s="46">
        <v>38855.1</v>
      </c>
      <c r="H39" s="16">
        <f>'[1]Отчет.период'!O14</f>
        <v>8000</v>
      </c>
      <c r="I39" s="16">
        <v>2024</v>
      </c>
      <c r="J39" s="16">
        <f>'[1]Отчет.период'!Q14</f>
        <v>48879.1</v>
      </c>
      <c r="K39" s="16">
        <f>J39/F39*100</f>
        <v>100</v>
      </c>
      <c r="L39" s="16">
        <f>M39+N39+O39</f>
        <v>48879.1</v>
      </c>
      <c r="M39" s="16">
        <v>38855.1</v>
      </c>
      <c r="N39" s="16">
        <f>'[1]Отчет.период'!R14</f>
        <v>8000</v>
      </c>
      <c r="O39" s="16">
        <v>2024</v>
      </c>
      <c r="P39" s="15">
        <f>L39/F39*100</f>
        <v>100</v>
      </c>
    </row>
    <row r="40" spans="1:16" ht="37.5" customHeight="1">
      <c r="A40" s="44" t="s">
        <v>81</v>
      </c>
      <c r="B40" s="37"/>
      <c r="C40" s="37"/>
      <c r="D40" s="37"/>
      <c r="E40" s="37"/>
      <c r="F40" s="15"/>
      <c r="G40" s="46"/>
      <c r="H40" s="16"/>
      <c r="I40" s="16"/>
      <c r="J40" s="16"/>
      <c r="K40" s="16"/>
      <c r="L40" s="16"/>
      <c r="M40" s="16"/>
      <c r="N40" s="16"/>
      <c r="O40" s="16"/>
      <c r="P40" s="15"/>
    </row>
    <row r="41" spans="1:16" ht="176.25" customHeight="1">
      <c r="A41" s="47" t="s">
        <v>82</v>
      </c>
      <c r="B41" s="39" t="s">
        <v>83</v>
      </c>
      <c r="C41" s="36" t="s">
        <v>84</v>
      </c>
      <c r="D41" s="36" t="s">
        <v>85</v>
      </c>
      <c r="E41" s="36" t="s">
        <v>86</v>
      </c>
      <c r="F41" s="15">
        <f>G41+H41+I41</f>
        <v>78749.4</v>
      </c>
      <c r="G41" s="46">
        <v>67689.4</v>
      </c>
      <c r="H41" s="16">
        <f>'[1]Отчет.период'!O16</f>
        <v>8000</v>
      </c>
      <c r="I41" s="16">
        <v>3060</v>
      </c>
      <c r="J41" s="16">
        <f>'[1]Отчет.период'!Q16</f>
        <v>7671.7</v>
      </c>
      <c r="K41" s="16">
        <f>J41/F41*100</f>
        <v>9.741915493959318</v>
      </c>
      <c r="L41" s="16">
        <f>M41+N41+O41</f>
        <v>7671.8</v>
      </c>
      <c r="M41" s="16"/>
      <c r="N41" s="16">
        <f>'[1]Отчет.период'!R16</f>
        <v>7598.2</v>
      </c>
      <c r="O41" s="16">
        <v>73.6</v>
      </c>
      <c r="P41" s="15">
        <f>L41/F41*100</f>
        <v>9.74204247905381</v>
      </c>
    </row>
    <row r="42" spans="1:16" ht="19.5" customHeight="1">
      <c r="A42" s="24" t="s">
        <v>87</v>
      </c>
      <c r="B42" s="37"/>
      <c r="C42" s="37"/>
      <c r="D42" s="37" t="s">
        <v>35</v>
      </c>
      <c r="E42" s="37"/>
      <c r="F42" s="25"/>
      <c r="G42" s="25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65.75" customHeight="1">
      <c r="A43" s="47" t="s">
        <v>88</v>
      </c>
      <c r="B43" s="37" t="s">
        <v>89</v>
      </c>
      <c r="C43" s="37" t="s">
        <v>90</v>
      </c>
      <c r="D43" s="37" t="s">
        <v>91</v>
      </c>
      <c r="E43" s="37" t="s">
        <v>92</v>
      </c>
      <c r="F43" s="15">
        <f>G43+H43+I43</f>
        <v>45459.6</v>
      </c>
      <c r="G43" s="46">
        <v>30000</v>
      </c>
      <c r="H43" s="16">
        <f>'[1]Отчет.период'!O17</f>
        <v>10000</v>
      </c>
      <c r="I43" s="16">
        <v>5459.6</v>
      </c>
      <c r="J43" s="16">
        <f>'[1]Отчет.период'!Q17</f>
        <v>36303.4</v>
      </c>
      <c r="K43" s="16">
        <f>J43/F43*100</f>
        <v>79.85859972371074</v>
      </c>
      <c r="L43" s="16">
        <f>M43+N43+O43</f>
        <v>36303.4</v>
      </c>
      <c r="M43" s="16">
        <v>26059.6</v>
      </c>
      <c r="N43" s="16">
        <f>'[1]Отчет.период'!R17</f>
        <v>10000</v>
      </c>
      <c r="O43" s="16">
        <v>243.8</v>
      </c>
      <c r="P43" s="15">
        <f>L43/F43*100</f>
        <v>79.85859972371074</v>
      </c>
    </row>
    <row r="44" spans="1:16" ht="37.5" customHeight="1">
      <c r="A44" s="24" t="s">
        <v>93</v>
      </c>
      <c r="B44" s="37"/>
      <c r="C44" s="37"/>
      <c r="D44" s="37"/>
      <c r="E44" s="37"/>
      <c r="F44" s="25"/>
      <c r="G44" s="25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3" customHeight="1">
      <c r="A45" s="47" t="s">
        <v>94</v>
      </c>
      <c r="B45" s="39" t="s">
        <v>95</v>
      </c>
      <c r="C45" s="40" t="s">
        <v>96</v>
      </c>
      <c r="D45" s="40" t="s">
        <v>97</v>
      </c>
      <c r="E45" s="40" t="s">
        <v>98</v>
      </c>
      <c r="F45" s="15">
        <f>G45+H45+I45</f>
        <v>39440</v>
      </c>
      <c r="G45" s="46">
        <v>25000</v>
      </c>
      <c r="H45" s="16">
        <f>'[1]Отчет.период'!O27</f>
        <v>10000</v>
      </c>
      <c r="I45" s="16">
        <v>4440</v>
      </c>
      <c r="J45" s="16">
        <f>'[1]Отчет.период'!Q27</f>
        <v>37873.7</v>
      </c>
      <c r="K45" s="16">
        <f>J45/F45*100</f>
        <v>96.02865111561866</v>
      </c>
      <c r="L45" s="16">
        <f>M45+N45+O45</f>
        <v>37873.7</v>
      </c>
      <c r="M45" s="16">
        <v>23720</v>
      </c>
      <c r="N45" s="16">
        <f>'[1]Отчет.период'!R27</f>
        <v>9713.7</v>
      </c>
      <c r="O45" s="16">
        <v>4440</v>
      </c>
      <c r="P45" s="15">
        <f>L45/F45*100</f>
        <v>96.02865111561866</v>
      </c>
    </row>
    <row r="46" spans="1:16" ht="34.5" customHeight="1">
      <c r="A46" s="24" t="s">
        <v>99</v>
      </c>
      <c r="B46" s="37"/>
      <c r="C46" s="37"/>
      <c r="D46" s="37"/>
      <c r="E46" s="37"/>
      <c r="F46" s="25"/>
      <c r="G46" s="25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47.75" customHeight="1">
      <c r="A47" s="44" t="s">
        <v>100</v>
      </c>
      <c r="B47" s="36" t="s">
        <v>101</v>
      </c>
      <c r="C47" s="49" t="s">
        <v>102</v>
      </c>
      <c r="D47" s="49" t="s">
        <v>103</v>
      </c>
      <c r="E47" s="49" t="s">
        <v>104</v>
      </c>
      <c r="F47" s="15">
        <f aca="true" t="shared" si="4" ref="F47:F59">G47+H47+I47</f>
        <v>37941.5</v>
      </c>
      <c r="G47" s="46">
        <v>20956.5</v>
      </c>
      <c r="H47" s="16">
        <f>'[1]Отчет.период'!O30</f>
        <v>10000</v>
      </c>
      <c r="I47" s="16">
        <v>6985</v>
      </c>
      <c r="J47" s="16">
        <f>'[1]Отчет.период'!Q30</f>
        <v>11707.2</v>
      </c>
      <c r="K47" s="16">
        <f aca="true" t="shared" si="5" ref="K47:K59">J47/F47*100</f>
        <v>30.855922933990488</v>
      </c>
      <c r="L47" s="16">
        <f>M47+N47+O47</f>
        <v>11707.2</v>
      </c>
      <c r="M47" s="16">
        <v>8874</v>
      </c>
      <c r="N47" s="16">
        <f>'[1]Отчет.период'!R30</f>
        <v>2833.2</v>
      </c>
      <c r="O47" s="16"/>
      <c r="P47" s="15">
        <f aca="true" t="shared" si="6" ref="P47:P59">L47/F47*100</f>
        <v>30.855922933990488</v>
      </c>
    </row>
    <row r="48" spans="1:16" ht="132.75" customHeight="1">
      <c r="A48" s="44" t="s">
        <v>105</v>
      </c>
      <c r="B48" s="36" t="s">
        <v>106</v>
      </c>
      <c r="C48" s="49" t="s">
        <v>102</v>
      </c>
      <c r="D48" s="49" t="s">
        <v>107</v>
      </c>
      <c r="E48" s="50">
        <v>41789</v>
      </c>
      <c r="F48" s="15">
        <f t="shared" si="4"/>
        <v>21910.6</v>
      </c>
      <c r="G48" s="14">
        <v>7325</v>
      </c>
      <c r="H48" s="16">
        <f>'[1]Отчет.период'!O19</f>
        <v>10000</v>
      </c>
      <c r="I48" s="16">
        <v>4585.6</v>
      </c>
      <c r="J48" s="16">
        <f>'[1]Отчет.период'!Q19</f>
        <v>11363</v>
      </c>
      <c r="K48" s="16">
        <f t="shared" si="5"/>
        <v>51.860743201920535</v>
      </c>
      <c r="L48" s="16">
        <f>M48+N48+O48</f>
        <v>11363.1</v>
      </c>
      <c r="M48" s="16">
        <v>3171.3</v>
      </c>
      <c r="N48" s="16">
        <f>'[1]Отчет.период'!R19</f>
        <v>8191.8</v>
      </c>
      <c r="O48" s="16"/>
      <c r="P48" s="15">
        <f t="shared" si="6"/>
        <v>51.86119960201911</v>
      </c>
    </row>
    <row r="49" spans="1:16" ht="116.25" customHeight="1">
      <c r="A49" s="44" t="s">
        <v>108</v>
      </c>
      <c r="B49" s="49" t="s">
        <v>109</v>
      </c>
      <c r="C49" s="40" t="s">
        <v>110</v>
      </c>
      <c r="D49" s="40" t="s">
        <v>111</v>
      </c>
      <c r="E49" s="51">
        <v>41789</v>
      </c>
      <c r="F49" s="15">
        <f t="shared" si="4"/>
        <v>53688.5</v>
      </c>
      <c r="G49" s="14">
        <v>37645.6</v>
      </c>
      <c r="H49" s="16">
        <f>'[1]Отчет.период'!O21</f>
        <v>8000</v>
      </c>
      <c r="I49" s="16">
        <v>8042.9</v>
      </c>
      <c r="J49" s="16">
        <f>'[1]Отчет.период'!Q21</f>
        <v>41311.3</v>
      </c>
      <c r="K49" s="16">
        <f t="shared" si="5"/>
        <v>76.94627341050692</v>
      </c>
      <c r="L49" s="16">
        <f>M49+N49+O49</f>
        <v>41311.4</v>
      </c>
      <c r="M49" s="16">
        <v>27162.6</v>
      </c>
      <c r="N49" s="16">
        <f>'[1]Отчет.период'!R21</f>
        <v>8000</v>
      </c>
      <c r="O49" s="16">
        <v>6148.8</v>
      </c>
      <c r="P49" s="15">
        <f t="shared" si="6"/>
        <v>76.9464596701342</v>
      </c>
    </row>
    <row r="50" spans="1:16" ht="123.75" customHeight="1">
      <c r="A50" s="44" t="s">
        <v>112</v>
      </c>
      <c r="B50" s="37" t="s">
        <v>113</v>
      </c>
      <c r="C50" s="52"/>
      <c r="D50" s="52"/>
      <c r="E50" s="37"/>
      <c r="F50" s="15">
        <f t="shared" si="4"/>
        <v>410</v>
      </c>
      <c r="G50" s="14"/>
      <c r="H50" s="16">
        <f>'[1]Отчет.период'!O31</f>
        <v>410</v>
      </c>
      <c r="I50" s="16"/>
      <c r="J50" s="16">
        <f>'[1]Отчет.период'!Q31</f>
        <v>0</v>
      </c>
      <c r="K50" s="16">
        <f t="shared" si="5"/>
        <v>0</v>
      </c>
      <c r="L50" s="16">
        <f>M50+N50+O50</f>
        <v>0</v>
      </c>
      <c r="M50" s="16"/>
      <c r="N50" s="16">
        <f>'[1]Отчет.период'!R31</f>
        <v>0</v>
      </c>
      <c r="O50" s="16"/>
      <c r="P50" s="15">
        <f t="shared" si="6"/>
        <v>0</v>
      </c>
    </row>
    <row r="51" spans="1:16" ht="123" customHeight="1">
      <c r="A51" s="44" t="s">
        <v>114</v>
      </c>
      <c r="B51" s="37" t="s">
        <v>113</v>
      </c>
      <c r="C51" s="52"/>
      <c r="D51" s="52"/>
      <c r="E51" s="37"/>
      <c r="F51" s="15">
        <f t="shared" si="4"/>
        <v>640</v>
      </c>
      <c r="G51" s="14"/>
      <c r="H51" s="16">
        <f>'[1]Отчет.период'!O32</f>
        <v>640</v>
      </c>
      <c r="I51" s="16"/>
      <c r="J51" s="16">
        <f>'[1]Отчет.период'!Q32</f>
        <v>0</v>
      </c>
      <c r="K51" s="16">
        <f t="shared" si="5"/>
        <v>0</v>
      </c>
      <c r="L51" s="16">
        <f aca="true" t="shared" si="7" ref="L51:L59">M51+N51+O51</f>
        <v>0</v>
      </c>
      <c r="M51" s="16"/>
      <c r="N51" s="16">
        <f>'[1]Отчет.период'!R32</f>
        <v>0</v>
      </c>
      <c r="O51" s="16"/>
      <c r="P51" s="15">
        <f t="shared" si="6"/>
        <v>0</v>
      </c>
    </row>
    <row r="52" spans="1:16" ht="124.5" customHeight="1">
      <c r="A52" s="44" t="s">
        <v>115</v>
      </c>
      <c r="B52" s="37" t="s">
        <v>113</v>
      </c>
      <c r="C52" s="52"/>
      <c r="D52" s="52"/>
      <c r="E52" s="37"/>
      <c r="F52" s="15">
        <f t="shared" si="4"/>
        <v>1500</v>
      </c>
      <c r="G52" s="14"/>
      <c r="H52" s="16">
        <f>'[1]Отчет.период'!O33</f>
        <v>1500</v>
      </c>
      <c r="I52" s="16"/>
      <c r="J52" s="16">
        <f>'[1]Отчет.период'!Q33</f>
        <v>0</v>
      </c>
      <c r="K52" s="16">
        <f t="shared" si="5"/>
        <v>0</v>
      </c>
      <c r="L52" s="16">
        <f t="shared" si="7"/>
        <v>0</v>
      </c>
      <c r="M52" s="16"/>
      <c r="N52" s="16">
        <f>'[1]Отчет.период'!R33</f>
        <v>0</v>
      </c>
      <c r="O52" s="16"/>
      <c r="P52" s="15">
        <f t="shared" si="6"/>
        <v>0</v>
      </c>
    </row>
    <row r="53" spans="1:16" ht="120.75" customHeight="1">
      <c r="A53" s="32" t="s">
        <v>116</v>
      </c>
      <c r="B53" s="52"/>
      <c r="C53" s="52"/>
      <c r="D53" s="52"/>
      <c r="E53" s="37"/>
      <c r="F53" s="15">
        <f t="shared" si="4"/>
        <v>7775.799999999999</v>
      </c>
      <c r="G53" s="34">
        <f>SUM(G57:G59)</f>
        <v>0</v>
      </c>
      <c r="H53" s="34">
        <f>SUM(H57:H59)</f>
        <v>7775.799999999999</v>
      </c>
      <c r="I53" s="34">
        <f>SUM(I57:I59)</f>
        <v>0</v>
      </c>
      <c r="J53" s="16"/>
      <c r="K53" s="16">
        <f t="shared" si="5"/>
        <v>0</v>
      </c>
      <c r="L53" s="16">
        <f t="shared" si="7"/>
        <v>0</v>
      </c>
      <c r="M53" s="34">
        <f>SUM(M57:M59)</f>
        <v>0</v>
      </c>
      <c r="N53" s="34">
        <f>SUM(N57:N59)</f>
        <v>0</v>
      </c>
      <c r="O53" s="34">
        <f>SUM(O57:O59)</f>
        <v>0</v>
      </c>
      <c r="P53" s="15">
        <f t="shared" si="6"/>
        <v>0</v>
      </c>
    </row>
    <row r="54" spans="1:16" ht="51" customHeight="1">
      <c r="A54" s="33" t="s">
        <v>117</v>
      </c>
      <c r="B54" s="52"/>
      <c r="C54" s="52"/>
      <c r="D54" s="52"/>
      <c r="E54" s="37"/>
      <c r="F54" s="15">
        <f t="shared" si="4"/>
        <v>7775.799999999999</v>
      </c>
      <c r="G54" s="34">
        <f>SUM(G57:G59)</f>
        <v>0</v>
      </c>
      <c r="H54" s="34">
        <f>SUM(H57:H59)</f>
        <v>7775.799999999999</v>
      </c>
      <c r="I54" s="34">
        <f>SUM(I57:I59)</f>
        <v>0</v>
      </c>
      <c r="J54" s="16"/>
      <c r="K54" s="16">
        <f t="shared" si="5"/>
        <v>0</v>
      </c>
      <c r="L54" s="16">
        <f t="shared" si="7"/>
        <v>0</v>
      </c>
      <c r="M54" s="34">
        <f>SUM(M57:M59)</f>
        <v>0</v>
      </c>
      <c r="N54" s="34">
        <f>SUM(N57:N59)</f>
        <v>0</v>
      </c>
      <c r="O54" s="34">
        <f>SUM(O57:O59)</f>
        <v>0</v>
      </c>
      <c r="P54" s="15">
        <f t="shared" si="6"/>
        <v>0</v>
      </c>
    </row>
    <row r="55" spans="1:16" ht="51.75" customHeight="1">
      <c r="A55" s="44" t="s">
        <v>34</v>
      </c>
      <c r="B55" s="52"/>
      <c r="C55" s="52"/>
      <c r="D55" s="52"/>
      <c r="E55" s="37"/>
      <c r="F55" s="15"/>
      <c r="G55" s="14"/>
      <c r="H55" s="16"/>
      <c r="I55" s="16"/>
      <c r="J55" s="16"/>
      <c r="K55" s="16"/>
      <c r="L55" s="16"/>
      <c r="M55" s="34"/>
      <c r="N55" s="34"/>
      <c r="O55" s="34"/>
      <c r="P55" s="15"/>
    </row>
    <row r="56" spans="1:16" ht="34.5" customHeight="1">
      <c r="A56" s="24" t="s">
        <v>118</v>
      </c>
      <c r="B56" s="52"/>
      <c r="C56" s="52"/>
      <c r="D56" s="52"/>
      <c r="E56" s="37"/>
      <c r="F56" s="15"/>
      <c r="G56" s="14"/>
      <c r="H56" s="16"/>
      <c r="I56" s="16"/>
      <c r="J56" s="16"/>
      <c r="K56" s="16"/>
      <c r="L56" s="16"/>
      <c r="M56" s="34"/>
      <c r="N56" s="34"/>
      <c r="O56" s="34"/>
      <c r="P56" s="15"/>
    </row>
    <row r="57" spans="1:16" ht="156" customHeight="1">
      <c r="A57" s="44" t="s">
        <v>119</v>
      </c>
      <c r="B57" s="37" t="s">
        <v>120</v>
      </c>
      <c r="C57" s="37" t="s">
        <v>121</v>
      </c>
      <c r="D57" s="37" t="s">
        <v>122</v>
      </c>
      <c r="E57" s="37"/>
      <c r="F57" s="15">
        <f t="shared" si="4"/>
        <v>2829.9</v>
      </c>
      <c r="G57" s="14"/>
      <c r="H57" s="16">
        <f>'[1]Отчет.период'!O35</f>
        <v>2829.9</v>
      </c>
      <c r="I57" s="16"/>
      <c r="J57" s="16">
        <f>'[1]Отчет.период'!Q35</f>
        <v>0</v>
      </c>
      <c r="K57" s="16">
        <f t="shared" si="5"/>
        <v>0</v>
      </c>
      <c r="L57" s="16">
        <f t="shared" si="7"/>
        <v>0</v>
      </c>
      <c r="M57" s="16"/>
      <c r="N57" s="16">
        <f>'[1]Отчет.период'!R35</f>
        <v>0</v>
      </c>
      <c r="O57" s="16"/>
      <c r="P57" s="15">
        <f t="shared" si="6"/>
        <v>0</v>
      </c>
    </row>
    <row r="58" spans="1:16" ht="36.75" customHeight="1">
      <c r="A58" s="24" t="s">
        <v>64</v>
      </c>
      <c r="B58" s="52"/>
      <c r="C58" s="37"/>
      <c r="D58" s="52"/>
      <c r="E58" s="37"/>
      <c r="F58" s="15"/>
      <c r="G58" s="14"/>
      <c r="H58" s="16"/>
      <c r="I58" s="16"/>
      <c r="J58" s="16"/>
      <c r="K58" s="16"/>
      <c r="L58" s="16"/>
      <c r="M58" s="16"/>
      <c r="N58" s="16"/>
      <c r="O58" s="16"/>
      <c r="P58" s="15"/>
    </row>
    <row r="59" spans="1:16" ht="107.25" customHeight="1">
      <c r="A59" s="44" t="s">
        <v>123</v>
      </c>
      <c r="B59" s="37" t="s">
        <v>124</v>
      </c>
      <c r="C59" s="37" t="s">
        <v>125</v>
      </c>
      <c r="D59" s="37" t="s">
        <v>126</v>
      </c>
      <c r="E59" s="37"/>
      <c r="F59" s="15">
        <f t="shared" si="4"/>
        <v>4945.9</v>
      </c>
      <c r="G59" s="14"/>
      <c r="H59" s="16">
        <f>'[1]Отчет.период'!O36</f>
        <v>4945.9</v>
      </c>
      <c r="I59" s="16"/>
      <c r="J59" s="16">
        <f>'[1]Отчет.период'!Q36</f>
        <v>0</v>
      </c>
      <c r="K59" s="16">
        <f t="shared" si="5"/>
        <v>0</v>
      </c>
      <c r="L59" s="16">
        <f t="shared" si="7"/>
        <v>0</v>
      </c>
      <c r="M59" s="16"/>
      <c r="N59" s="16">
        <f>'[1]Отчет.период'!R36</f>
        <v>0</v>
      </c>
      <c r="O59" s="16"/>
      <c r="P59" s="15">
        <f t="shared" si="6"/>
        <v>0</v>
      </c>
    </row>
    <row r="60" spans="1:16" ht="15">
      <c r="A60" s="53" t="s">
        <v>127</v>
      </c>
      <c r="B60" s="23"/>
      <c r="C60" s="23"/>
      <c r="D60" s="23"/>
      <c r="E60" s="23"/>
      <c r="F60" s="9">
        <f>G60+H60+I60</f>
        <v>426810</v>
      </c>
      <c r="G60" s="9">
        <f>G62</f>
        <v>344810</v>
      </c>
      <c r="H60" s="9">
        <f>H62</f>
        <v>82000</v>
      </c>
      <c r="I60" s="9">
        <f>I62</f>
        <v>0</v>
      </c>
      <c r="J60" s="9">
        <f>J62</f>
        <v>46948.4</v>
      </c>
      <c r="K60" s="9">
        <f>J60/F60*100</f>
        <v>10.999835992596237</v>
      </c>
      <c r="L60" s="9">
        <f>M60+N60+O60</f>
        <v>46948.4</v>
      </c>
      <c r="M60" s="9">
        <f>M62</f>
        <v>41957.9</v>
      </c>
      <c r="N60" s="9">
        <f>N62</f>
        <v>4990.5</v>
      </c>
      <c r="O60" s="9">
        <f>O62</f>
        <v>0</v>
      </c>
      <c r="P60" s="11">
        <f>L60/F60*100</f>
        <v>10.999835992596237</v>
      </c>
    </row>
    <row r="61" spans="1:16" ht="15">
      <c r="A61" s="12" t="s">
        <v>19</v>
      </c>
      <c r="B61" s="23"/>
      <c r="C61" s="23"/>
      <c r="D61" s="23"/>
      <c r="E61" s="23"/>
      <c r="F61" s="14"/>
      <c r="G61" s="14"/>
      <c r="H61" s="16"/>
      <c r="I61" s="9"/>
      <c r="J61" s="16"/>
      <c r="K61" s="9"/>
      <c r="M61" s="9"/>
      <c r="N61" s="16"/>
      <c r="O61" s="16"/>
      <c r="P61" s="16"/>
    </row>
    <row r="62" spans="1:16" ht="22.5" customHeight="1">
      <c r="A62" s="29" t="s">
        <v>29</v>
      </c>
      <c r="B62" s="23"/>
      <c r="C62" s="23"/>
      <c r="D62" s="23"/>
      <c r="E62" s="23"/>
      <c r="F62" s="9">
        <f>G62+H62+I62</f>
        <v>426810</v>
      </c>
      <c r="G62" s="30">
        <f>G64+G75</f>
        <v>344810</v>
      </c>
      <c r="H62" s="30">
        <f>H64+H75</f>
        <v>82000</v>
      </c>
      <c r="I62" s="30">
        <f>I64+I75</f>
        <v>0</v>
      </c>
      <c r="J62" s="30">
        <f>J64+J75</f>
        <v>46948.4</v>
      </c>
      <c r="K62" s="30">
        <f>J62/F62*100</f>
        <v>10.999835992596237</v>
      </c>
      <c r="L62" s="30">
        <f>M62+N62+O62</f>
        <v>46948.4</v>
      </c>
      <c r="M62" s="30">
        <f>M64+M75</f>
        <v>41957.9</v>
      </c>
      <c r="N62" s="30">
        <f>N64+N75</f>
        <v>4990.5</v>
      </c>
      <c r="O62" s="30">
        <f>O64+O75</f>
        <v>0</v>
      </c>
      <c r="P62" s="31">
        <f>L62/F62*100</f>
        <v>10.999835992596237</v>
      </c>
    </row>
    <row r="63" spans="1:16" ht="80.25" customHeight="1">
      <c r="A63" s="32" t="s">
        <v>128</v>
      </c>
      <c r="B63" s="23"/>
      <c r="C63" s="23"/>
      <c r="D63" s="23"/>
      <c r="E63" s="23"/>
      <c r="F63" s="9">
        <f>G63+H63+I63</f>
        <v>426810</v>
      </c>
      <c r="G63" s="34">
        <f>G64+G75</f>
        <v>344810</v>
      </c>
      <c r="H63" s="34">
        <f>H64+H75</f>
        <v>82000</v>
      </c>
      <c r="I63" s="34">
        <f>I64+I75</f>
        <v>0</v>
      </c>
      <c r="J63" s="34">
        <f>J64+J75</f>
        <v>46948.4</v>
      </c>
      <c r="K63" s="34">
        <f>J63/F63*100</f>
        <v>10.999835992596237</v>
      </c>
      <c r="L63" s="16">
        <f>M63+N63+O63</f>
        <v>46948.4</v>
      </c>
      <c r="M63" s="34">
        <f>M64+M75</f>
        <v>41957.9</v>
      </c>
      <c r="N63" s="34">
        <f>N64+N75</f>
        <v>4990.5</v>
      </c>
      <c r="O63" s="34">
        <f>O64+O75</f>
        <v>0</v>
      </c>
      <c r="P63" s="54">
        <f>L62/F63*100</f>
        <v>10.999835992596237</v>
      </c>
    </row>
    <row r="64" spans="1:16" ht="55.5" customHeight="1">
      <c r="A64" s="33" t="s">
        <v>129</v>
      </c>
      <c r="B64" s="23"/>
      <c r="C64" s="23"/>
      <c r="D64" s="23"/>
      <c r="E64" s="23"/>
      <c r="F64" s="9">
        <f>G64+H64+I64</f>
        <v>72000</v>
      </c>
      <c r="G64" s="34">
        <f>SUM(G66:G74)</f>
        <v>0</v>
      </c>
      <c r="H64" s="34">
        <f>SUM(H66:H74)</f>
        <v>72000</v>
      </c>
      <c r="I64" s="34">
        <f>SUM(I66:I74)</f>
        <v>0</v>
      </c>
      <c r="J64" s="34">
        <f>SUM(J66:J74)</f>
        <v>4990.5</v>
      </c>
      <c r="K64" s="34">
        <f>J64/F64*100</f>
        <v>6.93125</v>
      </c>
      <c r="L64" s="16">
        <f>M64+N64+O64</f>
        <v>4990.5</v>
      </c>
      <c r="M64" s="34">
        <f>SUM(M66:M74)</f>
        <v>0</v>
      </c>
      <c r="N64" s="34">
        <f>SUM(N66:N74)</f>
        <v>4990.5</v>
      </c>
      <c r="O64" s="34">
        <f>SUM(O66:O74)</f>
        <v>0</v>
      </c>
      <c r="P64" s="54">
        <f>L63/F64*100</f>
        <v>65.20611111111111</v>
      </c>
    </row>
    <row r="65" spans="1:16" ht="75">
      <c r="A65" s="17" t="s">
        <v>130</v>
      </c>
      <c r="B65" s="23"/>
      <c r="C65" s="23"/>
      <c r="D65" s="23"/>
      <c r="E65" s="23"/>
      <c r="F65" s="35"/>
      <c r="G65" s="35"/>
      <c r="H65" s="16"/>
      <c r="I65" s="9"/>
      <c r="J65" s="16"/>
      <c r="K65" s="9"/>
      <c r="L65" s="9"/>
      <c r="M65" s="9"/>
      <c r="N65" s="16"/>
      <c r="O65" s="16"/>
      <c r="P65" s="15"/>
    </row>
    <row r="66" spans="1:16" ht="128.25" customHeight="1">
      <c r="A66" s="36" t="s">
        <v>131</v>
      </c>
      <c r="B66" s="38" t="s">
        <v>132</v>
      </c>
      <c r="C66" s="39" t="s">
        <v>366</v>
      </c>
      <c r="D66" s="38"/>
      <c r="E66" s="37" t="s">
        <v>133</v>
      </c>
      <c r="F66" s="16">
        <f>G66+H66+I66</f>
        <v>10000</v>
      </c>
      <c r="G66" s="14"/>
      <c r="H66" s="16">
        <f>'[1]Отчет.период'!O43</f>
        <v>10000</v>
      </c>
      <c r="I66" s="16"/>
      <c r="J66" s="16">
        <f>'[1]Отчет.период'!Q43</f>
        <v>1686</v>
      </c>
      <c r="K66" s="16">
        <f>J66/F66*100</f>
        <v>16.86</v>
      </c>
      <c r="L66" s="16">
        <f>M66+N66+O66</f>
        <v>1686</v>
      </c>
      <c r="M66" s="16"/>
      <c r="N66" s="16">
        <f>'[1]Отчет.период'!R43</f>
        <v>1686</v>
      </c>
      <c r="O66" s="16"/>
      <c r="P66" s="15">
        <f>L66/F66*100</f>
        <v>16.86</v>
      </c>
    </row>
    <row r="67" spans="1:16" ht="142.5" customHeight="1">
      <c r="A67" s="44" t="s">
        <v>134</v>
      </c>
      <c r="B67" s="56" t="s">
        <v>135</v>
      </c>
      <c r="C67" s="57"/>
      <c r="D67" s="58"/>
      <c r="E67" s="37" t="s">
        <v>136</v>
      </c>
      <c r="F67" s="16">
        <f>G67+H67+I67</f>
        <v>25000</v>
      </c>
      <c r="G67" s="14"/>
      <c r="H67" s="16">
        <f>'[1]Отчет.период'!O40</f>
        <v>25000</v>
      </c>
      <c r="I67" s="16"/>
      <c r="J67" s="16">
        <f>'[1]Отчет.период'!Q40</f>
        <v>3304.5</v>
      </c>
      <c r="K67" s="16">
        <f>J67/F67*100</f>
        <v>13.218</v>
      </c>
      <c r="L67" s="16">
        <f>M67+N67+O67</f>
        <v>3304.5</v>
      </c>
      <c r="M67" s="16"/>
      <c r="N67" s="16">
        <f>'[1]Отчет.период'!R40</f>
        <v>3304.5</v>
      </c>
      <c r="O67" s="16"/>
      <c r="P67" s="15">
        <f>L67/F67*100</f>
        <v>13.218</v>
      </c>
    </row>
    <row r="68" spans="1:16" ht="123.75" customHeight="1">
      <c r="A68" s="44" t="s">
        <v>137</v>
      </c>
      <c r="B68" s="56" t="s">
        <v>135</v>
      </c>
      <c r="C68" s="57" t="s">
        <v>138</v>
      </c>
      <c r="D68" s="57" t="s">
        <v>139</v>
      </c>
      <c r="E68" s="59" t="s">
        <v>136</v>
      </c>
      <c r="F68" s="16">
        <f>G68+H68+I68</f>
        <v>15000</v>
      </c>
      <c r="G68" s="14"/>
      <c r="H68" s="16">
        <f>'[1]Отчет.период'!O37</f>
        <v>15000</v>
      </c>
      <c r="I68" s="16"/>
      <c r="J68" s="16">
        <f>'[1]Отчет.период'!Q37</f>
        <v>0</v>
      </c>
      <c r="K68" s="16">
        <f>J68/F68*100</f>
        <v>0</v>
      </c>
      <c r="L68" s="16">
        <f>M68+N68+O68</f>
        <v>0</v>
      </c>
      <c r="M68" s="16"/>
      <c r="N68" s="16">
        <f>'[1]Отчет.период'!R37</f>
        <v>0</v>
      </c>
      <c r="O68" s="16"/>
      <c r="P68" s="15">
        <f>L68/F68*100</f>
        <v>0</v>
      </c>
    </row>
    <row r="69" spans="1:16" ht="157.5" customHeight="1">
      <c r="A69" s="44" t="s">
        <v>140</v>
      </c>
      <c r="B69" s="38"/>
      <c r="C69" s="56" t="s">
        <v>141</v>
      </c>
      <c r="D69" s="38"/>
      <c r="E69" s="45">
        <v>2014</v>
      </c>
      <c r="F69" s="16">
        <f>G69+H69+I69</f>
        <v>5000</v>
      </c>
      <c r="G69" s="14"/>
      <c r="H69" s="16">
        <f>'[1]Отчет.период'!O38</f>
        <v>5000</v>
      </c>
      <c r="I69" s="16"/>
      <c r="J69" s="16">
        <f>'[1]Отчет.период'!Q38</f>
        <v>0</v>
      </c>
      <c r="K69" s="16">
        <f>J69/F69*100</f>
        <v>0</v>
      </c>
      <c r="L69" s="16">
        <f>M69+N69+O69</f>
        <v>0</v>
      </c>
      <c r="M69" s="16"/>
      <c r="N69" s="16">
        <f>'[1]Отчет.период'!R38</f>
        <v>0</v>
      </c>
      <c r="O69" s="16"/>
      <c r="P69" s="15">
        <f>L69/F69*100</f>
        <v>0</v>
      </c>
    </row>
    <row r="70" spans="1:16" ht="159" customHeight="1">
      <c r="A70" s="44" t="s">
        <v>142</v>
      </c>
      <c r="B70" s="60" t="s">
        <v>143</v>
      </c>
      <c r="C70" s="55" t="s">
        <v>144</v>
      </c>
      <c r="D70" s="55" t="s">
        <v>145</v>
      </c>
      <c r="E70" s="37" t="s">
        <v>136</v>
      </c>
      <c r="F70" s="16">
        <f>G70+H70+I70</f>
        <v>5000</v>
      </c>
      <c r="G70" s="14"/>
      <c r="H70" s="16">
        <f>'[1]Отчет.период'!O39</f>
        <v>5000</v>
      </c>
      <c r="I70" s="16"/>
      <c r="J70" s="16">
        <f>'[1]Отчет.период'!Q39</f>
        <v>0</v>
      </c>
      <c r="K70" s="16">
        <f>J70/F70*100</f>
        <v>0</v>
      </c>
      <c r="L70" s="16">
        <f>M70+N70+O70</f>
        <v>0</v>
      </c>
      <c r="M70" s="16"/>
      <c r="N70" s="16">
        <f>'[1]Отчет.период'!R39</f>
        <v>0</v>
      </c>
      <c r="O70" s="16"/>
      <c r="P70" s="15">
        <f>L70/F70*100</f>
        <v>0</v>
      </c>
    </row>
    <row r="71" spans="1:16" ht="35.25" customHeight="1">
      <c r="A71" s="24" t="s">
        <v>146</v>
      </c>
      <c r="B71" s="38"/>
      <c r="C71" s="37"/>
      <c r="D71" s="37"/>
      <c r="E71" s="37"/>
      <c r="F71" s="16"/>
      <c r="G71" s="14"/>
      <c r="H71" s="16"/>
      <c r="I71" s="16"/>
      <c r="J71" s="16"/>
      <c r="K71" s="16"/>
      <c r="L71" s="16"/>
      <c r="M71" s="16"/>
      <c r="N71" s="16"/>
      <c r="O71" s="16"/>
      <c r="P71" s="15"/>
    </row>
    <row r="72" spans="1:16" ht="191.25" customHeight="1">
      <c r="A72" s="44" t="s">
        <v>147</v>
      </c>
      <c r="B72" s="39" t="s">
        <v>148</v>
      </c>
      <c r="C72" s="37" t="s">
        <v>149</v>
      </c>
      <c r="D72" s="61" t="s">
        <v>150</v>
      </c>
      <c r="E72" s="37" t="s">
        <v>136</v>
      </c>
      <c r="F72" s="16">
        <f>G72+H72+I72</f>
        <v>7000</v>
      </c>
      <c r="G72" s="14"/>
      <c r="H72" s="16">
        <f>'[1]Отчет.период'!O41</f>
        <v>7000</v>
      </c>
      <c r="I72" s="16"/>
      <c r="J72" s="16">
        <f>'[1]Отчет.период'!Q41</f>
        <v>0</v>
      </c>
      <c r="K72" s="16">
        <f>J72/F72*100</f>
        <v>0</v>
      </c>
      <c r="L72" s="16">
        <f>M72+N72+O72</f>
        <v>0</v>
      </c>
      <c r="M72" s="16"/>
      <c r="N72" s="16">
        <f>'[1]Отчет.период'!R41</f>
        <v>0</v>
      </c>
      <c r="O72" s="16"/>
      <c r="P72" s="15">
        <f>L72/F72*100</f>
        <v>0</v>
      </c>
    </row>
    <row r="73" spans="1:16" ht="85.5" customHeight="1">
      <c r="A73" s="62" t="s">
        <v>151</v>
      </c>
      <c r="B73" s="38"/>
      <c r="C73" s="37"/>
      <c r="D73" s="37"/>
      <c r="E73" s="37"/>
      <c r="F73" s="16"/>
      <c r="G73" s="14"/>
      <c r="H73" s="16"/>
      <c r="I73" s="16"/>
      <c r="J73" s="16"/>
      <c r="K73" s="16"/>
      <c r="L73" s="16"/>
      <c r="M73" s="16"/>
      <c r="N73" s="16"/>
      <c r="O73" s="16"/>
      <c r="P73" s="15"/>
    </row>
    <row r="74" spans="1:16" ht="126.75" customHeight="1">
      <c r="A74" s="44" t="s">
        <v>152</v>
      </c>
      <c r="B74" s="38"/>
      <c r="C74" s="37"/>
      <c r="D74" s="37"/>
      <c r="E74" s="37"/>
      <c r="F74" s="16">
        <f>G74+H74+I74</f>
        <v>5000</v>
      </c>
      <c r="G74" s="14"/>
      <c r="H74" s="16">
        <f>'[1]Отчет.период'!O42</f>
        <v>5000</v>
      </c>
      <c r="I74" s="16"/>
      <c r="J74" s="16">
        <f>'[1]Отчет.период'!Q42</f>
        <v>0</v>
      </c>
      <c r="K74" s="16">
        <f>J74/F74*100</f>
        <v>0</v>
      </c>
      <c r="L74" s="16">
        <f>M74+N74+O74</f>
        <v>0</v>
      </c>
      <c r="M74" s="16"/>
      <c r="N74" s="16">
        <f>'[1]Отчет.период'!R42</f>
        <v>0</v>
      </c>
      <c r="O74" s="16"/>
      <c r="P74" s="15">
        <f>L74/F74*100</f>
        <v>0</v>
      </c>
    </row>
    <row r="75" spans="1:16" ht="21.75" customHeight="1">
      <c r="A75" s="33" t="s">
        <v>153</v>
      </c>
      <c r="B75" s="38"/>
      <c r="C75" s="37"/>
      <c r="D75" s="37"/>
      <c r="E75" s="37"/>
      <c r="F75" s="16">
        <f>G75+H75+I75</f>
        <v>354810</v>
      </c>
      <c r="G75" s="14">
        <f>G77</f>
        <v>344810</v>
      </c>
      <c r="H75" s="16">
        <f>H77</f>
        <v>10000</v>
      </c>
      <c r="I75" s="16">
        <f>I77</f>
        <v>0</v>
      </c>
      <c r="J75" s="16">
        <f>J77</f>
        <v>41957.9</v>
      </c>
      <c r="K75" s="16">
        <f>J75/F75*100</f>
        <v>11.825455877793749</v>
      </c>
      <c r="L75" s="16">
        <f>M75+N75+O75</f>
        <v>41957.9</v>
      </c>
      <c r="M75" s="14">
        <f>M77</f>
        <v>41957.9</v>
      </c>
      <c r="N75" s="14">
        <f>N77</f>
        <v>0</v>
      </c>
      <c r="O75" s="14">
        <f>O77</f>
        <v>0</v>
      </c>
      <c r="P75" s="15">
        <f>L75/F75*100</f>
        <v>11.825455877793749</v>
      </c>
    </row>
    <row r="76" spans="1:16" ht="87" customHeight="1">
      <c r="A76" s="62" t="s">
        <v>130</v>
      </c>
      <c r="B76" s="38"/>
      <c r="C76" s="37"/>
      <c r="D76" s="37"/>
      <c r="E76" s="37"/>
      <c r="F76" s="16"/>
      <c r="G76" s="14"/>
      <c r="H76" s="16"/>
      <c r="I76" s="16"/>
      <c r="J76" s="16"/>
      <c r="K76" s="16"/>
      <c r="L76" s="16"/>
      <c r="M76" s="16"/>
      <c r="N76" s="16"/>
      <c r="O76" s="16"/>
      <c r="P76" s="15"/>
    </row>
    <row r="77" spans="1:16" ht="280.5" customHeight="1">
      <c r="A77" s="44" t="s">
        <v>154</v>
      </c>
      <c r="B77" s="38" t="s">
        <v>155</v>
      </c>
      <c r="C77" s="37" t="s">
        <v>156</v>
      </c>
      <c r="D77" s="37" t="s">
        <v>157</v>
      </c>
      <c r="E77" s="37"/>
      <c r="F77" s="16">
        <f>G77+H77+I77</f>
        <v>354810</v>
      </c>
      <c r="G77" s="14">
        <v>344810</v>
      </c>
      <c r="H77" s="16">
        <f>'[1]Отчет.период'!O44</f>
        <v>10000</v>
      </c>
      <c r="I77" s="16"/>
      <c r="J77" s="16">
        <f>'[1]Отчет.период'!Q44</f>
        <v>41957.9</v>
      </c>
      <c r="K77" s="16">
        <f>J77/F77*100</f>
        <v>11.825455877793749</v>
      </c>
      <c r="L77" s="16">
        <f>M77+N77+O77</f>
        <v>41957.9</v>
      </c>
      <c r="M77" s="16">
        <v>41957.9</v>
      </c>
      <c r="N77" s="16">
        <f>'[1]Отчет.период'!R44</f>
        <v>0</v>
      </c>
      <c r="O77" s="16"/>
      <c r="P77" s="15">
        <f>L77/F77*100</f>
        <v>11.825455877793749</v>
      </c>
    </row>
    <row r="78" spans="1:16" ht="52.5" customHeight="1">
      <c r="A78" s="24" t="s">
        <v>158</v>
      </c>
      <c r="B78" s="109" t="s">
        <v>159</v>
      </c>
      <c r="C78" s="116"/>
      <c r="D78" s="117"/>
      <c r="E78" s="37"/>
      <c r="F78" s="16">
        <f>G78+H78+I78</f>
        <v>1300</v>
      </c>
      <c r="G78" s="14"/>
      <c r="H78" s="16">
        <v>1300</v>
      </c>
      <c r="I78" s="16"/>
      <c r="J78" s="16"/>
      <c r="K78" s="16">
        <f>J78/F78*100</f>
        <v>0</v>
      </c>
      <c r="L78" s="16">
        <f>M78+N78+O78</f>
        <v>0</v>
      </c>
      <c r="M78" s="16"/>
      <c r="N78" s="16"/>
      <c r="O78" s="16"/>
      <c r="P78" s="15"/>
    </row>
    <row r="79" spans="1:16" ht="118.5" customHeight="1">
      <c r="A79" s="53" t="s">
        <v>160</v>
      </c>
      <c r="B79" s="111" t="s">
        <v>161</v>
      </c>
      <c r="C79" s="111"/>
      <c r="D79" s="111"/>
      <c r="E79" s="37"/>
      <c r="F79" s="11">
        <f>G79+H79+I79</f>
        <v>1272529.2</v>
      </c>
      <c r="G79" s="9">
        <f>G81</f>
        <v>909567.3</v>
      </c>
      <c r="H79" s="9">
        <f>H81</f>
        <v>312323.6</v>
      </c>
      <c r="I79" s="9">
        <f>I81</f>
        <v>50638.3</v>
      </c>
      <c r="J79" s="9">
        <f>J81</f>
        <v>577707.7</v>
      </c>
      <c r="K79" s="9">
        <f>J79/F79*100</f>
        <v>45.3983845714503</v>
      </c>
      <c r="L79" s="9">
        <f>M79+N79+O79</f>
        <v>484605.00000000006</v>
      </c>
      <c r="M79" s="9">
        <v>291037.7</v>
      </c>
      <c r="N79" s="9">
        <f>N81</f>
        <v>174380.6</v>
      </c>
      <c r="O79" s="9">
        <v>19186.7</v>
      </c>
      <c r="P79" s="11">
        <f>L79/F79*100</f>
        <v>38.08203379537382</v>
      </c>
    </row>
    <row r="80" spans="1:16" ht="21" customHeight="1">
      <c r="A80" s="12" t="s">
        <v>19</v>
      </c>
      <c r="B80" s="37"/>
      <c r="C80" s="37"/>
      <c r="D80" s="37"/>
      <c r="E80" s="37"/>
      <c r="F80" s="14"/>
      <c r="G80" s="16"/>
      <c r="H80" s="16"/>
      <c r="I80" s="16"/>
      <c r="J80" s="16"/>
      <c r="K80" s="9"/>
      <c r="L80" s="16"/>
      <c r="M80" s="9"/>
      <c r="N80" s="16"/>
      <c r="O80" s="16"/>
      <c r="P80" s="16"/>
    </row>
    <row r="81" spans="1:16" ht="33" customHeight="1">
      <c r="A81" s="29" t="s">
        <v>29</v>
      </c>
      <c r="B81" s="37"/>
      <c r="C81" s="37"/>
      <c r="D81" s="37"/>
      <c r="E81" s="37"/>
      <c r="F81" s="11">
        <f>G81+H81+I81</f>
        <v>1272529.2</v>
      </c>
      <c r="G81" s="30">
        <f>G82</f>
        <v>909567.3</v>
      </c>
      <c r="H81" s="30">
        <f>H82</f>
        <v>312323.6</v>
      </c>
      <c r="I81" s="30">
        <f>I82</f>
        <v>50638.3</v>
      </c>
      <c r="J81" s="30">
        <f>J82</f>
        <v>577707.7</v>
      </c>
      <c r="K81" s="30">
        <f>J81/F81*100</f>
        <v>45.3983845714503</v>
      </c>
      <c r="L81" s="30">
        <f>M81+N81+O81</f>
        <v>548250.1000000001</v>
      </c>
      <c r="M81" s="30">
        <f>M82</f>
        <v>337793.2</v>
      </c>
      <c r="N81" s="30">
        <f>N82</f>
        <v>174380.6</v>
      </c>
      <c r="O81" s="30">
        <f>O82</f>
        <v>36076.3</v>
      </c>
      <c r="P81" s="31">
        <f>L81/F81*100</f>
        <v>43.08349859476703</v>
      </c>
    </row>
    <row r="82" spans="1:16" ht="124.5" customHeight="1">
      <c r="A82" s="63" t="s">
        <v>116</v>
      </c>
      <c r="B82" s="37"/>
      <c r="C82" s="37"/>
      <c r="D82" s="37"/>
      <c r="E82" s="37"/>
      <c r="F82" s="11">
        <f>G82+H82+I82</f>
        <v>1272529.2</v>
      </c>
      <c r="G82" s="34">
        <f>G85</f>
        <v>909567.3</v>
      </c>
      <c r="H82" s="34">
        <f>H85</f>
        <v>312323.6</v>
      </c>
      <c r="I82" s="34">
        <f>I85</f>
        <v>50638.3</v>
      </c>
      <c r="J82" s="34">
        <f>J85</f>
        <v>577707.7</v>
      </c>
      <c r="K82" s="34">
        <f>J82/F82*100</f>
        <v>45.3983845714503</v>
      </c>
      <c r="L82" s="64">
        <f>M82+N82+O82</f>
        <v>548250.1000000001</v>
      </c>
      <c r="M82" s="34">
        <f>M85</f>
        <v>337793.2</v>
      </c>
      <c r="N82" s="34">
        <f>'[1]Отчет.период'!R70</f>
        <v>174380.6</v>
      </c>
      <c r="O82" s="34">
        <f>O85</f>
        <v>36076.3</v>
      </c>
      <c r="P82" s="54">
        <f>L82/F82*100</f>
        <v>43.08349859476703</v>
      </c>
    </row>
    <row r="83" spans="1:16" ht="115.5" customHeight="1">
      <c r="A83" s="65" t="s">
        <v>162</v>
      </c>
      <c r="B83" s="37"/>
      <c r="C83" s="37"/>
      <c r="D83" s="37"/>
      <c r="E83" s="37"/>
      <c r="F83" s="11">
        <f>G83+H83+I83</f>
        <v>1272529.2</v>
      </c>
      <c r="G83" s="34">
        <f>G85</f>
        <v>909567.3</v>
      </c>
      <c r="H83" s="34">
        <f>H85</f>
        <v>312323.6</v>
      </c>
      <c r="I83" s="34">
        <f>I85</f>
        <v>50638.3</v>
      </c>
      <c r="J83" s="34">
        <f>J85</f>
        <v>577707.7</v>
      </c>
      <c r="K83" s="34"/>
      <c r="L83" s="64">
        <f>M83+N83+O83</f>
        <v>548250.1000000001</v>
      </c>
      <c r="M83" s="34">
        <f>M85</f>
        <v>337793.2</v>
      </c>
      <c r="N83" s="34">
        <f>N85</f>
        <v>174380.6</v>
      </c>
      <c r="O83" s="34">
        <f>O85</f>
        <v>36076.3</v>
      </c>
      <c r="P83" s="54">
        <f>L83/F83*100</f>
        <v>43.08349859476703</v>
      </c>
    </row>
    <row r="84" spans="1:16" ht="63.75" customHeight="1">
      <c r="A84" s="17" t="s">
        <v>151</v>
      </c>
      <c r="B84" s="37"/>
      <c r="C84" s="37"/>
      <c r="D84" s="37"/>
      <c r="E84" s="37"/>
      <c r="F84" s="35"/>
      <c r="G84" s="35"/>
      <c r="H84" s="16"/>
      <c r="I84" s="9"/>
      <c r="J84" s="16"/>
      <c r="K84" s="9"/>
      <c r="L84" s="16"/>
      <c r="M84" s="9"/>
      <c r="N84" s="16"/>
      <c r="O84" s="16"/>
      <c r="P84" s="16"/>
    </row>
    <row r="85" spans="1:16" ht="50.25" customHeight="1">
      <c r="A85" s="12" t="s">
        <v>163</v>
      </c>
      <c r="B85" s="37"/>
      <c r="C85" s="37"/>
      <c r="D85" s="37"/>
      <c r="E85" s="37"/>
      <c r="F85" s="15">
        <f aca="true" t="shared" si="8" ref="F85:F90">G85+H85+I85</f>
        <v>1272529.2</v>
      </c>
      <c r="G85" s="14">
        <v>909567.3</v>
      </c>
      <c r="H85" s="16">
        <f>'[1]Отчет.период'!O70</f>
        <v>312323.6</v>
      </c>
      <c r="I85" s="16">
        <v>50638.3</v>
      </c>
      <c r="J85" s="16">
        <f>'[1]Отчет.период'!Q70</f>
        <v>577707.7</v>
      </c>
      <c r="K85" s="16">
        <f>J85/F85*100</f>
        <v>45.3983845714503</v>
      </c>
      <c r="L85" s="16">
        <f>M85+N85+O85</f>
        <v>548250.1000000001</v>
      </c>
      <c r="M85" s="16">
        <v>337793.2</v>
      </c>
      <c r="N85" s="16">
        <f>'[1]Отчет.период'!R70</f>
        <v>174380.6</v>
      </c>
      <c r="O85" s="16">
        <v>36076.3</v>
      </c>
      <c r="P85" s="15">
        <f>L85/F85*100</f>
        <v>43.08349859476703</v>
      </c>
    </row>
    <row r="86" spans="1:16" ht="15">
      <c r="A86" s="53" t="s">
        <v>164</v>
      </c>
      <c r="B86" s="23"/>
      <c r="C86" s="23"/>
      <c r="D86" s="23"/>
      <c r="E86" s="23"/>
      <c r="F86" s="11">
        <f t="shared" si="8"/>
        <v>70799.4</v>
      </c>
      <c r="G86" s="30">
        <f>G89+G98</f>
        <v>12400</v>
      </c>
      <c r="H86" s="30">
        <f>H89+H98</f>
        <v>58399.4</v>
      </c>
      <c r="I86" s="30">
        <f>I89+I98</f>
        <v>0</v>
      </c>
      <c r="J86" s="30">
        <f>J89+J98</f>
        <v>46498.4</v>
      </c>
      <c r="K86" s="9">
        <f>J86/F86*100</f>
        <v>65.67626279318752</v>
      </c>
      <c r="L86" s="9">
        <f>M86+N86+O86</f>
        <v>45448.3</v>
      </c>
      <c r="M86" s="30">
        <f>M89+M98</f>
        <v>12400</v>
      </c>
      <c r="N86" s="30">
        <f>N89+N98</f>
        <v>33048.3</v>
      </c>
      <c r="O86" s="30">
        <f>O89+O98</f>
        <v>0</v>
      </c>
      <c r="P86" s="11">
        <f>L86/F86*100</f>
        <v>64.19305813326103</v>
      </c>
    </row>
    <row r="87" spans="1:16" ht="15">
      <c r="A87" s="12" t="s">
        <v>165</v>
      </c>
      <c r="B87" s="23"/>
      <c r="C87" s="23"/>
      <c r="D87" s="23"/>
      <c r="E87" s="23"/>
      <c r="F87" s="15">
        <f t="shared" si="8"/>
        <v>0</v>
      </c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21" customHeight="1">
      <c r="A88" s="29" t="s">
        <v>29</v>
      </c>
      <c r="B88" s="23"/>
      <c r="C88" s="23"/>
      <c r="D88" s="23"/>
      <c r="E88" s="23"/>
      <c r="F88" s="15">
        <f t="shared" si="8"/>
        <v>70799.4</v>
      </c>
      <c r="G88" s="30">
        <f>G89+G98</f>
        <v>12400</v>
      </c>
      <c r="H88" s="30">
        <f>H89+H98</f>
        <v>58399.4</v>
      </c>
      <c r="I88" s="30">
        <f>I89+I98</f>
        <v>0</v>
      </c>
      <c r="J88" s="30">
        <f>J89+J98</f>
        <v>46498.4</v>
      </c>
      <c r="K88" s="30">
        <f>J88/F88*100</f>
        <v>65.67626279318752</v>
      </c>
      <c r="L88" s="30">
        <f>M88+N88+O88</f>
        <v>45448.3</v>
      </c>
      <c r="M88" s="30">
        <f>M89+M98</f>
        <v>12400</v>
      </c>
      <c r="N88" s="30">
        <f>N89+N98</f>
        <v>33048.3</v>
      </c>
      <c r="O88" s="30">
        <f>O89+O98</f>
        <v>0</v>
      </c>
      <c r="P88" s="31">
        <f>L88/F88*100</f>
        <v>64.19305813326103</v>
      </c>
    </row>
    <row r="89" spans="1:16" ht="78.75" customHeight="1">
      <c r="A89" s="66" t="s">
        <v>166</v>
      </c>
      <c r="B89" s="23"/>
      <c r="C89" s="23"/>
      <c r="D89" s="23"/>
      <c r="E89" s="23"/>
      <c r="F89" s="15">
        <f t="shared" si="8"/>
        <v>16682</v>
      </c>
      <c r="G89" s="34">
        <f>G90+G95</f>
        <v>0</v>
      </c>
      <c r="H89" s="34">
        <f>H90+H95</f>
        <v>16682</v>
      </c>
      <c r="I89" s="34">
        <f>I90+I95</f>
        <v>0</v>
      </c>
      <c r="J89" s="34">
        <f>J90+J95</f>
        <v>1500</v>
      </c>
      <c r="K89" s="34">
        <f>J89/F89*100</f>
        <v>8.991727610598248</v>
      </c>
      <c r="L89" s="34">
        <f>M89+N89+O89</f>
        <v>0</v>
      </c>
      <c r="M89" s="34">
        <f>M90+M95</f>
        <v>0</v>
      </c>
      <c r="N89" s="34">
        <f>N90+N95</f>
        <v>0</v>
      </c>
      <c r="O89" s="34">
        <f>O90+O95</f>
        <v>0</v>
      </c>
      <c r="P89" s="54">
        <f>L89/F89*100</f>
        <v>0</v>
      </c>
    </row>
    <row r="90" spans="1:16" ht="139.5" customHeight="1">
      <c r="A90" s="67" t="s">
        <v>167</v>
      </c>
      <c r="B90" s="23"/>
      <c r="C90" s="23"/>
      <c r="D90" s="23"/>
      <c r="E90" s="23"/>
      <c r="F90" s="15">
        <f t="shared" si="8"/>
        <v>10711</v>
      </c>
      <c r="G90" s="34">
        <f>G92</f>
        <v>0</v>
      </c>
      <c r="H90" s="34">
        <f>H92</f>
        <v>10711</v>
      </c>
      <c r="I90" s="34">
        <f>I92</f>
        <v>0</v>
      </c>
      <c r="J90" s="34">
        <f>J92</f>
        <v>0</v>
      </c>
      <c r="K90" s="34">
        <f>J90/F90*100</f>
        <v>0</v>
      </c>
      <c r="L90" s="34">
        <f>M90+N90+O90</f>
        <v>0</v>
      </c>
      <c r="M90" s="34">
        <f>M92</f>
        <v>0</v>
      </c>
      <c r="N90" s="34">
        <f>N92</f>
        <v>0</v>
      </c>
      <c r="O90" s="34">
        <f>O92</f>
        <v>0</v>
      </c>
      <c r="P90" s="54">
        <f>L90/F90*100</f>
        <v>0</v>
      </c>
    </row>
    <row r="91" spans="1:16" ht="65.25" customHeight="1">
      <c r="A91" s="17" t="s">
        <v>168</v>
      </c>
      <c r="B91" s="23"/>
      <c r="C91" s="23"/>
      <c r="D91" s="23"/>
      <c r="E91" s="23"/>
      <c r="F91" s="35"/>
      <c r="G91" s="35"/>
      <c r="H91" s="30"/>
      <c r="I91" s="30"/>
      <c r="J91" s="30"/>
      <c r="K91" s="30"/>
      <c r="M91" s="30"/>
      <c r="N91" s="30"/>
      <c r="O91" s="30"/>
      <c r="P91" s="30"/>
    </row>
    <row r="92" spans="1:16" ht="126" customHeight="1">
      <c r="A92" s="12" t="s">
        <v>169</v>
      </c>
      <c r="B92" s="68" t="s">
        <v>170</v>
      </c>
      <c r="C92" s="37"/>
      <c r="D92" s="69" t="s">
        <v>171</v>
      </c>
      <c r="E92" s="70"/>
      <c r="F92" s="15">
        <f>G92+H92+I92</f>
        <v>10711</v>
      </c>
      <c r="G92" s="14"/>
      <c r="H92" s="16">
        <f>'[1]Отчет.период'!O140</f>
        <v>10711</v>
      </c>
      <c r="I92" s="16"/>
      <c r="J92" s="16">
        <f>'[1]Отчет.период'!Q140</f>
        <v>0</v>
      </c>
      <c r="K92" s="16">
        <f>J92/F92*100</f>
        <v>0</v>
      </c>
      <c r="L92" s="16">
        <f>M92+N92+O92</f>
        <v>0</v>
      </c>
      <c r="M92" s="16"/>
      <c r="N92" s="16">
        <f>'[1]Отчет.период'!R140</f>
        <v>0</v>
      </c>
      <c r="O92" s="16"/>
      <c r="P92" s="15">
        <f>L92/F92*100</f>
        <v>0</v>
      </c>
    </row>
    <row r="93" spans="1:16" ht="15">
      <c r="A93" s="12" t="s">
        <v>19</v>
      </c>
      <c r="B93" s="107"/>
      <c r="C93" s="23"/>
      <c r="D93" s="71"/>
      <c r="E93" s="71"/>
      <c r="F93" s="14"/>
      <c r="G93" s="14"/>
      <c r="H93" s="30"/>
      <c r="I93" s="30"/>
      <c r="J93" s="30"/>
      <c r="K93" s="30"/>
      <c r="M93" s="30"/>
      <c r="N93" s="30"/>
      <c r="O93" s="30"/>
      <c r="P93" s="30"/>
    </row>
    <row r="94" spans="1:16" ht="39" customHeight="1">
      <c r="A94" s="17" t="s">
        <v>172</v>
      </c>
      <c r="B94" s="108"/>
      <c r="C94" s="72"/>
      <c r="D94" s="37"/>
      <c r="E94" s="73"/>
      <c r="F94" s="15">
        <f aca="true" t="shared" si="9" ref="F94:F99">G94+H94+I94</f>
        <v>4140.4</v>
      </c>
      <c r="G94" s="35"/>
      <c r="H94" s="16">
        <v>4140.4</v>
      </c>
      <c r="I94" s="16"/>
      <c r="J94" s="16"/>
      <c r="K94" s="16">
        <f aca="true" t="shared" si="10" ref="K94:K99">J94/F94*100</f>
        <v>0</v>
      </c>
      <c r="L94" s="16">
        <f aca="true" t="shared" si="11" ref="L94:L99">M94+N94+O94</f>
        <v>0</v>
      </c>
      <c r="M94" s="16"/>
      <c r="N94" s="16">
        <v>0</v>
      </c>
      <c r="O94" s="16"/>
      <c r="P94" s="15">
        <f aca="true" t="shared" si="12" ref="P94:P99">L94/F94*100</f>
        <v>0</v>
      </c>
    </row>
    <row r="95" spans="1:16" ht="41.25" customHeight="1">
      <c r="A95" s="67" t="s">
        <v>173</v>
      </c>
      <c r="B95" s="38"/>
      <c r="C95" s="72"/>
      <c r="D95" s="37"/>
      <c r="E95" s="73"/>
      <c r="F95" s="15">
        <f t="shared" si="9"/>
        <v>5971</v>
      </c>
      <c r="G95" s="35">
        <f>G96+G97</f>
        <v>0</v>
      </c>
      <c r="H95" s="74">
        <f>H96+H97</f>
        <v>5971</v>
      </c>
      <c r="I95" s="74">
        <f>I96+I97</f>
        <v>0</v>
      </c>
      <c r="J95" s="74">
        <f>J96+J97</f>
        <v>1500</v>
      </c>
      <c r="K95" s="16">
        <f t="shared" si="10"/>
        <v>25.12142019762184</v>
      </c>
      <c r="L95" s="16">
        <f t="shared" si="11"/>
        <v>0</v>
      </c>
      <c r="M95" s="16">
        <f>M96</f>
        <v>0</v>
      </c>
      <c r="N95" s="16">
        <f>N96</f>
        <v>0</v>
      </c>
      <c r="O95" s="16">
        <f>O96</f>
        <v>0</v>
      </c>
      <c r="P95" s="15">
        <f t="shared" si="12"/>
        <v>0</v>
      </c>
    </row>
    <row r="96" spans="1:16" ht="130.5" customHeight="1">
      <c r="A96" s="12" t="s">
        <v>174</v>
      </c>
      <c r="B96" s="37" t="s">
        <v>175</v>
      </c>
      <c r="C96" s="42"/>
      <c r="D96" s="52"/>
      <c r="E96" s="52"/>
      <c r="F96" s="15">
        <f t="shared" si="9"/>
        <v>5000</v>
      </c>
      <c r="G96" s="14"/>
      <c r="H96" s="16">
        <f>'[1]Отчет.период'!O143</f>
        <v>5000</v>
      </c>
      <c r="I96" s="16"/>
      <c r="J96" s="16">
        <f>'[1]Отчет.период'!Q143</f>
        <v>1500</v>
      </c>
      <c r="K96" s="16">
        <f t="shared" si="10"/>
        <v>30</v>
      </c>
      <c r="L96" s="16">
        <f t="shared" si="11"/>
        <v>0</v>
      </c>
      <c r="M96" s="16"/>
      <c r="N96" s="16">
        <f>'[1]Отчет.период'!R143</f>
        <v>0</v>
      </c>
      <c r="O96" s="16"/>
      <c r="P96" s="15">
        <f t="shared" si="12"/>
        <v>0</v>
      </c>
    </row>
    <row r="97" spans="1:16" ht="152.25" customHeight="1">
      <c r="A97" s="75" t="s">
        <v>176</v>
      </c>
      <c r="B97" s="37" t="s">
        <v>177</v>
      </c>
      <c r="C97" s="52"/>
      <c r="D97" s="52"/>
      <c r="E97" s="52"/>
      <c r="F97" s="15">
        <f t="shared" si="9"/>
        <v>971</v>
      </c>
      <c r="G97" s="76"/>
      <c r="H97" s="76">
        <f>'[1]Отчет.период'!O142</f>
        <v>971</v>
      </c>
      <c r="I97" s="76"/>
      <c r="J97" s="76">
        <f>'[1]Отчет.период'!Q142</f>
        <v>0</v>
      </c>
      <c r="K97" s="16">
        <f t="shared" si="10"/>
        <v>0</v>
      </c>
      <c r="L97" s="16">
        <f t="shared" si="11"/>
        <v>0</v>
      </c>
      <c r="M97" s="76"/>
      <c r="N97" s="76">
        <f>'[1]Отчет.период'!R142</f>
        <v>0</v>
      </c>
      <c r="O97" s="76"/>
      <c r="P97" s="15">
        <f t="shared" si="12"/>
        <v>0</v>
      </c>
    </row>
    <row r="98" spans="1:16" ht="148.5" customHeight="1">
      <c r="A98" s="66" t="s">
        <v>178</v>
      </c>
      <c r="B98" s="23"/>
      <c r="C98" s="23"/>
      <c r="D98" s="23"/>
      <c r="E98" s="23"/>
      <c r="F98" s="15">
        <f t="shared" si="9"/>
        <v>54117.4</v>
      </c>
      <c r="G98" s="34">
        <f>G99</f>
        <v>12400</v>
      </c>
      <c r="H98" s="34">
        <f>H99</f>
        <v>41717.4</v>
      </c>
      <c r="I98" s="34">
        <f>I99</f>
        <v>0</v>
      </c>
      <c r="J98" s="34">
        <f>J99</f>
        <v>44998.4</v>
      </c>
      <c r="K98" s="34">
        <f t="shared" si="10"/>
        <v>83.1495969872906</v>
      </c>
      <c r="L98" s="16">
        <f t="shared" si="11"/>
        <v>45448.3</v>
      </c>
      <c r="M98" s="34">
        <f>M99</f>
        <v>12400</v>
      </c>
      <c r="N98" s="34">
        <f>N99</f>
        <v>33048.3</v>
      </c>
      <c r="O98" s="34">
        <f>O99</f>
        <v>0</v>
      </c>
      <c r="P98" s="54">
        <f t="shared" si="12"/>
        <v>83.9809377390636</v>
      </c>
    </row>
    <row r="99" spans="1:16" ht="49.5" customHeight="1">
      <c r="A99" s="67" t="s">
        <v>179</v>
      </c>
      <c r="B99" s="23"/>
      <c r="C99" s="23"/>
      <c r="D99" s="23"/>
      <c r="E99" s="23"/>
      <c r="F99" s="15">
        <f t="shared" si="9"/>
        <v>54117.4</v>
      </c>
      <c r="G99" s="34">
        <f>SUM(G101:G103)</f>
        <v>12400</v>
      </c>
      <c r="H99" s="34">
        <f>SUM(H101:H103)</f>
        <v>41717.4</v>
      </c>
      <c r="I99" s="34">
        <f>SUM(I101:I103)</f>
        <v>0</v>
      </c>
      <c r="J99" s="34">
        <f>J101</f>
        <v>44998.4</v>
      </c>
      <c r="K99" s="34">
        <f t="shared" si="10"/>
        <v>83.1495969872906</v>
      </c>
      <c r="L99" s="16">
        <f t="shared" si="11"/>
        <v>45448.3</v>
      </c>
      <c r="M99" s="34">
        <f>SUM(M101:M103)</f>
        <v>12400</v>
      </c>
      <c r="N99" s="34">
        <f>SUM(N101:N103)</f>
        <v>33048.3</v>
      </c>
      <c r="O99" s="34">
        <f>SUM(O101:O103)</f>
        <v>0</v>
      </c>
      <c r="P99" s="54">
        <f t="shared" si="12"/>
        <v>83.9809377390636</v>
      </c>
    </row>
    <row r="100" spans="1:16" ht="66" customHeight="1">
      <c r="A100" s="17" t="s">
        <v>168</v>
      </c>
      <c r="B100" s="23"/>
      <c r="C100" s="23"/>
      <c r="D100" s="23"/>
      <c r="E100" s="23"/>
      <c r="F100" s="35"/>
      <c r="G100" s="35"/>
      <c r="H100" s="30"/>
      <c r="I100" s="30"/>
      <c r="J100" s="30"/>
      <c r="K100" s="30"/>
      <c r="L100" s="16"/>
      <c r="M100" s="30"/>
      <c r="N100" s="30"/>
      <c r="O100" s="30"/>
      <c r="P100" s="30"/>
    </row>
    <row r="101" spans="1:16" ht="130.5" customHeight="1">
      <c r="A101" s="36" t="s">
        <v>180</v>
      </c>
      <c r="B101" s="52"/>
      <c r="C101" s="109" t="s">
        <v>181</v>
      </c>
      <c r="D101" s="110"/>
      <c r="E101" s="37"/>
      <c r="F101" s="15">
        <f>G101+H101+I101</f>
        <v>52400</v>
      </c>
      <c r="G101" s="15">
        <v>12400</v>
      </c>
      <c r="H101" s="16">
        <f>'[1]Отчет.период'!O117</f>
        <v>40000</v>
      </c>
      <c r="I101" s="16"/>
      <c r="J101" s="16">
        <f>'[1]Отчет.период'!Q117</f>
        <v>44998.4</v>
      </c>
      <c r="K101" s="16">
        <f>J101/F101*100</f>
        <v>85.87480916030535</v>
      </c>
      <c r="L101" s="16">
        <f>M101+N101+O101</f>
        <v>43731</v>
      </c>
      <c r="M101" s="16">
        <v>12400</v>
      </c>
      <c r="N101" s="16">
        <f>'[1]Отчет.период'!R117</f>
        <v>31331</v>
      </c>
      <c r="O101" s="16"/>
      <c r="P101" s="15">
        <f>L101/F101*100</f>
        <v>83.45610687022901</v>
      </c>
    </row>
    <row r="102" spans="1:16" ht="124.5" customHeight="1">
      <c r="A102" s="36" t="s">
        <v>182</v>
      </c>
      <c r="B102" s="77" t="s">
        <v>183</v>
      </c>
      <c r="C102" s="68" t="s">
        <v>184</v>
      </c>
      <c r="D102" s="68" t="s">
        <v>185</v>
      </c>
      <c r="E102" s="37"/>
      <c r="F102" s="15">
        <f>G102+H102+I102</f>
        <v>714.5</v>
      </c>
      <c r="G102" s="14"/>
      <c r="H102" s="16">
        <f>'[1]Отчет.период'!O138</f>
        <v>714.5</v>
      </c>
      <c r="I102" s="16"/>
      <c r="J102" s="16">
        <f>'[1]Отчет.период'!Q138</f>
        <v>714.5</v>
      </c>
      <c r="K102" s="16">
        <f>J102/F102*100</f>
        <v>100</v>
      </c>
      <c r="L102" s="16">
        <f>M102+N102+O102</f>
        <v>714.4</v>
      </c>
      <c r="M102" s="16"/>
      <c r="N102" s="16">
        <f>'[1]Отчет.период'!R138</f>
        <v>714.4</v>
      </c>
      <c r="O102" s="16"/>
      <c r="P102" s="15">
        <f>L102/F102*100</f>
        <v>99.98600419874037</v>
      </c>
    </row>
    <row r="103" spans="1:16" ht="125.25" customHeight="1">
      <c r="A103" s="36" t="s">
        <v>186</v>
      </c>
      <c r="B103" s="77" t="s">
        <v>183</v>
      </c>
      <c r="C103" s="68" t="s">
        <v>187</v>
      </c>
      <c r="D103" s="68" t="s">
        <v>188</v>
      </c>
      <c r="E103" s="37"/>
      <c r="F103" s="15">
        <f>G103+H103+I103</f>
        <v>1002.9</v>
      </c>
      <c r="G103" s="14"/>
      <c r="H103" s="16">
        <f>'[1]Отчет.период'!O139</f>
        <v>1002.9</v>
      </c>
      <c r="I103" s="16"/>
      <c r="J103" s="16">
        <f>'[1]Отчет.период'!Q139</f>
        <v>1002.9</v>
      </c>
      <c r="K103" s="16">
        <f>J103/F103*100</f>
        <v>100</v>
      </c>
      <c r="L103" s="16">
        <f>M103+N103+O103</f>
        <v>1002.9</v>
      </c>
      <c r="M103" s="16"/>
      <c r="N103" s="16">
        <f>'[1]Отчет.период'!R139</f>
        <v>1002.9</v>
      </c>
      <c r="O103" s="16"/>
      <c r="P103" s="15">
        <f>L103/F103*100</f>
        <v>100</v>
      </c>
    </row>
    <row r="104" spans="1:16" ht="30.75">
      <c r="A104" s="53" t="s">
        <v>189</v>
      </c>
      <c r="B104" s="23"/>
      <c r="C104" s="37"/>
      <c r="D104" s="23"/>
      <c r="E104" s="23"/>
      <c r="F104" s="11">
        <f>G104+H104+I104</f>
        <v>602213.8999999999</v>
      </c>
      <c r="G104" s="9">
        <f>G106</f>
        <v>342921</v>
      </c>
      <c r="H104" s="9">
        <f>H106</f>
        <v>252378.19999999998</v>
      </c>
      <c r="I104" s="9">
        <f>I106</f>
        <v>6914.7</v>
      </c>
      <c r="J104" s="9">
        <f>J106</f>
        <v>416522.8</v>
      </c>
      <c r="K104" s="9">
        <f>J104/F104*100</f>
        <v>69.16525839074788</v>
      </c>
      <c r="L104" s="9">
        <f>M104+N104+O104</f>
        <v>382070.89999999997</v>
      </c>
      <c r="M104" s="9">
        <f>M106</f>
        <v>186428.19999999998</v>
      </c>
      <c r="N104" s="9">
        <f>N106</f>
        <v>190117.5</v>
      </c>
      <c r="O104" s="9">
        <f>O106</f>
        <v>5525.2</v>
      </c>
      <c r="P104" s="11">
        <f>L104/F104*100</f>
        <v>63.44438412995781</v>
      </c>
    </row>
    <row r="105" spans="1:16" ht="15">
      <c r="A105" s="12" t="s">
        <v>19</v>
      </c>
      <c r="B105" s="23"/>
      <c r="C105" s="37"/>
      <c r="D105" s="23"/>
      <c r="E105" s="23"/>
      <c r="F105" s="14"/>
      <c r="G105" s="14"/>
      <c r="H105" s="16"/>
      <c r="I105" s="9"/>
      <c r="J105" s="16"/>
      <c r="K105" s="9"/>
      <c r="M105" s="9"/>
      <c r="N105" s="16"/>
      <c r="O105" s="16"/>
      <c r="P105" s="16"/>
    </row>
    <row r="106" spans="1:16" ht="21.75" customHeight="1">
      <c r="A106" s="29" t="s">
        <v>29</v>
      </c>
      <c r="B106" s="23"/>
      <c r="C106" s="37"/>
      <c r="D106" s="23"/>
      <c r="E106" s="23"/>
      <c r="F106" s="11">
        <f>G106+H106+I106</f>
        <v>602213.8999999999</v>
      </c>
      <c r="G106" s="9">
        <f>G107</f>
        <v>342921</v>
      </c>
      <c r="H106" s="9">
        <f>H107</f>
        <v>252378.19999999998</v>
      </c>
      <c r="I106" s="9">
        <f>I107</f>
        <v>6914.7</v>
      </c>
      <c r="J106" s="9">
        <f>J107</f>
        <v>416522.8</v>
      </c>
      <c r="K106" s="30">
        <f>J106/F106*100</f>
        <v>69.16525839074788</v>
      </c>
      <c r="L106" s="9">
        <f>M106+N106+O106</f>
        <v>382070.89999999997</v>
      </c>
      <c r="M106" s="9">
        <f aca="true" t="shared" si="13" ref="M106:O107">M107</f>
        <v>186428.19999999998</v>
      </c>
      <c r="N106" s="9">
        <f t="shared" si="13"/>
        <v>190117.5</v>
      </c>
      <c r="O106" s="9">
        <f t="shared" si="13"/>
        <v>5525.2</v>
      </c>
      <c r="P106" s="31">
        <f>L106/F106*100</f>
        <v>63.44438412995781</v>
      </c>
    </row>
    <row r="107" spans="1:16" ht="84" customHeight="1">
      <c r="A107" s="32" t="s">
        <v>190</v>
      </c>
      <c r="B107" s="23"/>
      <c r="C107" s="23"/>
      <c r="D107" s="23"/>
      <c r="E107" s="23"/>
      <c r="F107" s="15">
        <f>G107+H107+I107</f>
        <v>602213.8999999999</v>
      </c>
      <c r="G107" s="34">
        <f>G108</f>
        <v>342921</v>
      </c>
      <c r="H107" s="34">
        <f>H108</f>
        <v>252378.19999999998</v>
      </c>
      <c r="I107" s="34">
        <f>I108</f>
        <v>6914.7</v>
      </c>
      <c r="J107" s="34">
        <f>SUM(J108:J108)</f>
        <v>416522.8</v>
      </c>
      <c r="K107" s="34">
        <f>J107/F107*100</f>
        <v>69.16525839074788</v>
      </c>
      <c r="L107" s="34">
        <f>M107+N107+O107</f>
        <v>382070.89999999997</v>
      </c>
      <c r="M107" s="34">
        <f t="shared" si="13"/>
        <v>186428.19999999998</v>
      </c>
      <c r="N107" s="34">
        <f t="shared" si="13"/>
        <v>190117.5</v>
      </c>
      <c r="O107" s="34">
        <f t="shared" si="13"/>
        <v>5525.2</v>
      </c>
      <c r="P107" s="54">
        <f>L107/F107*100</f>
        <v>63.44438412995781</v>
      </c>
    </row>
    <row r="108" spans="1:16" ht="51" customHeight="1">
      <c r="A108" s="33" t="s">
        <v>191</v>
      </c>
      <c r="B108" s="23"/>
      <c r="C108" s="23"/>
      <c r="D108" s="23"/>
      <c r="E108" s="23"/>
      <c r="F108" s="15">
        <f>G108+H108+I108</f>
        <v>602213.8999999999</v>
      </c>
      <c r="G108" s="34">
        <f>SUM(G111:G132)</f>
        <v>342921</v>
      </c>
      <c r="H108" s="34">
        <f>SUM(H111:H132)</f>
        <v>252378.19999999998</v>
      </c>
      <c r="I108" s="34">
        <f>SUM(I111:I132)</f>
        <v>6914.7</v>
      </c>
      <c r="J108" s="34">
        <f>SUM(J111:J132)</f>
        <v>416522.8</v>
      </c>
      <c r="K108" s="34">
        <f>J108/F108*100</f>
        <v>69.16525839074788</v>
      </c>
      <c r="L108" s="34">
        <f>M108+N108+O108</f>
        <v>382070.89999999997</v>
      </c>
      <c r="M108" s="34">
        <f>SUM(M111:M132)</f>
        <v>186428.19999999998</v>
      </c>
      <c r="N108" s="34">
        <f>SUM(N111:N132)</f>
        <v>190117.5</v>
      </c>
      <c r="O108" s="34">
        <f>SUM(O111:O132)</f>
        <v>5525.2</v>
      </c>
      <c r="P108" s="54">
        <f>L108/F108*100</f>
        <v>63.44438412995781</v>
      </c>
    </row>
    <row r="109" spans="1:16" ht="48.75" customHeight="1">
      <c r="A109" s="17" t="s">
        <v>192</v>
      </c>
      <c r="B109" s="23"/>
      <c r="C109" s="23"/>
      <c r="D109" s="23"/>
      <c r="E109" s="23"/>
      <c r="F109" s="35"/>
      <c r="G109" s="35"/>
      <c r="H109" s="16"/>
      <c r="I109" s="9"/>
      <c r="J109" s="15"/>
      <c r="K109" s="9"/>
      <c r="L109" s="16"/>
      <c r="M109" s="9"/>
      <c r="N109" s="16"/>
      <c r="O109" s="16"/>
      <c r="P109" s="16"/>
    </row>
    <row r="110" spans="1:16" ht="25.5" customHeight="1">
      <c r="A110" s="24" t="s">
        <v>146</v>
      </c>
      <c r="B110" s="23"/>
      <c r="C110" s="23"/>
      <c r="D110" s="23"/>
      <c r="E110" s="23"/>
      <c r="F110" s="25"/>
      <c r="G110" s="25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18.5" customHeight="1">
      <c r="A111" s="36" t="s">
        <v>193</v>
      </c>
      <c r="B111" s="37" t="s">
        <v>194</v>
      </c>
      <c r="C111" s="37" t="s">
        <v>195</v>
      </c>
      <c r="D111" s="37" t="s">
        <v>196</v>
      </c>
      <c r="E111" s="73">
        <v>42369</v>
      </c>
      <c r="F111" s="15">
        <f>G111+H111+I111</f>
        <v>208485</v>
      </c>
      <c r="G111" s="14">
        <v>120000</v>
      </c>
      <c r="H111" s="16">
        <f>'[1]Отчет.период'!O146</f>
        <v>88485</v>
      </c>
      <c r="I111" s="16"/>
      <c r="J111" s="16">
        <f>'[1]Отчет.период'!Q146</f>
        <v>207973.1</v>
      </c>
      <c r="K111" s="16">
        <f>J111/F111*100</f>
        <v>99.7544667482073</v>
      </c>
      <c r="L111" s="16">
        <f>M111+N111+O111</f>
        <v>207973.09999999998</v>
      </c>
      <c r="M111" s="16">
        <v>119990.4</v>
      </c>
      <c r="N111" s="16">
        <f>'[1]Отчет.период'!R146</f>
        <v>87982.7</v>
      </c>
      <c r="O111" s="16"/>
      <c r="P111" s="15">
        <f>L111/F111*100</f>
        <v>99.75446674820729</v>
      </c>
    </row>
    <row r="112" spans="1:16" ht="35.25" customHeight="1">
      <c r="A112" s="24" t="s">
        <v>197</v>
      </c>
      <c r="B112" s="37"/>
      <c r="C112" s="37"/>
      <c r="D112" s="37"/>
      <c r="E112" s="73"/>
      <c r="F112" s="15"/>
      <c r="G112" s="14"/>
      <c r="H112" s="16"/>
      <c r="I112" s="16"/>
      <c r="J112" s="16"/>
      <c r="K112" s="16"/>
      <c r="L112" s="16"/>
      <c r="M112" s="16"/>
      <c r="N112" s="16"/>
      <c r="O112" s="16"/>
      <c r="P112" s="15"/>
    </row>
    <row r="113" spans="1:16" ht="118.5" customHeight="1">
      <c r="A113" s="36" t="s">
        <v>198</v>
      </c>
      <c r="B113" s="78"/>
      <c r="C113" s="68" t="s">
        <v>199</v>
      </c>
      <c r="D113" s="68" t="s">
        <v>200</v>
      </c>
      <c r="E113" s="79">
        <v>41633</v>
      </c>
      <c r="F113" s="15">
        <f>G113+H113+I113</f>
        <v>1045.9</v>
      </c>
      <c r="G113" s="14"/>
      <c r="H113" s="16">
        <f>'[1]Отчет.период'!O147</f>
        <v>1045.9</v>
      </c>
      <c r="I113" s="16"/>
      <c r="J113" s="16">
        <f>'[1]Отчет.период'!Q147</f>
        <v>1045.9</v>
      </c>
      <c r="K113" s="16">
        <f>J113/F113*100</f>
        <v>100</v>
      </c>
      <c r="L113" s="16">
        <f>M113+N113+O113</f>
        <v>0</v>
      </c>
      <c r="M113" s="16"/>
      <c r="N113" s="16">
        <f>'[1]Отчет.период'!R147</f>
        <v>0</v>
      </c>
      <c r="O113" s="16"/>
      <c r="P113" s="15">
        <f>L113/F113*100</f>
        <v>0</v>
      </c>
    </row>
    <row r="114" spans="1:16" ht="38.25" customHeight="1">
      <c r="A114" s="24" t="s">
        <v>146</v>
      </c>
      <c r="B114" s="68"/>
      <c r="C114" s="80"/>
      <c r="D114" s="68"/>
      <c r="E114" s="68"/>
      <c r="F114" s="15"/>
      <c r="G114" s="14"/>
      <c r="H114" s="16"/>
      <c r="I114" s="16"/>
      <c r="J114" s="16"/>
      <c r="K114" s="16"/>
      <c r="L114" s="16"/>
      <c r="M114" s="16"/>
      <c r="N114" s="16"/>
      <c r="O114" s="16"/>
      <c r="P114" s="15"/>
    </row>
    <row r="115" spans="1:16" ht="134.25" customHeight="1">
      <c r="A115" s="36" t="s">
        <v>201</v>
      </c>
      <c r="B115" s="68" t="s">
        <v>202</v>
      </c>
      <c r="D115" s="68" t="s">
        <v>203</v>
      </c>
      <c r="E115" s="81">
        <v>42003</v>
      </c>
      <c r="F115" s="15">
        <f>G115+H115+I115</f>
        <v>2000</v>
      </c>
      <c r="G115" s="14"/>
      <c r="H115" s="16">
        <f>'[1]Отчет.период'!O148</f>
        <v>2000</v>
      </c>
      <c r="I115" s="16"/>
      <c r="J115" s="16">
        <f>'[1]Отчет.период'!Q148</f>
        <v>2000</v>
      </c>
      <c r="K115" s="16">
        <f>J115/F115*100</f>
        <v>100</v>
      </c>
      <c r="L115" s="16">
        <f>M115+N115+O115</f>
        <v>2000</v>
      </c>
      <c r="M115" s="16"/>
      <c r="N115" s="16">
        <f>'[1]Отчет.период'!R148</f>
        <v>2000</v>
      </c>
      <c r="O115" s="16"/>
      <c r="P115" s="15">
        <f>L115/F115*100</f>
        <v>100</v>
      </c>
    </row>
    <row r="116" spans="1:16" ht="144.75" customHeight="1">
      <c r="A116" s="36" t="s">
        <v>204</v>
      </c>
      <c r="B116" s="68" t="s">
        <v>205</v>
      </c>
      <c r="C116" s="68" t="s">
        <v>206</v>
      </c>
      <c r="D116" s="68" t="s">
        <v>207</v>
      </c>
      <c r="E116" s="79">
        <v>41638</v>
      </c>
      <c r="F116" s="15">
        <f aca="true" t="shared" si="14" ref="F116:F131">G116+H116+I116</f>
        <v>41197.4</v>
      </c>
      <c r="G116" s="15">
        <v>14500</v>
      </c>
      <c r="H116" s="16">
        <f>'[1]Отчет.период'!O149</f>
        <v>26697.4</v>
      </c>
      <c r="I116" s="16"/>
      <c r="J116" s="16">
        <f>'[1]Отчет.период'!Q149</f>
        <v>7300</v>
      </c>
      <c r="K116" s="16">
        <f aca="true" t="shared" si="15" ref="K116:K131">J116/F116*100</f>
        <v>17.719564826906552</v>
      </c>
      <c r="L116" s="16">
        <f aca="true" t="shared" si="16" ref="L116:L131">M116+N116+O116</f>
        <v>623.6</v>
      </c>
      <c r="M116" s="16"/>
      <c r="N116" s="16">
        <f>'[1]Отчет.период'!R149</f>
        <v>623.6</v>
      </c>
      <c r="O116" s="16"/>
      <c r="P116" s="15">
        <f aca="true" t="shared" si="17" ref="P116:P131">L116/F116*100</f>
        <v>1.5136877569943734</v>
      </c>
    </row>
    <row r="117" spans="1:16" ht="123.75" customHeight="1">
      <c r="A117" s="36" t="s">
        <v>208</v>
      </c>
      <c r="B117" s="68" t="s">
        <v>209</v>
      </c>
      <c r="C117" s="68" t="s">
        <v>210</v>
      </c>
      <c r="D117" s="68" t="s">
        <v>211</v>
      </c>
      <c r="E117" s="73" t="s">
        <v>212</v>
      </c>
      <c r="F117" s="15">
        <f t="shared" si="14"/>
        <v>143000</v>
      </c>
      <c r="G117" s="14">
        <v>133000</v>
      </c>
      <c r="H117" s="16">
        <f>'[1]Отчет.период'!O150</f>
        <v>10000</v>
      </c>
      <c r="I117" s="16"/>
      <c r="J117" s="16">
        <f>'[1]Отчет.период'!Q150</f>
        <v>53800</v>
      </c>
      <c r="K117" s="16">
        <f t="shared" si="15"/>
        <v>37.62237762237762</v>
      </c>
      <c r="L117" s="16">
        <f t="shared" si="16"/>
        <v>45879</v>
      </c>
      <c r="M117" s="16">
        <v>36380.4</v>
      </c>
      <c r="N117" s="16">
        <f>'[1]Отчет.период'!R150</f>
        <v>9498.6</v>
      </c>
      <c r="O117" s="16"/>
      <c r="P117" s="15">
        <f t="shared" si="17"/>
        <v>32.083216783216784</v>
      </c>
    </row>
    <row r="118" spans="1:16" ht="108.75" customHeight="1">
      <c r="A118" s="36" t="s">
        <v>213</v>
      </c>
      <c r="B118" s="68"/>
      <c r="C118" s="68"/>
      <c r="D118" s="68"/>
      <c r="E118" s="73"/>
      <c r="F118" s="15">
        <f t="shared" si="14"/>
        <v>260</v>
      </c>
      <c r="G118" s="14"/>
      <c r="H118" s="16">
        <f>'[1]Отчет.период'!O151</f>
        <v>260</v>
      </c>
      <c r="I118" s="16"/>
      <c r="J118" s="16">
        <f>'[1]Отчет.период'!Q151</f>
        <v>260</v>
      </c>
      <c r="K118" s="16">
        <f t="shared" si="15"/>
        <v>100</v>
      </c>
      <c r="L118" s="16">
        <f t="shared" si="16"/>
        <v>260</v>
      </c>
      <c r="M118" s="16"/>
      <c r="N118" s="16">
        <f>'[1]Отчет.период'!R151</f>
        <v>260</v>
      </c>
      <c r="O118" s="16"/>
      <c r="P118" s="15">
        <f t="shared" si="17"/>
        <v>100</v>
      </c>
    </row>
    <row r="119" spans="1:16" ht="103.5" customHeight="1">
      <c r="A119" s="36" t="s">
        <v>214</v>
      </c>
      <c r="B119" s="68"/>
      <c r="C119" s="80"/>
      <c r="D119" s="68"/>
      <c r="E119" s="73"/>
      <c r="F119" s="15">
        <f t="shared" si="14"/>
        <v>1223.3</v>
      </c>
      <c r="G119" s="14"/>
      <c r="H119" s="16">
        <f>'[1]Отчет.период'!O152</f>
        <v>1223.3</v>
      </c>
      <c r="I119" s="16"/>
      <c r="J119" s="16">
        <f>'[1]Отчет.период'!Q152</f>
        <v>210</v>
      </c>
      <c r="K119" s="16">
        <f t="shared" si="15"/>
        <v>17.166680291016103</v>
      </c>
      <c r="L119" s="16">
        <f t="shared" si="16"/>
        <v>210</v>
      </c>
      <c r="M119" s="16"/>
      <c r="N119" s="16">
        <f>'[1]Отчет.период'!R152</f>
        <v>210</v>
      </c>
      <c r="O119" s="16"/>
      <c r="P119" s="15">
        <f t="shared" si="17"/>
        <v>17.166680291016103</v>
      </c>
    </row>
    <row r="120" spans="1:16" ht="138" customHeight="1">
      <c r="A120" s="36" t="s">
        <v>215</v>
      </c>
      <c r="B120" s="68" t="s">
        <v>216</v>
      </c>
      <c r="C120" s="68" t="s">
        <v>217</v>
      </c>
      <c r="D120" s="68" t="s">
        <v>218</v>
      </c>
      <c r="E120" s="79">
        <v>42369</v>
      </c>
      <c r="F120" s="15">
        <f t="shared" si="14"/>
        <v>30000</v>
      </c>
      <c r="G120" s="14">
        <v>20000</v>
      </c>
      <c r="H120" s="16">
        <f>'[1]Отчет.период'!O153</f>
        <v>10000</v>
      </c>
      <c r="I120" s="16"/>
      <c r="J120" s="16">
        <f>'[1]Отчет.период'!Q153</f>
        <v>6300</v>
      </c>
      <c r="K120" s="16">
        <f t="shared" si="15"/>
        <v>21</v>
      </c>
      <c r="L120" s="16">
        <f t="shared" si="16"/>
        <v>0</v>
      </c>
      <c r="M120" s="16"/>
      <c r="N120" s="16">
        <f>'[1]Отчет.период'!R153</f>
        <v>0</v>
      </c>
      <c r="O120" s="16"/>
      <c r="P120" s="15">
        <f t="shared" si="17"/>
        <v>0</v>
      </c>
    </row>
    <row r="121" spans="1:16" ht="140.25" customHeight="1">
      <c r="A121" s="36" t="s">
        <v>219</v>
      </c>
      <c r="B121" s="68" t="s">
        <v>202</v>
      </c>
      <c r="C121" s="42" t="s">
        <v>220</v>
      </c>
      <c r="D121" s="68" t="s">
        <v>221</v>
      </c>
      <c r="E121" s="73"/>
      <c r="F121" s="15">
        <f t="shared" si="14"/>
        <v>10058</v>
      </c>
      <c r="G121" s="14"/>
      <c r="H121" s="16">
        <f>'[1]Отчет.период'!O154</f>
        <v>10058</v>
      </c>
      <c r="I121" s="16"/>
      <c r="J121" s="16">
        <f>'[1]Отчет.период'!Q154</f>
        <v>10000</v>
      </c>
      <c r="K121" s="16">
        <f t="shared" si="15"/>
        <v>99.4233446013124</v>
      </c>
      <c r="L121" s="16">
        <f t="shared" si="16"/>
        <v>9390.3</v>
      </c>
      <c r="M121" s="16"/>
      <c r="N121" s="16">
        <f>'[1]Отчет.период'!R154</f>
        <v>9390.3</v>
      </c>
      <c r="O121" s="16"/>
      <c r="P121" s="15">
        <f t="shared" si="17"/>
        <v>93.36150328097035</v>
      </c>
    </row>
    <row r="122" spans="1:16" ht="132.75" customHeight="1">
      <c r="A122" s="36" t="s">
        <v>222</v>
      </c>
      <c r="B122" s="82" t="s">
        <v>199</v>
      </c>
      <c r="C122" s="82" t="s">
        <v>223</v>
      </c>
      <c r="D122" s="68"/>
      <c r="E122" s="73"/>
      <c r="F122" s="15">
        <f t="shared" si="14"/>
        <v>2000</v>
      </c>
      <c r="G122" s="14"/>
      <c r="H122" s="16">
        <f>'[1]Отчет.период'!O155</f>
        <v>2000</v>
      </c>
      <c r="I122" s="16"/>
      <c r="J122" s="16">
        <f>'[1]Отчет.период'!Q155</f>
        <v>0</v>
      </c>
      <c r="K122" s="16">
        <f t="shared" si="15"/>
        <v>0</v>
      </c>
      <c r="L122" s="16">
        <f t="shared" si="16"/>
        <v>0</v>
      </c>
      <c r="M122" s="16"/>
      <c r="N122" s="16">
        <f>'[1]Отчет.период'!R155</f>
        <v>0</v>
      </c>
      <c r="O122" s="16"/>
      <c r="P122" s="15">
        <f t="shared" si="17"/>
        <v>0</v>
      </c>
    </row>
    <row r="123" spans="1:16" ht="39" customHeight="1">
      <c r="A123" s="24" t="s">
        <v>93</v>
      </c>
      <c r="B123" s="68"/>
      <c r="C123" s="80"/>
      <c r="D123" s="68"/>
      <c r="E123" s="73"/>
      <c r="F123" s="15"/>
      <c r="G123" s="14"/>
      <c r="H123" s="16"/>
      <c r="I123" s="16"/>
      <c r="J123" s="16"/>
      <c r="K123" s="16"/>
      <c r="L123" s="16"/>
      <c r="M123" s="16"/>
      <c r="N123" s="16"/>
      <c r="O123" s="16"/>
      <c r="P123" s="15"/>
    </row>
    <row r="124" spans="1:16" ht="141.75" customHeight="1">
      <c r="A124" s="36" t="s">
        <v>224</v>
      </c>
      <c r="B124" s="68" t="s">
        <v>225</v>
      </c>
      <c r="C124" s="68" t="s">
        <v>226</v>
      </c>
      <c r="D124" s="68" t="s">
        <v>227</v>
      </c>
      <c r="E124" s="73"/>
      <c r="F124" s="15">
        <f t="shared" si="14"/>
        <v>25000</v>
      </c>
      <c r="G124" s="14"/>
      <c r="H124" s="16">
        <f>'[1]Отчет.период'!O156</f>
        <v>25000</v>
      </c>
      <c r="I124" s="16"/>
      <c r="J124" s="16">
        <f>'[1]Отчет.период'!Q156</f>
        <v>17200</v>
      </c>
      <c r="K124" s="16">
        <f t="shared" si="15"/>
        <v>68.8</v>
      </c>
      <c r="L124" s="16">
        <f t="shared" si="16"/>
        <v>13992.4</v>
      </c>
      <c r="M124" s="16"/>
      <c r="N124" s="16">
        <f>'[1]Отчет.период'!R156</f>
        <v>13992.4</v>
      </c>
      <c r="O124" s="16"/>
      <c r="P124" s="15">
        <f t="shared" si="17"/>
        <v>55.9696</v>
      </c>
    </row>
    <row r="125" spans="1:16" ht="120.75" customHeight="1">
      <c r="A125" s="83" t="s">
        <v>228</v>
      </c>
      <c r="B125" s="68" t="s">
        <v>202</v>
      </c>
      <c r="C125" s="68" t="s">
        <v>229</v>
      </c>
      <c r="D125" s="68" t="s">
        <v>230</v>
      </c>
      <c r="E125" s="73" t="s">
        <v>231</v>
      </c>
      <c r="F125" s="15">
        <f t="shared" si="14"/>
        <v>55500</v>
      </c>
      <c r="G125" s="14">
        <v>47000</v>
      </c>
      <c r="H125" s="16">
        <f>'[1]Отчет.период'!O157</f>
        <v>8500</v>
      </c>
      <c r="I125" s="16"/>
      <c r="J125" s="16">
        <f>'[1]Отчет.период'!Q157</f>
        <v>38500</v>
      </c>
      <c r="K125" s="16">
        <f t="shared" si="15"/>
        <v>69.36936936936937</v>
      </c>
      <c r="L125" s="16">
        <f t="shared" si="16"/>
        <v>31108.7</v>
      </c>
      <c r="M125" s="16">
        <v>30057.4</v>
      </c>
      <c r="N125" s="16">
        <f>'[1]Отчет.период'!R157</f>
        <v>1051.3</v>
      </c>
      <c r="O125" s="16"/>
      <c r="P125" s="15">
        <f t="shared" si="17"/>
        <v>56.05171171171172</v>
      </c>
    </row>
    <row r="126" spans="1:16" ht="153.75" customHeight="1">
      <c r="A126" s="83" t="s">
        <v>232</v>
      </c>
      <c r="B126" s="68" t="s">
        <v>202</v>
      </c>
      <c r="C126" s="68" t="s">
        <v>233</v>
      </c>
      <c r="D126" s="68" t="s">
        <v>234</v>
      </c>
      <c r="E126" s="68">
        <v>41639</v>
      </c>
      <c r="F126" s="15">
        <f t="shared" si="14"/>
        <v>6789.5</v>
      </c>
      <c r="G126" s="14"/>
      <c r="H126" s="16">
        <f>'[1]Отчет.период'!O158</f>
        <v>5000</v>
      </c>
      <c r="I126" s="16">
        <v>1789.5</v>
      </c>
      <c r="J126" s="16">
        <f>'[1]Отчет.период'!Q158</f>
        <v>6700</v>
      </c>
      <c r="K126" s="16">
        <f t="shared" si="15"/>
        <v>98.68178805508506</v>
      </c>
      <c r="L126" s="16">
        <f t="shared" si="16"/>
        <v>5400</v>
      </c>
      <c r="M126" s="16"/>
      <c r="N126" s="16">
        <f>'[1]Отчет.период'!R158</f>
        <v>5000</v>
      </c>
      <c r="O126" s="16">
        <v>400</v>
      </c>
      <c r="P126" s="15">
        <f t="shared" si="17"/>
        <v>79.53457544738198</v>
      </c>
    </row>
    <row r="127" spans="1:16" ht="34.5" customHeight="1">
      <c r="A127" s="24" t="s">
        <v>42</v>
      </c>
      <c r="B127" s="68"/>
      <c r="C127" s="68"/>
      <c r="D127" s="68"/>
      <c r="E127" s="73"/>
      <c r="F127" s="15"/>
      <c r="G127" s="14"/>
      <c r="H127" s="16"/>
      <c r="I127" s="16"/>
      <c r="J127" s="16"/>
      <c r="K127" s="16"/>
      <c r="L127" s="16"/>
      <c r="M127" s="16"/>
      <c r="N127" s="16"/>
      <c r="O127" s="16"/>
      <c r="P127" s="15"/>
    </row>
    <row r="128" spans="1:16" ht="132" customHeight="1">
      <c r="A128" s="83" t="s">
        <v>235</v>
      </c>
      <c r="B128" s="68" t="s">
        <v>202</v>
      </c>
      <c r="C128" s="68" t="s">
        <v>236</v>
      </c>
      <c r="D128" s="68" t="s">
        <v>237</v>
      </c>
      <c r="E128" s="73" t="s">
        <v>238</v>
      </c>
      <c r="F128" s="15">
        <f t="shared" si="14"/>
        <v>33208.6</v>
      </c>
      <c r="G128" s="14"/>
      <c r="H128" s="16">
        <f>'[1]Отчет.период'!O159</f>
        <v>33208.6</v>
      </c>
      <c r="I128" s="16"/>
      <c r="J128" s="16">
        <f>'[1]Отчет.период'!Q159</f>
        <v>33208.6</v>
      </c>
      <c r="K128" s="16">
        <f t="shared" si="15"/>
        <v>100</v>
      </c>
      <c r="L128" s="16">
        <f t="shared" si="16"/>
        <v>33208.6</v>
      </c>
      <c r="M128" s="16"/>
      <c r="N128" s="16">
        <f>'[1]Отчет.период'!R159</f>
        <v>33208.6</v>
      </c>
      <c r="O128" s="16"/>
      <c r="P128" s="15">
        <f t="shared" si="17"/>
        <v>100</v>
      </c>
    </row>
    <row r="129" spans="1:16" ht="58.5" customHeight="1">
      <c r="A129" s="83" t="s">
        <v>239</v>
      </c>
      <c r="B129" s="68"/>
      <c r="C129" s="68"/>
      <c r="D129" s="68"/>
      <c r="E129" s="73"/>
      <c r="F129" s="15">
        <f t="shared" si="14"/>
        <v>10421</v>
      </c>
      <c r="G129" s="14">
        <v>8421</v>
      </c>
      <c r="H129" s="16">
        <f>'[1]Отчет.период'!O160</f>
        <v>2000</v>
      </c>
      <c r="I129" s="16"/>
      <c r="J129" s="16">
        <f>'[1]Отчет.период'!Q160</f>
        <v>0</v>
      </c>
      <c r="K129" s="16">
        <f t="shared" si="15"/>
        <v>0</v>
      </c>
      <c r="L129" s="16">
        <f t="shared" si="16"/>
        <v>0</v>
      </c>
      <c r="M129" s="16"/>
      <c r="N129" s="16">
        <f>'[1]Отчет.период'!R160</f>
        <v>0</v>
      </c>
      <c r="O129" s="16"/>
      <c r="P129" s="15">
        <f t="shared" si="17"/>
        <v>0</v>
      </c>
    </row>
    <row r="130" spans="1:16" ht="30" customHeight="1">
      <c r="A130" s="24" t="s">
        <v>48</v>
      </c>
      <c r="B130" s="68"/>
      <c r="C130" s="68"/>
      <c r="D130" s="68"/>
      <c r="E130" s="73"/>
      <c r="F130" s="15"/>
      <c r="G130" s="14"/>
      <c r="H130" s="16"/>
      <c r="I130" s="16"/>
      <c r="J130" s="16"/>
      <c r="K130" s="16"/>
      <c r="L130" s="16"/>
      <c r="M130" s="16"/>
      <c r="N130" s="16"/>
      <c r="O130" s="16"/>
      <c r="P130" s="15"/>
    </row>
    <row r="131" spans="1:16" ht="126.75" customHeight="1">
      <c r="A131" s="83" t="s">
        <v>240</v>
      </c>
      <c r="B131" s="68" t="s">
        <v>202</v>
      </c>
      <c r="C131" s="68" t="s">
        <v>241</v>
      </c>
      <c r="D131" s="68" t="s">
        <v>242</v>
      </c>
      <c r="E131" s="73"/>
      <c r="F131" s="15">
        <f t="shared" si="14"/>
        <v>8125.2</v>
      </c>
      <c r="G131" s="14"/>
      <c r="H131" s="16">
        <f>'[1]Отчет.период'!O161</f>
        <v>8000</v>
      </c>
      <c r="I131" s="16">
        <v>125.2</v>
      </c>
      <c r="J131" s="16">
        <f>'[1]Отчет.период'!Q161</f>
        <v>8125.2</v>
      </c>
      <c r="K131" s="16">
        <f t="shared" si="15"/>
        <v>100</v>
      </c>
      <c r="L131" s="16">
        <f t="shared" si="16"/>
        <v>8125.2</v>
      </c>
      <c r="M131" s="16"/>
      <c r="N131" s="16">
        <f>'[1]Отчет.период'!R161</f>
        <v>8000</v>
      </c>
      <c r="O131" s="16">
        <v>125.2</v>
      </c>
      <c r="P131" s="15">
        <f t="shared" si="17"/>
        <v>100</v>
      </c>
    </row>
    <row r="132" spans="1:16" ht="110.25">
      <c r="A132" s="12" t="s">
        <v>243</v>
      </c>
      <c r="B132" s="37" t="s">
        <v>209</v>
      </c>
      <c r="C132" s="37" t="s">
        <v>244</v>
      </c>
      <c r="D132" s="37" t="s">
        <v>245</v>
      </c>
      <c r="E132" s="73">
        <v>41633</v>
      </c>
      <c r="F132" s="15">
        <f>G132+H132+I132</f>
        <v>23900</v>
      </c>
      <c r="G132" s="14"/>
      <c r="H132" s="16">
        <f>'[1]Отчет.период'!O145</f>
        <v>18900</v>
      </c>
      <c r="I132" s="16">
        <v>5000</v>
      </c>
      <c r="J132" s="16">
        <f>'[1]Отчет.период'!Q145</f>
        <v>23900</v>
      </c>
      <c r="K132" s="16">
        <f>J132/F132*100</f>
        <v>100</v>
      </c>
      <c r="L132" s="16">
        <f>M132+N132+O132</f>
        <v>23900</v>
      </c>
      <c r="M132" s="16"/>
      <c r="N132" s="16">
        <f>'[1]Отчет.период'!R145</f>
        <v>18900</v>
      </c>
      <c r="O132" s="16">
        <v>5000</v>
      </c>
      <c r="P132" s="15">
        <f>L132/F132*100</f>
        <v>100</v>
      </c>
    </row>
    <row r="133" spans="1:16" ht="35.25" customHeight="1">
      <c r="A133" s="53" t="s">
        <v>246</v>
      </c>
      <c r="B133" s="23"/>
      <c r="C133" s="23"/>
      <c r="D133" s="23"/>
      <c r="E133" s="23"/>
      <c r="F133" s="11">
        <f>G133+H133+I133</f>
        <v>1059772.6</v>
      </c>
      <c r="G133" s="9">
        <f>G136</f>
        <v>0</v>
      </c>
      <c r="H133" s="9">
        <f>H136</f>
        <v>909852</v>
      </c>
      <c r="I133" s="9">
        <f>I136</f>
        <v>149920.6</v>
      </c>
      <c r="J133" s="9">
        <f>J135</f>
        <v>240223.3</v>
      </c>
      <c r="K133" s="9">
        <f>J133/F133*100</f>
        <v>22.66743827874017</v>
      </c>
      <c r="L133" s="9">
        <f>M135+N135+O135</f>
        <v>208968.10000000003</v>
      </c>
      <c r="M133" s="9">
        <f>M136</f>
        <v>0</v>
      </c>
      <c r="N133" s="9">
        <f>N136</f>
        <v>190244.40000000002</v>
      </c>
      <c r="O133" s="9">
        <f>O136</f>
        <v>18723.7</v>
      </c>
      <c r="P133" s="11">
        <f>L133/F133*100</f>
        <v>19.71820181046387</v>
      </c>
    </row>
    <row r="134" spans="1:16" ht="15">
      <c r="A134" s="12" t="s">
        <v>19</v>
      </c>
      <c r="B134" s="23"/>
      <c r="C134" s="23"/>
      <c r="D134" s="23"/>
      <c r="E134" s="23"/>
      <c r="F134" s="14"/>
      <c r="G134" s="14"/>
      <c r="H134" s="16"/>
      <c r="I134" s="16"/>
      <c r="J134" s="16"/>
      <c r="K134" s="16"/>
      <c r="M134" s="16"/>
      <c r="N134" s="16"/>
      <c r="O134" s="16"/>
      <c r="P134" s="16"/>
    </row>
    <row r="135" spans="1:16" ht="22.5" customHeight="1">
      <c r="A135" s="29" t="s">
        <v>29</v>
      </c>
      <c r="B135" s="23"/>
      <c r="C135" s="23"/>
      <c r="D135" s="23"/>
      <c r="E135" s="23"/>
      <c r="F135" s="15">
        <f>G135+H135+I135</f>
        <v>1059772.6</v>
      </c>
      <c r="G135" s="16">
        <f>G136</f>
        <v>0</v>
      </c>
      <c r="H135" s="16">
        <f>H136</f>
        <v>909852</v>
      </c>
      <c r="I135" s="16">
        <f>I136</f>
        <v>149920.6</v>
      </c>
      <c r="J135" s="16">
        <f>J136</f>
        <v>240223.3</v>
      </c>
      <c r="K135" s="16">
        <f>J135/F135*100</f>
        <v>22.66743827874017</v>
      </c>
      <c r="L135" s="16">
        <f>M135+N135+O135</f>
        <v>208968.10000000003</v>
      </c>
      <c r="M135" s="16">
        <f aca="true" t="shared" si="18" ref="M135:O136">M136</f>
        <v>0</v>
      </c>
      <c r="N135" s="16">
        <f t="shared" si="18"/>
        <v>190244.40000000002</v>
      </c>
      <c r="O135" s="16">
        <f t="shared" si="18"/>
        <v>18723.7</v>
      </c>
      <c r="P135" s="15">
        <f>L135/F135*100</f>
        <v>19.71820181046387</v>
      </c>
    </row>
    <row r="136" spans="1:16" ht="78">
      <c r="A136" s="33" t="s">
        <v>247</v>
      </c>
      <c r="B136" s="23"/>
      <c r="C136" s="23"/>
      <c r="D136" s="23"/>
      <c r="E136" s="23"/>
      <c r="F136" s="54">
        <f>G136+H136+I136</f>
        <v>1059772.6</v>
      </c>
      <c r="G136" s="34">
        <f>G137</f>
        <v>0</v>
      </c>
      <c r="H136" s="34">
        <f>H137</f>
        <v>909852</v>
      </c>
      <c r="I136" s="34">
        <f>I137</f>
        <v>149920.6</v>
      </c>
      <c r="J136" s="34">
        <f>J139+J157+J158</f>
        <v>240223.3</v>
      </c>
      <c r="K136" s="34">
        <f>J136/F136*100</f>
        <v>22.66743827874017</v>
      </c>
      <c r="L136" s="34">
        <f>M136+N136+O136</f>
        <v>208968.10000000003</v>
      </c>
      <c r="M136" s="34">
        <f t="shared" si="18"/>
        <v>0</v>
      </c>
      <c r="N136" s="34">
        <f t="shared" si="18"/>
        <v>190244.40000000002</v>
      </c>
      <c r="O136" s="34">
        <f t="shared" si="18"/>
        <v>18723.7</v>
      </c>
      <c r="P136" s="54">
        <f>L136/F136*100</f>
        <v>19.71820181046387</v>
      </c>
    </row>
    <row r="137" spans="1:16" ht="33.75" customHeight="1">
      <c r="A137" s="33" t="s">
        <v>248</v>
      </c>
      <c r="B137" s="23"/>
      <c r="C137" s="23"/>
      <c r="D137" s="23"/>
      <c r="E137" s="23"/>
      <c r="F137" s="54">
        <f>G137+H137+I137</f>
        <v>1059772.6</v>
      </c>
      <c r="G137" s="34">
        <f>G139+G156+G157+G158</f>
        <v>0</v>
      </c>
      <c r="H137" s="34">
        <f>H139+H156+H157+H158</f>
        <v>909852</v>
      </c>
      <c r="I137" s="34">
        <f>I139+I156+I157+I158</f>
        <v>149920.6</v>
      </c>
      <c r="J137" s="34">
        <f>J139+J157+J158</f>
        <v>240223.3</v>
      </c>
      <c r="K137" s="34">
        <f>J137/F137*100</f>
        <v>22.66743827874017</v>
      </c>
      <c r="L137" s="34">
        <f>M137+N137+O137</f>
        <v>208968.10000000003</v>
      </c>
      <c r="M137" s="34">
        <f>M139+M156+M157+M158</f>
        <v>0</v>
      </c>
      <c r="N137" s="34">
        <f>N139+N156+N157+N158</f>
        <v>190244.40000000002</v>
      </c>
      <c r="O137" s="34">
        <f>O139+O156+O157+O158</f>
        <v>18723.7</v>
      </c>
      <c r="P137" s="34">
        <f>P139+P157+P158+P156</f>
        <v>146.18069935872524</v>
      </c>
    </row>
    <row r="138" spans="1:16" ht="45">
      <c r="A138" s="17" t="s">
        <v>249</v>
      </c>
      <c r="B138" s="23"/>
      <c r="C138" s="23"/>
      <c r="D138" s="23"/>
      <c r="E138" s="23"/>
      <c r="F138" s="35"/>
      <c r="G138" s="35"/>
      <c r="H138" s="34"/>
      <c r="I138" s="34"/>
      <c r="J138" s="34"/>
      <c r="K138" s="34"/>
      <c r="M138" s="34"/>
      <c r="N138" s="34"/>
      <c r="O138" s="34"/>
      <c r="P138" s="34"/>
    </row>
    <row r="139" spans="1:16" ht="71.25" customHeight="1">
      <c r="A139" s="12" t="s">
        <v>250</v>
      </c>
      <c r="B139" s="23"/>
      <c r="C139" s="23"/>
      <c r="D139" s="23"/>
      <c r="E139" s="23"/>
      <c r="F139" s="15">
        <f>G139+H139+I139</f>
        <v>115588.90000000001</v>
      </c>
      <c r="G139" s="16">
        <f>G141+G142+G143+G144+G145+G146+G147+G148+G149+G150+G151+G152+G153+G154</f>
        <v>0</v>
      </c>
      <c r="H139" s="16">
        <f>H141+H142+H143+H144+H145+H146+H147+H148+H149+H150+H151+H152+H153+H154</f>
        <v>115588.90000000001</v>
      </c>
      <c r="I139" s="16">
        <f>I141+I142+I143+I144+I145+I146+I147+I148+I149+I150+I151+I152+I153+I154</f>
        <v>0</v>
      </c>
      <c r="J139" s="16">
        <f>J141+J142+J143+J144+J145+J146</f>
        <v>360.5</v>
      </c>
      <c r="K139" s="16">
        <f>J139/F139*100</f>
        <v>0.311881158138887</v>
      </c>
      <c r="L139" s="16">
        <f>M139+N139+O139</f>
        <v>550.9</v>
      </c>
      <c r="M139" s="16">
        <f>M141+M142+M143+M144+M145+M146+M147+M148+M149+M150+M151+M152+M153+M154</f>
        <v>0</v>
      </c>
      <c r="N139" s="16">
        <f>N141+N142+N143+N144+N145+N146+N147+N148+N149+N150+N151+N152+N153+N154</f>
        <v>550.9</v>
      </c>
      <c r="O139" s="16">
        <f>O141+O142+O143+O144+O145+O146+O147+O148+O149+O150+O151+O152+O153+O154</f>
        <v>0</v>
      </c>
      <c r="P139" s="15">
        <f>L139/F139*100</f>
        <v>0.4766028571947652</v>
      </c>
    </row>
    <row r="140" spans="1:16" ht="15">
      <c r="A140" s="12" t="s">
        <v>19</v>
      </c>
      <c r="B140" s="23"/>
      <c r="C140" s="23"/>
      <c r="D140" s="23"/>
      <c r="E140" s="23"/>
      <c r="F140" s="14"/>
      <c r="G140" s="14"/>
      <c r="H140" s="16"/>
      <c r="I140" s="16"/>
      <c r="J140" s="16"/>
      <c r="K140" s="16"/>
      <c r="M140" s="16"/>
      <c r="N140" s="16"/>
      <c r="O140" s="16"/>
      <c r="P140" s="16"/>
    </row>
    <row r="141" spans="1:16" ht="168.75" customHeight="1">
      <c r="A141" s="36" t="s">
        <v>251</v>
      </c>
      <c r="B141" s="39" t="s">
        <v>252</v>
      </c>
      <c r="C141" s="75" t="s">
        <v>253</v>
      </c>
      <c r="D141" s="38" t="s">
        <v>254</v>
      </c>
      <c r="E141" s="23"/>
      <c r="F141" s="15">
        <f>G141+H141+I141</f>
        <v>20000</v>
      </c>
      <c r="G141" s="14"/>
      <c r="H141" s="16">
        <f>'[1]Отчет.период'!O164</f>
        <v>20000</v>
      </c>
      <c r="I141" s="16"/>
      <c r="J141" s="16">
        <f>'[1]Отчет.период'!Q164</f>
        <v>0</v>
      </c>
      <c r="K141" s="16">
        <f>J141/F141*100</f>
        <v>0</v>
      </c>
      <c r="L141" s="16">
        <f>M141+N141+O141</f>
        <v>0</v>
      </c>
      <c r="M141" s="16"/>
      <c r="N141" s="16">
        <f>'[1]Отчет.период'!R164</f>
        <v>0</v>
      </c>
      <c r="O141" s="16"/>
      <c r="P141" s="15">
        <f>L141/F141*100</f>
        <v>0</v>
      </c>
    </row>
    <row r="142" spans="1:16" ht="197.25" customHeight="1">
      <c r="A142" s="36" t="s">
        <v>255</v>
      </c>
      <c r="B142" s="75" t="s">
        <v>253</v>
      </c>
      <c r="C142" s="84" t="s">
        <v>256</v>
      </c>
      <c r="D142" s="85"/>
      <c r="E142" s="75"/>
      <c r="F142" s="15">
        <f>G142+H142+I142</f>
        <v>59730.1</v>
      </c>
      <c r="G142" s="14"/>
      <c r="H142" s="16">
        <f>'[1]Отчет.период'!O163</f>
        <v>59730.1</v>
      </c>
      <c r="I142" s="16"/>
      <c r="J142" s="16">
        <f>'[1]Отчет.период'!Q163</f>
        <v>97</v>
      </c>
      <c r="K142" s="16">
        <f>J142/F142*100</f>
        <v>0.162397183329678</v>
      </c>
      <c r="L142" s="16">
        <f>M142+N142+O142</f>
        <v>97</v>
      </c>
      <c r="M142" s="16"/>
      <c r="N142" s="16">
        <f>'[1]Отчет.период'!R163</f>
        <v>97</v>
      </c>
      <c r="O142" s="16"/>
      <c r="P142" s="15">
        <f>L142/F142*100</f>
        <v>0.162397183329678</v>
      </c>
    </row>
    <row r="143" spans="1:16" ht="82.5">
      <c r="A143" s="36" t="s">
        <v>257</v>
      </c>
      <c r="B143" s="41" t="s">
        <v>258</v>
      </c>
      <c r="C143" s="86"/>
      <c r="D143" s="38"/>
      <c r="E143" s="75"/>
      <c r="F143" s="15">
        <f>G143+H143+I143</f>
        <v>4603.6</v>
      </c>
      <c r="G143" s="14"/>
      <c r="H143" s="16">
        <f>'[1]Отчет.период'!O165</f>
        <v>4603.6</v>
      </c>
      <c r="I143" s="16"/>
      <c r="J143" s="16">
        <f>'[1]Отчет.период'!Q165</f>
        <v>0</v>
      </c>
      <c r="K143" s="16">
        <f>J143/F143*100</f>
        <v>0</v>
      </c>
      <c r="L143" s="16">
        <f>M143+N143+O143</f>
        <v>0</v>
      </c>
      <c r="M143" s="16"/>
      <c r="N143" s="16">
        <f>'[1]Отчет.период'!R165</f>
        <v>0</v>
      </c>
      <c r="O143" s="16"/>
      <c r="P143" s="15">
        <f>L143/F143*100</f>
        <v>0</v>
      </c>
    </row>
    <row r="144" spans="1:16" ht="117.75" customHeight="1">
      <c r="A144" s="36" t="s">
        <v>259</v>
      </c>
      <c r="B144" s="41" t="s">
        <v>260</v>
      </c>
      <c r="C144" s="86"/>
      <c r="D144" s="38"/>
      <c r="E144" s="23"/>
      <c r="F144" s="15">
        <f>G144+H144+I144</f>
        <v>11067</v>
      </c>
      <c r="G144" s="14"/>
      <c r="H144" s="16">
        <f>'[1]Отчет.период'!O166</f>
        <v>11067</v>
      </c>
      <c r="I144" s="16"/>
      <c r="J144" s="16">
        <f>'[1]Отчет.период'!Q166</f>
        <v>0</v>
      </c>
      <c r="K144" s="16">
        <f>J144/F144*100</f>
        <v>0</v>
      </c>
      <c r="L144" s="16">
        <f>M144+N144+O144</f>
        <v>0</v>
      </c>
      <c r="M144" s="16"/>
      <c r="N144" s="16">
        <f>'[1]Отчет.период'!R166</f>
        <v>0</v>
      </c>
      <c r="O144" s="16"/>
      <c r="P144" s="15">
        <f>L144/F144*100</f>
        <v>0</v>
      </c>
    </row>
    <row r="145" spans="1:16" ht="168.75" customHeight="1">
      <c r="A145" s="36" t="s">
        <v>261</v>
      </c>
      <c r="B145" s="41" t="s">
        <v>262</v>
      </c>
      <c r="C145" s="86"/>
      <c r="D145" s="38"/>
      <c r="E145" s="75"/>
      <c r="F145" s="15">
        <f>G145+H145+I145</f>
        <v>660</v>
      </c>
      <c r="G145" s="14"/>
      <c r="H145" s="16">
        <f>'[1]Отчет.период'!O167</f>
        <v>660</v>
      </c>
      <c r="I145" s="16"/>
      <c r="J145" s="16">
        <f>'[1]Отчет.период'!Q167</f>
        <v>144.7</v>
      </c>
      <c r="K145" s="16">
        <f aca="true" t="shared" si="19" ref="K145:K156">J145/F145*100</f>
        <v>21.924242424242422</v>
      </c>
      <c r="L145" s="16">
        <f>M145+N145+O145</f>
        <v>144.7</v>
      </c>
      <c r="M145" s="16"/>
      <c r="N145" s="16">
        <f>'[1]Отчет.период'!R167</f>
        <v>144.7</v>
      </c>
      <c r="O145" s="16"/>
      <c r="P145" s="15">
        <f aca="true" t="shared" si="20" ref="P145:P162">L145/F145*100</f>
        <v>21.924242424242422</v>
      </c>
    </row>
    <row r="146" spans="1:16" ht="178.5" customHeight="1">
      <c r="A146" s="36" t="s">
        <v>263</v>
      </c>
      <c r="B146" s="41" t="s">
        <v>262</v>
      </c>
      <c r="C146" s="86"/>
      <c r="D146" s="38"/>
      <c r="E146" s="75"/>
      <c r="F146" s="15">
        <f aca="true" t="shared" si="21" ref="F146:F162">G146+H146+I146</f>
        <v>2560.3</v>
      </c>
      <c r="G146" s="14"/>
      <c r="H146" s="16">
        <f>'[1]Отчет.период'!O168</f>
        <v>2560.3</v>
      </c>
      <c r="I146" s="16"/>
      <c r="J146" s="16">
        <f>'[1]Отчет.период'!Q168</f>
        <v>118.8</v>
      </c>
      <c r="K146" s="16">
        <f t="shared" si="19"/>
        <v>4.64008124047963</v>
      </c>
      <c r="L146" s="16">
        <f aca="true" t="shared" si="22" ref="L146:L161">M146+N146+O146</f>
        <v>118.8</v>
      </c>
      <c r="M146" s="16"/>
      <c r="N146" s="16">
        <f>'[1]Отчет.период'!R168</f>
        <v>118.8</v>
      </c>
      <c r="O146" s="16"/>
      <c r="P146" s="15">
        <f t="shared" si="20"/>
        <v>4.64008124047963</v>
      </c>
    </row>
    <row r="147" spans="1:16" ht="184.5" customHeight="1">
      <c r="A147" s="36" t="s">
        <v>264</v>
      </c>
      <c r="B147" s="86"/>
      <c r="C147" s="84" t="s">
        <v>256</v>
      </c>
      <c r="D147" s="38"/>
      <c r="E147" s="75"/>
      <c r="F147" s="15">
        <f t="shared" si="21"/>
        <v>1240.3</v>
      </c>
      <c r="G147" s="14"/>
      <c r="H147" s="16">
        <f>'[1]Отчет.период'!O169</f>
        <v>1240.3</v>
      </c>
      <c r="I147" s="16"/>
      <c r="J147" s="16">
        <f>'[1]Отчет.период'!Q169</f>
        <v>0</v>
      </c>
      <c r="K147" s="16">
        <f t="shared" si="19"/>
        <v>0</v>
      </c>
      <c r="L147" s="16">
        <f t="shared" si="22"/>
        <v>0</v>
      </c>
      <c r="M147" s="16"/>
      <c r="N147" s="16">
        <f>'[1]Отчет.период'!R169</f>
        <v>0</v>
      </c>
      <c r="O147" s="16"/>
      <c r="P147" s="15">
        <f t="shared" si="20"/>
        <v>0</v>
      </c>
    </row>
    <row r="148" spans="1:16" ht="184.5" customHeight="1">
      <c r="A148" s="36" t="s">
        <v>265</v>
      </c>
      <c r="B148" s="86"/>
      <c r="C148" s="84" t="s">
        <v>256</v>
      </c>
      <c r="D148" s="38"/>
      <c r="E148" s="75"/>
      <c r="F148" s="15">
        <f t="shared" si="21"/>
        <v>636.5</v>
      </c>
      <c r="G148" s="14"/>
      <c r="H148" s="16">
        <f>'[1]Отчет.период'!O170</f>
        <v>636.5</v>
      </c>
      <c r="I148" s="16"/>
      <c r="J148" s="16">
        <f>'[1]Отчет.период'!Q170</f>
        <v>0</v>
      </c>
      <c r="K148" s="16">
        <f t="shared" si="19"/>
        <v>0</v>
      </c>
      <c r="L148" s="16">
        <f t="shared" si="22"/>
        <v>0</v>
      </c>
      <c r="M148" s="16"/>
      <c r="N148" s="16">
        <f>'[1]Отчет.период'!R170</f>
        <v>0</v>
      </c>
      <c r="O148" s="16"/>
      <c r="P148" s="15">
        <f t="shared" si="20"/>
        <v>0</v>
      </c>
    </row>
    <row r="149" spans="1:16" ht="141.75" customHeight="1">
      <c r="A149" s="36" t="s">
        <v>266</v>
      </c>
      <c r="B149" s="86"/>
      <c r="C149" s="38" t="s">
        <v>267</v>
      </c>
      <c r="D149" s="38"/>
      <c r="E149" s="75"/>
      <c r="F149" s="15">
        <f t="shared" si="21"/>
        <v>1635</v>
      </c>
      <c r="G149" s="14"/>
      <c r="H149" s="16">
        <f>'[1]Отчет.период'!O171</f>
        <v>1635</v>
      </c>
      <c r="I149" s="16"/>
      <c r="J149" s="16">
        <f>'[1]Отчет.период'!Q171</f>
        <v>0</v>
      </c>
      <c r="K149" s="16">
        <f t="shared" si="19"/>
        <v>0</v>
      </c>
      <c r="L149" s="16">
        <f t="shared" si="22"/>
        <v>0</v>
      </c>
      <c r="M149" s="16"/>
      <c r="N149" s="16">
        <f>'[1]Отчет.период'!R171</f>
        <v>0</v>
      </c>
      <c r="O149" s="16"/>
      <c r="P149" s="15">
        <f t="shared" si="20"/>
        <v>0</v>
      </c>
    </row>
    <row r="150" spans="1:16" ht="146.25" customHeight="1">
      <c r="A150" s="36" t="s">
        <v>268</v>
      </c>
      <c r="B150" s="86"/>
      <c r="C150" s="38" t="s">
        <v>256</v>
      </c>
      <c r="D150" s="38"/>
      <c r="E150" s="75"/>
      <c r="F150" s="15">
        <f t="shared" si="21"/>
        <v>3305.7</v>
      </c>
      <c r="G150" s="14"/>
      <c r="H150" s="16">
        <f>'[1]Отчет.период'!O172</f>
        <v>3305.7</v>
      </c>
      <c r="I150" s="16"/>
      <c r="J150" s="16">
        <f>'[1]Отчет.период'!Q172</f>
        <v>0</v>
      </c>
      <c r="K150" s="16">
        <f t="shared" si="19"/>
        <v>0</v>
      </c>
      <c r="L150" s="16">
        <f t="shared" si="22"/>
        <v>0</v>
      </c>
      <c r="M150" s="16"/>
      <c r="N150" s="16">
        <f>'[1]Отчет.период'!R172</f>
        <v>0</v>
      </c>
      <c r="O150" s="16"/>
      <c r="P150" s="15">
        <f t="shared" si="20"/>
        <v>0</v>
      </c>
    </row>
    <row r="151" spans="1:16" ht="141" customHeight="1">
      <c r="A151" s="36" t="s">
        <v>269</v>
      </c>
      <c r="B151" s="86"/>
      <c r="C151" s="38" t="s">
        <v>256</v>
      </c>
      <c r="D151" s="38"/>
      <c r="E151" s="75"/>
      <c r="F151" s="15">
        <f t="shared" si="21"/>
        <v>1830</v>
      </c>
      <c r="G151" s="14"/>
      <c r="H151" s="16">
        <f>'[1]Отчет.период'!O173</f>
        <v>1830</v>
      </c>
      <c r="I151" s="16"/>
      <c r="J151" s="16">
        <f>'[1]Отчет.период'!Q173</f>
        <v>0</v>
      </c>
      <c r="K151" s="16">
        <f t="shared" si="19"/>
        <v>0</v>
      </c>
      <c r="L151" s="16">
        <f t="shared" si="22"/>
        <v>0</v>
      </c>
      <c r="M151" s="16"/>
      <c r="N151" s="16">
        <f>'[1]Отчет.период'!R173</f>
        <v>0</v>
      </c>
      <c r="O151" s="16"/>
      <c r="P151" s="15">
        <f t="shared" si="20"/>
        <v>0</v>
      </c>
    </row>
    <row r="152" spans="1:16" ht="144" customHeight="1">
      <c r="A152" s="36" t="s">
        <v>270</v>
      </c>
      <c r="B152" s="86"/>
      <c r="C152" s="38" t="s">
        <v>256</v>
      </c>
      <c r="D152" s="38"/>
      <c r="E152" s="75"/>
      <c r="F152" s="15">
        <f t="shared" si="21"/>
        <v>7930</v>
      </c>
      <c r="G152" s="14"/>
      <c r="H152" s="16">
        <f>'[1]Отчет.период'!O174</f>
        <v>7930</v>
      </c>
      <c r="I152" s="16"/>
      <c r="J152" s="16">
        <f>'[1]Отчет.период'!Q174</f>
        <v>0</v>
      </c>
      <c r="K152" s="16">
        <f t="shared" si="19"/>
        <v>0</v>
      </c>
      <c r="L152" s="16">
        <f t="shared" si="22"/>
        <v>0</v>
      </c>
      <c r="M152" s="16"/>
      <c r="N152" s="16">
        <f>'[1]Отчет.период'!R174</f>
        <v>0</v>
      </c>
      <c r="O152" s="16"/>
      <c r="P152" s="15">
        <f t="shared" si="20"/>
        <v>0</v>
      </c>
    </row>
    <row r="153" spans="1:16" ht="70.5" customHeight="1">
      <c r="A153" s="75" t="s">
        <v>271</v>
      </c>
      <c r="B153" s="41" t="s">
        <v>113</v>
      </c>
      <c r="C153" s="41"/>
      <c r="D153" s="38"/>
      <c r="E153" s="75"/>
      <c r="F153" s="15">
        <f t="shared" si="21"/>
        <v>200</v>
      </c>
      <c r="G153" s="14"/>
      <c r="H153" s="16">
        <f>'[1]Отчет.период'!O175</f>
        <v>200</v>
      </c>
      <c r="I153" s="16"/>
      <c r="J153" s="16">
        <f>'[1]Отчет.период'!Q175</f>
        <v>0</v>
      </c>
      <c r="K153" s="16">
        <f t="shared" si="19"/>
        <v>0</v>
      </c>
      <c r="L153" s="16">
        <f t="shared" si="22"/>
        <v>0</v>
      </c>
      <c r="M153" s="16"/>
      <c r="N153" s="16">
        <f>'[1]Отчет.период'!R175</f>
        <v>0</v>
      </c>
      <c r="O153" s="16"/>
      <c r="P153" s="15">
        <f t="shared" si="20"/>
        <v>0</v>
      </c>
    </row>
    <row r="154" spans="1:16" ht="84.75" customHeight="1">
      <c r="A154" s="36" t="s">
        <v>272</v>
      </c>
      <c r="B154" s="86"/>
      <c r="C154" s="38" t="s">
        <v>273</v>
      </c>
      <c r="D154" s="38"/>
      <c r="E154" s="75"/>
      <c r="F154" s="15">
        <f t="shared" si="21"/>
        <v>190.4</v>
      </c>
      <c r="G154" s="14"/>
      <c r="H154" s="16">
        <f>'[1]Отчет.период'!O176</f>
        <v>190.4</v>
      </c>
      <c r="I154" s="16"/>
      <c r="J154" s="16">
        <f>'[1]Отчет.период'!Q176</f>
        <v>190.4</v>
      </c>
      <c r="K154" s="16">
        <f t="shared" si="19"/>
        <v>100</v>
      </c>
      <c r="L154" s="16">
        <f t="shared" si="22"/>
        <v>190.4</v>
      </c>
      <c r="M154" s="16"/>
      <c r="N154" s="16">
        <f>'[1]Отчет.период'!R176</f>
        <v>190.4</v>
      </c>
      <c r="O154" s="16"/>
      <c r="P154" s="15">
        <f t="shared" si="20"/>
        <v>100</v>
      </c>
    </row>
    <row r="155" spans="1:16" ht="33.75" customHeight="1">
      <c r="A155" s="24" t="s">
        <v>75</v>
      </c>
      <c r="B155" s="86"/>
      <c r="C155" s="38"/>
      <c r="D155" s="38"/>
      <c r="E155" s="75"/>
      <c r="F155" s="15"/>
      <c r="G155" s="14"/>
      <c r="H155" s="16"/>
      <c r="I155" s="16"/>
      <c r="J155" s="16"/>
      <c r="K155" s="16"/>
      <c r="L155" s="16"/>
      <c r="M155" s="16"/>
      <c r="N155" s="16"/>
      <c r="O155" s="16"/>
      <c r="P155" s="15"/>
    </row>
    <row r="156" spans="1:16" ht="76.5" customHeight="1">
      <c r="A156" s="36" t="s">
        <v>274</v>
      </c>
      <c r="B156" s="86"/>
      <c r="C156" s="38" t="s">
        <v>275</v>
      </c>
      <c r="D156" s="38" t="s">
        <v>276</v>
      </c>
      <c r="E156" s="75" t="s">
        <v>69</v>
      </c>
      <c r="F156" s="15">
        <f t="shared" si="21"/>
        <v>10700</v>
      </c>
      <c r="G156" s="14"/>
      <c r="H156" s="16">
        <f>'[1]Отчет.период'!O177</f>
        <v>9500</v>
      </c>
      <c r="I156" s="16">
        <v>1200</v>
      </c>
      <c r="J156" s="16">
        <f>'[1]Отчет.период'!Q177</f>
        <v>9500</v>
      </c>
      <c r="K156" s="16">
        <f t="shared" si="19"/>
        <v>88.78504672897196</v>
      </c>
      <c r="L156" s="16">
        <f t="shared" si="22"/>
        <v>9500</v>
      </c>
      <c r="M156" s="16"/>
      <c r="N156" s="16">
        <f>'[1]Отчет.период'!R177</f>
        <v>9500</v>
      </c>
      <c r="O156" s="16"/>
      <c r="P156" s="15">
        <f t="shared" si="20"/>
        <v>88.78504672897196</v>
      </c>
    </row>
    <row r="157" spans="1:16" ht="173.25" customHeight="1">
      <c r="A157" s="12" t="s">
        <v>277</v>
      </c>
      <c r="B157" s="111" t="s">
        <v>278</v>
      </c>
      <c r="C157" s="111"/>
      <c r="D157" s="111"/>
      <c r="E157" s="111"/>
      <c r="F157" s="15">
        <f t="shared" si="21"/>
        <v>130888.5</v>
      </c>
      <c r="G157" s="14"/>
      <c r="H157" s="87">
        <f>'[1]Отчет.период'!O189</f>
        <v>123000</v>
      </c>
      <c r="I157" s="87">
        <v>7888.5</v>
      </c>
      <c r="J157" s="87">
        <f>'[1]Отчет.период'!Q189</f>
        <v>70195</v>
      </c>
      <c r="K157" s="16">
        <f>J157/F157*100</f>
        <v>53.62961604724632</v>
      </c>
      <c r="L157" s="16">
        <f t="shared" si="22"/>
        <v>50256.700000000004</v>
      </c>
      <c r="M157" s="16"/>
      <c r="N157" s="16">
        <f>'[1]Отчет.период'!R189</f>
        <v>47229.3</v>
      </c>
      <c r="O157" s="16">
        <v>3027.4</v>
      </c>
      <c r="P157" s="15">
        <f t="shared" si="20"/>
        <v>38.39657418336982</v>
      </c>
    </row>
    <row r="158" spans="1:16" ht="159" customHeight="1">
      <c r="A158" s="12" t="s">
        <v>279</v>
      </c>
      <c r="B158" s="111" t="s">
        <v>278</v>
      </c>
      <c r="C158" s="111"/>
      <c r="D158" s="111"/>
      <c r="E158" s="111"/>
      <c r="F158" s="15">
        <f t="shared" si="21"/>
        <v>802595.2</v>
      </c>
      <c r="G158" s="14"/>
      <c r="H158" s="16">
        <f>'[1]Отчет.период'!O178</f>
        <v>661763.1</v>
      </c>
      <c r="I158" s="16">
        <v>140832.1</v>
      </c>
      <c r="J158" s="16">
        <f>'[1]Отчет.период'!Q178</f>
        <v>169667.8</v>
      </c>
      <c r="K158" s="16">
        <f>J158/F158*100</f>
        <v>21.13989717356894</v>
      </c>
      <c r="L158" s="16">
        <f t="shared" si="22"/>
        <v>148660.5</v>
      </c>
      <c r="M158" s="16"/>
      <c r="N158" s="16">
        <f>'[1]Отчет.период'!R178</f>
        <v>132964.2</v>
      </c>
      <c r="O158" s="16">
        <v>15696.3</v>
      </c>
      <c r="P158" s="15">
        <f t="shared" si="20"/>
        <v>18.522475589188673</v>
      </c>
    </row>
    <row r="159" spans="1:16" ht="41.25" customHeight="1">
      <c r="A159" s="53" t="s">
        <v>280</v>
      </c>
      <c r="B159" s="23"/>
      <c r="C159" s="23"/>
      <c r="D159" s="23"/>
      <c r="E159" s="23"/>
      <c r="F159" s="11">
        <f t="shared" si="21"/>
        <v>969163.8999999999</v>
      </c>
      <c r="G159" s="9">
        <f>G161+G188+G195</f>
        <v>403832.39999999997</v>
      </c>
      <c r="H159" s="9">
        <f>H161+H188+H195</f>
        <v>546381.5</v>
      </c>
      <c r="I159" s="9">
        <f>I161+I188+I195</f>
        <v>18950</v>
      </c>
      <c r="J159" s="9">
        <f>J160</f>
        <v>156408.4</v>
      </c>
      <c r="K159" s="9">
        <f>J159/F159*100</f>
        <v>16.138488030765487</v>
      </c>
      <c r="L159" s="9">
        <f t="shared" si="22"/>
        <v>369899.1</v>
      </c>
      <c r="M159" s="9">
        <f>M161+M188+M195</f>
        <v>165611.7</v>
      </c>
      <c r="N159" s="9">
        <f>N161+N188+N195</f>
        <v>204287.4</v>
      </c>
      <c r="O159" s="9">
        <f>O161+O188+O195</f>
        <v>0</v>
      </c>
      <c r="P159" s="11">
        <f t="shared" si="20"/>
        <v>38.16682606523004</v>
      </c>
    </row>
    <row r="160" spans="1:16" ht="21.75" customHeight="1">
      <c r="A160" s="29" t="s">
        <v>29</v>
      </c>
      <c r="B160" s="23"/>
      <c r="C160" s="23"/>
      <c r="D160" s="23"/>
      <c r="E160" s="23"/>
      <c r="F160" s="88">
        <f t="shared" si="21"/>
        <v>969163.8999999999</v>
      </c>
      <c r="G160" s="9">
        <f>G161+G188+G195</f>
        <v>403832.39999999997</v>
      </c>
      <c r="H160" s="9">
        <f>H161+H188+H195</f>
        <v>546381.5</v>
      </c>
      <c r="I160" s="9">
        <f>I161+I188+I195</f>
        <v>18950</v>
      </c>
      <c r="J160" s="89">
        <f>J161+J188</f>
        <v>156408.4</v>
      </c>
      <c r="K160" s="90">
        <f>J160/F160*100</f>
        <v>16.138488030765487</v>
      </c>
      <c r="L160" s="90">
        <f t="shared" si="22"/>
        <v>369899.1</v>
      </c>
      <c r="M160" s="9">
        <f>M161+M188+M195</f>
        <v>165611.7</v>
      </c>
      <c r="N160" s="9">
        <f>N161+N188+N195</f>
        <v>204287.4</v>
      </c>
      <c r="O160" s="9">
        <f>O161+O188+O195</f>
        <v>0</v>
      </c>
      <c r="P160" s="31">
        <f t="shared" si="20"/>
        <v>38.16682606523004</v>
      </c>
    </row>
    <row r="161" spans="1:16" ht="107.25" customHeight="1">
      <c r="A161" s="32" t="s">
        <v>116</v>
      </c>
      <c r="B161" s="23"/>
      <c r="C161" s="23"/>
      <c r="D161" s="23"/>
      <c r="E161" s="23"/>
      <c r="F161" s="15">
        <f t="shared" si="21"/>
        <v>774546.8</v>
      </c>
      <c r="G161" s="91">
        <f>G162+G168+G172+G175</f>
        <v>252375.59999999998</v>
      </c>
      <c r="H161" s="91">
        <f>H162+H168+H172+H175</f>
        <v>503471.2</v>
      </c>
      <c r="I161" s="91">
        <f>I162+I168+I172+I175</f>
        <v>18700</v>
      </c>
      <c r="J161" s="91">
        <f>J162+J175</f>
        <v>156408.4</v>
      </c>
      <c r="K161" s="34">
        <f>J161/F161*100</f>
        <v>20.193537691976776</v>
      </c>
      <c r="L161" s="34">
        <f t="shared" si="22"/>
        <v>327170.6</v>
      </c>
      <c r="M161" s="91">
        <f>M162+M168+M172+M175</f>
        <v>135174.6</v>
      </c>
      <c r="N161" s="91">
        <f>N162+N168+N172+N175</f>
        <v>191996</v>
      </c>
      <c r="O161" s="91">
        <f>O162+O168+O172+O175</f>
        <v>0</v>
      </c>
      <c r="P161" s="54">
        <f t="shared" si="20"/>
        <v>42.24026230564763</v>
      </c>
    </row>
    <row r="162" spans="1:16" ht="63.75" customHeight="1">
      <c r="A162" s="33" t="s">
        <v>281</v>
      </c>
      <c r="B162" s="23"/>
      <c r="C162" s="23"/>
      <c r="D162" s="23"/>
      <c r="E162" s="23"/>
      <c r="F162" s="15">
        <f t="shared" si="21"/>
        <v>55000</v>
      </c>
      <c r="G162" s="34">
        <f>G164+G166+G167</f>
        <v>0</v>
      </c>
      <c r="H162" s="34">
        <f>H164+H166+H167</f>
        <v>40000</v>
      </c>
      <c r="I162" s="34">
        <f>I164+I166+I167</f>
        <v>15000</v>
      </c>
      <c r="J162" s="34">
        <f>J164+J174+J166+J167</f>
        <v>3098.9</v>
      </c>
      <c r="K162" s="34"/>
      <c r="L162" s="34"/>
      <c r="M162" s="34">
        <f>M164+M166+M167</f>
        <v>0</v>
      </c>
      <c r="N162" s="34">
        <f>N164+N166+N167</f>
        <v>3098.9</v>
      </c>
      <c r="O162" s="34">
        <f>O164+O166+O167</f>
        <v>0</v>
      </c>
      <c r="P162" s="54">
        <f t="shared" si="20"/>
        <v>0</v>
      </c>
    </row>
    <row r="163" spans="1:16" ht="78.75" customHeight="1">
      <c r="A163" s="17" t="s">
        <v>151</v>
      </c>
      <c r="B163" s="23"/>
      <c r="C163" s="23"/>
      <c r="D163" s="23"/>
      <c r="E163" s="23"/>
      <c r="F163" s="35"/>
      <c r="G163" s="35"/>
      <c r="H163" s="92"/>
      <c r="I163" s="30"/>
      <c r="J163" s="92"/>
      <c r="K163" s="30"/>
      <c r="M163" s="30"/>
      <c r="N163" s="92"/>
      <c r="O163" s="92"/>
      <c r="P163" s="92"/>
    </row>
    <row r="164" spans="1:16" s="94" customFormat="1" ht="66" customHeight="1">
      <c r="A164" s="36" t="s">
        <v>282</v>
      </c>
      <c r="B164" s="112" t="s">
        <v>278</v>
      </c>
      <c r="C164" s="112"/>
      <c r="D164" s="112"/>
      <c r="E164" s="112"/>
      <c r="F164" s="19">
        <f>G164+H164+I164</f>
        <v>25000</v>
      </c>
      <c r="G164" s="93">
        <f>G174+G163</f>
        <v>0</v>
      </c>
      <c r="H164" s="87">
        <f>'[1]Отчет.период'!O254</f>
        <v>25000</v>
      </c>
      <c r="I164" s="93">
        <f>I174+I163</f>
        <v>0</v>
      </c>
      <c r="J164" s="87">
        <f>'[1]Отчет.период'!Q254</f>
        <v>3098.9</v>
      </c>
      <c r="K164" s="87">
        <f>J164/F164*100</f>
        <v>12.3956</v>
      </c>
      <c r="L164" s="87">
        <f>M164+N164+O164</f>
        <v>3098.9</v>
      </c>
      <c r="M164" s="87">
        <v>0</v>
      </c>
      <c r="N164" s="87">
        <f>'[1]Отчет.период'!R254</f>
        <v>3098.9</v>
      </c>
      <c r="O164" s="87">
        <f>'[1]Отчет.период'!S233+'[1]Отчет.период'!S234+'[1]Отчет.период'!S235+'[1]Отчет.период'!S236+'[1]Отчет.период'!S237+'[1]Отчет.период'!S238+'[1]Отчет.период'!S239+'[1]Отчет.период'!S240+'[1]Отчет.период'!S242+'[1]Отчет.период'!S244+'[1]Отчет.период'!S248+'[1]Отчет.период'!S249+'[1]Отчет.период'!S250+'[1]Отчет.период'!S252+'[1]Отчет.период'!S248</f>
        <v>0</v>
      </c>
      <c r="P164" s="19">
        <f>L164/F164*100</f>
        <v>12.3956</v>
      </c>
    </row>
    <row r="165" spans="1:16" ht="36.75" customHeight="1">
      <c r="A165" s="24" t="s">
        <v>146</v>
      </c>
      <c r="B165" s="37"/>
      <c r="C165" s="37"/>
      <c r="D165" s="23"/>
      <c r="E165" s="37"/>
      <c r="F165" s="15"/>
      <c r="G165" s="95"/>
      <c r="H165" s="95"/>
      <c r="I165" s="95"/>
      <c r="J165" s="95"/>
      <c r="K165" s="16"/>
      <c r="L165" s="16"/>
      <c r="M165" s="16"/>
      <c r="N165" s="95"/>
      <c r="O165" s="95"/>
      <c r="P165" s="15"/>
    </row>
    <row r="166" spans="1:16" ht="87.75" customHeight="1">
      <c r="A166" s="96" t="s">
        <v>283</v>
      </c>
      <c r="B166" s="38" t="s">
        <v>284</v>
      </c>
      <c r="C166" s="37"/>
      <c r="D166" s="52"/>
      <c r="E166" s="37" t="s">
        <v>285</v>
      </c>
      <c r="F166" s="15">
        <f>G166+H166+I166</f>
        <v>20000</v>
      </c>
      <c r="G166" s="14"/>
      <c r="H166" s="16">
        <f>'[1]Отчет.период'!O215</f>
        <v>10000</v>
      </c>
      <c r="I166" s="16">
        <v>10000</v>
      </c>
      <c r="J166" s="16">
        <f>'[1]Отчет.период'!Q215</f>
        <v>0</v>
      </c>
      <c r="K166" s="16">
        <f>J166/F166*100</f>
        <v>0</v>
      </c>
      <c r="L166" s="16">
        <f>M166+N166+O166</f>
        <v>0</v>
      </c>
      <c r="M166" s="16"/>
      <c r="N166" s="16">
        <f>'[1]Отчет.период'!R215</f>
        <v>0</v>
      </c>
      <c r="O166" s="16"/>
      <c r="P166" s="15">
        <f>L166/F166*100</f>
        <v>0</v>
      </c>
    </row>
    <row r="167" spans="1:16" ht="72.75" customHeight="1">
      <c r="A167" s="36" t="s">
        <v>286</v>
      </c>
      <c r="B167" s="38" t="s">
        <v>367</v>
      </c>
      <c r="C167" s="85"/>
      <c r="D167" s="85"/>
      <c r="E167" s="38" t="s">
        <v>287</v>
      </c>
      <c r="F167" s="15">
        <f>G167+H167+I167</f>
        <v>10000</v>
      </c>
      <c r="G167" s="14"/>
      <c r="H167" s="16">
        <f>'[1]Отчет.период'!O230</f>
        <v>5000</v>
      </c>
      <c r="I167" s="87">
        <v>5000</v>
      </c>
      <c r="J167" s="16">
        <f>'[1]Отчет.период'!Q230</f>
        <v>0</v>
      </c>
      <c r="K167" s="16">
        <f>J167/F167*100</f>
        <v>0</v>
      </c>
      <c r="L167" s="16">
        <f>M167+N167+O167</f>
        <v>0</v>
      </c>
      <c r="M167" s="16">
        <f>'[1]Отчет.период'!R1175</f>
        <v>0</v>
      </c>
      <c r="N167" s="16">
        <f>'[1]Отчет.период'!R230</f>
        <v>0</v>
      </c>
      <c r="O167" s="16"/>
      <c r="P167" s="15">
        <f>L167/F167*100</f>
        <v>0</v>
      </c>
    </row>
    <row r="168" spans="1:16" ht="49.5" customHeight="1">
      <c r="A168" s="33" t="s">
        <v>117</v>
      </c>
      <c r="B168" s="85"/>
      <c r="C168" s="85"/>
      <c r="D168" s="85"/>
      <c r="E168" s="38"/>
      <c r="F168" s="15">
        <f>G168+H168+I168</f>
        <v>7700</v>
      </c>
      <c r="G168" s="14">
        <f>G171</f>
        <v>0</v>
      </c>
      <c r="H168" s="14">
        <f>H171</f>
        <v>4000</v>
      </c>
      <c r="I168" s="14">
        <f>I171</f>
        <v>3700</v>
      </c>
      <c r="J168" s="16"/>
      <c r="K168" s="16"/>
      <c r="L168" s="16">
        <f>M168+N168+O168</f>
        <v>0</v>
      </c>
      <c r="M168" s="16">
        <f>M171</f>
        <v>0</v>
      </c>
      <c r="N168" s="16">
        <f>N171</f>
        <v>0</v>
      </c>
      <c r="O168" s="16">
        <f>O171</f>
        <v>0</v>
      </c>
      <c r="P168" s="15">
        <f>L168/F168*100</f>
        <v>0</v>
      </c>
    </row>
    <row r="169" spans="1:16" ht="75.75" customHeight="1">
      <c r="A169" s="17" t="s">
        <v>151</v>
      </c>
      <c r="B169" s="85"/>
      <c r="C169" s="85"/>
      <c r="D169" s="85"/>
      <c r="E169" s="38"/>
      <c r="F169" s="15"/>
      <c r="G169" s="14"/>
      <c r="H169" s="16"/>
      <c r="I169" s="87"/>
      <c r="J169" s="16"/>
      <c r="K169" s="16"/>
      <c r="L169" s="16"/>
      <c r="M169" s="16"/>
      <c r="N169" s="16"/>
      <c r="O169" s="16"/>
      <c r="P169" s="15"/>
    </row>
    <row r="170" spans="1:16" ht="25.5" customHeight="1">
      <c r="A170" s="24" t="s">
        <v>288</v>
      </c>
      <c r="B170" s="85"/>
      <c r="C170" s="85"/>
      <c r="D170" s="85"/>
      <c r="E170" s="38"/>
      <c r="F170" s="15"/>
      <c r="G170" s="14"/>
      <c r="H170" s="16"/>
      <c r="I170" s="87"/>
      <c r="J170" s="16"/>
      <c r="K170" s="16"/>
      <c r="L170" s="16"/>
      <c r="M170" s="16"/>
      <c r="N170" s="16"/>
      <c r="O170" s="16"/>
      <c r="P170" s="15"/>
    </row>
    <row r="171" spans="1:16" ht="82.5" customHeight="1">
      <c r="A171" s="36" t="s">
        <v>289</v>
      </c>
      <c r="B171" s="38" t="s">
        <v>113</v>
      </c>
      <c r="C171" s="85"/>
      <c r="D171" s="85"/>
      <c r="E171" s="38">
        <v>2014</v>
      </c>
      <c r="F171" s="15">
        <f>G171+H171+I171</f>
        <v>7700</v>
      </c>
      <c r="G171" s="14"/>
      <c r="H171" s="16">
        <f>'[1]Отчет.период'!O255</f>
        <v>4000</v>
      </c>
      <c r="I171" s="87">
        <v>3700</v>
      </c>
      <c r="J171" s="16">
        <f>'[1]Отчет.период'!Q255</f>
        <v>0</v>
      </c>
      <c r="K171" s="16">
        <f>J171/F171*100</f>
        <v>0</v>
      </c>
      <c r="L171" s="16">
        <f>M171+N171+O171</f>
        <v>0</v>
      </c>
      <c r="M171" s="16"/>
      <c r="N171" s="16">
        <f>'[1]Отчет.период'!R255</f>
        <v>0</v>
      </c>
      <c r="O171" s="16">
        <v>0</v>
      </c>
      <c r="P171" s="15">
        <f>L171/F171*100</f>
        <v>0</v>
      </c>
    </row>
    <row r="172" spans="1:16" ht="61.5" customHeight="1">
      <c r="A172" s="33" t="s">
        <v>290</v>
      </c>
      <c r="B172" s="85"/>
      <c r="C172" s="85"/>
      <c r="D172" s="85"/>
      <c r="E172" s="38"/>
      <c r="F172" s="15">
        <f>G172+H172+I172</f>
        <v>9300</v>
      </c>
      <c r="G172" s="15">
        <f>G174</f>
        <v>0</v>
      </c>
      <c r="H172" s="15">
        <f>H174</f>
        <v>9300</v>
      </c>
      <c r="I172" s="15">
        <f>I174</f>
        <v>0</v>
      </c>
      <c r="J172" s="16"/>
      <c r="K172" s="16"/>
      <c r="L172" s="16">
        <f>M172+N172+O172</f>
        <v>0</v>
      </c>
      <c r="M172" s="16">
        <f>M174</f>
        <v>0</v>
      </c>
      <c r="N172" s="16">
        <f>N174</f>
        <v>0</v>
      </c>
      <c r="O172" s="16">
        <f>O174</f>
        <v>0</v>
      </c>
      <c r="P172" s="15">
        <f>L172/F172*100</f>
        <v>0</v>
      </c>
    </row>
    <row r="173" spans="1:16" ht="73.5" customHeight="1">
      <c r="A173" s="17" t="s">
        <v>151</v>
      </c>
      <c r="B173" s="85"/>
      <c r="C173" s="85"/>
      <c r="D173" s="85"/>
      <c r="E173" s="38"/>
      <c r="F173" s="15"/>
      <c r="G173" s="14"/>
      <c r="H173" s="16"/>
      <c r="I173" s="87"/>
      <c r="J173" s="16"/>
      <c r="K173" s="16"/>
      <c r="L173" s="16"/>
      <c r="M173" s="16"/>
      <c r="N173" s="16"/>
      <c r="O173" s="16"/>
      <c r="P173" s="15"/>
    </row>
    <row r="174" spans="1:16" ht="103.5" customHeight="1">
      <c r="A174" s="36" t="s">
        <v>291</v>
      </c>
      <c r="B174" s="37"/>
      <c r="C174" s="37"/>
      <c r="D174" s="23"/>
      <c r="E174" s="37">
        <v>2014</v>
      </c>
      <c r="F174" s="15">
        <f>G174+H174+I174</f>
        <v>9300</v>
      </c>
      <c r="G174" s="95">
        <f>'[1]Отчет.период'!N256</f>
        <v>0</v>
      </c>
      <c r="H174" s="95">
        <f>'[1]Отчет.период'!O256</f>
        <v>9300</v>
      </c>
      <c r="I174" s="95"/>
      <c r="J174" s="95">
        <f>'[1]Отчет.период'!Q256</f>
        <v>0</v>
      </c>
      <c r="K174" s="16">
        <f>J174/F174*100</f>
        <v>0</v>
      </c>
      <c r="L174" s="16">
        <f>M174+N174+O174</f>
        <v>0</v>
      </c>
      <c r="M174" s="16"/>
      <c r="N174" s="95">
        <f>'[1]Отчет.период'!R256</f>
        <v>0</v>
      </c>
      <c r="O174" s="95"/>
      <c r="P174" s="15">
        <f>L174/F174*100</f>
        <v>0</v>
      </c>
    </row>
    <row r="175" spans="1:16" ht="65.25" customHeight="1">
      <c r="A175" s="33" t="s">
        <v>292</v>
      </c>
      <c r="B175" s="23"/>
      <c r="C175" s="23"/>
      <c r="D175" s="23"/>
      <c r="E175" s="23"/>
      <c r="F175" s="15">
        <f>G175+H175+I175</f>
        <v>702546.8</v>
      </c>
      <c r="G175" s="34">
        <f>SUM(G178:G187)</f>
        <v>252375.59999999998</v>
      </c>
      <c r="H175" s="34">
        <f>SUM(H178:H187)</f>
        <v>450171.2</v>
      </c>
      <c r="I175" s="34">
        <f>SUM(I178:I187)</f>
        <v>0</v>
      </c>
      <c r="J175" s="34">
        <f>SUM(J177:J178)</f>
        <v>153309.5</v>
      </c>
      <c r="K175" s="34">
        <f>J175/F175*100</f>
        <v>21.82196260804262</v>
      </c>
      <c r="L175" s="16">
        <f>M175+N175+O175</f>
        <v>324071.7</v>
      </c>
      <c r="M175" s="34">
        <f>SUM(M178:M187)</f>
        <v>135174.6</v>
      </c>
      <c r="N175" s="34">
        <f>SUM(N178:N187)</f>
        <v>188897.1</v>
      </c>
      <c r="O175" s="34">
        <f>SUM(O178:O187)</f>
        <v>0</v>
      </c>
      <c r="P175" s="54">
        <f>L175/F175*100</f>
        <v>46.128129827080556</v>
      </c>
    </row>
    <row r="176" spans="1:16" ht="76.5" customHeight="1">
      <c r="A176" s="17" t="s">
        <v>151</v>
      </c>
      <c r="B176" s="23"/>
      <c r="C176" s="23"/>
      <c r="D176" s="23"/>
      <c r="E176" s="23"/>
      <c r="F176" s="35"/>
      <c r="G176" s="35"/>
      <c r="H176" s="16"/>
      <c r="I176" s="16"/>
      <c r="J176" s="16"/>
      <c r="K176" s="34"/>
      <c r="L176" s="16"/>
      <c r="M176" s="16"/>
      <c r="N176" s="16"/>
      <c r="O176" s="16"/>
      <c r="P176" s="16"/>
    </row>
    <row r="177" spans="1:16" ht="85.5" customHeight="1">
      <c r="A177" s="97" t="s">
        <v>293</v>
      </c>
      <c r="B177" s="23"/>
      <c r="C177" s="23"/>
      <c r="D177" s="23"/>
      <c r="E177" s="23"/>
      <c r="F177" s="25"/>
      <c r="G177" s="25"/>
      <c r="H177" s="16"/>
      <c r="I177" s="16"/>
      <c r="J177" s="16"/>
      <c r="K177" s="34"/>
      <c r="L177" s="16"/>
      <c r="M177" s="16"/>
      <c r="N177" s="16"/>
      <c r="O177" s="16"/>
      <c r="P177" s="16"/>
    </row>
    <row r="178" spans="1:16" ht="156" customHeight="1">
      <c r="A178" s="36" t="s">
        <v>294</v>
      </c>
      <c r="B178" s="37" t="s">
        <v>295</v>
      </c>
      <c r="C178" s="37" t="s">
        <v>296</v>
      </c>
      <c r="D178" s="37" t="s">
        <v>297</v>
      </c>
      <c r="E178" s="37" t="s">
        <v>298</v>
      </c>
      <c r="F178" s="15">
        <f>G178+H178+I178</f>
        <v>280000</v>
      </c>
      <c r="G178" s="14"/>
      <c r="H178" s="16">
        <f>'[1]Отчет.период'!O216</f>
        <v>280000</v>
      </c>
      <c r="I178" s="16"/>
      <c r="J178" s="16">
        <f>'[1]Отчет.период'!Q216</f>
        <v>153309.5</v>
      </c>
      <c r="K178" s="34">
        <f aca="true" t="shared" si="23" ref="K178:K187">J178/F178*100</f>
        <v>54.753392857142856</v>
      </c>
      <c r="L178" s="16">
        <f>M178+N178+O178</f>
        <v>153309.5</v>
      </c>
      <c r="M178" s="16"/>
      <c r="N178" s="16">
        <f>'[1]Отчет.период'!R216</f>
        <v>153309.5</v>
      </c>
      <c r="O178" s="16"/>
      <c r="P178" s="54">
        <f>L178/F178*100</f>
        <v>54.753392857142856</v>
      </c>
    </row>
    <row r="179" spans="1:16" ht="176.25" customHeight="1">
      <c r="A179" s="83" t="s">
        <v>299</v>
      </c>
      <c r="B179" s="83" t="s">
        <v>300</v>
      </c>
      <c r="C179" s="83" t="s">
        <v>301</v>
      </c>
      <c r="D179" s="83" t="s">
        <v>302</v>
      </c>
      <c r="E179" s="83" t="s">
        <v>303</v>
      </c>
      <c r="F179" s="15">
        <f>G179+H179+I179</f>
        <v>118862.2</v>
      </c>
      <c r="G179" s="14">
        <v>82720.2</v>
      </c>
      <c r="H179" s="16">
        <f>'[1]Отчет.период'!O217</f>
        <v>36142</v>
      </c>
      <c r="I179" s="16"/>
      <c r="J179" s="16">
        <f>'[1]Отчет.период'!Q217</f>
        <v>81797.8</v>
      </c>
      <c r="K179" s="34">
        <f t="shared" si="23"/>
        <v>68.81733637775508</v>
      </c>
      <c r="L179" s="16">
        <f aca="true" t="shared" si="24" ref="L179:L187">M179+N179+O179</f>
        <v>81797.8</v>
      </c>
      <c r="M179" s="16">
        <v>75658.2</v>
      </c>
      <c r="N179" s="16">
        <f>'[1]Отчет.период'!R217</f>
        <v>6139.6</v>
      </c>
      <c r="O179" s="16"/>
      <c r="P179" s="54">
        <f aca="true" t="shared" si="25" ref="P179:P187">L179/F179*100</f>
        <v>68.81733637775508</v>
      </c>
    </row>
    <row r="180" spans="1:16" ht="165.75" customHeight="1">
      <c r="A180" s="83" t="s">
        <v>304</v>
      </c>
      <c r="B180" s="68" t="s">
        <v>305</v>
      </c>
      <c r="C180" s="83" t="s">
        <v>306</v>
      </c>
      <c r="D180" s="83" t="s">
        <v>307</v>
      </c>
      <c r="E180" s="83" t="s">
        <v>303</v>
      </c>
      <c r="F180" s="15">
        <f aca="true" t="shared" si="26" ref="F180:F187">G180+H180+I180</f>
        <v>89920.5</v>
      </c>
      <c r="G180" s="14">
        <v>60190.8</v>
      </c>
      <c r="H180" s="16">
        <f>'[1]Отчет.период'!O218</f>
        <v>29729.7</v>
      </c>
      <c r="I180" s="16"/>
      <c r="J180" s="16">
        <f>'[1]Отчет.период'!Q218</f>
        <v>57598.9</v>
      </c>
      <c r="K180" s="34">
        <f t="shared" si="23"/>
        <v>64.05536001245545</v>
      </c>
      <c r="L180" s="16">
        <f t="shared" si="24"/>
        <v>57598.8</v>
      </c>
      <c r="M180" s="16">
        <v>28150.8</v>
      </c>
      <c r="N180" s="16">
        <f>'[1]Отчет.период'!R218</f>
        <v>29448</v>
      </c>
      <c r="O180" s="16"/>
      <c r="P180" s="54">
        <f t="shared" si="25"/>
        <v>64.05524880310942</v>
      </c>
    </row>
    <row r="181" spans="1:16" ht="213.75" customHeight="1">
      <c r="A181" s="83" t="s">
        <v>308</v>
      </c>
      <c r="B181" s="68" t="s">
        <v>309</v>
      </c>
      <c r="C181" s="68" t="s">
        <v>310</v>
      </c>
      <c r="D181" s="68" t="s">
        <v>311</v>
      </c>
      <c r="E181" s="37" t="s">
        <v>312</v>
      </c>
      <c r="F181" s="15">
        <f t="shared" si="26"/>
        <v>55586.9</v>
      </c>
      <c r="G181" s="14">
        <v>52559.4</v>
      </c>
      <c r="H181" s="16">
        <f>'[1]Отчет.период'!O219</f>
        <v>3027.5</v>
      </c>
      <c r="I181" s="16"/>
      <c r="J181" s="16">
        <f>'[1]Отчет.период'!Q219</f>
        <v>0</v>
      </c>
      <c r="K181" s="34">
        <f t="shared" si="23"/>
        <v>0</v>
      </c>
      <c r="L181" s="16">
        <f t="shared" si="24"/>
        <v>0</v>
      </c>
      <c r="M181" s="16"/>
      <c r="N181" s="16">
        <f>'[1]Отчет.период'!R219</f>
        <v>0</v>
      </c>
      <c r="O181" s="16"/>
      <c r="P181" s="54">
        <f t="shared" si="25"/>
        <v>0</v>
      </c>
    </row>
    <row r="182" spans="1:16" ht="186.75" customHeight="1">
      <c r="A182" s="83" t="s">
        <v>313</v>
      </c>
      <c r="B182" s="77" t="s">
        <v>314</v>
      </c>
      <c r="C182" s="68" t="s">
        <v>315</v>
      </c>
      <c r="D182" s="68" t="s">
        <v>316</v>
      </c>
      <c r="E182" s="37" t="s">
        <v>317</v>
      </c>
      <c r="F182" s="15">
        <f t="shared" si="26"/>
        <v>77688.2</v>
      </c>
      <c r="G182" s="14">
        <v>56905.2</v>
      </c>
      <c r="H182" s="16">
        <f>'[1]Отчет.период'!O220</f>
        <v>20783</v>
      </c>
      <c r="I182" s="16"/>
      <c r="J182" s="16">
        <f>'[1]Отчет.период'!Q220</f>
        <v>31365.6</v>
      </c>
      <c r="K182" s="34">
        <f t="shared" si="23"/>
        <v>40.37369896586612</v>
      </c>
      <c r="L182" s="16">
        <f t="shared" si="24"/>
        <v>31365.6</v>
      </c>
      <c r="M182" s="16">
        <v>31365.6</v>
      </c>
      <c r="N182" s="16">
        <f>'[1]Отчет.период'!R220</f>
        <v>0</v>
      </c>
      <c r="O182" s="16"/>
      <c r="P182" s="54">
        <f t="shared" si="25"/>
        <v>40.37369896586612</v>
      </c>
    </row>
    <row r="183" spans="1:16" ht="118.5" customHeight="1">
      <c r="A183" s="36" t="s">
        <v>318</v>
      </c>
      <c r="B183" s="82" t="s">
        <v>319</v>
      </c>
      <c r="C183" s="98"/>
      <c r="D183" s="99"/>
      <c r="E183" s="68" t="s">
        <v>303</v>
      </c>
      <c r="F183" s="15">
        <f t="shared" si="26"/>
        <v>30000</v>
      </c>
      <c r="G183" s="14"/>
      <c r="H183" s="16">
        <f>'[1]Отчет.период'!O221</f>
        <v>30000</v>
      </c>
      <c r="I183" s="16"/>
      <c r="J183" s="16">
        <f>'[1]Отчет.период'!Q221</f>
        <v>0</v>
      </c>
      <c r="K183" s="34">
        <f t="shared" si="23"/>
        <v>0</v>
      </c>
      <c r="L183" s="16">
        <f t="shared" si="24"/>
        <v>0</v>
      </c>
      <c r="M183" s="16"/>
      <c r="N183" s="16">
        <f>'[1]Отчет.период'!R221</f>
        <v>0</v>
      </c>
      <c r="O183" s="16"/>
      <c r="P183" s="54">
        <f t="shared" si="25"/>
        <v>0</v>
      </c>
    </row>
    <row r="184" spans="1:16" ht="117" customHeight="1">
      <c r="A184" s="83" t="s">
        <v>320</v>
      </c>
      <c r="B184" s="57" t="s">
        <v>113</v>
      </c>
      <c r="C184" s="68"/>
      <c r="D184" s="68"/>
      <c r="E184" s="37">
        <v>2014</v>
      </c>
      <c r="F184" s="15">
        <f t="shared" si="26"/>
        <v>39734</v>
      </c>
      <c r="G184" s="14"/>
      <c r="H184" s="16">
        <f>'[1]Отчет.период'!O222</f>
        <v>39734</v>
      </c>
      <c r="I184" s="16"/>
      <c r="J184" s="16">
        <f>'[1]Отчет.период'!Q222</f>
        <v>0</v>
      </c>
      <c r="K184" s="34">
        <f t="shared" si="23"/>
        <v>0</v>
      </c>
      <c r="L184" s="16">
        <f t="shared" si="24"/>
        <v>0</v>
      </c>
      <c r="M184" s="16"/>
      <c r="N184" s="16">
        <f>'[1]Отчет.период'!R222</f>
        <v>0</v>
      </c>
      <c r="O184" s="16"/>
      <c r="P184" s="54">
        <f t="shared" si="25"/>
        <v>0</v>
      </c>
    </row>
    <row r="185" spans="1:16" ht="119.25" customHeight="1">
      <c r="A185" s="83" t="s">
        <v>321</v>
      </c>
      <c r="B185" s="57" t="s">
        <v>113</v>
      </c>
      <c r="C185" s="68"/>
      <c r="D185" s="68"/>
      <c r="E185" s="37">
        <v>2014</v>
      </c>
      <c r="F185" s="15">
        <f t="shared" si="26"/>
        <v>9850</v>
      </c>
      <c r="G185" s="14"/>
      <c r="H185" s="16">
        <f>'[1]Отчет.период'!O223</f>
        <v>9850</v>
      </c>
      <c r="I185" s="16"/>
      <c r="J185" s="16">
        <f>'[1]Отчет.период'!Q223</f>
        <v>0</v>
      </c>
      <c r="K185" s="34">
        <f t="shared" si="23"/>
        <v>0</v>
      </c>
      <c r="L185" s="16">
        <f t="shared" si="24"/>
        <v>0</v>
      </c>
      <c r="M185" s="16"/>
      <c r="N185" s="16">
        <f>'[1]Отчет.период'!R223</f>
        <v>0</v>
      </c>
      <c r="O185" s="16"/>
      <c r="P185" s="54">
        <f t="shared" si="25"/>
        <v>0</v>
      </c>
    </row>
    <row r="186" spans="1:16" ht="33" customHeight="1">
      <c r="A186" s="24" t="s">
        <v>42</v>
      </c>
      <c r="B186" s="68"/>
      <c r="C186" s="68"/>
      <c r="D186" s="68"/>
      <c r="E186" s="37"/>
      <c r="F186" s="15"/>
      <c r="G186" s="14"/>
      <c r="H186" s="16"/>
      <c r="I186" s="16"/>
      <c r="J186" s="16"/>
      <c r="K186" s="34"/>
      <c r="L186" s="16"/>
      <c r="M186" s="16"/>
      <c r="N186" s="16"/>
      <c r="O186" s="16"/>
      <c r="P186" s="54"/>
    </row>
    <row r="187" spans="1:16" ht="132" customHeight="1">
      <c r="A187" s="83" t="s">
        <v>322</v>
      </c>
      <c r="B187" s="37"/>
      <c r="C187" s="82" t="s">
        <v>323</v>
      </c>
      <c r="D187" s="37"/>
      <c r="E187" s="37">
        <v>2014</v>
      </c>
      <c r="F187" s="15">
        <f t="shared" si="26"/>
        <v>905</v>
      </c>
      <c r="G187" s="14"/>
      <c r="H187" s="16">
        <f>'[1]Отчет.период'!O224</f>
        <v>905</v>
      </c>
      <c r="I187" s="16"/>
      <c r="J187" s="16">
        <f>'[1]Отчет.период'!Q224</f>
        <v>0</v>
      </c>
      <c r="K187" s="34">
        <f t="shared" si="23"/>
        <v>0</v>
      </c>
      <c r="L187" s="16">
        <f t="shared" si="24"/>
        <v>0</v>
      </c>
      <c r="M187" s="16"/>
      <c r="N187" s="16">
        <f>'[1]Отчет.период'!R224</f>
        <v>0</v>
      </c>
      <c r="O187" s="16"/>
      <c r="P187" s="54">
        <f t="shared" si="25"/>
        <v>0</v>
      </c>
    </row>
    <row r="188" spans="1:16" ht="156" customHeight="1">
      <c r="A188" s="66" t="s">
        <v>324</v>
      </c>
      <c r="B188" s="23"/>
      <c r="C188" s="23"/>
      <c r="D188" s="23"/>
      <c r="E188" s="23"/>
      <c r="F188" s="34">
        <f>G188+H188+I188</f>
        <v>19890</v>
      </c>
      <c r="G188" s="34">
        <f>SUM(G189:G189)</f>
        <v>10000</v>
      </c>
      <c r="H188" s="34">
        <f>SUM(H189:H189)</f>
        <v>9640</v>
      </c>
      <c r="I188" s="34">
        <f>SUM(I189:I189)</f>
        <v>250</v>
      </c>
      <c r="J188" s="34">
        <f>SUM(J192:J192)</f>
        <v>0</v>
      </c>
      <c r="K188" s="34">
        <f>J188/F188*100</f>
        <v>0</v>
      </c>
      <c r="L188" s="34">
        <f>M188+N188+O188</f>
        <v>4220.1</v>
      </c>
      <c r="M188" s="34">
        <f>SUM(M189:M189)</f>
        <v>4220.1</v>
      </c>
      <c r="N188" s="34">
        <f>SUM(N189:N189)</f>
        <v>0</v>
      </c>
      <c r="O188" s="34">
        <f>SUM(O189:O189)</f>
        <v>0</v>
      </c>
      <c r="P188" s="54">
        <f>L188/F188*100</f>
        <v>21.217194570135746</v>
      </c>
    </row>
    <row r="189" spans="1:16" ht="65.25" customHeight="1">
      <c r="A189" s="67" t="s">
        <v>325</v>
      </c>
      <c r="B189" s="23"/>
      <c r="C189" s="23"/>
      <c r="D189" s="23"/>
      <c r="E189" s="23"/>
      <c r="F189" s="34">
        <f>G189+H189+I189</f>
        <v>19890</v>
      </c>
      <c r="G189" s="34">
        <f>G192+G194</f>
        <v>10000</v>
      </c>
      <c r="H189" s="34">
        <f>H192+H194</f>
        <v>9640</v>
      </c>
      <c r="I189" s="34">
        <f>I192+I194</f>
        <v>250</v>
      </c>
      <c r="J189" s="34">
        <f>J192</f>
        <v>0</v>
      </c>
      <c r="K189" s="34">
        <f>J189/F189*100</f>
        <v>0</v>
      </c>
      <c r="L189" s="34">
        <f>M189+N189+O189</f>
        <v>4220.1</v>
      </c>
      <c r="M189" s="34">
        <f>M192+M194</f>
        <v>4220.1</v>
      </c>
      <c r="N189" s="34">
        <f>N192+N194</f>
        <v>0</v>
      </c>
      <c r="O189" s="34">
        <f>O192+O194</f>
        <v>0</v>
      </c>
      <c r="P189" s="54">
        <f>L189/F189*100</f>
        <v>21.217194570135746</v>
      </c>
    </row>
    <row r="190" spans="1:16" ht="80.25" customHeight="1">
      <c r="A190" s="17" t="s">
        <v>151</v>
      </c>
      <c r="B190" s="23"/>
      <c r="C190" s="23"/>
      <c r="D190" s="23"/>
      <c r="E190" s="23"/>
      <c r="F190" s="35"/>
      <c r="G190" s="35"/>
      <c r="H190" s="34"/>
      <c r="I190" s="34"/>
      <c r="J190" s="34"/>
      <c r="K190" s="34"/>
      <c r="L190" s="16"/>
      <c r="M190" s="34"/>
      <c r="N190" s="34"/>
      <c r="O190" s="34"/>
      <c r="P190" s="34"/>
    </row>
    <row r="191" spans="1:16" ht="33.75" customHeight="1">
      <c r="A191" s="24" t="s">
        <v>326</v>
      </c>
      <c r="B191" s="37"/>
      <c r="C191" s="37"/>
      <c r="D191" s="37"/>
      <c r="E191" s="37"/>
      <c r="F191" s="25"/>
      <c r="G191" s="25"/>
      <c r="H191" s="16"/>
      <c r="I191" s="16"/>
      <c r="J191" s="16"/>
      <c r="K191" s="16"/>
      <c r="M191" s="16"/>
      <c r="N191" s="16"/>
      <c r="O191" s="16"/>
      <c r="P191" s="16"/>
    </row>
    <row r="192" spans="1:16" ht="57.75" customHeight="1">
      <c r="A192" s="36" t="s">
        <v>327</v>
      </c>
      <c r="B192" s="39"/>
      <c r="C192" s="100" t="s">
        <v>328</v>
      </c>
      <c r="D192" s="101"/>
      <c r="E192" s="39">
        <v>2014</v>
      </c>
      <c r="F192" s="19">
        <f>G192+H192+I192</f>
        <v>9010</v>
      </c>
      <c r="G192" s="102">
        <v>4460</v>
      </c>
      <c r="H192" s="87">
        <f>'[1]Отчет.период'!O226</f>
        <v>4300</v>
      </c>
      <c r="I192" s="87">
        <v>250</v>
      </c>
      <c r="J192" s="87">
        <f>'[1]Отчет.период'!Q226</f>
        <v>0</v>
      </c>
      <c r="K192" s="87">
        <f>J192/F192*100</f>
        <v>0</v>
      </c>
      <c r="L192" s="87">
        <f>M192+N192+O192</f>
        <v>0</v>
      </c>
      <c r="M192" s="87"/>
      <c r="N192" s="87">
        <f>'[1]Отчет.период'!R226</f>
        <v>0</v>
      </c>
      <c r="O192" s="87"/>
      <c r="P192" s="19">
        <f>L192/F192*100</f>
        <v>0</v>
      </c>
    </row>
    <row r="193" spans="1:16" ht="35.25" customHeight="1">
      <c r="A193" s="97" t="s">
        <v>70</v>
      </c>
      <c r="B193" s="101"/>
      <c r="C193" s="103"/>
      <c r="D193" s="101"/>
      <c r="E193" s="39"/>
      <c r="F193" s="19"/>
      <c r="G193" s="102"/>
      <c r="H193" s="87"/>
      <c r="I193" s="87"/>
      <c r="J193" s="87"/>
      <c r="K193" s="87"/>
      <c r="L193" s="87"/>
      <c r="M193" s="87"/>
      <c r="N193" s="87"/>
      <c r="O193" s="87"/>
      <c r="P193" s="19"/>
    </row>
    <row r="194" spans="1:16" ht="69" customHeight="1">
      <c r="A194" s="36" t="s">
        <v>329</v>
      </c>
      <c r="B194" s="101"/>
      <c r="C194" s="100" t="s">
        <v>330</v>
      </c>
      <c r="D194" s="101"/>
      <c r="E194" s="39"/>
      <c r="F194" s="19">
        <f aca="true" t="shared" si="27" ref="F194:F202">G194+H194+I194</f>
        <v>10880</v>
      </c>
      <c r="G194" s="19">
        <v>5540</v>
      </c>
      <c r="H194" s="87">
        <f>'[1]Отчет.период'!O225</f>
        <v>5340</v>
      </c>
      <c r="I194" s="87"/>
      <c r="J194" s="87">
        <v>4220.1</v>
      </c>
      <c r="K194" s="87">
        <f aca="true" t="shared" si="28" ref="K194:K202">J194/F194*100</f>
        <v>38.78768382352942</v>
      </c>
      <c r="L194" s="87">
        <f aca="true" t="shared" si="29" ref="L194:L202">M194+N194+O194</f>
        <v>4220.1</v>
      </c>
      <c r="M194" s="87">
        <v>4220.1</v>
      </c>
      <c r="N194" s="87">
        <f>'[1]Отчет.период'!R225</f>
        <v>0</v>
      </c>
      <c r="O194" s="87"/>
      <c r="P194" s="19">
        <f aca="true" t="shared" si="30" ref="P194:P202">L194/F194*100</f>
        <v>38.78768382352942</v>
      </c>
    </row>
    <row r="195" spans="1:16" ht="128.25" customHeight="1">
      <c r="A195" s="66" t="s">
        <v>331</v>
      </c>
      <c r="B195" s="85"/>
      <c r="C195" s="52"/>
      <c r="D195" s="85"/>
      <c r="E195" s="38"/>
      <c r="F195" s="15">
        <f t="shared" si="27"/>
        <v>174727.09999999998</v>
      </c>
      <c r="G195" s="15">
        <f>G196+G201</f>
        <v>141456.8</v>
      </c>
      <c r="H195" s="15">
        <f>H196+H201</f>
        <v>33270.3</v>
      </c>
      <c r="I195" s="15">
        <f>I196+I201</f>
        <v>0</v>
      </c>
      <c r="J195" s="16"/>
      <c r="K195" s="16">
        <f t="shared" si="28"/>
        <v>0</v>
      </c>
      <c r="L195" s="16">
        <f t="shared" si="29"/>
        <v>38508.4</v>
      </c>
      <c r="M195" s="15">
        <f>M196+M201</f>
        <v>26217</v>
      </c>
      <c r="N195" s="15">
        <f>N196+N201</f>
        <v>12291.4</v>
      </c>
      <c r="O195" s="15">
        <f>O196+O201</f>
        <v>0</v>
      </c>
      <c r="P195" s="15">
        <f t="shared" si="30"/>
        <v>22.03916850906357</v>
      </c>
    </row>
    <row r="196" spans="1:16" ht="54" customHeight="1">
      <c r="A196" s="67" t="s">
        <v>332</v>
      </c>
      <c r="B196" s="85"/>
      <c r="C196" s="52"/>
      <c r="D196" s="85"/>
      <c r="E196" s="38"/>
      <c r="F196" s="15">
        <f t="shared" si="27"/>
        <v>9635</v>
      </c>
      <c r="G196" s="34">
        <f>SUM(G198:G200)</f>
        <v>0</v>
      </c>
      <c r="H196" s="34">
        <f>SUM(H198:H200)</f>
        <v>9635</v>
      </c>
      <c r="I196" s="34">
        <f>SUM(I198:I200)</f>
        <v>0</v>
      </c>
      <c r="J196" s="16"/>
      <c r="K196" s="16">
        <f t="shared" si="28"/>
        <v>0</v>
      </c>
      <c r="L196" s="16">
        <f t="shared" si="29"/>
        <v>0</v>
      </c>
      <c r="M196" s="34">
        <f>SUM(M198:M200)</f>
        <v>0</v>
      </c>
      <c r="N196" s="34">
        <f>SUM(N198:N200)</f>
        <v>0</v>
      </c>
      <c r="O196" s="34">
        <f>SUM(O198:O200)</f>
        <v>0</v>
      </c>
      <c r="P196" s="15">
        <f t="shared" si="30"/>
        <v>0</v>
      </c>
    </row>
    <row r="197" spans="1:16" ht="54" customHeight="1">
      <c r="A197" s="17" t="s">
        <v>333</v>
      </c>
      <c r="B197" s="85"/>
      <c r="C197" s="52"/>
      <c r="D197" s="85"/>
      <c r="E197" s="38"/>
      <c r="F197" s="15"/>
      <c r="G197" s="34"/>
      <c r="H197" s="34"/>
      <c r="I197" s="34"/>
      <c r="J197" s="16"/>
      <c r="K197" s="16"/>
      <c r="L197" s="16"/>
      <c r="M197" s="34"/>
      <c r="N197" s="34"/>
      <c r="O197" s="34"/>
      <c r="P197" s="15"/>
    </row>
    <row r="198" spans="1:16" ht="33.75" customHeight="1">
      <c r="A198" s="24" t="s">
        <v>99</v>
      </c>
      <c r="B198" s="85"/>
      <c r="C198" s="52"/>
      <c r="D198" s="85"/>
      <c r="E198" s="38"/>
      <c r="F198" s="15"/>
      <c r="G198" s="14"/>
      <c r="H198" s="16"/>
      <c r="I198" s="16"/>
      <c r="J198" s="16"/>
      <c r="K198" s="16"/>
      <c r="L198" s="16">
        <f t="shared" si="29"/>
        <v>0</v>
      </c>
      <c r="M198" s="16"/>
      <c r="N198" s="16"/>
      <c r="O198" s="16"/>
      <c r="P198" s="15"/>
    </row>
    <row r="199" spans="1:16" ht="164.25" customHeight="1">
      <c r="A199" s="83" t="s">
        <v>334</v>
      </c>
      <c r="B199" s="77" t="s">
        <v>335</v>
      </c>
      <c r="C199" s="77" t="s">
        <v>336</v>
      </c>
      <c r="D199" s="77" t="s">
        <v>337</v>
      </c>
      <c r="E199" s="38" t="s">
        <v>312</v>
      </c>
      <c r="F199" s="15">
        <f t="shared" si="27"/>
        <v>6339.1</v>
      </c>
      <c r="G199" s="14"/>
      <c r="H199" s="16">
        <f>'[1]Отчет.период'!O227</f>
        <v>6339.1</v>
      </c>
      <c r="I199" s="16"/>
      <c r="J199" s="16">
        <f>'[1]Отчет.период'!Q227</f>
        <v>0</v>
      </c>
      <c r="K199" s="16">
        <f t="shared" si="28"/>
        <v>0</v>
      </c>
      <c r="L199" s="16">
        <f t="shared" si="29"/>
        <v>0</v>
      </c>
      <c r="M199" s="16"/>
      <c r="N199" s="16">
        <f>'[1]Отчет.период'!R227</f>
        <v>0</v>
      </c>
      <c r="O199" s="16"/>
      <c r="P199" s="15">
        <f t="shared" si="30"/>
        <v>0</v>
      </c>
    </row>
    <row r="200" spans="1:16" ht="197.25" customHeight="1">
      <c r="A200" s="36" t="s">
        <v>338</v>
      </c>
      <c r="B200" s="77" t="s">
        <v>335</v>
      </c>
      <c r="C200" s="77" t="s">
        <v>335</v>
      </c>
      <c r="D200" s="38" t="s">
        <v>339</v>
      </c>
      <c r="E200" s="38"/>
      <c r="F200" s="15">
        <f t="shared" si="27"/>
        <v>3295.9</v>
      </c>
      <c r="G200" s="14"/>
      <c r="H200" s="16">
        <f>'[1]Отчет.период'!O228</f>
        <v>3295.9</v>
      </c>
      <c r="I200" s="16"/>
      <c r="J200" s="16">
        <f>'[1]Отчет.период'!Q228</f>
        <v>0</v>
      </c>
      <c r="K200" s="16">
        <f t="shared" si="28"/>
        <v>0</v>
      </c>
      <c r="L200" s="16">
        <f t="shared" si="29"/>
        <v>0</v>
      </c>
      <c r="M200" s="16"/>
      <c r="N200" s="16">
        <f>'[1]Отчет.период'!R228</f>
        <v>0</v>
      </c>
      <c r="O200" s="16"/>
      <c r="P200" s="15">
        <f t="shared" si="30"/>
        <v>0</v>
      </c>
    </row>
    <row r="201" spans="1:16" ht="50.25" customHeight="1">
      <c r="A201" s="67" t="s">
        <v>340</v>
      </c>
      <c r="B201" s="85"/>
      <c r="C201" s="52"/>
      <c r="D201" s="85"/>
      <c r="E201" s="38"/>
      <c r="F201" s="15">
        <f t="shared" si="27"/>
        <v>165092.09999999998</v>
      </c>
      <c r="G201" s="14">
        <f>G202</f>
        <v>141456.8</v>
      </c>
      <c r="H201" s="14">
        <f>H202</f>
        <v>23635.3</v>
      </c>
      <c r="I201" s="14">
        <f>I202</f>
        <v>0</v>
      </c>
      <c r="J201" s="16"/>
      <c r="K201" s="16">
        <f t="shared" si="28"/>
        <v>0</v>
      </c>
      <c r="L201" s="16">
        <f t="shared" si="29"/>
        <v>38508.4</v>
      </c>
      <c r="M201" s="16">
        <f>M202</f>
        <v>26217</v>
      </c>
      <c r="N201" s="16">
        <f>N202</f>
        <v>12291.4</v>
      </c>
      <c r="O201" s="16">
        <f>O202</f>
        <v>0</v>
      </c>
      <c r="P201" s="15">
        <f t="shared" si="30"/>
        <v>23.325404425772042</v>
      </c>
    </row>
    <row r="202" spans="1:16" ht="198.75" customHeight="1">
      <c r="A202" s="36" t="s">
        <v>341</v>
      </c>
      <c r="B202" s="77" t="s">
        <v>335</v>
      </c>
      <c r="C202" s="77" t="s">
        <v>342</v>
      </c>
      <c r="D202" s="77" t="s">
        <v>343</v>
      </c>
      <c r="E202" s="77" t="s">
        <v>303</v>
      </c>
      <c r="F202" s="15">
        <f t="shared" si="27"/>
        <v>165092.09999999998</v>
      </c>
      <c r="G202" s="14">
        <v>141456.8</v>
      </c>
      <c r="H202" s="16">
        <f>'[1]Отчет.период'!O229</f>
        <v>23635.3</v>
      </c>
      <c r="I202" s="16">
        <v>0</v>
      </c>
      <c r="J202" s="16">
        <f>'[1]Отчет.период'!Q229</f>
        <v>34986.3</v>
      </c>
      <c r="K202" s="16">
        <f t="shared" si="28"/>
        <v>21.191989198756335</v>
      </c>
      <c r="L202" s="16">
        <f t="shared" si="29"/>
        <v>38508.4</v>
      </c>
      <c r="M202" s="16">
        <v>26217</v>
      </c>
      <c r="N202" s="16">
        <f>'[1]Отчет.период'!R229</f>
        <v>12291.4</v>
      </c>
      <c r="O202" s="16">
        <v>0</v>
      </c>
      <c r="P202" s="15">
        <f t="shared" si="30"/>
        <v>23.325404425772042</v>
      </c>
    </row>
    <row r="203" spans="1:16" ht="21" customHeight="1">
      <c r="A203" s="53" t="s">
        <v>344</v>
      </c>
      <c r="B203" s="23"/>
      <c r="C203" s="23"/>
      <c r="D203" s="23"/>
      <c r="E203" s="23"/>
      <c r="F203" s="15">
        <f>G203+H203+I203</f>
        <v>104207.4</v>
      </c>
      <c r="G203" s="9">
        <f>G206+G211+G220</f>
        <v>42011</v>
      </c>
      <c r="H203" s="9">
        <f>H206+H211+H220</f>
        <v>62196.4</v>
      </c>
      <c r="I203" s="9">
        <f>I206+I211+I220</f>
        <v>0</v>
      </c>
      <c r="J203" s="9">
        <f>J211+J220</f>
        <v>65884.6</v>
      </c>
      <c r="K203" s="9">
        <f>J203/F203*100</f>
        <v>63.2244926943768</v>
      </c>
      <c r="L203" s="9">
        <f>M203+N203+O203</f>
        <v>63890.1</v>
      </c>
      <c r="M203" s="9">
        <f>M205</f>
        <v>31626.1</v>
      </c>
      <c r="N203" s="9">
        <f>N205</f>
        <v>32264</v>
      </c>
      <c r="O203" s="9">
        <f>O205</f>
        <v>0</v>
      </c>
      <c r="P203" s="11">
        <f>L203/F203*100</f>
        <v>61.31052113381583</v>
      </c>
    </row>
    <row r="204" spans="1:16" ht="15">
      <c r="A204" s="12" t="s">
        <v>19</v>
      </c>
      <c r="B204" s="23"/>
      <c r="C204" s="23"/>
      <c r="D204" s="23"/>
      <c r="E204" s="23"/>
      <c r="F204" s="14"/>
      <c r="G204" s="14"/>
      <c r="H204" s="16"/>
      <c r="I204" s="16"/>
      <c r="J204" s="16"/>
      <c r="K204" s="16"/>
      <c r="M204" s="16"/>
      <c r="N204" s="16"/>
      <c r="O204" s="16"/>
      <c r="P204" s="16"/>
    </row>
    <row r="205" spans="1:16" ht="21.75" customHeight="1">
      <c r="A205" s="29" t="s">
        <v>29</v>
      </c>
      <c r="B205" s="23"/>
      <c r="C205" s="23"/>
      <c r="D205" s="23"/>
      <c r="E205" s="23"/>
      <c r="F205" s="15">
        <f>G205+H205+I205</f>
        <v>104207.4</v>
      </c>
      <c r="G205" s="16">
        <f>G206+G211+G220</f>
        <v>42011</v>
      </c>
      <c r="H205" s="16">
        <f>H206+H211+H220</f>
        <v>62196.4</v>
      </c>
      <c r="I205" s="16">
        <f>I206+I211+I220</f>
        <v>0</v>
      </c>
      <c r="J205" s="16">
        <f>J211</f>
        <v>65884.6</v>
      </c>
      <c r="K205" s="16">
        <f>J205/F205*100</f>
        <v>63.2244926943768</v>
      </c>
      <c r="L205" s="16">
        <f>M205+N205+O205</f>
        <v>63890.1</v>
      </c>
      <c r="M205" s="16">
        <f>M206+M211+M220</f>
        <v>31626.1</v>
      </c>
      <c r="N205" s="16">
        <f>N206+N211+N220</f>
        <v>32264</v>
      </c>
      <c r="O205" s="16">
        <f>O206+O211+O220</f>
        <v>0</v>
      </c>
      <c r="P205" s="15">
        <f>L205/F205*100</f>
        <v>61.31052113381583</v>
      </c>
    </row>
    <row r="206" spans="1:16" ht="123.75" customHeight="1">
      <c r="A206" s="66" t="s">
        <v>116</v>
      </c>
      <c r="B206" s="23"/>
      <c r="C206" s="23"/>
      <c r="D206" s="23"/>
      <c r="E206" s="23"/>
      <c r="F206" s="15">
        <f>G206+H206+I206</f>
        <v>1582.6</v>
      </c>
      <c r="G206" s="15">
        <f>G207</f>
        <v>0</v>
      </c>
      <c r="H206" s="15">
        <f>H207</f>
        <v>1582.6</v>
      </c>
      <c r="I206" s="15">
        <f>I207</f>
        <v>0</v>
      </c>
      <c r="J206" s="30"/>
      <c r="K206" s="30"/>
      <c r="L206" s="9">
        <f>M206+N206+O206</f>
        <v>1000</v>
      </c>
      <c r="M206" s="15">
        <f>M207</f>
        <v>0</v>
      </c>
      <c r="N206" s="15">
        <f>N207</f>
        <v>1000</v>
      </c>
      <c r="O206" s="15">
        <f>O207</f>
        <v>0</v>
      </c>
      <c r="P206" s="31">
        <f>L206/F206*100</f>
        <v>63.187160369013014</v>
      </c>
    </row>
    <row r="207" spans="1:16" ht="81" customHeight="1">
      <c r="A207" s="67" t="s">
        <v>345</v>
      </c>
      <c r="B207" s="23"/>
      <c r="C207" s="23"/>
      <c r="D207" s="23"/>
      <c r="E207" s="23"/>
      <c r="F207" s="15">
        <f>G207+H207+I207</f>
        <v>1582.6</v>
      </c>
      <c r="G207" s="16">
        <f>SUM(G209:G210)</f>
        <v>0</v>
      </c>
      <c r="H207" s="16">
        <f>SUM(H209:H210)</f>
        <v>1582.6</v>
      </c>
      <c r="I207" s="16">
        <f>SUM(I209:I210)</f>
        <v>0</v>
      </c>
      <c r="J207" s="30"/>
      <c r="K207" s="30">
        <f>J207/F207*100</f>
        <v>0</v>
      </c>
      <c r="L207" s="9">
        <f>M207+N207+O207</f>
        <v>1000</v>
      </c>
      <c r="M207" s="16">
        <f>SUM(M209:M210)</f>
        <v>0</v>
      </c>
      <c r="N207" s="16">
        <f>SUM(N209:N210)</f>
        <v>1000</v>
      </c>
      <c r="O207" s="16">
        <f>SUM(O209:O210)</f>
        <v>0</v>
      </c>
      <c r="P207" s="31">
        <f>L207/F207*100</f>
        <v>63.187160369013014</v>
      </c>
    </row>
    <row r="208" spans="1:16" ht="74.25" customHeight="1">
      <c r="A208" s="17" t="s">
        <v>151</v>
      </c>
      <c r="B208" s="23"/>
      <c r="C208" s="23"/>
      <c r="D208" s="23"/>
      <c r="E208" s="23"/>
      <c r="F208" s="15"/>
      <c r="G208" s="30"/>
      <c r="H208" s="30"/>
      <c r="I208" s="30"/>
      <c r="J208" s="30"/>
      <c r="K208" s="30"/>
      <c r="L208" s="9"/>
      <c r="M208" s="30"/>
      <c r="N208" s="30"/>
      <c r="O208" s="30"/>
      <c r="P208" s="31"/>
    </row>
    <row r="209" spans="1:16" ht="96" customHeight="1">
      <c r="A209" s="12" t="s">
        <v>346</v>
      </c>
      <c r="B209" s="37"/>
      <c r="C209" s="37"/>
      <c r="D209" s="37"/>
      <c r="E209" s="37"/>
      <c r="F209" s="15">
        <f>G209+H209+I209</f>
        <v>582.6</v>
      </c>
      <c r="G209" s="14"/>
      <c r="H209" s="16">
        <f>'[1]Отчет.период'!O268</f>
        <v>582.6</v>
      </c>
      <c r="I209" s="16"/>
      <c r="J209" s="16">
        <f>'[1]Отчет.период'!Q268</f>
        <v>0</v>
      </c>
      <c r="K209" s="16">
        <f>J209/F209*100</f>
        <v>0</v>
      </c>
      <c r="L209" s="16">
        <f>M209+N209+O209</f>
        <v>0</v>
      </c>
      <c r="M209" s="16"/>
      <c r="N209" s="16">
        <f>'[1]Отчет.период'!R268</f>
        <v>0</v>
      </c>
      <c r="O209" s="16"/>
      <c r="P209" s="15">
        <f>L209/F209*100</f>
        <v>0</v>
      </c>
    </row>
    <row r="210" spans="1:16" ht="95.25" customHeight="1">
      <c r="A210" s="96" t="s">
        <v>347</v>
      </c>
      <c r="B210" s="23"/>
      <c r="C210" s="23"/>
      <c r="D210" s="23"/>
      <c r="E210" s="23"/>
      <c r="F210" s="15">
        <f>G210+H210+I210</f>
        <v>1000</v>
      </c>
      <c r="G210" s="14"/>
      <c r="H210" s="16">
        <f>'[1]Отчет.период'!O269</f>
        <v>1000</v>
      </c>
      <c r="I210" s="16"/>
      <c r="J210" s="16">
        <f>'[1]Отчет.период'!Q269</f>
        <v>1000</v>
      </c>
      <c r="K210" s="16">
        <f>J210/F210*100</f>
        <v>100</v>
      </c>
      <c r="L210" s="16">
        <f>M210+N210+O210</f>
        <v>1000</v>
      </c>
      <c r="M210" s="16"/>
      <c r="N210" s="16">
        <f>'[1]Отчет.период'!R269</f>
        <v>1000</v>
      </c>
      <c r="O210" s="16"/>
      <c r="P210" s="15">
        <f>L210/F210*100</f>
        <v>100</v>
      </c>
    </row>
    <row r="211" spans="1:16" ht="93.75" customHeight="1">
      <c r="A211" s="66" t="s">
        <v>348</v>
      </c>
      <c r="B211" s="23"/>
      <c r="C211" s="23"/>
      <c r="D211" s="23"/>
      <c r="E211" s="23"/>
      <c r="F211" s="15">
        <f>G211+H211+I211</f>
        <v>100624.8</v>
      </c>
      <c r="G211" s="34">
        <f>G212+G216</f>
        <v>42011</v>
      </c>
      <c r="H211" s="34">
        <f>H212+H216</f>
        <v>58613.8</v>
      </c>
      <c r="I211" s="34">
        <f>I212+I216</f>
        <v>0</v>
      </c>
      <c r="J211" s="34">
        <f>SUM(J218:J218)</f>
        <v>65884.6</v>
      </c>
      <c r="K211" s="34">
        <f>J211/F211*100</f>
        <v>65.47550901964526</v>
      </c>
      <c r="L211" s="9">
        <f>M211+N211+O211</f>
        <v>60900.1</v>
      </c>
      <c r="M211" s="34">
        <f>M212+M216</f>
        <v>31626.1</v>
      </c>
      <c r="N211" s="34">
        <f>N212+N216</f>
        <v>29274</v>
      </c>
      <c r="O211" s="34">
        <f>O212+O216</f>
        <v>0</v>
      </c>
      <c r="P211" s="54">
        <f>L211/F211*100</f>
        <v>60.52195880140879</v>
      </c>
    </row>
    <row r="212" spans="1:16" ht="78" customHeight="1">
      <c r="A212" s="67" t="s">
        <v>349</v>
      </c>
      <c r="B212" s="23"/>
      <c r="C212" s="23"/>
      <c r="D212" s="23"/>
      <c r="E212" s="23"/>
      <c r="F212" s="15">
        <f>G212+H212+I212</f>
        <v>4730</v>
      </c>
      <c r="G212" s="34">
        <f>G214+G215</f>
        <v>0</v>
      </c>
      <c r="H212" s="34">
        <f>H214+H215</f>
        <v>4730</v>
      </c>
      <c r="I212" s="34">
        <f>I214+I215</f>
        <v>0</v>
      </c>
      <c r="J212" s="34"/>
      <c r="K212" s="34">
        <f>J212/F212*100</f>
        <v>0</v>
      </c>
      <c r="L212" s="9">
        <f>M212+N212+O212</f>
        <v>2730</v>
      </c>
      <c r="M212" s="34">
        <f>M214+M215</f>
        <v>0</v>
      </c>
      <c r="N212" s="34">
        <f>N214+N215</f>
        <v>2730</v>
      </c>
      <c r="O212" s="34">
        <f>O214+O215</f>
        <v>0</v>
      </c>
      <c r="P212" s="54">
        <f>L212/F212*100</f>
        <v>57.71670190274841</v>
      </c>
    </row>
    <row r="213" spans="1:16" ht="78" customHeight="1">
      <c r="A213" s="12" t="s">
        <v>350</v>
      </c>
      <c r="B213" s="23"/>
      <c r="C213" s="23"/>
      <c r="D213" s="23"/>
      <c r="E213" s="23"/>
      <c r="F213" s="15"/>
      <c r="G213" s="34"/>
      <c r="H213" s="34"/>
      <c r="I213" s="34"/>
      <c r="J213" s="34"/>
      <c r="K213" s="34"/>
      <c r="L213" s="9"/>
      <c r="M213" s="34"/>
      <c r="N213" s="34"/>
      <c r="O213" s="34"/>
      <c r="P213" s="54"/>
    </row>
    <row r="214" spans="1:16" ht="68.25" customHeight="1">
      <c r="A214" s="12" t="s">
        <v>351</v>
      </c>
      <c r="B214" s="23"/>
      <c r="C214" s="23"/>
      <c r="D214" s="23"/>
      <c r="E214" s="23"/>
      <c r="F214" s="15">
        <f>G214+H214+I214</f>
        <v>2000</v>
      </c>
      <c r="G214" s="35"/>
      <c r="H214" s="34">
        <f>'[1]Отчет.период'!O263</f>
        <v>2000</v>
      </c>
      <c r="I214" s="34"/>
      <c r="J214" s="34">
        <f>'[1]Отчет.период'!Q263</f>
        <v>0</v>
      </c>
      <c r="K214" s="16">
        <f>J214/F214*100</f>
        <v>0</v>
      </c>
      <c r="L214" s="16">
        <f>M214+N214+O214</f>
        <v>0</v>
      </c>
      <c r="M214" s="34"/>
      <c r="N214" s="34">
        <f>'[1]Отчет.период'!R263</f>
        <v>0</v>
      </c>
      <c r="O214" s="34"/>
      <c r="P214" s="15">
        <f>L214/F214*100</f>
        <v>0</v>
      </c>
    </row>
    <row r="215" spans="1:16" ht="81.75" customHeight="1">
      <c r="A215" s="12" t="s">
        <v>352</v>
      </c>
      <c r="B215" s="38"/>
      <c r="C215" s="37"/>
      <c r="D215" s="37"/>
      <c r="E215" s="37"/>
      <c r="F215" s="15">
        <f>G215+H215+I215</f>
        <v>2730</v>
      </c>
      <c r="G215" s="14"/>
      <c r="H215" s="15">
        <f>'[1]Отчет.период'!O267</f>
        <v>2730</v>
      </c>
      <c r="I215" s="16"/>
      <c r="J215" s="15">
        <f>'[1]Отчет.период'!Q267</f>
        <v>2730</v>
      </c>
      <c r="K215" s="16">
        <f>J215/F215*100</f>
        <v>100</v>
      </c>
      <c r="L215" s="16">
        <f>M215+N215+O215</f>
        <v>2730</v>
      </c>
      <c r="M215" s="16"/>
      <c r="N215" s="15">
        <f>'[1]Отчет.период'!R267</f>
        <v>2730</v>
      </c>
      <c r="O215" s="15"/>
      <c r="P215" s="15">
        <f>L215/F215*100</f>
        <v>100</v>
      </c>
    </row>
    <row r="216" spans="1:16" ht="66.75" customHeight="1">
      <c r="A216" s="67" t="s">
        <v>353</v>
      </c>
      <c r="B216" s="23"/>
      <c r="C216" s="23"/>
      <c r="D216" s="23"/>
      <c r="E216" s="23"/>
      <c r="F216" s="15">
        <f>G216+H216+I216</f>
        <v>95894.8</v>
      </c>
      <c r="G216" s="34">
        <f>G218+G219</f>
        <v>42011</v>
      </c>
      <c r="H216" s="34">
        <f>H218+H219</f>
        <v>53883.8</v>
      </c>
      <c r="I216" s="34">
        <f>I218+I219</f>
        <v>0</v>
      </c>
      <c r="J216" s="34"/>
      <c r="K216" s="16">
        <f>J216/F216*100</f>
        <v>0</v>
      </c>
      <c r="L216" s="9">
        <f>M216+N216+O216</f>
        <v>58170.1</v>
      </c>
      <c r="M216" s="34">
        <f>M218+M219</f>
        <v>31626.1</v>
      </c>
      <c r="N216" s="34">
        <f>N218+N219</f>
        <v>26544</v>
      </c>
      <c r="O216" s="34">
        <f>O218+O219</f>
        <v>0</v>
      </c>
      <c r="P216" s="54">
        <f>L216/F216*100</f>
        <v>60.66032777585437</v>
      </c>
    </row>
    <row r="217" spans="1:16" ht="80.25" customHeight="1">
      <c r="A217" s="17" t="s">
        <v>350</v>
      </c>
      <c r="B217" s="23"/>
      <c r="C217" s="23"/>
      <c r="D217" s="23"/>
      <c r="E217" s="23"/>
      <c r="F217" s="35"/>
      <c r="G217" s="35"/>
      <c r="H217" s="30"/>
      <c r="I217" s="30"/>
      <c r="J217" s="30"/>
      <c r="K217" s="30"/>
      <c r="L217" s="16"/>
      <c r="M217" s="30"/>
      <c r="N217" s="30"/>
      <c r="O217" s="30"/>
      <c r="P217" s="30"/>
    </row>
    <row r="218" spans="1:16" ht="81.75" customHeight="1">
      <c r="A218" s="12" t="s">
        <v>354</v>
      </c>
      <c r="B218" s="57" t="s">
        <v>355</v>
      </c>
      <c r="C218" s="82" t="s">
        <v>356</v>
      </c>
      <c r="D218" s="82" t="s">
        <v>357</v>
      </c>
      <c r="E218" s="98"/>
      <c r="F218" s="15">
        <f>G218+H218+I218</f>
        <v>78737.6</v>
      </c>
      <c r="G218" s="15">
        <v>42011</v>
      </c>
      <c r="H218" s="16">
        <f>'[1]Отчет.период'!O259</f>
        <v>36726.6</v>
      </c>
      <c r="I218" s="16"/>
      <c r="J218" s="16">
        <f>'[1]Отчет.период'!Q259</f>
        <v>65884.6</v>
      </c>
      <c r="K218" s="16">
        <f>J218/F218*100</f>
        <v>83.67615980167035</v>
      </c>
      <c r="L218" s="16">
        <f aca="true" t="shared" si="31" ref="L218:L223">M218+N218+O218</f>
        <v>58170.1</v>
      </c>
      <c r="M218" s="16">
        <v>31626.1</v>
      </c>
      <c r="N218" s="16">
        <f>'[1]Отчет.период'!R259</f>
        <v>26544</v>
      </c>
      <c r="O218" s="16"/>
      <c r="P218" s="15">
        <f>L218/F218*100</f>
        <v>73.87842657129504</v>
      </c>
    </row>
    <row r="219" spans="1:16" ht="78" customHeight="1">
      <c r="A219" s="12" t="s">
        <v>358</v>
      </c>
      <c r="B219" s="57" t="s">
        <v>359</v>
      </c>
      <c r="C219" s="104"/>
      <c r="D219" s="82"/>
      <c r="E219" s="98"/>
      <c r="F219" s="15">
        <f>G219+H219+I219</f>
        <v>17157.2</v>
      </c>
      <c r="G219" s="14"/>
      <c r="H219" s="16">
        <f>'[1]Отчет.период'!O260</f>
        <v>17157.2</v>
      </c>
      <c r="I219" s="16"/>
      <c r="J219" s="16">
        <f>'[1]Отчет.период'!Q260</f>
        <v>0</v>
      </c>
      <c r="K219" s="16">
        <f>J219/F219*100</f>
        <v>0</v>
      </c>
      <c r="L219" s="9">
        <f t="shared" si="31"/>
        <v>0</v>
      </c>
      <c r="M219" s="16"/>
      <c r="N219" s="16">
        <f>'[1]Отчет.период'!R260</f>
        <v>0</v>
      </c>
      <c r="O219" s="16"/>
      <c r="P219" s="15">
        <f>L219/F219*100</f>
        <v>0</v>
      </c>
    </row>
    <row r="220" spans="1:16" ht="122.25" customHeight="1">
      <c r="A220" s="66" t="s">
        <v>360</v>
      </c>
      <c r="B220" s="23"/>
      <c r="C220" s="23"/>
      <c r="D220" s="23"/>
      <c r="E220" s="23"/>
      <c r="F220" s="15">
        <f>G220+H220+I220</f>
        <v>2000</v>
      </c>
      <c r="G220" s="14">
        <f>G221</f>
        <v>0</v>
      </c>
      <c r="H220" s="14">
        <f>H221</f>
        <v>2000</v>
      </c>
      <c r="I220" s="14">
        <f>I221</f>
        <v>0</v>
      </c>
      <c r="J220" s="14"/>
      <c r="K220" s="16">
        <f>J220/F220*100</f>
        <v>0</v>
      </c>
      <c r="L220" s="16">
        <f t="shared" si="31"/>
        <v>1990</v>
      </c>
      <c r="M220" s="16">
        <f>M223</f>
        <v>0</v>
      </c>
      <c r="N220" s="16">
        <f>N221</f>
        <v>1990</v>
      </c>
      <c r="O220" s="16">
        <f>O221</f>
        <v>0</v>
      </c>
      <c r="P220" s="15">
        <f>L220/F220*100</f>
        <v>99.5</v>
      </c>
    </row>
    <row r="221" spans="1:16" ht="123.75" customHeight="1">
      <c r="A221" s="105" t="s">
        <v>361</v>
      </c>
      <c r="B221" s="23"/>
      <c r="C221" s="23"/>
      <c r="D221" s="23"/>
      <c r="E221" s="23"/>
      <c r="F221" s="15">
        <f>G221+H221+I221</f>
        <v>2000</v>
      </c>
      <c r="G221" s="16">
        <f>G223</f>
        <v>0</v>
      </c>
      <c r="H221" s="16">
        <f>H223</f>
        <v>2000</v>
      </c>
      <c r="I221" s="16"/>
      <c r="J221" s="16"/>
      <c r="K221" s="16">
        <f>J221/F221*100</f>
        <v>0</v>
      </c>
      <c r="L221" s="16">
        <f t="shared" si="31"/>
        <v>1990</v>
      </c>
      <c r="M221" s="16"/>
      <c r="N221" s="16">
        <f>N223</f>
        <v>1990</v>
      </c>
      <c r="O221" s="16">
        <f>O209+O210</f>
        <v>0</v>
      </c>
      <c r="P221" s="15">
        <f>L221/F221*100</f>
        <v>99.5</v>
      </c>
    </row>
    <row r="222" spans="1:16" ht="60" customHeight="1">
      <c r="A222" s="17" t="s">
        <v>362</v>
      </c>
      <c r="B222" s="23"/>
      <c r="C222" s="23"/>
      <c r="D222" s="23"/>
      <c r="E222" s="23"/>
      <c r="F222" s="15"/>
      <c r="G222" s="35"/>
      <c r="H222" s="34"/>
      <c r="I222" s="34"/>
      <c r="J222" s="16"/>
      <c r="K222" s="16"/>
      <c r="L222" s="16">
        <f t="shared" si="31"/>
        <v>0</v>
      </c>
      <c r="M222" s="16"/>
      <c r="N222" s="34"/>
      <c r="O222" s="34"/>
      <c r="P222" s="15"/>
    </row>
    <row r="223" spans="1:16" ht="48" customHeight="1">
      <c r="A223" s="75" t="s">
        <v>363</v>
      </c>
      <c r="B223" s="75"/>
      <c r="C223" s="75"/>
      <c r="D223" s="75"/>
      <c r="E223" s="75"/>
      <c r="F223" s="15">
        <f>G223+H223+I223</f>
        <v>2571.3</v>
      </c>
      <c r="G223" s="75"/>
      <c r="H223" s="75">
        <f>'[1]Отчет.период'!O261</f>
        <v>2000</v>
      </c>
      <c r="I223" s="75">
        <v>571.3</v>
      </c>
      <c r="J223" s="16">
        <f>'[1]Отчет.период'!Q261</f>
        <v>1990</v>
      </c>
      <c r="K223" s="16">
        <f>J223/F223*100</f>
        <v>77.39275852681521</v>
      </c>
      <c r="L223" s="16">
        <f t="shared" si="31"/>
        <v>2561.3</v>
      </c>
      <c r="M223" s="16"/>
      <c r="N223" s="75">
        <f>'[1]Отчет.период'!R261</f>
        <v>1990</v>
      </c>
      <c r="O223" s="75">
        <v>571.3</v>
      </c>
      <c r="P223" s="15">
        <f>L223/F223*100</f>
        <v>99.6110916656944</v>
      </c>
    </row>
    <row r="224" spans="1:16" ht="24.75" customHeight="1">
      <c r="A224" s="106" t="s">
        <v>364</v>
      </c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1:16" ht="21" customHeight="1">
      <c r="A225" s="106" t="s">
        <v>365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</sheetData>
  <sheetProtection/>
  <mergeCells count="21">
    <mergeCell ref="E3:E4"/>
    <mergeCell ref="F3:I3"/>
    <mergeCell ref="J3:J4"/>
    <mergeCell ref="K3:K4"/>
    <mergeCell ref="L3:O3"/>
    <mergeCell ref="P3:P4"/>
    <mergeCell ref="B78:D78"/>
    <mergeCell ref="B79:D79"/>
    <mergeCell ref="A1:P1"/>
    <mergeCell ref="M2:P2"/>
    <mergeCell ref="A3:A4"/>
    <mergeCell ref="B3:B4"/>
    <mergeCell ref="C3:C4"/>
    <mergeCell ref="D3:D4"/>
    <mergeCell ref="A225:P225"/>
    <mergeCell ref="B93:B94"/>
    <mergeCell ref="C101:D101"/>
    <mergeCell ref="B157:E157"/>
    <mergeCell ref="B158:E158"/>
    <mergeCell ref="B164:E164"/>
    <mergeCell ref="A224:P224"/>
  </mergeCells>
  <printOptions/>
  <pageMargins left="0.1968503937007874" right="0.1968503937007874" top="0.1968503937007874" bottom="0.5905511811023623" header="0.5118110236220472" footer="0.5118110236220472"/>
  <pageSetup fitToHeight="0" fitToWidth="1" horizontalDpi="600" verticalDpi="600" orientation="landscape" paperSize="9" scale="5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economy69 (Кузьмина Е.Г.)</cp:lastModifiedBy>
  <dcterms:created xsi:type="dcterms:W3CDTF">2014-09-16T13:01:10Z</dcterms:created>
  <dcterms:modified xsi:type="dcterms:W3CDTF">2014-09-17T06:44:59Z</dcterms:modified>
  <cp:category/>
  <cp:version/>
  <cp:contentType/>
  <cp:contentStatus/>
</cp:coreProperties>
</file>