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6" windowWidth="15192" windowHeight="7140" tabRatio="954" activeTab="0"/>
  </bookViews>
  <sheets>
    <sheet name="алат" sheetId="1" r:id="rId1"/>
    <sheet name="алик" sheetId="2" r:id="rId2"/>
    <sheet name="бат" sheetId="3" r:id="rId3"/>
    <sheet name="вурн" sheetId="4" r:id="rId4"/>
    <sheet name="ибр" sheetId="5" r:id="rId5"/>
    <sheet name="канаш" sheetId="6" r:id="rId6"/>
    <sheet name="козл" sheetId="7" r:id="rId7"/>
    <sheet name="комс" sheetId="8" r:id="rId8"/>
    <sheet name="крар" sheetId="9" r:id="rId9"/>
    <sheet name="крчет" sheetId="10" r:id="rId10"/>
    <sheet name="марп" sheetId="11" r:id="rId11"/>
    <sheet name="морг" sheetId="12" r:id="rId12"/>
    <sheet name="порец" sheetId="13" r:id="rId13"/>
    <sheet name="урмар" sheetId="14" r:id="rId14"/>
    <sheet name="цивил" sheetId="15" r:id="rId15"/>
    <sheet name="чебок" sheetId="16" r:id="rId16"/>
    <sheet name="шемур" sheetId="17" r:id="rId17"/>
    <sheet name="шум" sheetId="18" r:id="rId18"/>
    <sheet name="ядрин" sheetId="19" r:id="rId19"/>
    <sheet name="яльч" sheetId="20" r:id="rId20"/>
    <sheet name="янт" sheetId="21" r:id="rId21"/>
    <sheet name="г.алат" sheetId="22" r:id="rId22"/>
    <sheet name="г.кан" sheetId="23" r:id="rId23"/>
    <sheet name="г.НЧ" sheetId="24" r:id="rId24"/>
    <sheet name="г.чеб" sheetId="25" r:id="rId25"/>
    <sheet name="г.шум" sheetId="26" r:id="rId26"/>
    <sheet name="Свод" sheetId="27" r:id="rId27"/>
    <sheet name="БЭ" sheetId="28" r:id="rId28"/>
    <sheet name="Кол-во" sheetId="29" r:id="rId29"/>
    <sheet name="Доля" sheetId="30" r:id="rId30"/>
  </sheets>
  <externalReferences>
    <externalReference r:id="rId33"/>
    <externalReference r:id="rId34"/>
  </externalReferences>
  <definedNames>
    <definedName name="_xlnm.Print_Area" localSheetId="0">'алат'!$A$1:$P$130</definedName>
    <definedName name="_xlnm.Print_Area" localSheetId="27">'БЭ'!$A$1:$G$34</definedName>
    <definedName name="_xlnm.Print_Area" localSheetId="26">'Свод'!$A$1:$CH$137</definedName>
  </definedNames>
  <calcPr fullCalcOnLoad="1"/>
</workbook>
</file>

<file path=xl/sharedStrings.xml><?xml version="1.0" encoding="utf-8"?>
<sst xmlns="http://schemas.openxmlformats.org/spreadsheetml/2006/main" count="5095" uniqueCount="652">
  <si>
    <t>С В Е Д Е Н И Я</t>
  </si>
  <si>
    <t>Наименование показателей</t>
  </si>
  <si>
    <t>Код строки</t>
  </si>
  <si>
    <t>В том числе из графы 3</t>
  </si>
  <si>
    <t>конкурсы</t>
  </si>
  <si>
    <t>аукционы</t>
  </si>
  <si>
    <t>запрос котировок</t>
  </si>
  <si>
    <t>Всего</t>
  </si>
  <si>
    <t>открытые</t>
  </si>
  <si>
    <t>закрытые</t>
  </si>
  <si>
    <t>закупки малого объема</t>
  </si>
  <si>
    <t>2. Количество заключенных контрактов и договоров</t>
  </si>
  <si>
    <t xml:space="preserve">из них:
с учреждениями УИС                                                                </t>
  </si>
  <si>
    <t xml:space="preserve">с организациями инвалидов   </t>
  </si>
  <si>
    <t>в том числе:
по соглашению сторон</t>
  </si>
  <si>
    <t>по решению суда</t>
  </si>
  <si>
    <t>1. Общее количество поданных заявок</t>
  </si>
  <si>
    <t>из них                                                                                 заявок учреждений УИС</t>
  </si>
  <si>
    <t xml:space="preserve">заявок организаций инвалидов   </t>
  </si>
  <si>
    <t>из них: 
с учреждениями УИС</t>
  </si>
  <si>
    <t>с организациями инвалидов</t>
  </si>
  <si>
    <t>4.101</t>
  </si>
  <si>
    <t>4.102</t>
  </si>
  <si>
    <t>4.103</t>
  </si>
  <si>
    <t>4.201</t>
  </si>
  <si>
    <t>4.202</t>
  </si>
  <si>
    <t>4.203</t>
  </si>
  <si>
    <t>4.204</t>
  </si>
  <si>
    <t>4.205</t>
  </si>
  <si>
    <t>4.301</t>
  </si>
  <si>
    <t>4.302</t>
  </si>
  <si>
    <t>4.303</t>
  </si>
  <si>
    <t>4.304</t>
  </si>
  <si>
    <r>
      <t>Из строки 201</t>
    </r>
    <r>
      <rPr>
        <sz val="10"/>
        <rFont val="Times New Roman"/>
        <family val="1"/>
      </rPr>
      <t xml:space="preserve"> - заявок отечественных участников торгов       </t>
    </r>
  </si>
  <si>
    <t>Форма № 1</t>
  </si>
  <si>
    <t>х</t>
  </si>
  <si>
    <t>период</t>
  </si>
  <si>
    <t>Примечание: сведения предоставляются нарастающим итогом</t>
  </si>
  <si>
    <t xml:space="preserve">об определении поставщиков (подрядчиков, исполнителей) 
для обечспечения государственных и муниципальных нужд Чувашской Республики </t>
  </si>
  <si>
    <t xml:space="preserve">I. Количественные характеристики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</si>
  <si>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Закупки всего</t>
  </si>
  <si>
    <t>открытые с ограниченным участием</t>
  </si>
  <si>
    <t>открытые двухэтапные</t>
  </si>
  <si>
    <t>открытые повторные</t>
  </si>
  <si>
    <t>закрытые с ограниченным участием</t>
  </si>
  <si>
    <t>закрытые двухэтапные</t>
  </si>
  <si>
    <t>электронные</t>
  </si>
  <si>
    <t>запрос предложений</t>
  </si>
  <si>
    <t>закупки у единственного поставщика (подрядчика, исполнителя)</t>
  </si>
  <si>
    <t>без проведения конкурентных способов определения поставщиков (подрядчиков, исполнителей)</t>
  </si>
  <si>
    <t>1. 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</si>
  <si>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проведенных для закупки инновационной и высокотехнологичной продукции </t>
    </r>
  </si>
  <si>
    <r>
      <t>Из строки 101</t>
    </r>
    <r>
      <rPr>
        <sz val="10"/>
        <rFont val="Times New Roman"/>
        <family val="1"/>
      </rPr>
      <t xml:space="preserve"> - проведено совместных конкурсов, аукционов (лотов)</t>
    </r>
  </si>
  <si>
    <r>
      <t>Из строки 107</t>
    </r>
    <r>
      <rPr>
        <sz val="10"/>
        <rFont val="Times New Roman"/>
        <family val="1"/>
      </rPr>
      <t xml:space="preserve"> - количество совместных конкурсов, аукционов (лотов), которые не привели к заключению контракта</t>
    </r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</si>
  <si>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закрытых конкурсов, закрытых аукционов, извещения о проведении которых размещаются в единой информационной системе</t>
    </r>
  </si>
  <si>
    <r>
      <t>Из строки 103 -</t>
    </r>
    <r>
      <rPr>
        <sz val="10"/>
        <rFont val="Times New Roman"/>
        <family val="1"/>
      </rPr>
      <t xml:space="preserve"> количество несостоявшихся способов определения поставщиков (подрядчиков, исполнителей)(лотов), которы не привели к заключению контрактов</t>
    </r>
  </si>
  <si>
    <r>
      <rPr>
        <sz val="10"/>
        <color indexed="1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</si>
  <si>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rPr>
        <sz val="10"/>
        <color indexed="57"/>
        <rFont val="Times New Roman"/>
        <family val="1"/>
      </rPr>
      <t>Из строки 101</t>
    </r>
    <r>
      <rPr>
        <sz val="10"/>
        <rFont val="Times New Roman"/>
        <family val="1"/>
      </rPr>
      <t xml:space="preserve"> - количество несостоявшихся способов определения поставщиков (подрядчиков, исполнителей)(лотов)</t>
    </r>
  </si>
  <si>
    <r>
      <t>Из строки 110</t>
    </r>
    <r>
      <rPr>
        <sz val="10"/>
        <rFont val="Times New Roman"/>
        <family val="1"/>
      </rPr>
      <t xml:space="preserve"> - количество заключенных контрактов и договоров по результатам несостоявшихся способов определения поставщиков (подрядчиков, исполнителей) (лотов)</t>
    </r>
  </si>
  <si>
    <r>
      <t>Из строки 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</si>
  <si>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Из строки 110 </t>
    </r>
    <r>
      <rPr>
        <sz val="10"/>
        <rFont val="Times New Roman"/>
        <family val="1"/>
      </rPr>
      <t>- заключено контрактов на закупку инновационной и высокотехнологичной продукции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</si>
  <si>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</si>
  <si>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контрактов, заключенных по результатам проведения несостоявшихся совместных конкурсов, аукционов</t>
    </r>
  </si>
  <si>
    <r>
      <t xml:space="preserve">Из строки 110 </t>
    </r>
    <r>
      <rPr>
        <sz val="10"/>
        <rFont val="Times New Roman"/>
        <family val="1"/>
      </rPr>
      <t>- количество заключенных контрактов и договоров с отечествеными участниками</t>
    </r>
  </si>
  <si>
    <t>3. Внесено изменений в контракты, договоры</t>
  </si>
  <si>
    <t>4. Расторгнуто контрактов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</si>
  <si>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</si>
  <si>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</si>
  <si>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5. Количество осуществленных способов определения поставщиков (подрядчиков, исполнителей), признанных недействительными</t>
  </si>
  <si>
    <t>II. Количественные характеристики участников закупки товаров, работ, услуг для обеспечения государственных и муниципальных нужд</t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</si>
  <si>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</si>
  <si>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способах определения поставщиков (подрядчиков, исполнителей), признаннных несостоявшимися</t>
    </r>
  </si>
  <si>
    <r>
      <t xml:space="preserve">Из строки 201 </t>
    </r>
    <r>
      <rPr>
        <sz val="10"/>
        <rFont val="Times New Roman"/>
        <family val="1"/>
      </rPr>
      <t>- количество заявок, поданных для участия в закупках инновационной и высокотехнологичной продукции</t>
    </r>
  </si>
  <si>
    <r>
      <t xml:space="preserve">Из строки 201 </t>
    </r>
    <r>
      <rPr>
        <sz val="10"/>
        <rFont val="Times New Roman"/>
        <family val="1"/>
      </rPr>
      <t>- количество заявок участников конкурсов, аукционов, предложивших цену контракта на двадцать пять и более процентов ниже начальной цены контракта</t>
    </r>
  </si>
  <si>
    <r>
      <t xml:space="preserve">Из строки 201 </t>
    </r>
    <r>
      <rPr>
        <sz val="10"/>
        <rFont val="Times New Roman"/>
        <family val="1"/>
      </rPr>
      <t xml:space="preserve">- количество заявок, поданных для участия в совместных конкурсах, аукционах </t>
    </r>
  </si>
  <si>
    <r>
      <t xml:space="preserve">Из строки 206 </t>
    </r>
    <r>
      <rPr>
        <sz val="10"/>
        <rFont val="Times New Roman"/>
        <family val="1"/>
      </rPr>
      <t>- количество заявок, поданных для участия в совместных конкурсах, аукционах признанных несостоявшимися</t>
    </r>
  </si>
  <si>
    <t xml:space="preserve">Из строки 211 - по причинам:                                                    - участник не отвечал требованиям, установленным Законом </t>
  </si>
  <si>
    <t xml:space="preserve">- участником не представлено обеспечение заявки       </t>
  </si>
  <si>
    <t>- заявка не отвечала требованиям, предусмотренным документацией о закупке</t>
  </si>
  <si>
    <t>3. Из строки 201 - отозвано заявок участниками закупок</t>
  </si>
  <si>
    <t>5. Количество обжалований по осуществлению закупок</t>
  </si>
  <si>
    <t xml:space="preserve">1. Суммарная начальная цена контрактов (лотов) и договоров     </t>
  </si>
  <si>
    <r>
      <t>Из строки 301</t>
    </r>
    <r>
      <rPr>
        <sz val="10"/>
        <rFont val="Times New Roman"/>
        <family val="1"/>
      </rPr>
      <t xml:space="preserve"> - суммарная начальная цена закрытых конкурсов, закрытых аукционов, извещения о проведении которых размещаются единой информационной системе</t>
    </r>
  </si>
  <si>
    <r>
      <t>Из строки 301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аукционов (лотов), запросов котировок, запросов предложений</t>
    </r>
  </si>
  <si>
    <r>
      <t>Из строки 303</t>
    </r>
    <r>
      <rPr>
        <sz val="10"/>
        <rFont val="Times New Roman"/>
        <family val="1"/>
      </rPr>
      <t xml:space="preserve"> - суммарная начальная цена контрактов несостоявшихся конкурсов, аукионов (лотов), запросов котировок, запросов предложений, которые не привели к заключению контрактов</t>
    </r>
  </si>
  <si>
    <t>Из строки 301 -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</si>
  <si>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контрактов, выставленных для закупки инновационной и высокотехнологичной продукции</t>
  </si>
  <si>
    <t>2. Общая стоимость заключенных контрактов и договоров</t>
  </si>
  <si>
    <r>
      <t>Из строки 309</t>
    </r>
    <r>
      <rPr>
        <sz val="10"/>
        <rFont val="Times New Roman"/>
        <family val="1"/>
      </rPr>
      <t xml:space="preserve"> - стоимость заключенных контрактов жизненного цикла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</si>
  <si>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на закупку высокотехнологичной и ииновационной продукции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</si>
  <si>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по результатам проведения совместных конкурсов, аукционов</t>
    </r>
  </si>
  <si>
    <r>
      <t>Из строки 313</t>
    </r>
    <r>
      <rPr>
        <sz val="10"/>
        <rFont val="Times New Roman"/>
        <family val="1"/>
      </rPr>
      <t xml:space="preserve"> - стоимость контрактов, заключенных по результатам несостоявшихся совместных конкурсов, аукционов</t>
    </r>
  </si>
  <si>
    <r>
      <t>Из строки 309</t>
    </r>
    <r>
      <rPr>
        <sz val="10"/>
        <rFont val="Times New Roman"/>
        <family val="1"/>
      </rPr>
      <t xml:space="preserve"> - стоимость контрактов, заключенных с отечественными участниками торгов</t>
    </r>
  </si>
  <si>
    <t>3. Сумма изменения стоимости заключенных контрактов</t>
  </si>
  <si>
    <t>4. Общая стоимость расторгнутых контрактов и договоров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</si>
  <si>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казахстанским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</si>
  <si>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</si>
  <si>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</si>
  <si>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2. Количество заявок, выигравших конкурсы, аукционы (лоты), запросы предложений, на которых были предоставлены преференции отечественным, белорусским и казахстанским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</si>
  <si>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казахстанским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</si>
  <si>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казахстанским товарам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</si>
  <si>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</si>
  <si>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</si>
  <si>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</si>
  <si>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3. Отозвано заявок участниками закупок</t>
  </si>
  <si>
    <t>1. Совокупный годовой объем закупок</t>
  </si>
  <si>
    <t>3. Стоимость заключенных контрактов с субъектами малого предпринимательства, социально ориентированными некоммерческими организациями</t>
  </si>
  <si>
    <t>IV. 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</si>
  <si>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 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</si>
  <si>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</si>
  <si>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 xml:space="preserve">2. Из стр.4.201 - не допущено  заявок к участию в определении поставщиков (подрядчиков, исполнителей) </t>
  </si>
  <si>
    <t>4.3. Стоимостная характерстика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некоммерческих организаций, тысяча рублей (код по ОКЕИ-384)</t>
  </si>
  <si>
    <t>4.305</t>
  </si>
  <si>
    <t>Раздел V. Количественные и стоимостные характеристики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происходящим из Российской Федерации, Республики Беларусь, Республики Казахстан</t>
  </si>
  <si>
    <t>5.1. Количественная характеристика конкурсов, аукционов, запросов предложений</t>
  </si>
  <si>
    <t xml:space="preserve"> 5.101</t>
  </si>
  <si>
    <t>5.102</t>
  </si>
  <si>
    <t>5.103</t>
  </si>
  <si>
    <t>5.104</t>
  </si>
  <si>
    <t>5.105</t>
  </si>
  <si>
    <t>Из строки 5.102 - количество контрактов на поставку отечественных товаров</t>
  </si>
  <si>
    <t>Из строки 5.102 - количество контрактов на поставку белорусских товаров</t>
  </si>
  <si>
    <t>Из строки 5.102 - количество контрактов на поставку казахстанских товаров</t>
  </si>
  <si>
    <t>5.2. Количественная характеристика участников конкурсов, аукционов, запросов предложений</t>
  </si>
  <si>
    <t>5.201</t>
  </si>
  <si>
    <t>5.202</t>
  </si>
  <si>
    <t>5.203</t>
  </si>
  <si>
    <t>5.204</t>
  </si>
  <si>
    <t>5.205</t>
  </si>
  <si>
    <t>Из строки 5.202 - количество заявок на поставку отечественных товаров</t>
  </si>
  <si>
    <t>Из строки 5.202 - количество заявок на поставку белорусских товаров</t>
  </si>
  <si>
    <t>Из строки 5.202 - количество заявок на поставку казахстанских товаров</t>
  </si>
  <si>
    <t>5.3. Стоимостная характеристика конкурсов, аукционов, запросов предложений, тысяча рублей (код по ОКЕИ - 384)</t>
  </si>
  <si>
    <t>5.301</t>
  </si>
  <si>
    <t>5.302</t>
  </si>
  <si>
    <t>5.303</t>
  </si>
  <si>
    <t>5.304</t>
  </si>
  <si>
    <t>5.305</t>
  </si>
  <si>
    <t>Из строки 5.302 - стоимость заключенных контрактов на поставку отечественных товаров</t>
  </si>
  <si>
    <t>Из строки 5.302 - стоимость заключенных контрактов на поставку белорусских товаров</t>
  </si>
  <si>
    <t>Из строки 5.302 - стоимость заключенных контрактов на поставку казахстанских товаров</t>
  </si>
  <si>
    <t xml:space="preserve">Должностное лицо, ответственное за предоставление информации </t>
  </si>
  <si>
    <t>________________________</t>
  </si>
  <si>
    <t>____________________________</t>
  </si>
  <si>
    <t xml:space="preserve">               (адрес эл.почты)</t>
  </si>
  <si>
    <t>по _____________________________________________</t>
  </si>
  <si>
    <t xml:space="preserve">  (наименование государственного (муниципального) заказчика</t>
  </si>
  <si>
    <r>
      <t xml:space="preserve">Из строки 309 - </t>
    </r>
    <r>
      <rPr>
        <sz val="10"/>
        <rFont val="Times New Roman"/>
        <family val="1"/>
      </rPr>
      <t>затраты заказчика по проведению способов определения поставщиков (подрядчиков, исполнителей)</t>
    </r>
  </si>
  <si>
    <t>(номер телефона)</t>
  </si>
  <si>
    <r>
      <t>Из строки 107</t>
    </r>
    <r>
      <rPr>
        <sz val="10"/>
        <rFont val="Times New Roman"/>
        <family val="1"/>
      </rPr>
      <t xml:space="preserve"> - количество несостоявшихся совместных конкурсов, аукционов (лотов)</t>
    </r>
  </si>
  <si>
    <t>Из строки 110 - количество заключенных контрактов и договоров с белорусскими участниками</t>
  </si>
  <si>
    <t>Из строки 110 - количество заключенных контрактов и договоров с казахстанскими участниками</t>
  </si>
  <si>
    <t xml:space="preserve">Из строки 122 - расторгнуто контрактов на закупку продовольствия, средств, необходимых для оказания скорой специализированной, медицинской помощи в экстренной или неотложной форме, лекарственных средств, топлива </t>
  </si>
  <si>
    <t xml:space="preserve">4. Количество заявок участников, признанных победителями конкурентных способов определения поставщиков (подрядчиков, исполнителей) </t>
  </si>
  <si>
    <t>216</t>
  </si>
  <si>
    <t>Из строки 216 - 
количество заявок участников, признан-ных победителями конкурсов, аукционов, предложивших цену контракта на двадцать пять и более 
процентов ниже начальной цены контракта</t>
  </si>
  <si>
    <t>217</t>
  </si>
  <si>
    <t>Из строки 216 - 
количество заявок победителей конкурсов, аукционов, проводимых на поставку товаров, необходимых для нормального жизнеобеспечения</t>
  </si>
  <si>
    <t xml:space="preserve">Из строки 216 - 
заявок отечественных участников </t>
  </si>
  <si>
    <t>Из строки 307 - 
суммарная начальная (максимальная) цена контрактов несостоявшихся совместных конкурсов, аукционов (лотов)</t>
  </si>
  <si>
    <t>Из строки 309 - 
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</si>
  <si>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
стоимость контрактов, заключенных с белорусскими участниками закупки</t>
  </si>
  <si>
    <t>Из строки 309 - 
стоимость контрактов, заключенных с казахстанскими участниками закупки</t>
  </si>
  <si>
    <t xml:space="preserve">Из строки 322 - 
стоимость расторгнутых контрактов на закупку продовольствия, средств, необходимых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</si>
  <si>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t xml:space="preserve">2. Количество заключенных контрактов с субъектами малого предпринимательства, 
социально ориентированными некоммерческими организациями </t>
  </si>
  <si>
    <t>4. Количество заявок участников, выигравших конкурентные способы определения поставщиков (подрядчиков, исполнителей)</t>
  </si>
  <si>
    <t>2. Из строки 201 - не допущено заявок к  участию в определении поставщиков (подрядчиков, исполнителей)</t>
  </si>
  <si>
    <t>из них: 
заявок учреждений УИС</t>
  </si>
  <si>
    <t>из них:  заявок организаций инвалидов</t>
  </si>
  <si>
    <t>Из строки 301 - суммарная начальная цена контрактов (лотов), выставленных на совместные конкурсы, аукционы (лоты)</t>
  </si>
  <si>
    <t>III. Стоимостные характеристики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</si>
  <si>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некоммерческих организаций, признанных несостоявшимися</t>
  </si>
  <si>
    <t>4.104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</si>
  <si>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</si>
  <si>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</si>
  <si>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</si>
  <si>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</si>
  <si>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за _____________________  2015 г.</t>
  </si>
  <si>
    <t>5. Стоимость заключенных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</si>
  <si>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4.306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</si>
  <si>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</si>
  <si>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</si>
  <si>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 (подрядчика, исполнителя)</t>
  </si>
  <si>
    <t>Конкурсы</t>
  </si>
  <si>
    <t>Аукционы</t>
  </si>
  <si>
    <t>Запрос котировок</t>
  </si>
  <si>
    <t>Запрос предложений</t>
  </si>
  <si>
    <r>
      <t xml:space="preserve">Из строки </t>
    </r>
    <r>
      <rPr>
        <sz val="10"/>
        <color indexed="48"/>
        <rFont val="Times New Roman"/>
        <family val="1"/>
      </rPr>
      <t xml:space="preserve">101 </t>
    </r>
    <r>
      <rPr>
        <sz val="10"/>
        <rFont val="Times New Roman"/>
        <family val="1"/>
      </rPr>
      <t>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  </r>
  </si>
  <si>
    <r>
      <t xml:space="preserve">Из строки </t>
    </r>
    <r>
      <rPr>
        <sz val="10"/>
        <color indexed="48"/>
        <rFont val="Times New Roman"/>
        <family val="1"/>
      </rPr>
      <t>110</t>
    </r>
    <r>
      <rPr>
        <sz val="10"/>
        <rFont val="Times New Roman"/>
        <family val="1"/>
      </rPr>
      <t xml:space="preserve"> - заключено контрактов жизненного цикла</t>
    </r>
  </si>
  <si>
    <r>
      <t xml:space="preserve">2. Из строки </t>
    </r>
    <r>
      <rPr>
        <sz val="10"/>
        <color indexed="48"/>
        <rFont val="Times New Roman"/>
        <family val="1"/>
      </rPr>
      <t>201</t>
    </r>
    <r>
      <rPr>
        <sz val="10"/>
        <rFont val="Times New Roman"/>
        <family val="1"/>
      </rPr>
      <t xml:space="preserve"> - не допущено заявок к  участию в определении поставщиков (подрядчиков, исполнителей)</t>
    </r>
  </si>
  <si>
    <r>
      <t xml:space="preserve">Из строки </t>
    </r>
    <r>
      <rPr>
        <sz val="10"/>
        <color indexed="48"/>
        <rFont val="Times New Roman"/>
        <family val="1"/>
      </rPr>
      <t>211</t>
    </r>
    <r>
      <rPr>
        <sz val="10"/>
        <rFont val="Times New Roman"/>
        <family val="1"/>
      </rPr>
      <t xml:space="preserve"> - по причинам:                                         - участник не отвечал требованиям, установленным законом </t>
    </r>
  </si>
  <si>
    <r>
      <t xml:space="preserve">3. Из строки </t>
    </r>
    <r>
      <rPr>
        <sz val="10"/>
        <color indexed="48"/>
        <rFont val="Times New Roman"/>
        <family val="1"/>
      </rPr>
      <t>201</t>
    </r>
    <r>
      <rPr>
        <sz val="10"/>
        <rFont val="Times New Roman"/>
        <family val="1"/>
      </rPr>
      <t xml:space="preserve"> - отозвано заявок участниками закупок</t>
    </r>
  </si>
  <si>
    <t>заявок организаций инвалидов</t>
  </si>
  <si>
    <r>
      <t xml:space="preserve">Из строки </t>
    </r>
    <r>
      <rPr>
        <sz val="10"/>
        <color indexed="48"/>
        <rFont val="Times New Roman"/>
        <family val="1"/>
      </rPr>
      <t xml:space="preserve">309 </t>
    </r>
    <r>
      <rPr>
        <sz val="10"/>
        <rFont val="Times New Roman"/>
        <family val="1"/>
      </rPr>
      <t>- затраты заказчика по проведению способов определения поставщиков (подрядчиков, исполнителей)</t>
    </r>
  </si>
  <si>
    <r>
      <t>2. Из стр.</t>
    </r>
    <r>
      <rPr>
        <sz val="10"/>
        <color indexed="48"/>
        <rFont val="Times New Roman"/>
        <family val="1"/>
      </rPr>
      <t xml:space="preserve">4.201 </t>
    </r>
    <r>
      <rPr>
        <sz val="10"/>
        <rFont val="Times New Roman"/>
        <family val="1"/>
      </rPr>
      <t xml:space="preserve">- не допущено  заявок к участию в определении поставщиков (подрядчиков, исполнителей) </t>
    </r>
  </si>
  <si>
    <t>по Моргаушскому району</t>
  </si>
  <si>
    <t>А.И. Степанов</t>
  </si>
  <si>
    <t>(83541) 62445</t>
  </si>
  <si>
    <t>smz@morgau.cap.ru</t>
  </si>
  <si>
    <t>зав.сектором</t>
  </si>
  <si>
    <t>8(83536)21641</t>
  </si>
  <si>
    <t>ekonom2@shumer.cap.ru</t>
  </si>
  <si>
    <t>по Яльчикскому району Чувашской Республики</t>
  </si>
  <si>
    <t>1</t>
  </si>
  <si>
    <t xml:space="preserve">                                      </t>
  </si>
  <si>
    <t>А.Г.Смирнова</t>
  </si>
  <si>
    <t>8(835-49) 2-50-72</t>
  </si>
  <si>
    <t>zakupki@yaltch.cap.ru</t>
  </si>
  <si>
    <t>по муниципальным заказчикам города Чебоксары</t>
  </si>
  <si>
    <t>Из строки 101 -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</si>
  <si>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110 - заключено контрактов жизненного цикла</t>
  </si>
  <si>
    <t>по Аликовскому району</t>
  </si>
  <si>
    <t>за III квартал  2015 г.</t>
  </si>
  <si>
    <t>Алексеева Н.В._______________________</t>
  </si>
  <si>
    <t xml:space="preserve">         8(83535)22-2-13</t>
  </si>
  <si>
    <t>_____economy2@alikov.cap.ru_______________________</t>
  </si>
  <si>
    <t>Гурьянов И. Ю</t>
  </si>
  <si>
    <t>8(83539)52109</t>
  </si>
  <si>
    <t>just@komsml.cap.ru</t>
  </si>
  <si>
    <t>по муниципальному образованию Алатырский район</t>
  </si>
  <si>
    <t>15</t>
  </si>
  <si>
    <t>8(83531)2-47-42</t>
  </si>
  <si>
    <t>по Батыревскому району</t>
  </si>
  <si>
    <t>____________________</t>
  </si>
  <si>
    <t>по Канашскому району</t>
  </si>
  <si>
    <t>зав.сектором по проведению закупок</t>
  </si>
  <si>
    <t>Осипова О.Е.</t>
  </si>
  <si>
    <t>economy2@kanash.cap.ru</t>
  </si>
  <si>
    <t>zakupki2@kozlov.cap.ru</t>
  </si>
  <si>
    <t>8(83530)2-14-49</t>
  </si>
  <si>
    <t>по Красночетайскому району</t>
  </si>
  <si>
    <t>8(833551)2-12-62</t>
  </si>
  <si>
    <t>economy4@krchet.cap.ru</t>
  </si>
  <si>
    <t>по Мариинско-Посадскому району Чувашской Республики</t>
  </si>
  <si>
    <t>Богданова А.В.</t>
  </si>
  <si>
    <t>8(83542)22132</t>
  </si>
  <si>
    <t>zakaz@marpos.cap.ru</t>
  </si>
  <si>
    <t>по администрации Порецкого района</t>
  </si>
  <si>
    <t xml:space="preserve">                                            Т.А. Сергеева</t>
  </si>
  <si>
    <t>8.83543.2-12-03</t>
  </si>
  <si>
    <t>economy1@porezk.cap.ru</t>
  </si>
  <si>
    <t>Левина Т.М.</t>
  </si>
  <si>
    <t>8(83545)21932</t>
  </si>
  <si>
    <t>econom11@zivil.cap.ru</t>
  </si>
  <si>
    <t>по Чебоксарскому району</t>
  </si>
  <si>
    <t>(83547)22384</t>
  </si>
  <si>
    <t>Заведующий сектором организации и проведения закупок</t>
  </si>
  <si>
    <t>Сорокина Тамара Павловна</t>
  </si>
  <si>
    <t>komzem@yantik.cap.ru</t>
  </si>
  <si>
    <t>главный специалист-эксперт отдела экономики</t>
  </si>
  <si>
    <t>Васягина Е.Е.</t>
  </si>
  <si>
    <t>(83531)20415</t>
  </si>
  <si>
    <t>economy2@galatr.cap.ru</t>
  </si>
  <si>
    <t xml:space="preserve">по городу Новочебоксарску Чувашской Республики </t>
  </si>
  <si>
    <t>открытые дву0этапные</t>
  </si>
  <si>
    <t>закрытые дву0этапные</t>
  </si>
  <si>
    <t xml:space="preserve">I. Количественные 0арактеристики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</si>
  <si>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Из строки 101 - количество несостоявши0ся способов определения поставщиков (подрядчиков, исполнителей)(лотов)</t>
  </si>
  <si>
    <t>Из строки 103 - количество несостоявши0ся способов определения поставщиков (подрядчиков, исполнителей)(лотов), которы не привели к заключению контрактов</t>
  </si>
  <si>
    <t>Из строки 110 - заключено контрактов на закупку инновационной и высокоте0нологичной продукции</t>
  </si>
  <si>
    <t xml:space="preserve">из ни0:
с учреждениями УИС                                                                </t>
  </si>
  <si>
    <t>Из строки 201 - количество заявок участников конкурсов, аукционов, предложивши0 цену контракта на двадцать пять и более процентов ниже начальной цены контракта</t>
  </si>
  <si>
    <t>из ни0                                                                                 заявок учреждений УИС</t>
  </si>
  <si>
    <t>из ни0: 
заявок учреждений УИС</t>
  </si>
  <si>
    <t>из ни0:  заявок организаций инвалидов</t>
  </si>
  <si>
    <t>III. Стоимостные 0арактеристики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</si>
  <si>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301 - суммарная начальная цена контрактов несостоявши0ся конкурсов, аукционов (лотов), запросов котировок, запросов предложений</t>
  </si>
  <si>
    <t>Из строки 303 - суммарная начальная цена контрактов несостоявши0ся конкурсов, аукионов (лотов), запросов котировок, запросов предложений, которые не привели к заключению контрактов</t>
  </si>
  <si>
    <t>из ни0: 
с учреждениями УИС</t>
  </si>
  <si>
    <t>из ни0 заявок участников, не являющи0ся субъектами малого предпринимательства, социально ориентированными некоммерческими организациями</t>
  </si>
  <si>
    <t>4. Количество заявок участников, выигравши0 конкурентные способы определения поставщиков (подрядчиков, исполнителей)</t>
  </si>
  <si>
    <t>5.1. Количественная 0арактеристика конкурсов, аукционов, запросов предложений</t>
  </si>
  <si>
    <t>Из строки 5.102 - количество контрактов на поставку белорусски0 товаров</t>
  </si>
  <si>
    <t>Из строки 5.102 - количество контрактов на поставку каза0стански0 товаров</t>
  </si>
  <si>
    <t>5.2. Количественная 0арактеристика участников конкурсов, аукционов, запросов предложений</t>
  </si>
  <si>
    <t>Из строки 5.202 - количество заявок на поставку белорусски0 товаров</t>
  </si>
  <si>
    <t>Из строки 5.202 - количество заявок на поставку каза0стански0 товаров</t>
  </si>
  <si>
    <t>5.3. Стоимостная 0арактеристика конкурсов, аукционов, запросов предложений, тысяча рублей (код по ОКЕИ - 384)</t>
  </si>
  <si>
    <t>из ни0:                                                                             заявок учреждений УИС</t>
  </si>
  <si>
    <t xml:space="preserve">III. Стоимостные 0арактеристики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</t>
  </si>
  <si>
    <t>Из строки 101 - количество несостоявши0ся способов определения поставщиков (подрядчиков, исполнителей) (лотов)</t>
  </si>
  <si>
    <t>Из строки 103 - количество несостоявши0ся способов определения поставщиков (подрядчиков, исполнителей) (лотов), которые не привели к заключению контрактов</t>
  </si>
  <si>
    <t>из ни0:                                                                               заявок учреждений УИС</t>
  </si>
  <si>
    <t>Из строки 5.202 - заявок на поставку белорусски0 товаров</t>
  </si>
  <si>
    <t>по Администрация города Шумерля</t>
  </si>
  <si>
    <t>по Вурнарскому району</t>
  </si>
  <si>
    <t>ведущий спкциалист-эксперт отдела закупок</t>
  </si>
  <si>
    <t xml:space="preserve">                                 Марков А. С. </t>
  </si>
  <si>
    <t>Форма № 2</t>
  </si>
  <si>
    <t>Расчет бюджетной эффективности
по муниципальным заказчикам Чувашской Республики</t>
  </si>
  <si>
    <t>по данным заказчиков</t>
  </si>
  <si>
    <t xml:space="preserve">  № п/п</t>
  </si>
  <si>
    <t>Государственные заказчики</t>
  </si>
  <si>
    <t xml:space="preserve"> Стоимость  предложений  заказчика,               тыс, руб,</t>
  </si>
  <si>
    <t xml:space="preserve">   Стоимость  заключенных контрактов,                       тыс, руб,</t>
  </si>
  <si>
    <t xml:space="preserve"> Бюджетная  эффективность  абсолютная,                    тыс, руб,</t>
  </si>
  <si>
    <t xml:space="preserve">  Бюджетная  эффективность  относительная, (%)</t>
  </si>
  <si>
    <t xml:space="preserve">Алатырский </t>
  </si>
  <si>
    <t>Аликовский</t>
  </si>
  <si>
    <t>Батыревский</t>
  </si>
  <si>
    <t>Вурнарский</t>
  </si>
  <si>
    <t>Ибресинский</t>
  </si>
  <si>
    <t xml:space="preserve"> Канашский</t>
  </si>
  <si>
    <t xml:space="preserve"> 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</si>
  <si>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</si>
  <si>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</si>
  <si>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</si>
  <si>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</si>
  <si>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</si>
  <si>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</si>
  <si>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</si>
  <si>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</si>
  <si>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</si>
  <si>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</si>
  <si>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</si>
  <si>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</si>
  <si>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</si>
  <si>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</si>
  <si>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г.Алатырь</t>
  </si>
  <si>
    <t>г.Чебоксары</t>
  </si>
  <si>
    <t>г.Канаш</t>
  </si>
  <si>
    <t>г.Новочебоксарск</t>
  </si>
  <si>
    <t>г.Шумерля</t>
  </si>
  <si>
    <t xml:space="preserve">Всего </t>
  </si>
  <si>
    <t>за январь-декабрь 2015 г.</t>
  </si>
  <si>
    <t>Сазанов А.В.</t>
  </si>
  <si>
    <t>zakaz1@alatr.cap.ru</t>
  </si>
  <si>
    <t>за    2015 г.</t>
  </si>
  <si>
    <t>Из строки 101 - 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</si>
  <si>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проведено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</si>
  <si>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</si>
  <si>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</si>
  <si>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заключенных контрактов и договоров с отечествеными участниками</t>
  </si>
  <si>
    <t xml:space="preserve">Из строки 201 - заявок отечественных участников торгов       </t>
  </si>
  <si>
    <t>Из строки 301 - 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</si>
  <si>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309 - стоимость заключенных контрактов жизненного цикла</t>
  </si>
  <si>
    <t>Из строки 309 - стоимость контрактов, заключенных по результатам проведения совместных конкурсов, аукционов</t>
  </si>
  <si>
    <t>Из строки 309 - затраты заказчика по проведению способов определения поставщиков (подрядчиков, исполнителей)</t>
  </si>
  <si>
    <t>Из строки 309 - стоимость контрактов, заключенных с отечественными участниками торгов</t>
  </si>
  <si>
    <t xml:space="preserve"> Логунова  Л.А.</t>
  </si>
  <si>
    <t>8(83532) 6-14-33</t>
  </si>
  <si>
    <t>zakupki@batyr.cap.ru</t>
  </si>
  <si>
    <t>за   2015 г.</t>
  </si>
  <si>
    <t>за  2015 г.</t>
  </si>
  <si>
    <t>5. Стоимость заключенных контрактов с субъектами малого предпринимательства, социально ориентированными некоммерческимиорганизациями, привлекаемыми к исполнению контрактов в качестве субподрядчиков, соисполнителей</t>
  </si>
  <si>
    <t>по Козловскому району</t>
  </si>
  <si>
    <t>заведующий сектором органиазции и проведения закупок________________________</t>
  </si>
  <si>
    <t>по Комсомольскому району</t>
  </si>
  <si>
    <t>за 2015 г.</t>
  </si>
  <si>
    <t>51</t>
  </si>
  <si>
    <t xml:space="preserve">по Красноармейскому району </t>
  </si>
  <si>
    <t>за  2015 год</t>
  </si>
  <si>
    <t>Степанова М.А.</t>
  </si>
  <si>
    <t>за 4 квартал  2015 г.</t>
  </si>
  <si>
    <t>А.А. Петров</t>
  </si>
  <si>
    <t>за 2015 год</t>
  </si>
  <si>
    <t>заведующий сектором по размещению заказов</t>
  </si>
  <si>
    <t>за январь - декабрь  2015 г.</t>
  </si>
  <si>
    <t>27</t>
  </si>
  <si>
    <t>Начальник отдела экономики, земельных и имущественных отношений администрации Порецкого района</t>
  </si>
  <si>
    <t>по ___Урмарскому району Чувашской Республики___</t>
  </si>
  <si>
    <t>за      2015 г.</t>
  </si>
  <si>
    <t>78</t>
  </si>
  <si>
    <t>Гл.специалист</t>
  </si>
  <si>
    <t>по Цивильскому району Чувашской Республики</t>
  </si>
  <si>
    <t>Заведующий сектором муниципальных закупок</t>
  </si>
  <si>
    <t>Д.А. Ефимов</t>
  </si>
  <si>
    <t xml:space="preserve">                         (адрес эл.почты)</t>
  </si>
  <si>
    <t>250</t>
  </si>
  <si>
    <t>_+7354021658_______</t>
  </si>
  <si>
    <t>_checonom21@cap.ru_________</t>
  </si>
  <si>
    <t>за 12 месяцев  2015 г.</t>
  </si>
  <si>
    <t>Гусарова Е.А.</t>
  </si>
  <si>
    <t xml:space="preserve">об определении поставщиков (подрядчиков, исполнителей) 
для обеспечения  муниципальных нужд Чувашской Республики </t>
  </si>
  <si>
    <t>по Ядринскому району Чувашской Республики</t>
  </si>
  <si>
    <t>Ведущий специалист-эксперт отдела экономики и промышленности</t>
  </si>
  <si>
    <t>economy@yadrin.cap,ru</t>
  </si>
  <si>
    <t>31</t>
  </si>
  <si>
    <t>по Янтиковскому району Чувашской Республики</t>
  </si>
  <si>
    <t>(83548)21596</t>
  </si>
  <si>
    <t>по по городу Алатырю</t>
  </si>
  <si>
    <t xml:space="preserve">об определении поставщиков (подрядчиков, исполнителей) 
для обечспечения муниципальных нужд города Канаш Чувашской Республики </t>
  </si>
  <si>
    <t xml:space="preserve"> за январь-декабрь 2015 года</t>
  </si>
  <si>
    <t>1. Всего проведено конкурентных способов определения поставщиков (подрядчиков, исполнителей) (лотов) и закупок у единственного поставщика (подрядчика, исполнителя)</t>
  </si>
  <si>
    <t>4. Количество заявок участников, признанных победителями конкурентных способов определения поставщиков (подрядчиков, исполнителей)</t>
  </si>
  <si>
    <r>
      <t xml:space="preserve">Из строки </t>
    </r>
    <r>
      <rPr>
        <sz val="10"/>
        <color indexed="48"/>
        <rFont val="Times New Roman"/>
        <family val="1"/>
      </rPr>
      <t>301</t>
    </r>
    <r>
      <rPr>
        <sz val="10"/>
        <rFont val="Times New Roman"/>
        <family val="1"/>
      </rPr>
      <t xml:space="preserve"> - суммарная начальная цена контрактов (лотов), которые не привели к заключению контрактов из-за отказа от заключения контрактов</t>
    </r>
  </si>
  <si>
    <t>3. Сумма изменения стоимости заключенных контрактов и договоров</t>
  </si>
  <si>
    <t xml:space="preserve">4. Общая стоимость расторгнутых контрактов </t>
  </si>
  <si>
    <t>2. Количество заключенных контрактов с субъектами малого предпринимательства, социально ориентированными некоммерческими организациями</t>
  </si>
  <si>
    <t>5. 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</si>
  <si>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за   2015 год</t>
  </si>
  <si>
    <t xml:space="preserve"> </t>
  </si>
  <si>
    <t>Ведущий специалист-эксперт сектора по муниципальным закупкам</t>
  </si>
  <si>
    <t>Гайфуллин Ринат Ильясович</t>
  </si>
  <si>
    <t>73-04-89</t>
  </si>
  <si>
    <t>nowch-economy2@cap.ru</t>
  </si>
  <si>
    <t xml:space="preserve">об определении поставщиков (подрядчиков, исполнителей) 
для обеспечения государственных и муниципальных нужд Чувашской Республики </t>
  </si>
  <si>
    <t>2</t>
  </si>
  <si>
    <t>Мамутин ВадимМи0айлович</t>
  </si>
  <si>
    <t>___За0арова Елена Игоревна</t>
  </si>
  <si>
    <t>Из строки 301 - суммарная начальная цена контрактов, установленная для закупки инновационной и высокоте0нологичной продукции</t>
  </si>
  <si>
    <t xml:space="preserve">Из строки 101 - количество способов определения поставщиков (подрядчиков, исполнителей), проведенных для закупки инновационной и высокоте0нологичной продукции </t>
  </si>
  <si>
    <t>Из строки 107 - количество несостоявши0ся совместных конкурсов, аукционов (лотов)</t>
  </si>
  <si>
    <t>Из строки 110 - количество заключенных контрактов и договоров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</si>
  <si>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несостоявши0ся совместных конкурсов, аукционов</t>
  </si>
  <si>
    <t>Из строки 110 - количество заключенных контрактов и договоров с каза0станскими участниками</t>
  </si>
  <si>
    <t xml:space="preserve">Из строки 122 - расторгнуто контрактов на закупку продовольствия, средств, необ0одимых для оказания скорой специализированной, медицинской помощи в экстренной или неотложной форме, лекарственных средств, топлива </t>
  </si>
  <si>
    <t>II. Количественные 0арактеристики участников закупки товаров, работ, услуг для обеспечения государственных и муниципальных нужд</t>
  </si>
  <si>
    <t>Из строки 201 - количество заявок, поданных для участия в закрытых конкурса0, закрытых аукциона0,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</si>
  <si>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способа0 определения поставщиков (подрядчиков, исполнителей), признаннных несостоявшимися</t>
  </si>
  <si>
    <t>Из строки 201 - количество заявок, поданных для участия в закупка0 инновационной и высокоте0нологичной продукции</t>
  </si>
  <si>
    <t xml:space="preserve">Из строки 201 - количество заявок, поданных для участия в совместных конкурса0, аукциона0 </t>
  </si>
  <si>
    <t>Из строки 206 - количество заявок, поданных для участия в совместных конкурса0, аукциона0 признанных несостоявшимися</t>
  </si>
  <si>
    <t>Из строки 216 - 
количество заявок участников, признан-ных победителями конкурсов, аукционов, предложивши0 цену контракта на двадцать пять и более 
процентов ниже начальной цены контракта</t>
  </si>
  <si>
    <t>Из строки 216 - 
количество заявок победителей конкурсов, аукционов, проводимых на поставку товаров, необ0одимых для нормального жизнеобеспечения</t>
  </si>
  <si>
    <t>Из строки 301 - суммарная начальная цена контрактов, выставленных для закупки инновационной и высокоте0нологичной продукции</t>
  </si>
  <si>
    <t>Из строки 307 - 
суммарная начальная (максимальная) цена контрактов несостоявши0ся совместных конкурсов, аукционов (лотов)</t>
  </si>
  <si>
    <t>Из строки 309 - 
общая стоимость контрактов, заключенных по результатам несостоявши0ся конкурсов, аукционов (лотов), запросов котировок, запросов предложений</t>
  </si>
  <si>
    <t>Из строки 309 - стоимость контрактов, заключенных на закупку высокоте0нологичной и ииновационной продукции</t>
  </si>
  <si>
    <t>Из строки 313 - стоимость контрактов, заключенных по результатам несостоявши0ся совместных конкурсов, аукционов</t>
  </si>
  <si>
    <t>Из строки 309 - 
стоимость контрактов, заключенных с каза0станскими участниками закупки</t>
  </si>
  <si>
    <t xml:space="preserve">Из строки 322 - 
стоимость расторгнутых контрактов на закупку продовольствия, средств, необ0одимых для оказания скорой, 
в том числе скорой специализированной, медицинской помощи 
в экстренной или неотложной форме, лекарственных 
средств, топлива </t>
  </si>
  <si>
    <t>IV. 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некоммерчески0 организаций</t>
  </si>
  <si>
    <t>4.1. 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некоммерчески0 организаций</t>
  </si>
  <si>
    <t>1. 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некоммерчески0 организаций</t>
  </si>
  <si>
    <t>Из строки 4. 101 - проведено конкурентных способов определения поставщиков (подрядчиков, исполнителей) (лотов) для субъектов малого предпринимательства, 
социально ориентированных некоммерчески0 организаций, признанных несостоявшимися</t>
  </si>
  <si>
    <t>Из строки 4.102 - количество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</si>
  <si>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ориентированных некоммерчески0 организаций</t>
  </si>
  <si>
    <t>1. 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некоммерчески0 организаций</t>
  </si>
  <si>
    <t>4.3. Стоимостная 0арактерстика способов определения поставщиков (подрядчиков,исполнителей) для субъектов малого предпринимательства, социально ориентированных некоммерчески0 организаций, тысяча рублей (код по ОКЕИ-384)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</si>
  <si>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некоммерчески0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</si>
  <si>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некоммерчески0 организаций, признанным несостоявшимися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</si>
  <si>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</si>
  <si>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Раздел V. Количественные и стоимостные 0арактеристики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проис0одящим из Российской Федерации, Республики Беларусь, Республики Каза0стан</t>
  </si>
  <si>
    <t>1. Количество конкурсов, аукционов (лотов), запросов предложений, проведенных с предоставлением преференций отечественным, белорусским и каза0станским товарам</t>
  </si>
  <si>
    <t>2. Количество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каза0станским товарам</t>
  </si>
  <si>
    <t>1. Количество заявок, поданных на конкурсы, аукционы (лоты), запросы предложений, на которых были предоставлены преференции отечественным, белорусским и каза0станским товарам</t>
  </si>
  <si>
    <t>2. Количество заявок, выигравши0 конкурсы, аукционы (лоты), запросы предложений, на которых были предоставлены преференции отечественным, белорусским и каза0станским товарам</t>
  </si>
  <si>
    <t>1. Суммарная начальная цена контрактов (лотов) выставленных на конкурсы, аукционы (лоты), запросы предложений с предоставлением преференций отечественным, белорусским и каза0станским товарам</t>
  </si>
  <si>
    <t>2. Стоимость заключенных контрактов по результатам конкурсов, аукционов, запросов предложений, проведенных с предоставлением преференций отечественным, белорусским и каза0станским товарам</t>
  </si>
  <si>
    <t>Из строки 5.302 - стоимость заключенных контрактов на поставку белорусски0 товаров</t>
  </si>
  <si>
    <t>Из строки 5.302 - стоимость заключенных контрактов на поставку каза0стански0 товаров</t>
  </si>
  <si>
    <t>4. Количество заявок участников, признанных победителями конкурентных способов определения поставщиков (подрядчиков, исполнителей) (из стр.110)</t>
  </si>
  <si>
    <t>3. Стоимость заключенных контрактов с субъектами малого предпринимательства, социально ориентированными некоммерческими организациями(состоявшиеся)</t>
  </si>
  <si>
    <t>4. Стоимость заключенных контрактов с субъектами малого предпринимательства, 
социально ориентированными некоммерческими организациями по результатам несостоявши0ся способов определения поставщиков (подрядчиков, исполнителей)(несостоявшиеся)</t>
  </si>
  <si>
    <t xml:space="preserve">Из строки 101 - количество способов определения поставщиков, проведенных для закупки инновационной и высокоте0нологичной продукции </t>
  </si>
  <si>
    <t>Из строки 107 - количество совместных конкурсов, аукционов, которые не привели к заключению контракта</t>
  </si>
  <si>
    <t>Из строки 110 - количество контрактов, заключенных по результатам несостоявши0ся совместных конкурсов, аукционов</t>
  </si>
  <si>
    <t xml:space="preserve">Из строки 201 - заявок отечественных участников      </t>
  </si>
  <si>
    <t xml:space="preserve">Из строки 216 - количество заявок участников, признанных победителями конкурсов, аукционов, предложивши0 цену контракта на двадцать пять процентов ниже начальной цены контракта          </t>
  </si>
  <si>
    <t>Из строки 216 - количество заявок победителей конкурсов, аукционов, проводимых на поставку товаров, необ0одимых для нормального жизнеобеспечения</t>
  </si>
  <si>
    <t>Из строки 216 - заявок отечественных участников</t>
  </si>
  <si>
    <t xml:space="preserve">Из строки 301 - суммарная начальная цена контрактов (лотов), выставленных на совместные конкурсы, аукционы (лоты) </t>
  </si>
  <si>
    <t>Из строки 307 - суммарная начальная цена контрактов несостоявши0ся совместных конкурсов, аукционов (лотов)</t>
  </si>
  <si>
    <t>Из строки 309 -  общая стоимость контрактов, заключенных по результатам несостоявши0ся конкурсов, аукционов (лотов), запросов котировок, запросов предложений</t>
  </si>
  <si>
    <t>Из строки 309 - стоимость контрактов, заключенных с отечественными участниками закупки</t>
  </si>
  <si>
    <t>Из строки 309 - стоимость контрактов, заключенных с белорусскими участниками закупки</t>
  </si>
  <si>
    <t>Из строки 309 - стоимость контрактов, заключенных с каза0станскими участниками закупки</t>
  </si>
  <si>
    <t>Из строки 322 - стоимость расторгнутых контрактов на закупку продовольствия, средств, необ0одимых для  оказания скорой, в том числе скорой специализированной медицинской помощи в экстренной или неотложной форме, лекарственных средств, топлива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</si>
  <si>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некоммерчески0 организаций, признанных несостоявшимися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</si>
  <si>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несостоявши0ся  способов определения поставщиков (подрядчиков, исполнителей)</t>
  </si>
  <si>
    <t>4.3. Стоимостные 0арактерстики способов определения поставщиков (подрядчиков,исполнителей) для субъектов малого предпринимательства, социально ориентированных некоммерчески0 организаций, тысяча рублей (код по ОКЕИ-384)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</si>
  <si>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ориентированных некоммерчески0 организаций, признанным несостоявшимся</t>
  </si>
  <si>
    <t>4. Стоимость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</si>
  <si>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V. Количественные и стоимостные 0арактеристики способов определения поставщиков (подрядчиков, исполнителей) для обеспечения государственных и муниципальных нужд, проведенных с предоставлением преференций товарам, проис0одящим из Российской Федерации, Республики Беларусь, Республики Каза0стан</t>
  </si>
  <si>
    <t>Из строки 5.202 -  заявок на поставку отечественных товаров</t>
  </si>
  <si>
    <t>за 12 месяцев 2015 г.</t>
  </si>
  <si>
    <t>zakupki2@vurnar.cap.ru</t>
  </si>
  <si>
    <t>по Ибресинскому району</t>
  </si>
  <si>
    <t>без проведения конкурентны0 способов определения поставщиков (подрядчиков, исполнителей)</t>
  </si>
  <si>
    <t>Из строки 101 - количество закрыты0 конкурсов, закрыты0 аукционов, извещения о проведении которы0 размещаются в единой информационной системе</t>
  </si>
  <si>
    <t xml:space="preserve">Из строки 101 - количество способов определения поставщиков (подрядчиков, исполнителей), проведенны0 для закупки инновационной и высокоте0нологичной продукции </t>
  </si>
  <si>
    <t>Из строки 101 - проведено совместны0 конкурсов, аукционов (лотов)</t>
  </si>
  <si>
    <t>Из строки 107 - количество несостоявши0ся совместны0 конкурсов, аукционов (лотов)</t>
  </si>
  <si>
    <t>Из строки 107 - количество совместны0 конкурсов, аукционов (лотов), которые не привели к заключению контракта</t>
  </si>
  <si>
    <t>2. Количество заключенны0 контрактов и договоров</t>
  </si>
  <si>
    <t>Из строки 110 - количество заключенны0 контрактов и договоров по результатам несостоявши0ся способов определения поставщиков (подрядчиков, исполнителей) (лотов)</t>
  </si>
  <si>
    <t>Из строки 110 - количество контрактов, заключенны0 по результатам проведения совместны0 конкурсов, аукционов</t>
  </si>
  <si>
    <t>Из строки 110 - количество контрактов, заключенны0 по результатам проведения несостоявши0ся совместны0 конкурсов, аукционов</t>
  </si>
  <si>
    <t>Из строки 110 - количество заключенны0 контрактов и договоров с отечествеными участниками</t>
  </si>
  <si>
    <t>Из строки 110 - количество заключенны0 контрактов и договоров с белорусскими участниками</t>
  </si>
  <si>
    <t>Из строки 110 - количество заключенны0 контрактов и договоров с каза0станскими участниками</t>
  </si>
  <si>
    <t xml:space="preserve">Из строки 122 - расторгнуто контрактов на закупку продовольствия, средств, необ0одимы0 для оказания скорой специализированной, медицинской помощи в экстренной или неотложной форме, лекарственны0 средств, топлива </t>
  </si>
  <si>
    <t>5. Количество осуществленны0 способов определения поставщиков (подрядчиков, исполнителей), признанны0 недействительными</t>
  </si>
  <si>
    <t>II. Количественные 0арактеристики участников закупки товаров, работ, услуг для обеспечения государственны0 и муниципальны0 нужд</t>
  </si>
  <si>
    <t>1. Общее количество поданны0 заявок</t>
  </si>
  <si>
    <t>Из строки 201 - количество заявок, поданны0 для участия в закрыты0 конкурса0, закрыты0 аукциона0, извещения о проведении которы0 размещаются в единой информационной системе</t>
  </si>
  <si>
    <t>Из строки 201 - количество заявок, поданны0 для участия в способа0 определения поставщиков (подрядчиков, исполнителей), признаннны0 несостоявшимися</t>
  </si>
  <si>
    <t>Из строки 201 - количество заявок, поданны0 для участия в закупка0 инновационной и высокоте0нологичной продукции</t>
  </si>
  <si>
    <t xml:space="preserve">Из строки 201 - количество заявок, поданны0 для участия в совместны0 конкурса0, аукциона0 </t>
  </si>
  <si>
    <t>Из строки 206 - количество заявок, поданны0 для участия в совместны0 конкурса0, аукциона0 признанны0 несостоявшимися</t>
  </si>
  <si>
    <t xml:space="preserve">Из строки 201 - заявок отечественны0 участников торгов       </t>
  </si>
  <si>
    <t xml:space="preserve">4. Количество заявок участников, признанны0 победителями конкурентны0 способов определения поставщиков (подрядчиков, исполнителей) </t>
  </si>
  <si>
    <t>Из строки 216 - 
количество заявок участников, признан-ны0 победителями конкурсов, аукционов, предложивши0 цену контракта на двадцать пять и более 
процентов ниже начальной цены контракта</t>
  </si>
  <si>
    <t>Из строки 216 - 
количество заявок победителей конкурсов, аукционов, проводимы0 на поставку товаров, необ0одимы0 для нормального жизнеобеспечения</t>
  </si>
  <si>
    <t xml:space="preserve">Из строки 216 - 
заявок отечественны0 участников </t>
  </si>
  <si>
    <t>Из строки 301 - суммарная начальная цена закрыты0 конкурсов, закрыты0 аукционов, извещения о проведении которы0 размещаются единой информационной системе</t>
  </si>
  <si>
    <t>Из строки 301 - суммарная начальная цена контрактов, выставленны0 для закупки инновационной и высокоте0нологичной продукции</t>
  </si>
  <si>
    <t>Из строки 301 - суммарная начальная цена контрактов (лотов), выставленны0 на совместные конкурсы, аукционы (лоты)</t>
  </si>
  <si>
    <t>Из строки 307 - 
суммарная начальная (максимальная) цена контрактов несостоявши0ся совместны0 конкурсов, аукционов (лотов)</t>
  </si>
  <si>
    <t>2. Общая стоимость заключенны0 контрактов и договоров</t>
  </si>
  <si>
    <t>Из строки 309 - 
общая стоимость контрактов, заключенны0 по результатам несостоявши0ся конкурсов, аукционов (лотов), запросов котировок, запросов предложений</t>
  </si>
  <si>
    <t>Из строки 309 - стоимость заключенны0 контрактов жизненного цикла</t>
  </si>
  <si>
    <t>Из строки 309 - стоимость контрактов, заключенны0 на закупку высокоте0нологичной и ииновационной продукции</t>
  </si>
  <si>
    <t>Из строки 309 - стоимость контрактов, заключенны0 по результатам проведения совместны0 конкурсов, аукционов</t>
  </si>
  <si>
    <t>Из строки 313 - стоимость контрактов, заключенны0 по результатам несостоявши0ся совместны0 конкурсов, аукционов</t>
  </si>
  <si>
    <t>Из строки 309 - стоимость контрактов, заключенны0 с отечественными участниками торгов</t>
  </si>
  <si>
    <t>Из строки 309 - 
стоимость контрактов, заключенны0 с белорусскими участниками закупки</t>
  </si>
  <si>
    <t>Из строки 309 - 
стоимость контрактов, заключенны0 с каза0станскими участниками закупки</t>
  </si>
  <si>
    <t>3. Сумма изменения стоимости заключенны0 контрактов</t>
  </si>
  <si>
    <t>4. Общая стоимость расторгнуты0 контрактов и договоров</t>
  </si>
  <si>
    <t xml:space="preserve">Из строки 322 - 
стоимость расторгнуты0 контрактов на закупку продовольствия, средств, необ0одимы0 для оказания скорой, 
в том числе скорой специализированной, медицинской помощи 
в экстренной или неотложной форме, лекарственны0 
средств, топлива </t>
  </si>
  <si>
    <t>IV. Количественные и стоимостные 0арактеристики способов определения поставщиков (подрядчиков, исполнителей) среди субъектов малого предпринимательства, социально ориентированны0 некоммерчески0 организаций</t>
  </si>
  <si>
    <t>4.1. Количественные 0арактеристики способов определения поставщиков (подрядчиков, исполнителей) для субъектов малого предпринимательства, социально ориентированны0 некоммерчески0 организаций</t>
  </si>
  <si>
    <t>1. Всего проведено конкурентны0 способов определения поставщиков (подрядчиков, исполнителей) (лотов) для субъектов малого предпринимательства, социально ориентированны0 некоммерчески0 организаций</t>
  </si>
  <si>
    <t>Из строки 4. 101 - проведено конкурентны0 способов определения поставщиков (подрядчиков, исполнителей) (лотов) для субъектов малого предпринимательства, 
социально ориентированны0 некоммерчески0 организаций, признанны0 несостоявшимися</t>
  </si>
  <si>
    <t xml:space="preserve">2. Количество заключенны0 контрактов с субъектами малого предпринимательства, 
социально ориентированными некоммерческими организациями </t>
  </si>
  <si>
    <t>Из строки 4.102 - количество заключенны0 контрактов с субъектами малого предпринимательства, 
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</si>
  <si>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4.2. Количественные 0арактеристики участников закупки товаров, работ, услуг для субъектов малого предпринимательства, социально ориентированны0 некоммерчески0 организаций</t>
  </si>
  <si>
    <t>1. Общее количество заявок, поданны0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ориентированны0 некоммерчески0 организаций</t>
  </si>
  <si>
    <t>4.3. Стоимостная 0арактерстика способов определения поставщиков (подрядчиков,исполнителей) для субъектов малого предпринимательства, социально ориентированны0 некоммерчески0 организаций, тысяча рублей (код по ОКЕИ-384)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</si>
  <si>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ориентированны0 некоммерчески0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</si>
  <si>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ориентированны0 некоммерчески0 организаций, признанным несостоявшимися</t>
  </si>
  <si>
    <t>3. Стоимость заключенны0 контрактов с субъектами малого предпринимательства, социально ориентированными некоммерческими организациями</t>
  </si>
  <si>
    <t>4. Стоимость заключенны0 контрактов с субъектами малого предпринимательства, 
социально ориентированными некоммерческими организациями по результатам несостоявши0ся способов определения поставщиков (подрядчиков, исполнителей)</t>
  </si>
  <si>
    <t>5. Стоимость заключенны0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</si>
  <si>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Раздел V. Количественные и стоимостные 0арактеристики способов определения поставщиков (подрядчиков, исполнителей) для обеспечения государственны0 и муниципальны0 нужд, проведенны0 с предоставлением преференций товарам, проис0одящим из Российской Федерации, Республики Беларусь, Республики Каза0стан</t>
  </si>
  <si>
    <t>1. Количество конкурсов, аукционов (лотов), запросов предложений, проведенны0 с предоставлением преференций отечественным, белорусским и каза0станским товарам</t>
  </si>
  <si>
    <t>2. Количество заключенны0 контрактов по результатам конкурсов, аукционов, запросов предложений, проведенны0 с предоставлением преференций отечественным, белорусским и каза0станским товарам</t>
  </si>
  <si>
    <t>Из строки 5.102 - количество контрактов на поставку отечественны0 товаров</t>
  </si>
  <si>
    <t>1. Количество заявок, поданны0 на конкурсы, аукционы (лоты), запросы предложений, на которы0 были предоставлены преференции отечественным, белорусским и каза0станским товарам</t>
  </si>
  <si>
    <t>2. Количество заявок, выигравши0 конкурсы, аукционы (лоты), запросы предложений, на которы0 были предоставлены преференции отечественным, белорусским и каза0станским товарам</t>
  </si>
  <si>
    <t>Из строки 5.202 - количество заявок на поставку отечественны0 товаров</t>
  </si>
  <si>
    <t>1. Суммарная начальная цена контрактов (лотов) выставленны0 на конкурсы, аукционы (лоты), запросы предложений с предоставлением преференций отечественным, белорусским и каза0станским товарам</t>
  </si>
  <si>
    <t>2. Стоимость заключенны0 контрактов по результатам конкурсов, аукционов, запросов предложений, проведенны0 с предоставлением преференций отечественным, белорусским и каза0станским товарам</t>
  </si>
  <si>
    <t>Из строки 5.302 - стоимость заключенны0 контрактов на поставку отечественны0 товаров</t>
  </si>
  <si>
    <t>Из строки 5.302 - стоимость заключенны0 контрактов на поставку белорусски0 товаров</t>
  </si>
  <si>
    <t>Из строки 5.302 - стоимость заключенны0 контрактов на поставку каза0стански0 товаров</t>
  </si>
  <si>
    <t>по Шемуршинскому району</t>
  </si>
  <si>
    <t>Зав. сектором по закупкам отдела экономики</t>
  </si>
  <si>
    <t>Старшова Л.А.</t>
  </si>
  <si>
    <t>econom5@shemur.cap.ru</t>
  </si>
  <si>
    <t>по Шумерлинскому району Чувашской Республики _</t>
  </si>
  <si>
    <t xml:space="preserve">об определении поставщиков (подрядчиков, исполнителей) 
для обечспечения государственны0 и муниципальны0 нужд Чувашской Республики </t>
  </si>
  <si>
    <t>229</t>
  </si>
  <si>
    <t xml:space="preserve"> 2015 год </t>
  </si>
  <si>
    <t xml:space="preserve">Кол-во процедур </t>
  </si>
  <si>
    <t xml:space="preserve">Доля, % </t>
  </si>
  <si>
    <t>Среднее количество участников закупок</t>
  </si>
  <si>
    <t>Общий объем закупок</t>
  </si>
  <si>
    <t>Стоимость конкурентных процедур</t>
  </si>
  <si>
    <t>Доля конкурентных процедур закупок, %</t>
  </si>
  <si>
    <t>Доля конкурентных процедур закупок</t>
  </si>
  <si>
    <t>Канашский</t>
  </si>
  <si>
    <t>Козловский</t>
  </si>
  <si>
    <t xml:space="preserve">об определении поставщиков (подрядчиков, исполнителей) 
для обечспечения государственны и муниципальны нужд Чувашской Республики </t>
  </si>
  <si>
    <t>открытые двуэтапные</t>
  </si>
  <si>
    <t>закрытые двуэтапные</t>
  </si>
  <si>
    <t>без проведения конкурентны способов определения поставщиков (подрядчиков, исполнителей)</t>
  </si>
  <si>
    <t xml:space="preserve">I. Количественные арактеристики способов определения поставщиков (подрядчиков, исполнителей), закупок у единственного поставщика (подрядчика, исполнителя) </t>
  </si>
  <si>
    <t>Из строки 101 - количество закрыты конкурсов, закрыты аукционов, извещения о проведении которы размещаются в единой информационной системе</t>
  </si>
  <si>
    <t>Из строки 101 - количество несостоявшися способов определения поставщиков (подрядчиков, исполнителей)(лотов)</t>
  </si>
  <si>
    <t>Из строки 103 - количество несостоявшися способов определения поставщиков (подрядчиков, исполнителей)(лотов), которые не привели к заключению контрактов</t>
  </si>
  <si>
    <t xml:space="preserve">Из строки 101 - количество способов определения поставщиков (подрядчиков, исполнителей), проведенны для закупки инновационной и высокотенологичной продукции </t>
  </si>
  <si>
    <t>Из строки 101 - проведено совместны конкурсов, аукционов (лотов)</t>
  </si>
  <si>
    <t>Из строки 107 - количество несостоявшися совместны конкурсов, аукционов (лотов)</t>
  </si>
  <si>
    <t>Из строки 107 - количество совместны конкурсов, аукционов (лотов), которые не привели к заключению контракта</t>
  </si>
  <si>
    <t>2. Количество заключенны контрактов и договоров</t>
  </si>
  <si>
    <t>Из строки 110 - количество заключенны контрактов и договоров по результатам несостоявшися способов определения поставщиков (подрядчиков, исполнителей) (лотов)</t>
  </si>
  <si>
    <t>Из строки 110 - заключено контрактов на закупку инновационной и высокотенологичной продукции</t>
  </si>
  <si>
    <t>Из строки 110 - количество контрактов, заключенны по результатам проведения совместны конкурсов, аукционов</t>
  </si>
  <si>
    <t>Из строки 110 - количество контрактов, заключенны по результатам проведения несостоявшися совместны конкурсов, аукционов</t>
  </si>
  <si>
    <t>Из строки 110 - количество заключенны контрактов и договоров с отечествеными участниками</t>
  </si>
  <si>
    <t xml:space="preserve">из ни:
с учреждениями УИС                                                                </t>
  </si>
  <si>
    <t>Из строки 110 - количество заключенны контрактов и договоров с белорусскими участниками</t>
  </si>
  <si>
    <t>Из строки 110 - количество заключенны контрактов и договоров с казастанскими участниками</t>
  </si>
  <si>
    <t xml:space="preserve">Из строки 122 - расторгнуто контрактов на закупку продовольствия, средств, неободимы для оказания скорой специализированной, медицинской помощи в экстренной или неотложной форме, лекарственны средств, топлива </t>
  </si>
  <si>
    <t>5. Количество осуществленны способов определения поставщиков (подрядчиков, исполнителей), признанны недействительными</t>
  </si>
  <si>
    <t>II. Количественные арактеристики участников закупки товаров, работ, услуг для обеспечения государственны и муниципальны нужд</t>
  </si>
  <si>
    <t>1. Общее количество поданны заявок</t>
  </si>
  <si>
    <t>Из строки 201 - количество заявок, поданны для участия в закрыты конкурса, закрыты аукциона, извещения о проведении которы размещаются в единой информационной системе</t>
  </si>
  <si>
    <t>Из строки 201 - количество заявок, поданны для участия в способа определения поставщиков (подрядчиков, исполнителей), признаннны несостоявшимися</t>
  </si>
  <si>
    <t>Из строки 201 - количество заявок, поданны для участия в закупка инновационной и высокотенологичной продукции</t>
  </si>
  <si>
    <t>Из строки 201 - количество заявок участников конкурсов, аукционов, предложивши цену контракта на двадцать пять и более процентов ниже начальной цены контракта</t>
  </si>
  <si>
    <t xml:space="preserve">Из строки 201 - количество заявок, поданны для участия в совместны конкурса, аукциона </t>
  </si>
  <si>
    <t>Из строки 206 - количество заявок, поданны для участия в совместны конкурса, аукциона признанны несостоявшимися</t>
  </si>
  <si>
    <t xml:space="preserve">Из строки 201 - заявок отечественны участников торгов       </t>
  </si>
  <si>
    <t>из ни                                                                                 заявок учреждений УИС</t>
  </si>
  <si>
    <t xml:space="preserve">4. Количество заявок участников, признанны победителями конкурентны способов определения поставщиков (подрядчиков, исполнителей) </t>
  </si>
  <si>
    <t>Из строки 216 - 
количество заявок участников, признан-ны победителями конкурсов, аукционов, предложивши цену контракта на двадцать пять и более 
процентов ниже начальной цены контракта</t>
  </si>
  <si>
    <t>Из строки 216 - 
количество заявок победителей конкурсов, аукционов, проводимы на поставку товаров, неободимы для нормального жизнеобеспечения</t>
  </si>
  <si>
    <t xml:space="preserve">Из строки 216 - 
заявок отечественны участников </t>
  </si>
  <si>
    <t>из ни: 
заявок учреждений УИС</t>
  </si>
  <si>
    <t>из ни:  заявок организаций инвалидов</t>
  </si>
  <si>
    <t>III. Стоимостные арактеристики способов определеня поставщиков (подрядчиков, исполнителей), закупок у единственного поставщика (подрядчика, исполнителя), тысяча рублей (код ОКЕИ - 384)</t>
  </si>
  <si>
    <t>Из строки 301 - суммарная начальная цена закрыты конкурсов, закрыты аукционов, извещения о проведении которы размещаются единой информационной системе</t>
  </si>
  <si>
    <t>Из строки 301 - суммарная начальная цена контрактов несостоявшися конкурсов, аукционов (лотов), запросов котировок, запросов предложений</t>
  </si>
  <si>
    <t>Из строки 303 - суммарная начальная цена контрактов несостоявшися конкурсов, аукионов (лотов), запросов котировок, запросов предложений, которые не привели к заключению контрактов</t>
  </si>
  <si>
    <t>Из строки 301 - суммарная начальная цена контрактов, выставленны для закупки инновационной и высокотенологичной продукции</t>
  </si>
  <si>
    <t>Из строки 301 - суммарная начальная цена контрактов (лотов), выставленны на совместные конкурсы, аукционы (лоты)</t>
  </si>
  <si>
    <t>Из строки 307 - 
суммарная начальная (максимальная) цена контрактов несостоявшися совместны конкурсов, аукционов (лотов)</t>
  </si>
  <si>
    <t>2. Общая стоимость заключенны контрактов и договоров</t>
  </si>
  <si>
    <t>Из строки 309 - 
общая стоимость контрактов, заключенны по результатам несостоявшися конкурсов, аукционов (лотов), запросов котировок, запросов предложений</t>
  </si>
  <si>
    <t>Из строки 309 - стоимость заключенны контрактов жизненного цикла</t>
  </si>
  <si>
    <t>Из строки 309 - стоимость контрактов, заключенны на закупку высокотенологичной и ииновационной продукции</t>
  </si>
  <si>
    <t>Из строки 309 - стоимость контрактов, заключенны по результатам проведения совместны конкурсов, аукционов</t>
  </si>
  <si>
    <t>Из строки 313 - стоимость контрактов, заключенны по результатам несостоявшися совместны конкурсов, аукционов</t>
  </si>
  <si>
    <t>Из строки 309 - стоимость контрактов, заключенны с отечественными участниками торгов</t>
  </si>
  <si>
    <t>из ни: 
с учреждениями УИС</t>
  </si>
  <si>
    <t>Из строки 309 - 
стоимость контрактов, заключенны с белорусскими участниками закупки</t>
  </si>
  <si>
    <t>Из строки 309 - 
стоимость контрактов, заключенны с казастанскими участниками закупки</t>
  </si>
  <si>
    <t>3. Сумма изменения стоимости заключенны контрактов</t>
  </si>
  <si>
    <t>4. Общая стоимость расторгнуты контрактов и договоров</t>
  </si>
  <si>
    <t xml:space="preserve">Из строки 322 - 
стоимость расторгнуты контрактов на закупку продовольствия, средств, неободимы для оказания скорой, 
в том числе скорой специализированной, медицинской помощи 
в экстренной или неотложной форме, лекарственны 
средств, топлива </t>
  </si>
  <si>
    <t>IV. Количественные и стоимостные арактеристики способов определения поставщиков (подрядчиков, исполнителей) среди субъектов малого предпринимательства, социально ориентированны некоммерчески организаций</t>
  </si>
  <si>
    <t>4.1. Количественные арактеристики способов определения поставщиков (подрядчиков, исполнителей) для субъектов малого предпринимательства, социально ориентированны некоммерчески организаций</t>
  </si>
  <si>
    <t>1. Всего проведено конкурентны способов определения поставщиков (подрядчиков, исполнителей) (лотов) для субъектов малого предпринимательства, социально ориентированны некоммерчески организаций</t>
  </si>
  <si>
    <t>Из строки 4. 101 - проведено конкурентны способов определения поставщиков (подрядчиков, исполнителей) (лотов) для субъектов малого предпринимательства, 
социально ориентированны некоммерчески организаций, признанны несостоявшимися</t>
  </si>
  <si>
    <t xml:space="preserve">2. Количество заключенны контрактов с субъектами малого предпринимательства, 
социально ориентированными некоммерческими организациями </t>
  </si>
  <si>
    <t>Из строки 4.102 - количество заключенны контрактов с субъектами малого предпринимательства, 
социально ориентированными некоммерческими организациями по результатам несостоявшися способов определения поставщиков (подрядчиков, исполнителей)</t>
  </si>
  <si>
    <t>4.2. Количественные арактеристики участников закупки товаров, работ, услуг для субъектов малого предпринимательства, социально ориентированны некоммерчески организаций</t>
  </si>
  <si>
    <t>1. Общее количество заявок, поданны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 некоммерчески организаций</t>
  </si>
  <si>
    <t>из ни заявок участников, не являющися субъектами малого предпринимательства, социально ориентированными некоммерческими организациями</t>
  </si>
  <si>
    <t>4. Количество заявок участников, выигравши конкурентные способы определения поставщиков (подрядчиков, исполнителей)</t>
  </si>
  <si>
    <t>4.3. Стоимостная арактерстика способов определения поставщиков (подрядчиков,исполнителей) для субъектов малого предпринимательства, социально ориентированны некоммерчески организаций, тысяча рублей (код по ОКЕИ-384)</t>
  </si>
  <si>
    <t>2. Суммарная начальная (максимальная) цена контрактов по процедурам, проведенным для субъектов малого предпринимательства, социально ориентированны некоммерчески организаций</t>
  </si>
  <si>
    <t>Из строки 4.302 - суммарная начальная (максимальная) цена контрактов по процедурам, проведенным для субъектов малого предпринимательства, социально ориентированны некоммерчески организаций, признанным несостоявшимися</t>
  </si>
  <si>
    <t>3. Стоимость заключенны контрактов с субъектами малого предпринимательства, социально ориентированными некоммерческими организациями</t>
  </si>
  <si>
    <t>4. Стоимость заключенны контрактов с субъектами малого предпринимательства, 
социально ориентированными некоммерческими организациями по результатам несостоявшися способов определения поставщиков (подрядчиков, исполнителей)</t>
  </si>
  <si>
    <t>5. Стоимость заключенны контрактов с субъектами малого предпринимательства, 
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</si>
  <si>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Раздел V. Количественные и стоимостные арактеристики способов определения поставщиков (подрядчиков, исполнителей) для обеспечения государственны и муниципальны нужд, проведенны с предоставлением преференций товарам, происодящим из Российской Федерации, Республики Беларусь, Республики Казастан</t>
  </si>
  <si>
    <t>5.1. Количественная арактеристика конкурсов, аукционов, запросов предложений</t>
  </si>
  <si>
    <t>1. Количество конкурсов, аукционов (лотов), запросов предложений, проведенны с предоставлением преференций отечественным, белорусским и казастанским товарам</t>
  </si>
  <si>
    <t>2. Количество заключенны контрактов по результатам конкурсов, аукционов, запросов предложений, проведенны с предоставлением преференций отечественным, белорусским и казастанским товарам</t>
  </si>
  <si>
    <t>Из строки 5.102 - количество контрактов на поставку отечественны товаров</t>
  </si>
  <si>
    <t>Из строки 5.102 - количество контрактов на поставку белорусски товаров</t>
  </si>
  <si>
    <t>Из строки 5.102 - количество контрактов на поставку казастански товаров</t>
  </si>
  <si>
    <t>5.2. Количественная арактеристика участников конкурсов, аукционов, запросов предложений</t>
  </si>
  <si>
    <t>1. Количество заявок, поданны на конкурсы, аукционы (лоты), запросы предложений, на которы были предоставлены преференции отечественным, белорусским и казастанским товарам</t>
  </si>
  <si>
    <t>2. Количество заявок, выигравши конкурсы, аукционы (лоты), запросы предложений, на которы были предоставлены преференции отечественным, белорусским и казастанским товарам</t>
  </si>
  <si>
    <t>Из строки 5.202 - количество заявок на поставку отечественны товаров</t>
  </si>
  <si>
    <t>Из строки 5.202 - количество заявок на поставку белорусски товаров</t>
  </si>
  <si>
    <t>Из строки 5.202 - количество заявок на поставку казастански товаров</t>
  </si>
  <si>
    <t>5.3. Стоимостная арактеристика конкурсов, аукционов, запросов предложений, тысяча рублей (код по ОКЕИ - 384)</t>
  </si>
  <si>
    <t>1. Суммарная начальная цена контрактов (лотов) выставленны на конкурсы, аукционы (лоты), запросы предложений с предоставлением преференций отечественным, белорусским и казастанским товарам</t>
  </si>
  <si>
    <t>2. Стоимость заключенны контрактов по результатам конкурсов, аукционов, запросов предложений, проведенны с предоставлением преференций отечественным, белорусским и казастанским товарам</t>
  </si>
  <si>
    <t>Из строки 5.302 - стоимость заключенны контрактов на поставку отечественны товаров</t>
  </si>
  <si>
    <t>Из строки 5.302 - стоимость заключенны контрактов на поставку белорусски товаров</t>
  </si>
  <si>
    <t>Из строки 5.302 - стоимость заключенны контрактов на поставку казастански товаров</t>
  </si>
  <si>
    <t>Из строки 103 - количество несостоявшися способов определения поставщиков (подрядчиков, исполнителей)(лотов), которы не привели к заключению контрактов</t>
  </si>
  <si>
    <t xml:space="preserve">об определении поставщиков (подрядчиков, исполнителей) 
для обечспечения  муниципальны нужд </t>
  </si>
  <si>
    <t>Из строки 216 - 
количество заявок участников, признанны победителями конкурсов, аукционов, предложивши цену контракта на двадцать пять и более 
процентов ниже начальной цены контракта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</si>
</sst>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_ ;[Red]\-#,##0.0\ "/>
    <numFmt numFmtId="168" formatCode="0.0"/>
    <numFmt numFmtId="169" formatCode="[$€-2]\ ###,000_);[Red]\([$€-2]\ ###,000\)"/>
    <numFmt numFmtId="170" formatCode="_-* #,##0_р_._-;\-* #,##0_р_._-;_-* &quot;-&quot;??_р_._-;_-@_-"/>
    <numFmt numFmtId="171" formatCode="_-* #,##0.0_р_._-;\-* #,##0.0_р_._-;_-* &quot;-&quot;??_р_._-;_-@_-"/>
    <numFmt numFmtId="172" formatCode="_-* #,##0.0_р_._-;\-* #,##0.0_р_._-;_-* &quot;-&quot;?_р_._-;_-@_-"/>
    <numFmt numFmtId="173" formatCode="#,##0.0"/>
    <numFmt numFmtId="174" formatCode="0.0000"/>
    <numFmt numFmtId="175" formatCode="0.000"/>
    <numFmt numFmtId="176" formatCode="0.000000"/>
    <numFmt numFmtId="177" formatCode="0.0000000"/>
    <numFmt numFmtId="178" formatCode="0.00000000"/>
    <numFmt numFmtId="179" formatCode="0.00000"/>
    <numFmt numFmtId="180" formatCode="#,##0.00_р_.;[Red]#,##0.00_р_."/>
    <numFmt numFmtId="181" formatCode="#,##0.00_р_."/>
    <numFmt numFmtId="182" formatCode="#,##0.00_ ;[Red]\-#,##0.00\ "/>
    <numFmt numFmtId="183" formatCode="#,##0.000_ ;[Red]\-#,##0.000\ "/>
    <numFmt numFmtId="184" formatCode="#,##0_ ;[Red]\-#,##0\ "/>
    <numFmt numFmtId="185" formatCode="dd/mm/yyyy\ hh:mm:ss"/>
    <numFmt numFmtId="186" formatCode="dd/mm/yy;@"/>
    <numFmt numFmtId="187" formatCode="#,##0.00\ &quot;₽&quot;;[Red]\-#,##0.00\ &quot;₽&quot;"/>
    <numFmt numFmtId="188" formatCode="#,##0.000"/>
    <numFmt numFmtId="189" formatCode="#,##0.0000"/>
    <numFmt numFmtId="190" formatCode="#,##0.00000"/>
    <numFmt numFmtId="191" formatCode="#,##0.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color indexed="57"/>
      <name val="Times New Roman"/>
      <family val="1"/>
    </font>
    <font>
      <sz val="10"/>
      <color indexed="1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85" fontId="35" fillId="0" borderId="0" applyFill="0" applyBorder="0" applyProtection="0">
      <alignment horizontal="center"/>
    </xf>
    <xf numFmtId="0" fontId="35" fillId="0" borderId="0" applyNumberFormat="0" applyFill="0" applyBorder="0" applyProtection="0">
      <alignment horizontal="left"/>
    </xf>
    <xf numFmtId="187" fontId="35" fillId="0" borderId="0" applyFill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61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justify" vertical="top" wrapText="1"/>
    </xf>
    <xf numFmtId="0" fontId="21" fillId="24" borderId="2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justify" vertical="top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justify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justify" vertical="top" wrapText="1"/>
    </xf>
    <xf numFmtId="0" fontId="21" fillId="24" borderId="18" xfId="0" applyFont="1" applyFill="1" applyBorder="1" applyAlignment="1">
      <alignment horizontal="justify" vertical="top" wrapText="1"/>
    </xf>
    <xf numFmtId="0" fontId="21" fillId="24" borderId="19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5" borderId="10" xfId="0" applyFont="1" applyFill="1" applyBorder="1" applyAlignment="1">
      <alignment/>
    </xf>
    <xf numFmtId="0" fontId="21" fillId="24" borderId="18" xfId="0" applyFont="1" applyFill="1" applyBorder="1" applyAlignment="1">
      <alignment horizontal="justify" vertical="top" wrapText="1"/>
    </xf>
    <xf numFmtId="0" fontId="21" fillId="24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25" borderId="0" xfId="0" applyFont="1" applyFill="1" applyBorder="1" applyAlignment="1">
      <alignment/>
    </xf>
    <xf numFmtId="0" fontId="27" fillId="25" borderId="0" xfId="0" applyNumberFormat="1" applyFont="1" applyFill="1" applyBorder="1" applyAlignment="1">
      <alignment vertical="top" wrapText="1"/>
    </xf>
    <xf numFmtId="0" fontId="27" fillId="25" borderId="0" xfId="0" applyNumberFormat="1" applyFont="1" applyFill="1" applyBorder="1" applyAlignment="1">
      <alignment wrapText="1"/>
    </xf>
    <xf numFmtId="49" fontId="21" fillId="25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justify" vertical="top" wrapText="1"/>
    </xf>
    <xf numFmtId="0" fontId="21" fillId="24" borderId="0" xfId="0" applyFont="1" applyFill="1" applyBorder="1" applyAlignment="1">
      <alignment horizontal="justify" vertical="top" wrapText="1"/>
    </xf>
    <xf numFmtId="0" fontId="21" fillId="25" borderId="0" xfId="0" applyFont="1" applyFill="1" applyBorder="1" applyAlignment="1">
      <alignment horizontal="justify" vertical="top" wrapText="1"/>
    </xf>
    <xf numFmtId="0" fontId="21" fillId="25" borderId="0" xfId="0" applyFont="1" applyFill="1" applyBorder="1" applyAlignment="1">
      <alignment horizontal="justify" vertical="top" wrapText="1"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/>
    </xf>
    <xf numFmtId="0" fontId="26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/>
    </xf>
    <xf numFmtId="0" fontId="21" fillId="0" borderId="10" xfId="0" applyFont="1" applyFill="1" applyBorder="1" applyAlignment="1">
      <alignment horizontal="justify" vertical="top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7" fillId="0" borderId="10" xfId="0" applyNumberFormat="1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wrapText="1"/>
    </xf>
    <xf numFmtId="0" fontId="21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1" fillId="0" borderId="14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justify" vertical="top" wrapText="1"/>
    </xf>
    <xf numFmtId="0" fontId="23" fillId="0" borderId="18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wrapText="1"/>
    </xf>
    <xf numFmtId="0" fontId="26" fillId="24" borderId="0" xfId="0" applyFont="1" applyFill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 horizontal="right"/>
    </xf>
    <xf numFmtId="168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7" fillId="26" borderId="10" xfId="0" applyNumberFormat="1" applyFont="1" applyFill="1" applyBorder="1" applyAlignment="1">
      <alignment vertical="top" wrapText="1"/>
    </xf>
    <xf numFmtId="0" fontId="27" fillId="26" borderId="10" xfId="0" applyNumberFormat="1" applyFont="1" applyFill="1" applyBorder="1" applyAlignment="1">
      <alignment wrapText="1"/>
    </xf>
    <xf numFmtId="49" fontId="21" fillId="26" borderId="10" xfId="0" applyNumberFormat="1" applyFont="1" applyFill="1" applyBorder="1" applyAlignment="1">
      <alignment/>
    </xf>
    <xf numFmtId="0" fontId="21" fillId="26" borderId="10" xfId="0" applyFont="1" applyFill="1" applyBorder="1" applyAlignment="1">
      <alignment horizontal="justify" vertical="top" wrapText="1"/>
    </xf>
    <xf numFmtId="0" fontId="21" fillId="26" borderId="10" xfId="0" applyFont="1" applyFill="1" applyBorder="1" applyAlignment="1">
      <alignment horizontal="justify" vertical="top" wrapText="1"/>
    </xf>
    <xf numFmtId="0" fontId="6" fillId="0" borderId="0" xfId="54" applyAlignment="1" applyProtection="1">
      <alignment/>
      <protection/>
    </xf>
    <xf numFmtId="0" fontId="25" fillId="26" borderId="10" xfId="0" applyFont="1" applyFill="1" applyBorder="1" applyAlignment="1">
      <alignment horizontal="justify" vertical="top" wrapText="1"/>
    </xf>
    <xf numFmtId="0" fontId="21" fillId="26" borderId="2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30" fillId="26" borderId="10" xfId="0" applyNumberFormat="1" applyFont="1" applyFill="1" applyBorder="1" applyAlignment="1">
      <alignment horizontal="center" vertical="top" wrapText="1"/>
    </xf>
    <xf numFmtId="0" fontId="30" fillId="26" borderId="10" xfId="0" applyNumberFormat="1" applyFont="1" applyFill="1" applyBorder="1" applyAlignment="1">
      <alignment horizontal="center" wrapText="1"/>
    </xf>
    <xf numFmtId="0" fontId="23" fillId="4" borderId="10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6" fillId="0" borderId="0" xfId="54" applyBorder="1" applyAlignment="1" applyProtection="1">
      <alignment/>
      <protection/>
    </xf>
    <xf numFmtId="0" fontId="21" fillId="27" borderId="0" xfId="0" applyFont="1" applyFill="1" applyAlignment="1">
      <alignment/>
    </xf>
    <xf numFmtId="1" fontId="2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25" fillId="0" borderId="10" xfId="74" applyFont="1" applyFill="1" applyBorder="1" applyAlignment="1">
      <alignment horizontal="justify" vertical="top" wrapText="1"/>
      <protection/>
    </xf>
    <xf numFmtId="0" fontId="21" fillId="0" borderId="10" xfId="74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6" fillId="0" borderId="0" xfId="54" applyFill="1" applyBorder="1" applyAlignment="1" applyProtection="1">
      <alignment/>
      <protection/>
    </xf>
    <xf numFmtId="0" fontId="21" fillId="25" borderId="10" xfId="0" applyFont="1" applyFill="1" applyBorder="1" applyAlignment="1">
      <alignment horizontal="justify" vertical="top" wrapText="1"/>
    </xf>
    <xf numFmtId="0" fontId="21" fillId="25" borderId="2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1" fillId="25" borderId="10" xfId="0" applyFont="1" applyFill="1" applyBorder="1" applyAlignment="1">
      <alignment horizontal="justify" vertical="top" wrapText="1"/>
    </xf>
    <xf numFmtId="0" fontId="25" fillId="27" borderId="10" xfId="0" applyFont="1" applyFill="1" applyBorder="1" applyAlignment="1">
      <alignment horizontal="justify" vertical="top" wrapText="1"/>
    </xf>
    <xf numFmtId="0" fontId="21" fillId="27" borderId="10" xfId="0" applyFont="1" applyFill="1" applyBorder="1" applyAlignment="1">
      <alignment horizontal="justify" vertical="top" wrapText="1"/>
    </xf>
    <xf numFmtId="0" fontId="21" fillId="27" borderId="20" xfId="0" applyFont="1" applyFill="1" applyBorder="1" applyAlignment="1">
      <alignment horizontal="center" vertical="center" wrapText="1"/>
    </xf>
    <xf numFmtId="0" fontId="27" fillId="27" borderId="10" xfId="0" applyNumberFormat="1" applyFont="1" applyFill="1" applyBorder="1" applyAlignment="1">
      <alignment vertical="top" wrapText="1"/>
    </xf>
    <xf numFmtId="0" fontId="21" fillId="27" borderId="10" xfId="0" applyFont="1" applyFill="1" applyBorder="1" applyAlignment="1">
      <alignment horizontal="center" vertical="center" wrapText="1"/>
    </xf>
    <xf numFmtId="0" fontId="27" fillId="27" borderId="10" xfId="0" applyNumberFormat="1" applyFont="1" applyFill="1" applyBorder="1" applyAlignment="1">
      <alignment wrapText="1"/>
    </xf>
    <xf numFmtId="0" fontId="21" fillId="27" borderId="10" xfId="0" applyNumberFormat="1" applyFont="1" applyFill="1" applyBorder="1" applyAlignment="1">
      <alignment vertical="top" wrapText="1"/>
    </xf>
    <xf numFmtId="0" fontId="23" fillId="27" borderId="10" xfId="0" applyNumberFormat="1" applyFont="1" applyFill="1" applyBorder="1" applyAlignment="1">
      <alignment horizontal="center" vertical="center" wrapText="1"/>
    </xf>
    <xf numFmtId="0" fontId="27" fillId="25" borderId="10" xfId="0" applyNumberFormat="1" applyFont="1" applyFill="1" applyBorder="1" applyAlignment="1">
      <alignment vertical="top" wrapText="1"/>
    </xf>
    <xf numFmtId="0" fontId="27" fillId="25" borderId="10" xfId="0" applyNumberFormat="1" applyFont="1" applyFill="1" applyBorder="1" applyAlignment="1">
      <alignment wrapText="1"/>
    </xf>
    <xf numFmtId="49" fontId="21" fillId="25" borderId="10" xfId="0" applyNumberFormat="1" applyFont="1" applyFill="1" applyBorder="1" applyAlignment="1">
      <alignment/>
    </xf>
    <xf numFmtId="0" fontId="30" fillId="27" borderId="10" xfId="0" applyNumberFormat="1" applyFont="1" applyFill="1" applyBorder="1" applyAlignment="1">
      <alignment horizontal="center" vertical="center" wrapText="1"/>
    </xf>
    <xf numFmtId="0" fontId="21" fillId="27" borderId="10" xfId="0" applyFont="1" applyFill="1" applyBorder="1" applyAlignment="1">
      <alignment horizontal="justify" vertical="top" wrapText="1"/>
    </xf>
    <xf numFmtId="0" fontId="21" fillId="27" borderId="18" xfId="0" applyFont="1" applyFill="1" applyBorder="1" applyAlignment="1">
      <alignment horizontal="justify" vertical="top" wrapText="1"/>
    </xf>
    <xf numFmtId="168" fontId="23" fillId="0" borderId="10" xfId="0" applyNumberFormat="1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vertical="top" wrapText="1"/>
    </xf>
    <xf numFmtId="0" fontId="21" fillId="25" borderId="18" xfId="0" applyFont="1" applyFill="1" applyBorder="1" applyAlignment="1">
      <alignment horizontal="justify" vertical="top" wrapText="1"/>
    </xf>
    <xf numFmtId="0" fontId="25" fillId="25" borderId="10" xfId="0" applyFont="1" applyFill="1" applyBorder="1" applyAlignment="1">
      <alignment horizontal="justify" vertical="top" wrapText="1"/>
    </xf>
    <xf numFmtId="0" fontId="21" fillId="25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vertical="top"/>
    </xf>
    <xf numFmtId="0" fontId="23" fillId="28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1" fillId="29" borderId="10" xfId="0" applyFont="1" applyFill="1" applyBorder="1" applyAlignment="1">
      <alignment horizontal="justify" vertical="top" wrapText="1"/>
    </xf>
    <xf numFmtId="0" fontId="21" fillId="29" borderId="20" xfId="0" applyFont="1" applyFill="1" applyBorder="1" applyAlignment="1">
      <alignment horizontal="center" vertical="center" wrapText="1"/>
    </xf>
    <xf numFmtId="0" fontId="25" fillId="29" borderId="10" xfId="0" applyFont="1" applyFill="1" applyBorder="1" applyAlignment="1">
      <alignment horizontal="justify" vertical="top" wrapText="1"/>
    </xf>
    <xf numFmtId="0" fontId="21" fillId="29" borderId="10" xfId="0" applyFont="1" applyFill="1" applyBorder="1" applyAlignment="1">
      <alignment horizontal="justify" vertical="top" wrapText="1"/>
    </xf>
    <xf numFmtId="0" fontId="21" fillId="29" borderId="13" xfId="0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left" vertical="top" wrapText="1"/>
    </xf>
    <xf numFmtId="0" fontId="21" fillId="29" borderId="14" xfId="0" applyFont="1" applyFill="1" applyBorder="1" applyAlignment="1">
      <alignment horizontal="justify" vertical="top" wrapText="1"/>
    </xf>
    <xf numFmtId="0" fontId="25" fillId="29" borderId="10" xfId="0" applyFont="1" applyFill="1" applyBorder="1" applyAlignment="1">
      <alignment horizontal="left" vertical="top" wrapText="1"/>
    </xf>
    <xf numFmtId="0" fontId="21" fillId="29" borderId="14" xfId="0" applyFont="1" applyFill="1" applyBorder="1" applyAlignment="1">
      <alignment horizontal="left" vertical="top" wrapText="1"/>
    </xf>
    <xf numFmtId="49" fontId="21" fillId="29" borderId="10" xfId="0" applyNumberFormat="1" applyFont="1" applyFill="1" applyBorder="1" applyAlignment="1">
      <alignment horizontal="justify" vertical="top" wrapText="1"/>
    </xf>
    <xf numFmtId="49" fontId="21" fillId="29" borderId="10" xfId="0" applyNumberFormat="1" applyFont="1" applyFill="1" applyBorder="1" applyAlignment="1">
      <alignment horizontal="left" vertical="top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5" fillId="29" borderId="14" xfId="0" applyFont="1" applyFill="1" applyBorder="1" applyAlignment="1">
      <alignment horizontal="justify" vertical="top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1" fillId="29" borderId="10" xfId="0" applyFont="1" applyFill="1" applyBorder="1" applyAlignment="1">
      <alignment horizontal="center" vertical="center" wrapText="1"/>
    </xf>
    <xf numFmtId="0" fontId="21" fillId="29" borderId="18" xfId="0" applyFont="1" applyFill="1" applyBorder="1" applyAlignment="1">
      <alignment horizontal="justify" vertical="top" wrapText="1"/>
    </xf>
    <xf numFmtId="0" fontId="21" fillId="29" borderId="18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3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30" borderId="0" xfId="0" applyFont="1" applyFill="1" applyBorder="1" applyAlignment="1">
      <alignment/>
    </xf>
    <xf numFmtId="0" fontId="21" fillId="30" borderId="0" xfId="0" applyFont="1" applyFill="1" applyAlignment="1">
      <alignment/>
    </xf>
    <xf numFmtId="0" fontId="21" fillId="27" borderId="10" xfId="0" applyFont="1" applyFill="1" applyBorder="1" applyAlignment="1">
      <alignment horizontal="center"/>
    </xf>
    <xf numFmtId="0" fontId="21" fillId="27" borderId="10" xfId="0" applyFont="1" applyFill="1" applyBorder="1" applyAlignment="1">
      <alignment/>
    </xf>
    <xf numFmtId="168" fontId="21" fillId="27" borderId="10" xfId="0" applyNumberFormat="1" applyFont="1" applyFill="1" applyBorder="1" applyAlignment="1">
      <alignment horizontal="center" wrapText="1"/>
    </xf>
    <xf numFmtId="168" fontId="21" fillId="27" borderId="10" xfId="0" applyNumberFormat="1" applyFont="1" applyFill="1" applyBorder="1" applyAlignment="1">
      <alignment horizontal="center"/>
    </xf>
    <xf numFmtId="0" fontId="45" fillId="27" borderId="10" xfId="0" applyFont="1" applyFill="1" applyBorder="1" applyAlignment="1">
      <alignment/>
    </xf>
    <xf numFmtId="0" fontId="45" fillId="27" borderId="10" xfId="0" applyFont="1" applyFill="1" applyBorder="1" applyAlignment="1">
      <alignment horizontal="center"/>
    </xf>
    <xf numFmtId="168" fontId="45" fillId="27" borderId="10" xfId="0" applyNumberFormat="1" applyFont="1" applyFill="1" applyBorder="1" applyAlignment="1">
      <alignment horizontal="center"/>
    </xf>
    <xf numFmtId="0" fontId="45" fillId="27" borderId="0" xfId="0" applyFont="1" applyFill="1" applyAlignment="1">
      <alignment/>
    </xf>
    <xf numFmtId="1" fontId="21" fillId="27" borderId="10" xfId="0" applyNumberFormat="1" applyFont="1" applyFill="1" applyBorder="1" applyAlignment="1">
      <alignment horizontal="center"/>
    </xf>
    <xf numFmtId="168" fontId="45" fillId="27" borderId="10" xfId="0" applyNumberFormat="1" applyFont="1" applyFill="1" applyBorder="1" applyAlignment="1">
      <alignment/>
    </xf>
    <xf numFmtId="168" fontId="21" fillId="27" borderId="0" xfId="0" applyNumberFormat="1" applyFont="1" applyFill="1" applyAlignment="1">
      <alignment/>
    </xf>
    <xf numFmtId="0" fontId="45" fillId="27" borderId="18" xfId="0" applyFont="1" applyFill="1" applyBorder="1" applyAlignment="1">
      <alignment/>
    </xf>
    <xf numFmtId="0" fontId="21" fillId="27" borderId="10" xfId="0" applyFont="1" applyFill="1" applyBorder="1" applyAlignment="1">
      <alignment/>
    </xf>
    <xf numFmtId="168" fontId="23" fillId="27" borderId="10" xfId="0" applyNumberFormat="1" applyFont="1" applyFill="1" applyBorder="1" applyAlignment="1">
      <alignment horizontal="center"/>
    </xf>
    <xf numFmtId="168" fontId="23" fillId="27" borderId="0" xfId="0" applyNumberFormat="1" applyFont="1" applyFill="1" applyBorder="1" applyAlignment="1">
      <alignment horizontal="center"/>
    </xf>
    <xf numFmtId="0" fontId="21" fillId="27" borderId="0" xfId="0" applyFont="1" applyFill="1" applyAlignment="1">
      <alignment/>
    </xf>
    <xf numFmtId="0" fontId="23" fillId="27" borderId="0" xfId="0" applyFont="1" applyFill="1" applyAlignment="1">
      <alignment/>
    </xf>
    <xf numFmtId="167" fontId="23" fillId="27" borderId="0" xfId="0" applyNumberFormat="1" applyFont="1" applyFill="1" applyAlignment="1">
      <alignment/>
    </xf>
    <xf numFmtId="168" fontId="23" fillId="27" borderId="0" xfId="0" applyNumberFormat="1" applyFont="1" applyFill="1" applyAlignment="1">
      <alignment/>
    </xf>
    <xf numFmtId="0" fontId="21" fillId="24" borderId="10" xfId="0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justify" vertical="top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top" wrapText="1"/>
    </xf>
    <xf numFmtId="0" fontId="23" fillId="29" borderId="0" xfId="0" applyFont="1" applyFill="1" applyBorder="1" applyAlignment="1">
      <alignment horizontal="center" vertical="top" wrapText="1"/>
    </xf>
    <xf numFmtId="0" fontId="23" fillId="29" borderId="16" xfId="0" applyFont="1" applyFill="1" applyBorder="1" applyAlignment="1">
      <alignment horizontal="center" vertical="top" wrapText="1"/>
    </xf>
    <xf numFmtId="0" fontId="23" fillId="29" borderId="23" xfId="0" applyFont="1" applyFill="1" applyBorder="1" applyAlignment="1">
      <alignment horizontal="center" vertical="top" wrapText="1"/>
    </xf>
    <xf numFmtId="0" fontId="23" fillId="29" borderId="20" xfId="0" applyFont="1" applyFill="1" applyBorder="1" applyAlignment="1">
      <alignment horizontal="center" vertical="top" wrapText="1"/>
    </xf>
    <xf numFmtId="0" fontId="23" fillId="29" borderId="24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horizontal="center" vertical="top" wrapText="1"/>
    </xf>
    <xf numFmtId="0" fontId="21" fillId="29" borderId="17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top"/>
    </xf>
    <xf numFmtId="0" fontId="23" fillId="29" borderId="16" xfId="0" applyFont="1" applyFill="1" applyBorder="1" applyAlignment="1">
      <alignment horizontal="center" vertical="top"/>
    </xf>
    <xf numFmtId="0" fontId="23" fillId="29" borderId="10" xfId="0" applyFont="1" applyFill="1" applyBorder="1" applyAlignment="1">
      <alignment horizontal="center" vertical="top" wrapText="1"/>
    </xf>
    <xf numFmtId="0" fontId="23" fillId="29" borderId="11" xfId="0" applyFont="1" applyFill="1" applyBorder="1" applyAlignment="1">
      <alignment horizontal="center" vertical="top" wrapText="1"/>
    </xf>
    <xf numFmtId="0" fontId="23" fillId="29" borderId="14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31" fillId="0" borderId="0" xfId="0" applyFont="1" applyBorder="1" applyAlignment="1">
      <alignment wrapText="1"/>
    </xf>
    <xf numFmtId="0" fontId="6" fillId="0" borderId="0" xfId="54" applyBorder="1" applyAlignment="1" applyProtection="1">
      <alignment horizontal="center"/>
      <protection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/>
    </xf>
    <xf numFmtId="0" fontId="33" fillId="0" borderId="0" xfId="0" applyFont="1" applyAlignment="1">
      <alignment horizontal="left" vertical="top"/>
    </xf>
    <xf numFmtId="0" fontId="26" fillId="0" borderId="0" xfId="0" applyFont="1" applyBorder="1" applyAlignment="1">
      <alignment wrapText="1"/>
    </xf>
    <xf numFmtId="0" fontId="0" fillId="0" borderId="0" xfId="0" applyAlignment="1">
      <alignment/>
    </xf>
    <xf numFmtId="0" fontId="26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3" fillId="29" borderId="17" xfId="0" applyFont="1" applyFill="1" applyBorder="1" applyAlignment="1">
      <alignment horizontal="center" vertical="top" wrapText="1"/>
    </xf>
    <xf numFmtId="0" fontId="23" fillId="29" borderId="16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3" fillId="29" borderId="23" xfId="0" applyFont="1" applyFill="1" applyBorder="1" applyAlignment="1">
      <alignment horizontal="center" vertical="top" wrapText="1"/>
    </xf>
    <xf numFmtId="0" fontId="23" fillId="29" borderId="20" xfId="0" applyFont="1" applyFill="1" applyBorder="1" applyAlignment="1">
      <alignment horizontal="center" vertical="top" wrapText="1"/>
    </xf>
    <xf numFmtId="0" fontId="23" fillId="29" borderId="24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horizontal="center" vertical="top" wrapText="1"/>
    </xf>
    <xf numFmtId="0" fontId="21" fillId="29" borderId="17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top"/>
    </xf>
    <xf numFmtId="0" fontId="23" fillId="29" borderId="16" xfId="0" applyFont="1" applyFill="1" applyBorder="1" applyAlignment="1">
      <alignment horizontal="center" vertical="top"/>
    </xf>
    <xf numFmtId="0" fontId="23" fillId="29" borderId="10" xfId="0" applyFont="1" applyFill="1" applyBorder="1" applyAlignment="1">
      <alignment horizontal="center" vertical="top" wrapText="1"/>
    </xf>
    <xf numFmtId="0" fontId="23" fillId="29" borderId="11" xfId="0" applyFont="1" applyFill="1" applyBorder="1" applyAlignment="1">
      <alignment horizontal="center" vertical="top" wrapText="1"/>
    </xf>
    <xf numFmtId="0" fontId="23" fillId="29" borderId="14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top" wrapText="1"/>
    </xf>
    <xf numFmtId="0" fontId="23" fillId="29" borderId="0" xfId="0" applyFont="1" applyFill="1" applyBorder="1" applyAlignment="1">
      <alignment horizontal="center" vertical="top" wrapText="1"/>
    </xf>
    <xf numFmtId="0" fontId="23" fillId="29" borderId="16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top" wrapText="1" shrinkToFit="1"/>
    </xf>
    <xf numFmtId="0" fontId="6" fillId="0" borderId="0" xfId="54" applyAlignment="1" applyProtection="1">
      <alignment horizontal="center"/>
      <protection/>
    </xf>
    <xf numFmtId="0" fontId="21" fillId="27" borderId="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8" xfId="0" applyFont="1" applyFill="1" applyBorder="1" applyAlignment="1">
      <alignment horizontal="justify" vertical="top" wrapText="1"/>
    </xf>
    <xf numFmtId="0" fontId="21" fillId="24" borderId="1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1" fillId="0" borderId="0" xfId="74" applyFont="1">
      <alignment/>
      <protection/>
    </xf>
    <xf numFmtId="0" fontId="21" fillId="0" borderId="0" xfId="74" applyFont="1" applyBorder="1" applyAlignment="1">
      <alignment/>
      <protection/>
    </xf>
    <xf numFmtId="0" fontId="22" fillId="0" borderId="0" xfId="74" applyFont="1" applyBorder="1" applyAlignment="1">
      <alignment horizontal="center"/>
      <protection/>
    </xf>
    <xf numFmtId="0" fontId="21" fillId="0" borderId="10" xfId="74" applyFont="1" applyBorder="1" applyAlignment="1">
      <alignment horizontal="center" vertical="center" wrapText="1"/>
      <protection/>
    </xf>
    <xf numFmtId="0" fontId="21" fillId="0" borderId="13" xfId="74" applyFont="1" applyBorder="1" applyAlignment="1">
      <alignment horizontal="center" vertical="center" wrapText="1"/>
      <protection/>
    </xf>
    <xf numFmtId="0" fontId="21" fillId="0" borderId="17" xfId="74" applyFont="1" applyBorder="1" applyAlignment="1">
      <alignment horizontal="center" vertical="center" wrapText="1"/>
      <protection/>
    </xf>
    <xf numFmtId="0" fontId="21" fillId="0" borderId="16" xfId="74" applyFont="1" applyBorder="1" applyAlignment="1">
      <alignment horizontal="center" vertical="center" wrapText="1"/>
      <protection/>
    </xf>
    <xf numFmtId="0" fontId="21" fillId="0" borderId="0" xfId="74" applyFont="1" applyBorder="1">
      <alignment/>
      <protection/>
    </xf>
    <xf numFmtId="0" fontId="23" fillId="31" borderId="18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2" fontId="21" fillId="0" borderId="10" xfId="0" applyNumberFormat="1" applyFont="1" applyFill="1" applyBorder="1" applyAlignment="1">
      <alignment horizontal="justify" vertical="top" wrapText="1"/>
    </xf>
    <xf numFmtId="2" fontId="21" fillId="0" borderId="10" xfId="0" applyNumberFormat="1" applyFont="1" applyFill="1" applyBorder="1" applyAlignment="1">
      <alignment horizontal="justify" vertical="top" wrapText="1"/>
    </xf>
    <xf numFmtId="2" fontId="23" fillId="31" borderId="10" xfId="0" applyNumberFormat="1" applyFont="1" applyFill="1" applyBorder="1" applyAlignment="1">
      <alignment horizontal="center" vertical="center" wrapText="1"/>
    </xf>
    <xf numFmtId="2" fontId="21" fillId="31" borderId="10" xfId="0" applyNumberFormat="1" applyFont="1" applyFill="1" applyBorder="1" applyAlignment="1">
      <alignment horizontal="justify" vertical="top" wrapText="1"/>
    </xf>
    <xf numFmtId="2" fontId="21" fillId="31" borderId="18" xfId="0" applyNumberFormat="1" applyFont="1" applyFill="1" applyBorder="1" applyAlignment="1">
      <alignment horizontal="justify" vertical="top" wrapText="1"/>
    </xf>
    <xf numFmtId="0" fontId="20" fillId="0" borderId="0" xfId="74" applyFont="1" applyBorder="1" applyAlignment="1">
      <alignment horizontal="center"/>
      <protection/>
    </xf>
    <xf numFmtId="0" fontId="20" fillId="0" borderId="0" xfId="74" applyFont="1">
      <alignment/>
      <protection/>
    </xf>
    <xf numFmtId="0" fontId="20" fillId="24" borderId="0" xfId="74" applyFont="1" applyFill="1">
      <alignment/>
      <protection/>
    </xf>
    <xf numFmtId="0" fontId="23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24" borderId="0" xfId="0" applyFont="1" applyFill="1" applyAlignment="1">
      <alignment horizontal="right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justify" vertical="top" wrapText="1"/>
    </xf>
    <xf numFmtId="0" fontId="21" fillId="24" borderId="2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justify" vertical="top" wrapText="1"/>
    </xf>
    <xf numFmtId="0" fontId="21" fillId="24" borderId="10" xfId="0" applyFont="1" applyFill="1" applyBorder="1" applyAlignment="1">
      <alignment horizontal="justify" vertical="top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left" vertical="top" wrapText="1"/>
    </xf>
    <xf numFmtId="0" fontId="21" fillId="24" borderId="14" xfId="0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justify" vertical="top" wrapText="1"/>
    </xf>
    <xf numFmtId="49" fontId="21" fillId="24" borderId="10" xfId="0" applyNumberFormat="1" applyFon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justify" vertical="top" wrapText="1"/>
    </xf>
    <xf numFmtId="0" fontId="21" fillId="24" borderId="18" xfId="0" applyFont="1" applyFill="1" applyBorder="1" applyAlignment="1">
      <alignment horizontal="justify" vertical="top" wrapText="1"/>
    </xf>
    <xf numFmtId="0" fontId="21" fillId="24" borderId="19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25" borderId="0" xfId="0" applyFont="1" applyFill="1" applyAlignment="1">
      <alignment/>
    </xf>
    <xf numFmtId="0" fontId="21" fillId="25" borderId="10" xfId="0" applyFont="1" applyFill="1" applyBorder="1" applyAlignment="1">
      <alignment/>
    </xf>
    <xf numFmtId="0" fontId="21" fillId="24" borderId="18" xfId="0" applyFont="1" applyFill="1" applyBorder="1" applyAlignment="1">
      <alignment horizontal="justify" vertical="top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/>
    </xf>
    <xf numFmtId="0" fontId="27" fillId="25" borderId="0" xfId="0" applyNumberFormat="1" applyFont="1" applyFill="1" applyBorder="1" applyAlignment="1">
      <alignment vertical="top" wrapText="1"/>
    </xf>
    <xf numFmtId="0" fontId="27" fillId="25" borderId="0" xfId="0" applyNumberFormat="1" applyFont="1" applyFill="1" applyBorder="1" applyAlignment="1">
      <alignment wrapText="1"/>
    </xf>
    <xf numFmtId="49" fontId="21" fillId="25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justify" vertical="top" wrapText="1"/>
    </xf>
    <xf numFmtId="0" fontId="21" fillId="24" borderId="0" xfId="0" applyFont="1" applyFill="1" applyBorder="1" applyAlignment="1">
      <alignment horizontal="justify" vertical="top" wrapText="1"/>
    </xf>
    <xf numFmtId="0" fontId="21" fillId="25" borderId="0" xfId="0" applyFont="1" applyFill="1" applyBorder="1" applyAlignment="1">
      <alignment horizontal="justify" vertical="top" wrapText="1"/>
    </xf>
    <xf numFmtId="0" fontId="21" fillId="25" borderId="0" xfId="0" applyFont="1" applyFill="1" applyBorder="1" applyAlignment="1">
      <alignment horizontal="justify" vertical="top" wrapText="1"/>
    </xf>
    <xf numFmtId="0" fontId="26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6" fillId="0" borderId="0" xfId="54" applyBorder="1" applyAlignment="1" applyProtection="1">
      <alignment horizontal="left"/>
      <protection/>
    </xf>
    <xf numFmtId="0" fontId="46" fillId="0" borderId="10" xfId="0" applyFont="1" applyFill="1" applyBorder="1" applyAlignment="1">
      <alignment horizontal="justify" vertical="top" wrapText="1"/>
    </xf>
    <xf numFmtId="0" fontId="46" fillId="0" borderId="18" xfId="0" applyFont="1" applyFill="1" applyBorder="1" applyAlignment="1">
      <alignment horizontal="justify" vertical="top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27" fillId="26" borderId="0" xfId="0" applyNumberFormat="1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justify" vertical="top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left" vertical="top" wrapText="1"/>
    </xf>
    <xf numFmtId="0" fontId="21" fillId="22" borderId="14" xfId="0" applyFont="1" applyFill="1" applyBorder="1" applyAlignment="1">
      <alignment horizontal="justify" vertical="top" wrapText="1"/>
    </xf>
    <xf numFmtId="0" fontId="21" fillId="22" borderId="14" xfId="0" applyFont="1" applyFill="1" applyBorder="1" applyAlignment="1">
      <alignment horizontal="left" vertical="top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2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22" borderId="1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22" borderId="10" xfId="0" applyFont="1" applyFill="1" applyBorder="1" applyAlignment="1">
      <alignment horizontal="left" vertical="top" wrapText="1"/>
    </xf>
    <xf numFmtId="0" fontId="21" fillId="22" borderId="20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vertical="top" wrapText="1"/>
    </xf>
    <xf numFmtId="49" fontId="21" fillId="22" borderId="10" xfId="0" applyNumberFormat="1" applyFont="1" applyFill="1" applyBorder="1" applyAlignment="1">
      <alignment vertical="top" wrapText="1"/>
    </xf>
    <xf numFmtId="0" fontId="21" fillId="22" borderId="10" xfId="0" applyFont="1" applyFill="1" applyBorder="1" applyAlignment="1">
      <alignment vertical="top" wrapText="1"/>
    </xf>
    <xf numFmtId="0" fontId="21" fillId="22" borderId="10" xfId="0" applyFont="1" applyFill="1" applyBorder="1" applyAlignment="1">
      <alignment vertical="top" wrapText="1"/>
    </xf>
    <xf numFmtId="0" fontId="21" fillId="22" borderId="18" xfId="0" applyFont="1" applyFill="1" applyBorder="1" applyAlignment="1">
      <alignment horizontal="left" vertical="top" wrapText="1"/>
    </xf>
    <xf numFmtId="0" fontId="21" fillId="0" borderId="15" xfId="74" applyFont="1" applyBorder="1" applyAlignment="1">
      <alignment horizontal="center" vertical="center" wrapText="1"/>
      <protection/>
    </xf>
    <xf numFmtId="0" fontId="21" fillId="0" borderId="11" xfId="74" applyFont="1" applyBorder="1" applyAlignment="1">
      <alignment horizontal="center" vertical="center" wrapText="1"/>
      <protection/>
    </xf>
    <xf numFmtId="0" fontId="21" fillId="0" borderId="12" xfId="74" applyFont="1" applyBorder="1" applyAlignment="1">
      <alignment horizontal="center" vertical="center" wrapText="1"/>
      <protection/>
    </xf>
    <xf numFmtId="0" fontId="21" fillId="0" borderId="14" xfId="74" applyFont="1" applyBorder="1" applyAlignment="1">
      <alignment horizontal="center" vertical="center" wrapText="1"/>
      <protection/>
    </xf>
    <xf numFmtId="0" fontId="21" fillId="24" borderId="10" xfId="74" applyFont="1" applyFill="1" applyBorder="1" applyAlignment="1">
      <alignment horizontal="center" vertical="center" wrapText="1"/>
      <protection/>
    </xf>
    <xf numFmtId="0" fontId="21" fillId="24" borderId="10" xfId="74" applyFont="1" applyFill="1" applyBorder="1" applyAlignment="1">
      <alignment horizontal="justify" vertical="top" wrapText="1"/>
      <protection/>
    </xf>
    <xf numFmtId="0" fontId="21" fillId="24" borderId="20" xfId="74" applyFont="1" applyFill="1" applyBorder="1" applyAlignment="1">
      <alignment horizontal="center" vertical="center" wrapText="1"/>
      <protection/>
    </xf>
    <xf numFmtId="0" fontId="23" fillId="0" borderId="10" xfId="74" applyFont="1" applyFill="1" applyBorder="1" applyAlignment="1">
      <alignment horizontal="center" vertical="center" wrapText="1"/>
      <protection/>
    </xf>
    <xf numFmtId="0" fontId="25" fillId="24" borderId="10" xfId="74" applyFont="1" applyFill="1" applyBorder="1" applyAlignment="1">
      <alignment horizontal="justify" vertical="top" wrapText="1"/>
      <protection/>
    </xf>
    <xf numFmtId="0" fontId="21" fillId="24" borderId="10" xfId="74" applyFont="1" applyFill="1" applyBorder="1" applyAlignment="1">
      <alignment horizontal="justify" vertical="top" wrapText="1"/>
      <protection/>
    </xf>
    <xf numFmtId="0" fontId="21" fillId="24" borderId="13" xfId="74" applyFont="1" applyFill="1" applyBorder="1" applyAlignment="1">
      <alignment horizontal="center" vertical="center" wrapText="1"/>
      <protection/>
    </xf>
    <xf numFmtId="0" fontId="21" fillId="24" borderId="10" xfId="74" applyFont="1" applyFill="1" applyBorder="1" applyAlignment="1">
      <alignment horizontal="left" vertical="top" wrapText="1"/>
      <protection/>
    </xf>
    <xf numFmtId="0" fontId="21" fillId="0" borderId="10" xfId="74" applyFont="1" applyFill="1" applyBorder="1" applyAlignment="1">
      <alignment horizontal="justify" vertical="top" wrapText="1"/>
      <protection/>
    </xf>
    <xf numFmtId="0" fontId="21" fillId="0" borderId="20" xfId="74" applyFont="1" applyFill="1" applyBorder="1" applyAlignment="1">
      <alignment horizontal="center" vertical="center" wrapText="1"/>
      <protection/>
    </xf>
    <xf numFmtId="0" fontId="21" fillId="25" borderId="0" xfId="74" applyFont="1" applyFill="1" applyBorder="1">
      <alignment/>
      <protection/>
    </xf>
    <xf numFmtId="0" fontId="21" fillId="25" borderId="0" xfId="74" applyFont="1" applyFill="1">
      <alignment/>
      <protection/>
    </xf>
    <xf numFmtId="0" fontId="21" fillId="24" borderId="14" xfId="74" applyFont="1" applyFill="1" applyBorder="1" applyAlignment="1">
      <alignment horizontal="justify" vertical="top" wrapText="1"/>
      <protection/>
    </xf>
    <xf numFmtId="0" fontId="25" fillId="24" borderId="10" xfId="74" applyFont="1" applyFill="1" applyBorder="1" applyAlignment="1">
      <alignment horizontal="left" vertical="top" wrapText="1"/>
      <protection/>
    </xf>
    <xf numFmtId="0" fontId="21" fillId="24" borderId="14" xfId="74" applyFont="1" applyFill="1" applyBorder="1" applyAlignment="1">
      <alignment horizontal="left" vertical="top" wrapText="1"/>
      <protection/>
    </xf>
    <xf numFmtId="49" fontId="21" fillId="24" borderId="10" xfId="74" applyNumberFormat="1" applyFont="1" applyFill="1" applyBorder="1" applyAlignment="1">
      <alignment horizontal="justify" vertical="top" wrapText="1"/>
      <protection/>
    </xf>
    <xf numFmtId="49" fontId="21" fillId="24" borderId="10" xfId="74" applyNumberFormat="1" applyFont="1" applyFill="1" applyBorder="1" applyAlignment="1">
      <alignment horizontal="left" vertical="top" wrapText="1"/>
      <protection/>
    </xf>
    <xf numFmtId="0" fontId="21" fillId="24" borderId="18" xfId="74" applyFont="1" applyFill="1" applyBorder="1" applyAlignment="1">
      <alignment horizontal="justify" vertical="top" wrapText="1"/>
      <protection/>
    </xf>
    <xf numFmtId="0" fontId="21" fillId="24" borderId="0" xfId="74" applyFont="1" applyFill="1" applyBorder="1" applyAlignment="1">
      <alignment horizontal="center" vertical="center" wrapText="1"/>
      <protection/>
    </xf>
    <xf numFmtId="0" fontId="23" fillId="0" borderId="18" xfId="74" applyFont="1" applyFill="1" applyBorder="1" applyAlignment="1">
      <alignment horizontal="center" vertical="center" wrapText="1"/>
      <protection/>
    </xf>
    <xf numFmtId="0" fontId="27" fillId="0" borderId="10" xfId="74" applyNumberFormat="1" applyFont="1" applyFill="1" applyBorder="1" applyAlignment="1">
      <alignment vertical="top" wrapText="1"/>
      <protection/>
    </xf>
    <xf numFmtId="49" fontId="21" fillId="0" borderId="10" xfId="74" applyNumberFormat="1" applyFont="1" applyFill="1" applyBorder="1" applyAlignment="1">
      <alignment/>
      <protection/>
    </xf>
    <xf numFmtId="0" fontId="27" fillId="25" borderId="0" xfId="74" applyNumberFormat="1" applyFont="1" applyFill="1" applyBorder="1" applyAlignment="1">
      <alignment vertical="top" wrapText="1"/>
      <protection/>
    </xf>
    <xf numFmtId="0" fontId="21" fillId="25" borderId="10" xfId="74" applyFont="1" applyFill="1" applyBorder="1">
      <alignment/>
      <protection/>
    </xf>
    <xf numFmtId="0" fontId="27" fillId="0" borderId="10" xfId="74" applyNumberFormat="1" applyFont="1" applyFill="1" applyBorder="1" applyAlignment="1">
      <alignment wrapText="1"/>
      <protection/>
    </xf>
    <xf numFmtId="0" fontId="27" fillId="25" borderId="0" xfId="74" applyNumberFormat="1" applyFont="1" applyFill="1" applyBorder="1" applyAlignment="1">
      <alignment wrapText="1"/>
      <protection/>
    </xf>
    <xf numFmtId="49" fontId="21" fillId="25" borderId="0" xfId="74" applyNumberFormat="1" applyFont="1" applyFill="1" applyBorder="1" applyAlignment="1">
      <alignment/>
      <protection/>
    </xf>
    <xf numFmtId="0" fontId="21" fillId="0" borderId="10" xfId="74" applyFont="1" applyFill="1" applyBorder="1" applyAlignment="1">
      <alignment horizontal="justify" vertical="top" wrapText="1"/>
      <protection/>
    </xf>
    <xf numFmtId="0" fontId="21" fillId="24" borderId="0" xfId="74" applyFont="1" applyFill="1" applyBorder="1" applyAlignment="1">
      <alignment horizontal="justify" vertical="top" wrapText="1"/>
      <protection/>
    </xf>
    <xf numFmtId="0" fontId="21" fillId="24" borderId="0" xfId="74" applyFont="1" applyFill="1" applyBorder="1" applyAlignment="1">
      <alignment horizontal="justify" vertical="top" wrapText="1"/>
      <protection/>
    </xf>
    <xf numFmtId="0" fontId="25" fillId="24" borderId="14" xfId="74" applyFont="1" applyFill="1" applyBorder="1" applyAlignment="1">
      <alignment horizontal="justify" vertical="top" wrapText="1"/>
      <protection/>
    </xf>
    <xf numFmtId="0" fontId="21" fillId="25" borderId="0" xfId="74" applyFont="1" applyFill="1" applyBorder="1" applyAlignment="1">
      <alignment horizontal="justify" vertical="top" wrapText="1"/>
      <protection/>
    </xf>
    <xf numFmtId="0" fontId="21" fillId="0" borderId="10" xfId="74" applyFont="1" applyFill="1" applyBorder="1" applyAlignment="1">
      <alignment horizontal="left" vertical="top" wrapText="1"/>
      <protection/>
    </xf>
    <xf numFmtId="0" fontId="23" fillId="0" borderId="14" xfId="74" applyFont="1" applyFill="1" applyBorder="1" applyAlignment="1">
      <alignment horizontal="center" vertical="center" wrapText="1"/>
      <protection/>
    </xf>
    <xf numFmtId="0" fontId="21" fillId="25" borderId="0" xfId="74" applyFont="1" applyFill="1" applyBorder="1" applyAlignment="1">
      <alignment horizontal="justify" vertical="top" wrapText="1"/>
      <protection/>
    </xf>
    <xf numFmtId="0" fontId="21" fillId="0" borderId="18" xfId="74" applyFont="1" applyFill="1" applyBorder="1" applyAlignment="1">
      <alignment horizontal="justify" vertical="top" wrapText="1"/>
      <protection/>
    </xf>
    <xf numFmtId="0" fontId="21" fillId="0" borderId="18" xfId="74" applyFont="1" applyFill="1" applyBorder="1" applyAlignment="1">
      <alignment horizontal="center" vertical="center" wrapText="1"/>
      <protection/>
    </xf>
    <xf numFmtId="1" fontId="23" fillId="0" borderId="10" xfId="74" applyNumberFormat="1" applyFont="1" applyFill="1" applyBorder="1" applyAlignment="1">
      <alignment horizontal="center" vertical="center" wrapText="1"/>
      <protection/>
    </xf>
    <xf numFmtId="0" fontId="21" fillId="24" borderId="18" xfId="74" applyFont="1" applyFill="1" applyBorder="1" applyAlignment="1">
      <alignment horizontal="justify" vertical="top" wrapText="1"/>
      <protection/>
    </xf>
    <xf numFmtId="0" fontId="21" fillId="24" borderId="18" xfId="74" applyFont="1" applyFill="1" applyBorder="1" applyAlignment="1">
      <alignment horizontal="center" vertical="center" wrapText="1"/>
      <protection/>
    </xf>
    <xf numFmtId="0" fontId="21" fillId="24" borderId="19" xfId="74" applyFont="1" applyFill="1" applyBorder="1">
      <alignment/>
      <protection/>
    </xf>
    <xf numFmtId="0" fontId="21" fillId="0" borderId="19" xfId="74" applyFont="1" applyBorder="1">
      <alignment/>
      <protection/>
    </xf>
    <xf numFmtId="0" fontId="21" fillId="0" borderId="15" xfId="74" applyFont="1" applyBorder="1">
      <alignment/>
      <protection/>
    </xf>
    <xf numFmtId="0" fontId="23" fillId="24" borderId="0" xfId="74" applyFont="1" applyFill="1" applyBorder="1">
      <alignment/>
      <protection/>
    </xf>
    <xf numFmtId="0" fontId="21" fillId="24" borderId="0" xfId="74" applyFont="1" applyFill="1" applyBorder="1">
      <alignment/>
      <protection/>
    </xf>
    <xf numFmtId="0" fontId="21" fillId="0" borderId="12" xfId="74" applyFont="1" applyBorder="1">
      <alignment/>
      <protection/>
    </xf>
    <xf numFmtId="0" fontId="26" fillId="24" borderId="0" xfId="74" applyFont="1" applyFill="1" applyBorder="1" applyAlignment="1">
      <alignment wrapText="1"/>
      <protection/>
    </xf>
    <xf numFmtId="0" fontId="26" fillId="24" borderId="0" xfId="74" applyFont="1" applyFill="1" applyBorder="1">
      <alignment/>
      <protection/>
    </xf>
    <xf numFmtId="0" fontId="26" fillId="0" borderId="0" xfId="74" applyFont="1" applyBorder="1">
      <alignment/>
      <protection/>
    </xf>
    <xf numFmtId="0" fontId="21" fillId="24" borderId="0" xfId="74" applyFont="1" applyFill="1">
      <alignment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2" fontId="21" fillId="4" borderId="0" xfId="0" applyNumberFormat="1" applyFont="1" applyFill="1" applyBorder="1" applyAlignment="1">
      <alignment horizontal="justify" vertical="top" wrapText="1"/>
    </xf>
    <xf numFmtId="2" fontId="21" fillId="0" borderId="0" xfId="0" applyNumberFormat="1" applyFont="1" applyBorder="1" applyAlignment="1">
      <alignment/>
    </xf>
    <xf numFmtId="0" fontId="23" fillId="29" borderId="13" xfId="0" applyFont="1" applyFill="1" applyBorder="1" applyAlignment="1">
      <alignment vertical="top" wrapText="1"/>
    </xf>
    <xf numFmtId="0" fontId="23" fillId="29" borderId="17" xfId="0" applyFont="1" applyFill="1" applyBorder="1" applyAlignment="1">
      <alignment vertical="top" wrapText="1"/>
    </xf>
    <xf numFmtId="0" fontId="23" fillId="29" borderId="16" xfId="0" applyFont="1" applyFill="1" applyBorder="1" applyAlignment="1">
      <alignment vertical="top" wrapText="1"/>
    </xf>
    <xf numFmtId="0" fontId="23" fillId="29" borderId="13" xfId="0" applyFont="1" applyFill="1" applyBorder="1" applyAlignment="1">
      <alignment vertical="center" wrapText="1"/>
    </xf>
    <xf numFmtId="0" fontId="23" fillId="29" borderId="17" xfId="0" applyFont="1" applyFill="1" applyBorder="1" applyAlignment="1">
      <alignment vertical="center" wrapText="1"/>
    </xf>
    <xf numFmtId="0" fontId="23" fillId="29" borderId="16" xfId="0" applyFont="1" applyFill="1" applyBorder="1" applyAlignment="1">
      <alignment vertical="center" wrapText="1"/>
    </xf>
    <xf numFmtId="0" fontId="23" fillId="29" borderId="23" xfId="0" applyFont="1" applyFill="1" applyBorder="1" applyAlignment="1">
      <alignment vertical="top" wrapText="1"/>
    </xf>
    <xf numFmtId="0" fontId="23" fillId="29" borderId="20" xfId="0" applyFont="1" applyFill="1" applyBorder="1" applyAlignment="1">
      <alignment vertical="top" wrapText="1"/>
    </xf>
    <xf numFmtId="0" fontId="23" fillId="29" borderId="24" xfId="0" applyFont="1" applyFill="1" applyBorder="1" applyAlignment="1">
      <alignment vertical="top" wrapText="1"/>
    </xf>
    <xf numFmtId="0" fontId="21" fillId="29" borderId="13" xfId="0" applyFont="1" applyFill="1" applyBorder="1" applyAlignment="1">
      <alignment vertical="top" wrapText="1"/>
    </xf>
    <xf numFmtId="0" fontId="21" fillId="29" borderId="17" xfId="0" applyFont="1" applyFill="1" applyBorder="1" applyAlignment="1">
      <alignment vertical="top" wrapText="1"/>
    </xf>
    <xf numFmtId="0" fontId="21" fillId="29" borderId="16" xfId="0" applyFont="1" applyFill="1" applyBorder="1" applyAlignment="1">
      <alignment vertical="top" wrapText="1"/>
    </xf>
    <xf numFmtId="0" fontId="23" fillId="29" borderId="13" xfId="0" applyFont="1" applyFill="1" applyBorder="1" applyAlignment="1">
      <alignment vertical="top" wrapText="1"/>
    </xf>
    <xf numFmtId="0" fontId="23" fillId="29" borderId="17" xfId="0" applyFont="1" applyFill="1" applyBorder="1" applyAlignment="1">
      <alignment vertical="top"/>
    </xf>
    <xf numFmtId="0" fontId="23" fillId="29" borderId="16" xfId="0" applyFont="1" applyFill="1" applyBorder="1" applyAlignment="1">
      <alignment vertical="top"/>
    </xf>
    <xf numFmtId="0" fontId="26" fillId="27" borderId="0" xfId="0" applyFont="1" applyFill="1" applyAlignment="1">
      <alignment horizontal="right"/>
    </xf>
    <xf numFmtId="0" fontId="32" fillId="0" borderId="10" xfId="0" applyNumberFormat="1" applyFont="1" applyFill="1" applyBorder="1" applyAlignment="1">
      <alignment horizontal="center" vertical="top" wrapText="1"/>
    </xf>
    <xf numFmtId="0" fontId="23" fillId="29" borderId="23" xfId="0" applyFont="1" applyFill="1" applyBorder="1" applyAlignment="1">
      <alignment horizontal="center" vertical="top" wrapText="1"/>
    </xf>
    <xf numFmtId="0" fontId="23" fillId="29" borderId="20" xfId="0" applyFont="1" applyFill="1" applyBorder="1" applyAlignment="1">
      <alignment horizontal="center" vertical="top" wrapText="1"/>
    </xf>
    <xf numFmtId="0" fontId="23" fillId="29" borderId="24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horizontal="center" vertical="top" wrapText="1"/>
    </xf>
    <xf numFmtId="0" fontId="21" fillId="29" borderId="17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top" wrapText="1"/>
    </xf>
    <xf numFmtId="0" fontId="23" fillId="29" borderId="16" xfId="0" applyFont="1" applyFill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3" fillId="30" borderId="10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168" fontId="21" fillId="0" borderId="10" xfId="0" applyNumberFormat="1" applyFont="1" applyFill="1" applyBorder="1" applyAlignment="1">
      <alignment horizontal="center" wrapText="1"/>
    </xf>
    <xf numFmtId="168" fontId="21" fillId="0" borderId="10" xfId="0" applyNumberFormat="1" applyFont="1" applyFill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2" fontId="23" fillId="25" borderId="1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Alignment="1">
      <alignment/>
    </xf>
    <xf numFmtId="2" fontId="23" fillId="27" borderId="10" xfId="0" applyNumberFormat="1" applyFont="1" applyFill="1" applyBorder="1" applyAlignment="1">
      <alignment horizontal="center"/>
    </xf>
    <xf numFmtId="168" fontId="21" fillId="0" borderId="0" xfId="0" applyNumberFormat="1" applyFont="1" applyAlignment="1">
      <alignment/>
    </xf>
    <xf numFmtId="168" fontId="21" fillId="0" borderId="0" xfId="0" applyNumberFormat="1" applyFont="1" applyBorder="1" applyAlignment="1">
      <alignment/>
    </xf>
    <xf numFmtId="2" fontId="23" fillId="27" borderId="10" xfId="0" applyNumberFormat="1" applyFont="1" applyFill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center" vertical="center" wrapText="1"/>
    </xf>
    <xf numFmtId="49" fontId="23" fillId="27" borderId="10" xfId="0" applyNumberFormat="1" applyFont="1" applyFill="1" applyBorder="1" applyAlignment="1">
      <alignment horizontal="center" vertical="top" wrapText="1"/>
    </xf>
    <xf numFmtId="49" fontId="23" fillId="27" borderId="10" xfId="0" applyNumberFormat="1" applyFont="1" applyFill="1" applyBorder="1" applyAlignment="1">
      <alignment horizontal="center" vertical="center" wrapText="1"/>
    </xf>
    <xf numFmtId="168" fontId="21" fillId="24" borderId="0" xfId="0" applyNumberFormat="1" applyFont="1" applyFill="1" applyBorder="1" applyAlignment="1">
      <alignment horizontal="justify" vertical="top" wrapText="1"/>
    </xf>
    <xf numFmtId="168" fontId="21" fillId="0" borderId="0" xfId="74" applyNumberFormat="1" applyFont="1" applyBorder="1">
      <alignment/>
      <protection/>
    </xf>
    <xf numFmtId="0" fontId="21" fillId="25" borderId="10" xfId="0" applyFont="1" applyFill="1" applyBorder="1" applyAlignment="1">
      <alignment horizontal="center"/>
    </xf>
    <xf numFmtId="0" fontId="21" fillId="25" borderId="10" xfId="0" applyFont="1" applyFill="1" applyBorder="1" applyAlignment="1">
      <alignment/>
    </xf>
    <xf numFmtId="168" fontId="21" fillId="25" borderId="10" xfId="0" applyNumberFormat="1" applyFont="1" applyFill="1" applyBorder="1" applyAlignment="1">
      <alignment horizontal="center" wrapText="1"/>
    </xf>
    <xf numFmtId="168" fontId="21" fillId="25" borderId="10" xfId="0" applyNumberFormat="1" applyFont="1" applyFill="1" applyBorder="1" applyAlignment="1">
      <alignment horizontal="center"/>
    </xf>
    <xf numFmtId="0" fontId="45" fillId="25" borderId="10" xfId="0" applyFont="1" applyFill="1" applyBorder="1" applyAlignment="1">
      <alignment horizontal="center"/>
    </xf>
    <xf numFmtId="0" fontId="45" fillId="25" borderId="10" xfId="0" applyFont="1" applyFill="1" applyBorder="1" applyAlignment="1">
      <alignment/>
    </xf>
    <xf numFmtId="168" fontId="45" fillId="25" borderId="10" xfId="0" applyNumberFormat="1" applyFont="1" applyFill="1" applyBorder="1" applyAlignment="1">
      <alignment horizontal="center"/>
    </xf>
    <xf numFmtId="0" fontId="45" fillId="25" borderId="0" xfId="0" applyFont="1" applyFill="1" applyAlignment="1">
      <alignment/>
    </xf>
    <xf numFmtId="0" fontId="21" fillId="29" borderId="10" xfId="0" applyFont="1" applyFill="1" applyBorder="1" applyAlignment="1">
      <alignment horizontal="center"/>
    </xf>
    <xf numFmtId="0" fontId="45" fillId="29" borderId="10" xfId="0" applyFont="1" applyFill="1" applyBorder="1" applyAlignment="1">
      <alignment/>
    </xf>
    <xf numFmtId="168" fontId="45" fillId="29" borderId="10" xfId="0" applyNumberFormat="1" applyFont="1" applyFill="1" applyBorder="1" applyAlignment="1">
      <alignment horizontal="center" wrapText="1"/>
    </xf>
    <xf numFmtId="168" fontId="45" fillId="29" borderId="10" xfId="0" applyNumberFormat="1" applyFont="1" applyFill="1" applyBorder="1" applyAlignment="1">
      <alignment horizontal="center"/>
    </xf>
    <xf numFmtId="168" fontId="21" fillId="29" borderId="10" xfId="0" applyNumberFormat="1" applyFont="1" applyFill="1" applyBorder="1" applyAlignment="1">
      <alignment horizontal="center"/>
    </xf>
    <xf numFmtId="0" fontId="45" fillId="29" borderId="0" xfId="0" applyFont="1" applyFill="1" applyAlignment="1">
      <alignment/>
    </xf>
    <xf numFmtId="0" fontId="21" fillId="29" borderId="0" xfId="0" applyFont="1" applyFill="1" applyAlignment="1">
      <alignment/>
    </xf>
    <xf numFmtId="0" fontId="0" fillId="25" borderId="0" xfId="0" applyFill="1" applyAlignment="1">
      <alignment/>
    </xf>
    <xf numFmtId="0" fontId="23" fillId="29" borderId="23" xfId="0" applyFont="1" applyFill="1" applyBorder="1" applyAlignment="1">
      <alignment horizontal="center" vertical="top" wrapText="1"/>
    </xf>
    <xf numFmtId="0" fontId="23" fillId="29" borderId="20" xfId="0" applyFont="1" applyFill="1" applyBorder="1" applyAlignment="1">
      <alignment horizontal="center" vertical="top" wrapText="1"/>
    </xf>
    <xf numFmtId="0" fontId="23" fillId="29" borderId="24" xfId="0" applyFont="1" applyFill="1" applyBorder="1" applyAlignment="1">
      <alignment horizontal="center" vertical="top" wrapText="1"/>
    </xf>
    <xf numFmtId="0" fontId="21" fillId="29" borderId="13" xfId="0" applyFont="1" applyFill="1" applyBorder="1" applyAlignment="1">
      <alignment horizontal="center" vertical="top" wrapText="1"/>
    </xf>
    <xf numFmtId="0" fontId="21" fillId="29" borderId="17" xfId="0" applyFont="1" applyFill="1" applyBorder="1" applyAlignment="1">
      <alignment horizontal="center" vertical="top" wrapText="1"/>
    </xf>
    <xf numFmtId="0" fontId="21" fillId="29" borderId="16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top"/>
    </xf>
    <xf numFmtId="0" fontId="23" fillId="29" borderId="16" xfId="0" applyFont="1" applyFill="1" applyBorder="1" applyAlignment="1">
      <alignment horizontal="center" vertical="top"/>
    </xf>
    <xf numFmtId="0" fontId="23" fillId="29" borderId="10" xfId="0" applyFont="1" applyFill="1" applyBorder="1" applyAlignment="1">
      <alignment horizontal="center" vertical="top" wrapText="1"/>
    </xf>
    <xf numFmtId="0" fontId="23" fillId="29" borderId="11" xfId="0" applyFont="1" applyFill="1" applyBorder="1" applyAlignment="1">
      <alignment horizontal="center" vertical="top" wrapText="1"/>
    </xf>
    <xf numFmtId="0" fontId="23" fillId="29" borderId="14" xfId="0" applyFont="1" applyFill="1" applyBorder="1" applyAlignment="1">
      <alignment horizontal="center" vertical="top" wrapText="1"/>
    </xf>
    <xf numFmtId="0" fontId="23" fillId="29" borderId="13" xfId="0" applyFont="1" applyFill="1" applyBorder="1" applyAlignment="1">
      <alignment horizontal="center" vertical="center" wrapText="1"/>
    </xf>
    <xf numFmtId="0" fontId="23" fillId="29" borderId="17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3" fillId="29" borderId="13" xfId="0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top" wrapText="1"/>
    </xf>
    <xf numFmtId="0" fontId="23" fillId="29" borderId="0" xfId="0" applyFont="1" applyFill="1" applyBorder="1" applyAlignment="1">
      <alignment horizontal="center" vertical="top" wrapText="1"/>
    </xf>
    <xf numFmtId="0" fontId="23" fillId="29" borderId="16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13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6" fillId="0" borderId="0" xfId="54" applyAlignment="1" applyProtection="1">
      <alignment horizontal="center" wrapText="1"/>
      <protection/>
    </xf>
    <xf numFmtId="0" fontId="23" fillId="22" borderId="10" xfId="0" applyFont="1" applyFill="1" applyBorder="1" applyAlignment="1">
      <alignment horizontal="center" vertical="top" wrapText="1"/>
    </xf>
    <xf numFmtId="0" fontId="23" fillId="22" borderId="14" xfId="0" applyFont="1" applyFill="1" applyBorder="1" applyAlignment="1">
      <alignment horizontal="center" vertical="top" wrapText="1"/>
    </xf>
    <xf numFmtId="0" fontId="23" fillId="22" borderId="13" xfId="0" applyFont="1" applyFill="1" applyBorder="1" applyAlignment="1">
      <alignment horizontal="center" vertical="center" wrapText="1"/>
    </xf>
    <xf numFmtId="0" fontId="23" fillId="22" borderId="17" xfId="0" applyFont="1" applyFill="1" applyBorder="1" applyAlignment="1">
      <alignment horizontal="center" vertical="center" wrapText="1"/>
    </xf>
    <xf numFmtId="0" fontId="23" fillId="22" borderId="16" xfId="0" applyFont="1" applyFill="1" applyBorder="1" applyAlignment="1">
      <alignment horizontal="center" vertical="center" wrapText="1"/>
    </xf>
    <xf numFmtId="0" fontId="23" fillId="22" borderId="11" xfId="0" applyFont="1" applyFill="1" applyBorder="1" applyAlignment="1">
      <alignment horizontal="center" vertical="top" wrapText="1"/>
    </xf>
    <xf numFmtId="0" fontId="23" fillId="22" borderId="13" xfId="0" applyFont="1" applyFill="1" applyBorder="1" applyAlignment="1">
      <alignment horizontal="center" vertical="top" wrapText="1"/>
    </xf>
    <xf numFmtId="0" fontId="23" fillId="22" borderId="17" xfId="0" applyFont="1" applyFill="1" applyBorder="1" applyAlignment="1">
      <alignment horizontal="center" vertical="top" wrapText="1"/>
    </xf>
    <xf numFmtId="0" fontId="23" fillId="22" borderId="0" xfId="0" applyFont="1" applyFill="1" applyBorder="1" applyAlignment="1">
      <alignment horizontal="center" vertical="top" wrapText="1"/>
    </xf>
    <xf numFmtId="0" fontId="23" fillId="22" borderId="16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top" wrapText="1"/>
    </xf>
    <xf numFmtId="0" fontId="23" fillId="22" borderId="17" xfId="0" applyFont="1" applyFill="1" applyBorder="1" applyAlignment="1">
      <alignment horizontal="center" vertical="top" wrapText="1"/>
    </xf>
    <xf numFmtId="0" fontId="23" fillId="22" borderId="16" xfId="0" applyFont="1" applyFill="1" applyBorder="1" applyAlignment="1">
      <alignment horizontal="center" vertical="top" wrapText="1"/>
    </xf>
    <xf numFmtId="0" fontId="23" fillId="22" borderId="17" xfId="0" applyFont="1" applyFill="1" applyBorder="1" applyAlignment="1">
      <alignment horizontal="center" vertical="top"/>
    </xf>
    <xf numFmtId="0" fontId="23" fillId="22" borderId="16" xfId="0" applyFont="1" applyFill="1" applyBorder="1" applyAlignment="1">
      <alignment horizontal="center" vertical="top"/>
    </xf>
    <xf numFmtId="0" fontId="23" fillId="22" borderId="18" xfId="0" applyFont="1" applyFill="1" applyBorder="1" applyAlignment="1">
      <alignment horizontal="center" vertical="top" wrapText="1"/>
    </xf>
    <xf numFmtId="0" fontId="6" fillId="0" borderId="0" xfId="54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7" fillId="0" borderId="20" xfId="74" applyFont="1" applyBorder="1" applyAlignment="1">
      <alignment horizontal="center"/>
      <protection/>
    </xf>
    <xf numFmtId="0" fontId="21" fillId="0" borderId="10" xfId="74" applyFont="1" applyBorder="1" applyAlignment="1">
      <alignment horizontal="center" vertical="center" wrapText="1"/>
      <protection/>
    </xf>
    <xf numFmtId="0" fontId="21" fillId="0" borderId="13" xfId="74" applyFont="1" applyBorder="1" applyAlignment="1">
      <alignment horizontal="center" vertical="center" wrapText="1"/>
      <protection/>
    </xf>
    <xf numFmtId="0" fontId="21" fillId="0" borderId="17" xfId="74" applyFont="1" applyBorder="1" applyAlignment="1">
      <alignment horizontal="center" vertical="center" wrapText="1"/>
      <protection/>
    </xf>
    <xf numFmtId="0" fontId="21" fillId="0" borderId="16" xfId="74" applyFont="1" applyBorder="1" applyAlignment="1">
      <alignment horizontal="center" vertical="center" wrapText="1"/>
      <protection/>
    </xf>
    <xf numFmtId="0" fontId="21" fillId="0" borderId="18" xfId="74" applyFont="1" applyBorder="1" applyAlignment="1">
      <alignment horizontal="center" vertical="center" wrapText="1"/>
      <protection/>
    </xf>
    <xf numFmtId="0" fontId="21" fillId="0" borderId="14" xfId="74" applyFont="1" applyBorder="1" applyAlignment="1">
      <alignment horizontal="center" vertical="center" wrapText="1"/>
      <protection/>
    </xf>
    <xf numFmtId="0" fontId="21" fillId="0" borderId="15" xfId="74" applyFont="1" applyBorder="1" applyAlignment="1">
      <alignment horizontal="center" vertical="center" wrapText="1"/>
      <protection/>
    </xf>
    <xf numFmtId="0" fontId="21" fillId="0" borderId="11" xfId="74" applyFont="1" applyBorder="1" applyAlignment="1">
      <alignment horizontal="center" vertical="center" wrapText="1"/>
      <protection/>
    </xf>
    <xf numFmtId="0" fontId="20" fillId="0" borderId="0" xfId="74" applyFont="1" applyAlignment="1">
      <alignment horizontal="right" wrapText="1"/>
      <protection/>
    </xf>
    <xf numFmtId="0" fontId="0" fillId="0" borderId="0" xfId="74" applyAlignment="1">
      <alignment horizontal="right"/>
      <protection/>
    </xf>
    <xf numFmtId="0" fontId="22" fillId="0" borderId="0" xfId="74" applyFont="1" applyAlignment="1">
      <alignment horizontal="center"/>
      <protection/>
    </xf>
    <xf numFmtId="0" fontId="22" fillId="0" borderId="0" xfId="74" applyFont="1" applyAlignment="1">
      <alignment horizontal="center" wrapText="1"/>
      <protection/>
    </xf>
    <xf numFmtId="0" fontId="28" fillId="0" borderId="0" xfId="74" applyFont="1" applyAlignment="1">
      <alignment horizontal="center"/>
      <protection/>
    </xf>
    <xf numFmtId="0" fontId="23" fillId="29" borderId="10" xfId="74" applyFont="1" applyFill="1" applyBorder="1" applyAlignment="1">
      <alignment horizontal="center" vertical="top" wrapText="1"/>
      <protection/>
    </xf>
    <xf numFmtId="0" fontId="23" fillId="29" borderId="11" xfId="74" applyFont="1" applyFill="1" applyBorder="1" applyAlignment="1">
      <alignment horizontal="center" vertical="top" wrapText="1"/>
      <protection/>
    </xf>
    <xf numFmtId="0" fontId="23" fillId="29" borderId="14" xfId="74" applyFont="1" applyFill="1" applyBorder="1" applyAlignment="1">
      <alignment horizontal="center" vertical="top" wrapText="1"/>
      <protection/>
    </xf>
    <xf numFmtId="0" fontId="21" fillId="24" borderId="18" xfId="74" applyFont="1" applyFill="1" applyBorder="1" applyAlignment="1">
      <alignment horizontal="center" vertical="center" wrapText="1"/>
      <protection/>
    </xf>
    <xf numFmtId="0" fontId="21" fillId="24" borderId="11" xfId="74" applyFont="1" applyFill="1" applyBorder="1" applyAlignment="1">
      <alignment horizontal="center" vertical="center" wrapText="1"/>
      <protection/>
    </xf>
    <xf numFmtId="0" fontId="21" fillId="24" borderId="15" xfId="74" applyFont="1" applyFill="1" applyBorder="1" applyAlignment="1">
      <alignment horizontal="center" vertical="center" wrapText="1"/>
      <protection/>
    </xf>
    <xf numFmtId="0" fontId="21" fillId="24" borderId="12" xfId="74" applyFont="1" applyFill="1" applyBorder="1" applyAlignment="1">
      <alignment horizontal="center" vertical="center" wrapText="1"/>
      <protection/>
    </xf>
    <xf numFmtId="0" fontId="21" fillId="0" borderId="21" xfId="74" applyFont="1" applyBorder="1" applyAlignment="1">
      <alignment horizontal="center" vertical="center" wrapText="1"/>
      <protection/>
    </xf>
    <xf numFmtId="0" fontId="21" fillId="0" borderId="22" xfId="74" applyFont="1" applyBorder="1" applyAlignment="1">
      <alignment horizontal="center" vertical="center" wrapText="1"/>
      <protection/>
    </xf>
    <xf numFmtId="0" fontId="23" fillId="0" borderId="10" xfId="74" applyFont="1" applyBorder="1" applyAlignment="1">
      <alignment horizontal="center" vertical="top" wrapText="1"/>
      <protection/>
    </xf>
    <xf numFmtId="0" fontId="23" fillId="0" borderId="18" xfId="74" applyFont="1" applyBorder="1" applyAlignment="1">
      <alignment horizontal="center" vertical="top" wrapText="1"/>
      <protection/>
    </xf>
    <xf numFmtId="0" fontId="23" fillId="29" borderId="13" xfId="74" applyFont="1" applyFill="1" applyBorder="1" applyAlignment="1">
      <alignment horizontal="center" vertical="top" wrapText="1"/>
      <protection/>
    </xf>
    <xf numFmtId="0" fontId="23" fillId="29" borderId="17" xfId="74" applyFont="1" applyFill="1" applyBorder="1" applyAlignment="1">
      <alignment horizontal="center" vertical="top"/>
      <protection/>
    </xf>
    <xf numFmtId="0" fontId="23" fillId="29" borderId="16" xfId="74" applyFont="1" applyFill="1" applyBorder="1" applyAlignment="1">
      <alignment horizontal="center" vertical="top"/>
      <protection/>
    </xf>
    <xf numFmtId="0" fontId="26" fillId="0" borderId="0" xfId="74" applyFont="1" applyBorder="1" applyAlignment="1">
      <alignment horizontal="center"/>
      <protection/>
    </xf>
    <xf numFmtId="0" fontId="23" fillId="29" borderId="13" xfId="74" applyFont="1" applyFill="1" applyBorder="1" applyAlignment="1">
      <alignment horizontal="center" vertical="center" wrapText="1"/>
      <protection/>
    </xf>
    <xf numFmtId="0" fontId="23" fillId="29" borderId="17" xfId="74" applyFont="1" applyFill="1" applyBorder="1" applyAlignment="1">
      <alignment horizontal="center" vertical="center" wrapText="1"/>
      <protection/>
    </xf>
    <xf numFmtId="0" fontId="23" fillId="29" borderId="16" xfId="74" applyFont="1" applyFill="1" applyBorder="1" applyAlignment="1">
      <alignment horizontal="center" vertical="center" wrapText="1"/>
      <protection/>
    </xf>
    <xf numFmtId="0" fontId="23" fillId="29" borderId="13" xfId="74" applyFont="1" applyFill="1" applyBorder="1" applyAlignment="1">
      <alignment horizontal="center" vertical="top" wrapText="1"/>
      <protection/>
    </xf>
    <xf numFmtId="0" fontId="23" fillId="29" borderId="17" xfId="74" applyFont="1" applyFill="1" applyBorder="1" applyAlignment="1">
      <alignment horizontal="center" vertical="top" wrapText="1"/>
      <protection/>
    </xf>
    <xf numFmtId="0" fontId="23" fillId="29" borderId="0" xfId="74" applyFont="1" applyFill="1" applyBorder="1" applyAlignment="1">
      <alignment horizontal="center" vertical="top" wrapText="1"/>
      <protection/>
    </xf>
    <xf numFmtId="0" fontId="23" fillId="29" borderId="16" xfId="74" applyFont="1" applyFill="1" applyBorder="1" applyAlignment="1">
      <alignment horizontal="center" vertical="top" wrapText="1"/>
      <protection/>
    </xf>
    <xf numFmtId="0" fontId="23" fillId="29" borderId="23" xfId="74" applyFont="1" applyFill="1" applyBorder="1" applyAlignment="1">
      <alignment horizontal="center" vertical="top" wrapText="1"/>
      <protection/>
    </xf>
    <xf numFmtId="0" fontId="23" fillId="29" borderId="20" xfId="74" applyFont="1" applyFill="1" applyBorder="1" applyAlignment="1">
      <alignment horizontal="center" vertical="top" wrapText="1"/>
      <protection/>
    </xf>
    <xf numFmtId="0" fontId="23" fillId="29" borderId="24" xfId="74" applyFont="1" applyFill="1" applyBorder="1" applyAlignment="1">
      <alignment horizontal="center" vertical="top" wrapText="1"/>
      <protection/>
    </xf>
    <xf numFmtId="0" fontId="21" fillId="29" borderId="13" xfId="74" applyFont="1" applyFill="1" applyBorder="1" applyAlignment="1">
      <alignment horizontal="center" vertical="top" wrapText="1"/>
      <protection/>
    </xf>
    <xf numFmtId="0" fontId="21" fillId="29" borderId="17" xfId="74" applyFont="1" applyFill="1" applyBorder="1" applyAlignment="1">
      <alignment horizontal="center" vertical="top" wrapText="1"/>
      <protection/>
    </xf>
    <xf numFmtId="0" fontId="21" fillId="29" borderId="16" xfId="74" applyFont="1" applyFill="1" applyBorder="1" applyAlignment="1">
      <alignment horizontal="center" vertical="top" wrapText="1"/>
      <protection/>
    </xf>
    <xf numFmtId="0" fontId="21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26" fillId="27" borderId="0" xfId="0" applyFont="1" applyFill="1" applyAlignment="1">
      <alignment horizontal="right"/>
    </xf>
    <xf numFmtId="0" fontId="32" fillId="27" borderId="0" xfId="0" applyFont="1" applyFill="1" applyAlignment="1">
      <alignment horizontal="center" wrapText="1"/>
    </xf>
    <xf numFmtId="0" fontId="0" fillId="27" borderId="0" xfId="0" applyFill="1" applyAlignment="1">
      <alignment horizontal="center" wrapText="1"/>
    </xf>
    <xf numFmtId="17" fontId="32" fillId="27" borderId="0" xfId="0" applyNumberFormat="1" applyFont="1" applyFill="1" applyAlignment="1">
      <alignment horizontal="center"/>
    </xf>
    <xf numFmtId="0" fontId="32" fillId="27" borderId="0" xfId="0" applyFont="1" applyFill="1" applyAlignment="1">
      <alignment horizontal="center"/>
    </xf>
    <xf numFmtId="0" fontId="21" fillId="27" borderId="0" xfId="0" applyFont="1" applyFill="1" applyAlignment="1">
      <alignment horizontal="right"/>
    </xf>
    <xf numFmtId="0" fontId="23" fillId="27" borderId="10" xfId="0" applyFont="1" applyFill="1" applyBorder="1" applyAlignment="1">
      <alignment horizontal="center" vertical="top" wrapText="1"/>
    </xf>
    <xf numFmtId="0" fontId="21" fillId="25" borderId="13" xfId="0" applyFont="1" applyFill="1" applyBorder="1" applyAlignment="1">
      <alignment/>
    </xf>
    <xf numFmtId="0" fontId="21" fillId="0" borderId="0" xfId="0" applyFont="1" applyBorder="1" applyAlignment="1">
      <alignment wrapText="1" shrinkToFit="1"/>
    </xf>
    <xf numFmtId="0" fontId="0" fillId="0" borderId="0" xfId="0" applyBorder="1" applyAlignment="1">
      <alignment wrapText="1" shrinkToFi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Style" xfId="33"/>
    <cellStyle name="Default" xfId="34"/>
    <cellStyle name="MoneyStyle" xfId="35"/>
    <cellStyle name="Акцент1" xfId="36"/>
    <cellStyle name="Акцент1 2" xfId="37"/>
    <cellStyle name="Акцент2" xfId="38"/>
    <cellStyle name="Акцент2 2" xfId="39"/>
    <cellStyle name="Акцент3" xfId="40"/>
    <cellStyle name="Акцент3 2" xfId="41"/>
    <cellStyle name="Акцент4" xfId="42"/>
    <cellStyle name="Акцент4 2" xfId="43"/>
    <cellStyle name="Акцент5" xfId="44"/>
    <cellStyle name="Акцент5 2" xfId="45"/>
    <cellStyle name="Акцент6" xfId="46"/>
    <cellStyle name="Акцент6 2" xfId="47"/>
    <cellStyle name="Ввод " xfId="48"/>
    <cellStyle name="Ввод  2" xfId="49"/>
    <cellStyle name="Вывод" xfId="50"/>
    <cellStyle name="Вывод 2" xfId="51"/>
    <cellStyle name="Вычисление" xfId="52"/>
    <cellStyle name="Вычисление 2" xfId="53"/>
    <cellStyle name="Hyperlink" xfId="54"/>
    <cellStyle name="Гиперссылка 2" xfId="55"/>
    <cellStyle name="Currency" xfId="56"/>
    <cellStyle name="Currency [0]" xfId="57"/>
    <cellStyle name="Заголовок 1" xfId="58"/>
    <cellStyle name="Заголовок 1 2" xfId="59"/>
    <cellStyle name="Заголовок 2" xfId="60"/>
    <cellStyle name="Заголовок 2 2" xfId="61"/>
    <cellStyle name="Заголовок 3" xfId="62"/>
    <cellStyle name="Заголовок 3 2" xfId="63"/>
    <cellStyle name="Заголовок 4" xfId="64"/>
    <cellStyle name="Заголовок 4 2" xfId="65"/>
    <cellStyle name="Итог" xfId="66"/>
    <cellStyle name="Итог 2" xfId="67"/>
    <cellStyle name="Контрольная ячейка" xfId="68"/>
    <cellStyle name="Контрольная ячейка 2" xfId="69"/>
    <cellStyle name="Название" xfId="70"/>
    <cellStyle name="Название 2" xfId="71"/>
    <cellStyle name="Нейтральный" xfId="72"/>
    <cellStyle name="Нейтральный 2" xfId="73"/>
    <cellStyle name="Обычный 2" xfId="74"/>
    <cellStyle name="Обычный 2 2" xfId="75"/>
    <cellStyle name="Обычный 2 3" xfId="76"/>
    <cellStyle name="Обычный 3" xfId="77"/>
    <cellStyle name="Обычный 42" xfId="78"/>
    <cellStyle name="Обычный 7" xfId="79"/>
    <cellStyle name="Обычный 8" xfId="80"/>
    <cellStyle name="Followed Hyperlink" xfId="81"/>
    <cellStyle name="Плохой" xfId="82"/>
    <cellStyle name="Плохой 2" xfId="83"/>
    <cellStyle name="Пояснение" xfId="84"/>
    <cellStyle name="Пояснение 2" xfId="85"/>
    <cellStyle name="Примечание" xfId="86"/>
    <cellStyle name="Примечание 2" xfId="87"/>
    <cellStyle name="Percent" xfId="88"/>
    <cellStyle name="Процентный 2" xfId="89"/>
    <cellStyle name="Связанная ячейка" xfId="90"/>
    <cellStyle name="Связанная ячейка 2" xfId="91"/>
    <cellStyle name="Текст предупреждения" xfId="92"/>
    <cellStyle name="Текст предупреждения 2" xfId="93"/>
    <cellStyle name="Comma" xfId="94"/>
    <cellStyle name="Comma [0]" xfId="95"/>
    <cellStyle name="Финансовый 2" xfId="96"/>
    <cellStyle name="Хороший" xfId="97"/>
    <cellStyle name="Хороший 2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133</xdr:row>
      <xdr:rowOff>219075</xdr:rowOff>
    </xdr:from>
    <xdr:to>
      <xdr:col>8</xdr:col>
      <xdr:colOff>590550</xdr:colOff>
      <xdr:row>134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68275200"/>
          <a:ext cx="1857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5%20&#1075;&#1086;&#1076;\&#1054;&#1090;&#1095;&#1077;&#1090;&#1099;\12%20&#1076;&#1077;&#1082;&#1072;&#1073;&#1088;&#1100;\&#1057;&#1042;&#1054;&#1044;%201%20&#1092;&#1086;&#1088;&#1084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77;&#1084;&#1091;&#1088;&#1096;&#1080;&#1085;&#1089;&#1082;&#1080;&#1081;\&#1050;&#1086;&#1087;&#1080;&#1103;%20&#1054;&#1090;&#1095;&#1077;&#1090;%20%20&#1088;&#1072;&#1081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ЧГА"/>
      <sheetName val="Калин"/>
      <sheetName val="Ленин"/>
      <sheetName val="Моск"/>
      <sheetName val="ЗТУ"/>
      <sheetName val="ЧГСД"/>
      <sheetName val="ГКИ"/>
      <sheetName val="ФУ"/>
      <sheetName val="ЗУ"/>
      <sheetName val="ЖКХиБ"/>
      <sheetName val="ЖКХиЭ"/>
      <sheetName val="ЖилФонд"/>
      <sheetName val="Архитек"/>
      <sheetName val="УТП"/>
      <sheetName val="Эколог"/>
      <sheetName val="Культура"/>
      <sheetName val="Физкульт"/>
      <sheetName val="Образование"/>
      <sheetName val="ЧебТелеком"/>
      <sheetName val="ГорРеклама"/>
      <sheetName val="Бюро"/>
      <sheetName val="ГОиЧС"/>
      <sheetName val="Архив"/>
      <sheetName val="Лист1"/>
      <sheetName val="ЖК0иБ"/>
      <sheetName val="ЖК0иЭ"/>
      <sheetName val="Ар0итек"/>
      <sheetName val="Ар0ив"/>
    </sheetNames>
    <sheetDataSet>
      <sheetData sheetId="3">
        <row r="126">
          <cell r="K126">
            <v>606.4</v>
          </cell>
        </row>
        <row r="127">
          <cell r="C127">
            <v>435.23</v>
          </cell>
          <cell r="K127">
            <v>435.23</v>
          </cell>
        </row>
        <row r="128">
          <cell r="C128">
            <v>272.01</v>
          </cell>
          <cell r="K128">
            <v>272.01</v>
          </cell>
        </row>
      </sheetData>
      <sheetData sheetId="18">
        <row r="126">
          <cell r="K126">
            <v>9815.25</v>
          </cell>
        </row>
        <row r="127">
          <cell r="C127">
            <v>7280.011299999999</v>
          </cell>
          <cell r="K127">
            <v>7280.011299999999</v>
          </cell>
        </row>
        <row r="128">
          <cell r="C128">
            <v>7280.011299999999</v>
          </cell>
          <cell r="K128">
            <v>7280.011299999999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РОНО"/>
      <sheetName val="ЦБ"/>
      <sheetName val="Администрация"/>
      <sheetName val="Финодел"/>
      <sheetName val="лист"/>
    </sheetNames>
    <sheetDataSet>
      <sheetData sheetId="2">
        <row r="14">
          <cell r="O14">
            <v>496</v>
          </cell>
          <cell r="P14">
            <v>701</v>
          </cell>
        </row>
        <row r="23">
          <cell r="M23">
            <v>9</v>
          </cell>
          <cell r="O23">
            <v>496</v>
          </cell>
          <cell r="P23">
            <v>701</v>
          </cell>
        </row>
        <row r="29">
          <cell r="M29">
            <v>9</v>
          </cell>
          <cell r="O29">
            <v>496</v>
          </cell>
          <cell r="P29">
            <v>701</v>
          </cell>
        </row>
        <row r="43">
          <cell r="M43">
            <v>17</v>
          </cell>
        </row>
        <row r="50">
          <cell r="M50">
            <v>17</v>
          </cell>
        </row>
        <row r="53">
          <cell r="M53">
            <v>3</v>
          </cell>
        </row>
        <row r="56">
          <cell r="M56">
            <v>3</v>
          </cell>
        </row>
        <row r="57">
          <cell r="C57">
            <v>5</v>
          </cell>
          <cell r="K57">
            <v>5</v>
          </cell>
        </row>
        <row r="66">
          <cell r="O66">
            <v>7928.74</v>
          </cell>
          <cell r="P66">
            <v>5604.25</v>
          </cell>
        </row>
        <row r="68">
          <cell r="C68">
            <v>0</v>
          </cell>
        </row>
        <row r="69">
          <cell r="C69">
            <v>29.97</v>
          </cell>
          <cell r="M69">
            <v>29.97</v>
          </cell>
        </row>
        <row r="74">
          <cell r="K74">
            <v>2267.04</v>
          </cell>
          <cell r="M74">
            <v>612.4</v>
          </cell>
          <cell r="O74">
            <v>7928.74</v>
          </cell>
          <cell r="P74">
            <v>5604.25</v>
          </cell>
        </row>
        <row r="75">
          <cell r="C75">
            <v>0</v>
          </cell>
        </row>
        <row r="81">
          <cell r="C81">
            <v>16412.43</v>
          </cell>
          <cell r="K81">
            <v>2267.04</v>
          </cell>
          <cell r="M81">
            <v>612.4</v>
          </cell>
          <cell r="O81">
            <v>7928.74</v>
          </cell>
          <cell r="P81">
            <v>5604.25</v>
          </cell>
        </row>
        <row r="95">
          <cell r="C95">
            <v>8</v>
          </cell>
        </row>
        <row r="96">
          <cell r="C96">
            <v>0</v>
          </cell>
        </row>
        <row r="97">
          <cell r="C97">
            <v>7</v>
          </cell>
        </row>
        <row r="98">
          <cell r="C98">
            <v>0</v>
          </cell>
        </row>
        <row r="100">
          <cell r="C100">
            <v>9</v>
          </cell>
        </row>
        <row r="101">
          <cell r="C101">
            <v>2</v>
          </cell>
        </row>
        <row r="102">
          <cell r="C102">
            <v>0</v>
          </cell>
        </row>
        <row r="103">
          <cell r="C103">
            <v>5</v>
          </cell>
        </row>
        <row r="104">
          <cell r="C104">
            <v>0</v>
          </cell>
        </row>
        <row r="107">
          <cell r="C107">
            <v>3040.8</v>
          </cell>
        </row>
        <row r="108">
          <cell r="C108">
            <v>2602.84</v>
          </cell>
        </row>
        <row r="109">
          <cell r="C109">
            <v>2499.25</v>
          </cell>
        </row>
        <row r="110">
          <cell r="C110">
            <v>0</v>
          </cell>
        </row>
        <row r="113">
          <cell r="C113">
            <v>0</v>
          </cell>
        </row>
        <row r="119">
          <cell r="C119">
            <v>0</v>
          </cell>
        </row>
        <row r="125">
          <cell r="C125">
            <v>0</v>
          </cell>
        </row>
      </sheetData>
      <sheetData sheetId="3">
        <row r="14">
          <cell r="O14">
            <v>33</v>
          </cell>
          <cell r="P14">
            <v>112</v>
          </cell>
        </row>
        <row r="23">
          <cell r="M23">
            <v>1</v>
          </cell>
          <cell r="O23">
            <v>33</v>
          </cell>
          <cell r="P23">
            <v>112</v>
          </cell>
        </row>
        <row r="29">
          <cell r="M29">
            <v>1</v>
          </cell>
          <cell r="O29">
            <v>33</v>
          </cell>
          <cell r="P29">
            <v>112</v>
          </cell>
        </row>
        <row r="43">
          <cell r="M43">
            <v>5</v>
          </cell>
        </row>
        <row r="50">
          <cell r="M50">
            <v>5</v>
          </cell>
        </row>
        <row r="53">
          <cell r="M53">
            <v>1</v>
          </cell>
        </row>
        <row r="56">
          <cell r="M56">
            <v>1</v>
          </cell>
        </row>
        <row r="57">
          <cell r="C57">
            <v>0</v>
          </cell>
        </row>
        <row r="66">
          <cell r="O66">
            <v>4682.6</v>
          </cell>
          <cell r="P66">
            <v>3463.5</v>
          </cell>
        </row>
        <row r="68">
          <cell r="C68">
            <v>25378.1</v>
          </cell>
          <cell r="K68">
            <v>25378.1</v>
          </cell>
        </row>
        <row r="69">
          <cell r="C69">
            <v>0</v>
          </cell>
        </row>
        <row r="74">
          <cell r="K74">
            <v>50231.2</v>
          </cell>
          <cell r="M74">
            <v>159</v>
          </cell>
          <cell r="O74">
            <v>4682.6</v>
          </cell>
          <cell r="P74">
            <v>3463.5</v>
          </cell>
        </row>
        <row r="75">
          <cell r="C75">
            <v>25378.1</v>
          </cell>
          <cell r="K75">
            <v>25378.1</v>
          </cell>
        </row>
        <row r="81">
          <cell r="C81">
            <v>58536.299999999996</v>
          </cell>
          <cell r="K81">
            <v>50231.2</v>
          </cell>
          <cell r="M81">
            <v>159</v>
          </cell>
          <cell r="O81">
            <v>4682.6</v>
          </cell>
          <cell r="P81">
            <v>3463.5</v>
          </cell>
        </row>
        <row r="95">
          <cell r="C95">
            <v>3</v>
          </cell>
        </row>
        <row r="96">
          <cell r="C96">
            <v>0</v>
          </cell>
        </row>
        <row r="97">
          <cell r="C97">
            <v>3</v>
          </cell>
        </row>
        <row r="98">
          <cell r="C98">
            <v>0</v>
          </cell>
        </row>
        <row r="100">
          <cell r="C100">
            <v>12</v>
          </cell>
        </row>
        <row r="101">
          <cell r="C101">
            <v>3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3</v>
          </cell>
        </row>
        <row r="107">
          <cell r="C107">
            <v>1377.9</v>
          </cell>
        </row>
        <row r="108">
          <cell r="C108">
            <v>0</v>
          </cell>
        </row>
        <row r="109">
          <cell r="C109">
            <v>1351.1</v>
          </cell>
        </row>
        <row r="110">
          <cell r="C110">
            <v>0</v>
          </cell>
        </row>
        <row r="113">
          <cell r="C113">
            <v>0</v>
          </cell>
        </row>
        <row r="119">
          <cell r="C119">
            <v>0</v>
          </cell>
        </row>
        <row r="125">
          <cell r="C125">
            <v>0</v>
          </cell>
        </row>
      </sheetData>
      <sheetData sheetId="4">
        <row r="14">
          <cell r="O14">
            <v>11</v>
          </cell>
          <cell r="P14">
            <v>604</v>
          </cell>
        </row>
        <row r="23">
          <cell r="M23">
            <v>3</v>
          </cell>
          <cell r="O23">
            <v>11</v>
          </cell>
          <cell r="P23">
            <v>604</v>
          </cell>
        </row>
        <row r="29">
          <cell r="M29">
            <v>3</v>
          </cell>
          <cell r="O29">
            <v>11</v>
          </cell>
          <cell r="P29">
            <v>604</v>
          </cell>
        </row>
        <row r="43">
          <cell r="M43">
            <v>4</v>
          </cell>
        </row>
        <row r="50">
          <cell r="M50">
            <v>4</v>
          </cell>
        </row>
        <row r="57">
          <cell r="C57">
            <v>3</v>
          </cell>
          <cell r="K57">
            <v>3</v>
          </cell>
        </row>
        <row r="66">
          <cell r="O66">
            <v>1407.6</v>
          </cell>
          <cell r="P66">
            <v>2122.92</v>
          </cell>
        </row>
        <row r="68">
          <cell r="C68">
            <v>1417.77</v>
          </cell>
          <cell r="K68">
            <v>1186.78</v>
          </cell>
          <cell r="M68">
            <v>230.99</v>
          </cell>
        </row>
        <row r="69">
          <cell r="C69">
            <v>0</v>
          </cell>
        </row>
        <row r="74">
          <cell r="K74">
            <v>2579.1</v>
          </cell>
          <cell r="M74">
            <v>600.53</v>
          </cell>
          <cell r="O74">
            <v>1407.6</v>
          </cell>
          <cell r="P74">
            <v>2122.92</v>
          </cell>
        </row>
        <row r="75">
          <cell r="C75">
            <v>1417.77</v>
          </cell>
          <cell r="K75">
            <v>1186.78</v>
          </cell>
          <cell r="M75">
            <v>230.99</v>
          </cell>
        </row>
        <row r="81">
          <cell r="C81">
            <v>6710.15</v>
          </cell>
          <cell r="K81">
            <v>2579.1</v>
          </cell>
          <cell r="M81">
            <v>600.53</v>
          </cell>
          <cell r="O81">
            <v>1407.6</v>
          </cell>
          <cell r="P81">
            <v>2122.92</v>
          </cell>
        </row>
        <row r="95">
          <cell r="C95">
            <v>4</v>
          </cell>
        </row>
        <row r="96">
          <cell r="C96">
            <v>4</v>
          </cell>
        </row>
        <row r="97">
          <cell r="C97">
            <v>3</v>
          </cell>
        </row>
        <row r="98">
          <cell r="C98">
            <v>4</v>
          </cell>
        </row>
        <row r="100">
          <cell r="C100">
            <v>5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</v>
          </cell>
        </row>
        <row r="107">
          <cell r="C107">
            <v>1546.0900000000001</v>
          </cell>
        </row>
        <row r="108">
          <cell r="C108">
            <v>1546.0900000000001</v>
          </cell>
        </row>
        <row r="109">
          <cell r="C109">
            <v>1495.13</v>
          </cell>
        </row>
        <row r="110">
          <cell r="C110">
            <v>1495.13</v>
          </cell>
        </row>
        <row r="113">
          <cell r="C113">
            <v>0</v>
          </cell>
        </row>
        <row r="119">
          <cell r="C119">
            <v>0</v>
          </cell>
        </row>
        <row r="125">
          <cell r="C125">
            <v>0</v>
          </cell>
        </row>
      </sheetData>
      <sheetData sheetId="5">
        <row r="14">
          <cell r="P14">
            <v>15</v>
          </cell>
        </row>
        <row r="23">
          <cell r="P23">
            <v>15</v>
          </cell>
        </row>
        <row r="29">
          <cell r="P29">
            <v>15</v>
          </cell>
        </row>
        <row r="57">
          <cell r="C57">
            <v>0</v>
          </cell>
        </row>
        <row r="66">
          <cell r="P66">
            <v>166.7</v>
          </cell>
        </row>
        <row r="68">
          <cell r="C68">
            <v>0</v>
          </cell>
        </row>
        <row r="69">
          <cell r="C69">
            <v>0</v>
          </cell>
        </row>
        <row r="74">
          <cell r="P74">
            <v>166.7</v>
          </cell>
        </row>
        <row r="75">
          <cell r="C75">
            <v>0</v>
          </cell>
        </row>
        <row r="81">
          <cell r="C81">
            <v>166.7</v>
          </cell>
          <cell r="P81">
            <v>166.7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3">
          <cell r="C113">
            <v>0</v>
          </cell>
        </row>
        <row r="119">
          <cell r="C119">
            <v>0</v>
          </cell>
        </row>
        <row r="125">
          <cell r="C1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1@alatr.cap.ru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economy4@krchet.cap.ru" TargetMode="Externa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mz@morgau.cap.ru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ilto:econom5@shemur.cap.ru" TargetMode="Externa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mailto:economy@yadrin.cap,ru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_____economy2@alikov.cap.ru_______________________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@yaltch.cap.ru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ilto:nowch-economy2@cap.ru" TargetMode="Externa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akupki2@vurnar.cap.ru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ust@komsml.cap.ru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tabSelected="1" view="pageBreakPreview" zoomScale="87" zoomScaleNormal="80" zoomScaleSheetLayoutView="87" zoomScalePageLayoutView="0" workbookViewId="0" topLeftCell="A105">
      <selection activeCell="C74" sqref="C74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38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219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324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108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193" t="s">
        <v>50</v>
      </c>
      <c r="B14" s="23">
        <v>101</v>
      </c>
      <c r="C14" s="8">
        <f>K14+P14</f>
        <v>725</v>
      </c>
      <c r="D14" s="8"/>
      <c r="E14" s="8"/>
      <c r="F14" s="8"/>
      <c r="G14" s="8"/>
      <c r="H14" s="8"/>
      <c r="I14" s="8"/>
      <c r="J14" s="8"/>
      <c r="K14" s="8">
        <v>20</v>
      </c>
      <c r="L14" s="8"/>
      <c r="M14" s="8"/>
      <c r="N14" s="8"/>
      <c r="O14" s="8"/>
      <c r="P14" s="8">
        <v>705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>
        <v>5</v>
      </c>
      <c r="D17" s="8"/>
      <c r="E17" s="8"/>
      <c r="F17" s="8"/>
      <c r="G17" s="8"/>
      <c r="H17" s="8"/>
      <c r="I17" s="8"/>
      <c r="J17" s="8"/>
      <c r="K17" s="8">
        <v>5</v>
      </c>
      <c r="L17" s="8"/>
      <c r="M17" s="8"/>
      <c r="N17" s="8"/>
      <c r="O17" s="8"/>
      <c r="P17" s="8"/>
    </row>
    <row r="18" spans="1:16" ht="53.25" customHeight="1">
      <c r="A18" s="194" t="s">
        <v>56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8">
        <f>K23+P23</f>
        <v>720</v>
      </c>
      <c r="D23" s="8"/>
      <c r="E23" s="8"/>
      <c r="F23" s="8"/>
      <c r="G23" s="8"/>
      <c r="H23" s="8"/>
      <c r="I23" s="8"/>
      <c r="J23" s="8"/>
      <c r="K23" s="8">
        <v>15</v>
      </c>
      <c r="L23" s="8"/>
      <c r="M23" s="8"/>
      <c r="N23" s="8"/>
      <c r="O23" s="8"/>
      <c r="P23" s="8">
        <v>705</v>
      </c>
    </row>
    <row r="24" spans="1:16" ht="52.5" customHeight="1">
      <c r="A24" s="24" t="s">
        <v>403</v>
      </c>
      <c r="B24" s="26">
        <v>111</v>
      </c>
      <c r="C24" s="8">
        <v>3</v>
      </c>
      <c r="D24" s="8"/>
      <c r="E24" s="8"/>
      <c r="F24" s="8"/>
      <c r="G24" s="8"/>
      <c r="H24" s="8"/>
      <c r="I24" s="8"/>
      <c r="J24" s="8"/>
      <c r="K24" s="8">
        <v>3</v>
      </c>
      <c r="L24" s="8"/>
      <c r="M24" s="8"/>
      <c r="N24" s="8"/>
      <c r="O24" s="8"/>
      <c r="P24" s="8">
        <v>0</v>
      </c>
    </row>
    <row r="25" spans="1:16" ht="27" customHeight="1">
      <c r="A25" s="24" t="s">
        <v>59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8">
        <f>K29+P29</f>
        <v>720</v>
      </c>
      <c r="D29" s="8"/>
      <c r="E29" s="8"/>
      <c r="F29" s="8"/>
      <c r="G29" s="8"/>
      <c r="H29" s="8"/>
      <c r="I29" s="8"/>
      <c r="J29" s="8"/>
      <c r="K29" s="8">
        <v>15</v>
      </c>
      <c r="L29" s="8"/>
      <c r="M29" s="8"/>
      <c r="N29" s="8"/>
      <c r="O29" s="8"/>
      <c r="P29" s="8">
        <v>705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9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39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16" ht="18" customHeight="1">
      <c r="A34" s="193" t="s">
        <v>64</v>
      </c>
      <c r="B34" s="23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193" t="s">
        <v>65</v>
      </c>
      <c r="B35" s="23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407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28" t="s">
        <v>16</v>
      </c>
      <c r="B43" s="23">
        <v>201</v>
      </c>
      <c r="C43" s="8">
        <v>47</v>
      </c>
      <c r="D43" s="8"/>
      <c r="E43" s="8"/>
      <c r="F43" s="8"/>
      <c r="G43" s="8"/>
      <c r="H43" s="8"/>
      <c r="I43" s="8"/>
      <c r="J43" s="8"/>
      <c r="K43" s="8">
        <v>47</v>
      </c>
      <c r="L43" s="8"/>
      <c r="M43" s="8"/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409</v>
      </c>
      <c r="B45" s="23">
        <v>203</v>
      </c>
      <c r="C45" s="8">
        <v>3</v>
      </c>
      <c r="D45" s="8"/>
      <c r="E45" s="8"/>
      <c r="F45" s="8"/>
      <c r="G45" s="8"/>
      <c r="H45" s="8"/>
      <c r="I45" s="8"/>
      <c r="J45" s="8"/>
      <c r="K45" s="8">
        <v>3</v>
      </c>
      <c r="L45" s="8"/>
      <c r="M45" s="8"/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>
        <v>2</v>
      </c>
      <c r="D47" s="8"/>
      <c r="E47" s="8"/>
      <c r="F47" s="8"/>
      <c r="G47" s="8"/>
      <c r="H47" s="8"/>
      <c r="I47" s="8"/>
      <c r="J47" s="8"/>
      <c r="K47" s="8">
        <v>2</v>
      </c>
      <c r="L47" s="8"/>
      <c r="M47" s="8"/>
      <c r="N47" s="8"/>
      <c r="O47" s="8"/>
      <c r="P47" s="8"/>
    </row>
    <row r="48" spans="1:16" ht="40.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47</v>
      </c>
      <c r="D50" s="8"/>
      <c r="E50" s="8"/>
      <c r="F50" s="8"/>
      <c r="G50" s="8"/>
      <c r="H50" s="8"/>
      <c r="I50" s="8"/>
      <c r="J50" s="8"/>
      <c r="K50" s="8">
        <v>47</v>
      </c>
      <c r="L50" s="8"/>
      <c r="M50" s="8"/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>
        <v>3</v>
      </c>
      <c r="D53" s="8"/>
      <c r="E53" s="8"/>
      <c r="F53" s="8"/>
      <c r="G53" s="8"/>
      <c r="H53" s="8"/>
      <c r="I53" s="8"/>
      <c r="J53" s="8"/>
      <c r="K53" s="8">
        <v>3</v>
      </c>
      <c r="L53" s="8"/>
      <c r="M53" s="8"/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>
        <v>3</v>
      </c>
      <c r="D56" s="8"/>
      <c r="E56" s="8"/>
      <c r="F56" s="8"/>
      <c r="G56" s="8"/>
      <c r="H56" s="8"/>
      <c r="I56" s="8"/>
      <c r="J56" s="8"/>
      <c r="K56" s="8">
        <v>3</v>
      </c>
      <c r="L56" s="8"/>
      <c r="M56" s="8"/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9" s="40" customFormat="1" ht="54" customHeight="1">
      <c r="A58" s="65" t="s">
        <v>153</v>
      </c>
      <c r="B58" s="61" t="s">
        <v>154</v>
      </c>
      <c r="C58" s="8" t="s">
        <v>220</v>
      </c>
      <c r="D58" s="8"/>
      <c r="E58" s="8"/>
      <c r="F58" s="8"/>
      <c r="G58" s="8"/>
      <c r="H58" s="8"/>
      <c r="I58" s="8"/>
      <c r="J58" s="8"/>
      <c r="K58" s="8">
        <v>15</v>
      </c>
      <c r="L58" s="8"/>
      <c r="M58" s="8"/>
      <c r="N58" s="8"/>
      <c r="O58" s="8"/>
      <c r="P58" s="8"/>
      <c r="Q58" s="8"/>
      <c r="R58" s="47"/>
      <c r="S58" s="47"/>
      <c r="T58" s="47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s="40" customFormat="1" ht="70.5" customHeight="1">
      <c r="A59" s="65" t="s">
        <v>413</v>
      </c>
      <c r="B59" s="61">
        <v>217</v>
      </c>
      <c r="C59" s="67">
        <v>2</v>
      </c>
      <c r="D59" s="67"/>
      <c r="E59" s="67"/>
      <c r="F59" s="67"/>
      <c r="G59" s="67"/>
      <c r="H59" s="67"/>
      <c r="I59" s="67"/>
      <c r="J59" s="67"/>
      <c r="K59" s="67">
        <v>2</v>
      </c>
      <c r="L59" s="67"/>
      <c r="M59" s="65"/>
      <c r="N59" s="65"/>
      <c r="O59" s="65"/>
      <c r="P59" s="65"/>
      <c r="Q59" s="48"/>
      <c r="R59" s="48"/>
      <c r="S59" s="48"/>
      <c r="T59" s="48"/>
      <c r="U59" s="49" t="s">
        <v>156</v>
      </c>
      <c r="V59" s="49"/>
      <c r="W59" s="49"/>
      <c r="X59" s="49"/>
      <c r="Y59" s="49"/>
      <c r="Z59" s="49"/>
      <c r="AA59" s="46"/>
      <c r="AB59" s="46"/>
      <c r="AC59" s="46"/>
    </row>
    <row r="60" spans="1:29" s="40" customFormat="1" ht="55.5" customHeight="1">
      <c r="A60" s="65" t="s">
        <v>414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48"/>
      <c r="R60" s="48"/>
      <c r="S60" s="48"/>
      <c r="T60" s="48"/>
      <c r="U60" s="46"/>
      <c r="V60" s="46"/>
      <c r="W60" s="46"/>
      <c r="X60" s="46"/>
      <c r="Y60" s="46"/>
      <c r="Z60" s="46"/>
      <c r="AA60" s="46"/>
      <c r="AB60" s="46"/>
      <c r="AC60" s="46"/>
    </row>
    <row r="61" spans="1:20" ht="34.5" customHeight="1">
      <c r="A61" s="65" t="s">
        <v>158</v>
      </c>
      <c r="B61" s="61">
        <v>219</v>
      </c>
      <c r="C61" s="67">
        <v>15</v>
      </c>
      <c r="D61" s="67"/>
      <c r="E61" s="67"/>
      <c r="F61" s="67"/>
      <c r="G61" s="67"/>
      <c r="H61" s="67"/>
      <c r="I61" s="67"/>
      <c r="J61" s="67"/>
      <c r="K61" s="67">
        <v>15</v>
      </c>
      <c r="L61" s="67"/>
      <c r="M61" s="67"/>
      <c r="N61" s="67"/>
      <c r="O61" s="8"/>
      <c r="P61" s="8"/>
      <c r="Q61" s="48"/>
      <c r="R61" s="48"/>
      <c r="S61" s="48"/>
      <c r="T61" s="48"/>
    </row>
    <row r="62" spans="1:20" ht="29.25" customHeight="1">
      <c r="A62" s="65" t="s">
        <v>263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47"/>
      <c r="R62" s="47"/>
      <c r="S62" s="47"/>
      <c r="T62" s="47"/>
    </row>
    <row r="63" spans="1:20" ht="27.75" customHeight="1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47"/>
      <c r="R63" s="47"/>
      <c r="S63" s="47"/>
      <c r="T63" s="47"/>
    </row>
    <row r="64" spans="1:16" ht="27.75" customHeight="1">
      <c r="A64" s="193" t="s">
        <v>80</v>
      </c>
      <c r="B64" s="23">
        <v>222</v>
      </c>
      <c r="C64" s="8">
        <v>1</v>
      </c>
      <c r="D64" s="8"/>
      <c r="E64" s="8"/>
      <c r="F64" s="8"/>
      <c r="G64" s="8"/>
      <c r="H64" s="8"/>
      <c r="I64" s="8"/>
      <c r="J64" s="8"/>
      <c r="K64" s="8">
        <v>1</v>
      </c>
      <c r="L64" s="8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28" t="s">
        <v>81</v>
      </c>
      <c r="B66" s="23">
        <v>301</v>
      </c>
      <c r="C66" s="8">
        <f>K66+P66</f>
        <v>161418.1368</v>
      </c>
      <c r="D66" s="8"/>
      <c r="E66" s="8"/>
      <c r="F66" s="8"/>
      <c r="G66" s="8"/>
      <c r="H66" s="8"/>
      <c r="I66" s="8"/>
      <c r="J66" s="8"/>
      <c r="K66" s="8">
        <v>117827.4498</v>
      </c>
      <c r="L66" s="8"/>
      <c r="M66" s="8"/>
      <c r="N66" s="8"/>
      <c r="O66" s="8"/>
      <c r="P66" s="8">
        <v>43590.687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">
        <v>80831.2856</v>
      </c>
      <c r="D68" s="8"/>
      <c r="E68" s="8"/>
      <c r="F68" s="8"/>
      <c r="G68" s="8"/>
      <c r="H68" s="8"/>
      <c r="I68" s="8"/>
      <c r="J68" s="8"/>
      <c r="K68" s="8">
        <v>80831.2856</v>
      </c>
      <c r="L68" s="8"/>
      <c r="M68" s="8"/>
      <c r="N68" s="8"/>
      <c r="O68" s="8"/>
      <c r="P68" s="8"/>
    </row>
    <row r="69" spans="1:16" ht="64.5" customHeight="1">
      <c r="A69" s="24" t="s">
        <v>267</v>
      </c>
      <c r="B69" s="23">
        <v>304</v>
      </c>
      <c r="C69" s="8">
        <v>54773.0066</v>
      </c>
      <c r="D69" s="8"/>
      <c r="E69" s="8"/>
      <c r="F69" s="8"/>
      <c r="G69" s="8"/>
      <c r="H69" s="8"/>
      <c r="I69" s="8"/>
      <c r="J69" s="8"/>
      <c r="K69" s="8">
        <v>54773.0066</v>
      </c>
      <c r="L69" s="8"/>
      <c r="M69" s="8"/>
      <c r="N69" s="8"/>
      <c r="O69" s="8"/>
      <c r="P69" s="8"/>
    </row>
    <row r="70" spans="1:16" ht="50.25" customHeight="1">
      <c r="A70" s="194" t="s">
        <v>85</v>
      </c>
      <c r="B70" s="23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194" t="s">
        <v>415</v>
      </c>
      <c r="B71" s="23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194" t="s">
        <v>169</v>
      </c>
      <c r="B72" s="23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416</v>
      </c>
      <c r="B73" s="23">
        <v>308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50"/>
      <c r="R73" s="50"/>
      <c r="S73" s="50"/>
      <c r="T73" s="50"/>
    </row>
    <row r="74" spans="1:16" ht="36.75" customHeight="1">
      <c r="A74" s="58" t="s">
        <v>87</v>
      </c>
      <c r="B74" s="23">
        <v>309</v>
      </c>
      <c r="C74" s="8">
        <f>K74+P74</f>
        <v>102527.57414</v>
      </c>
      <c r="D74" s="8"/>
      <c r="E74" s="8"/>
      <c r="F74" s="8"/>
      <c r="G74" s="8"/>
      <c r="H74" s="8"/>
      <c r="I74" s="8"/>
      <c r="J74" s="8"/>
      <c r="K74" s="8">
        <v>58936.88714</v>
      </c>
      <c r="L74" s="8"/>
      <c r="M74" s="8"/>
      <c r="N74" s="8"/>
      <c r="O74" s="8"/>
      <c r="P74" s="8">
        <v>43590.687</v>
      </c>
    </row>
    <row r="75" spans="1:20" ht="70.5" customHeight="1">
      <c r="A75" s="58" t="s">
        <v>417</v>
      </c>
      <c r="B75" s="23">
        <v>310</v>
      </c>
      <c r="C75" s="193">
        <v>26058.279</v>
      </c>
      <c r="D75" s="193"/>
      <c r="E75" s="193"/>
      <c r="F75" s="193"/>
      <c r="G75" s="193"/>
      <c r="H75" s="193"/>
      <c r="I75" s="193"/>
      <c r="J75" s="193"/>
      <c r="K75" s="193">
        <v>26058.279</v>
      </c>
      <c r="L75" s="193"/>
      <c r="M75" s="193"/>
      <c r="N75" s="193"/>
      <c r="O75" s="8"/>
      <c r="P75" s="8">
        <v>0</v>
      </c>
      <c r="Q75" s="51"/>
      <c r="R75" s="51"/>
      <c r="S75" s="51"/>
      <c r="T75" s="51"/>
    </row>
    <row r="76" spans="1:16" ht="27" customHeight="1">
      <c r="A76" s="64" t="s">
        <v>335</v>
      </c>
      <c r="B76" s="23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24" t="s">
        <v>336</v>
      </c>
      <c r="B78" s="23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24" t="s">
        <v>419</v>
      </c>
      <c r="B79" s="23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3" t="s">
        <v>147</v>
      </c>
      <c r="B80" s="23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3" t="s">
        <v>338</v>
      </c>
      <c r="B81" s="23">
        <v>316</v>
      </c>
      <c r="C81" s="8">
        <f>K81+P81</f>
        <v>102527.57414</v>
      </c>
      <c r="D81" s="8"/>
      <c r="E81" s="8"/>
      <c r="F81" s="8"/>
      <c r="G81" s="8"/>
      <c r="H81" s="8"/>
      <c r="I81" s="8"/>
      <c r="J81" s="8"/>
      <c r="K81" s="8">
        <v>58936.88714</v>
      </c>
      <c r="L81" s="8"/>
      <c r="M81" s="8"/>
      <c r="N81" s="8"/>
      <c r="O81" s="8"/>
      <c r="P81" s="8">
        <v>43590.687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9" customFormat="1" ht="45" customHeight="1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2"/>
      <c r="R84" s="52"/>
      <c r="S84" s="52"/>
      <c r="T84" s="52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s="39" customFormat="1" ht="45" customHeight="1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2"/>
      <c r="R85" s="52"/>
      <c r="S85" s="52"/>
      <c r="T85" s="52"/>
      <c r="U85" s="46"/>
      <c r="V85" s="46"/>
      <c r="W85" s="46"/>
      <c r="X85" s="46"/>
      <c r="Y85" s="46"/>
      <c r="Z85" s="46"/>
      <c r="AA85" s="46"/>
      <c r="AB85" s="46"/>
      <c r="AC85" s="46"/>
    </row>
    <row r="86" spans="1:16" ht="29.25" customHeight="1">
      <c r="A86" s="58" t="s">
        <v>93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58" t="s">
        <v>94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9" customFormat="1" ht="98.2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2"/>
      <c r="R92" s="52"/>
      <c r="S92" s="52"/>
      <c r="T92" s="52"/>
      <c r="U92" s="46"/>
      <c r="V92" s="46"/>
      <c r="W92" s="46"/>
      <c r="X92" s="46"/>
      <c r="Y92" s="46"/>
      <c r="Z92" s="46"/>
      <c r="AA92" s="46"/>
      <c r="AB92" s="46"/>
      <c r="AC92" s="46"/>
    </row>
    <row r="93" spans="1:16" ht="14.25" customHeight="1">
      <c r="A93" s="497" t="s">
        <v>422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423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29" s="105" customFormat="1" ht="77.25" customHeight="1">
      <c r="A95" s="135" t="s">
        <v>424</v>
      </c>
      <c r="B95" s="125" t="s">
        <v>21</v>
      </c>
      <c r="C95" s="196">
        <v>11</v>
      </c>
      <c r="D95" s="196"/>
      <c r="E95" s="196"/>
      <c r="F95" s="196"/>
      <c r="G95" s="196"/>
      <c r="H95" s="196"/>
      <c r="I95" s="196"/>
      <c r="J95" s="196"/>
      <c r="K95" s="196">
        <v>11</v>
      </c>
      <c r="L95" s="196"/>
      <c r="M95" s="196"/>
      <c r="N95" s="196"/>
      <c r="O95" s="196"/>
      <c r="P95" s="196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</row>
    <row r="96" spans="1:28" ht="87.75" customHeight="1">
      <c r="A96" s="60" t="s">
        <v>425</v>
      </c>
      <c r="B96" s="59" t="s">
        <v>22</v>
      </c>
      <c r="C96" s="270">
        <v>2</v>
      </c>
      <c r="D96" s="60"/>
      <c r="E96" s="60"/>
      <c r="F96" s="60"/>
      <c r="G96" s="8"/>
      <c r="H96" s="8"/>
      <c r="I96" s="8"/>
      <c r="J96" s="8"/>
      <c r="K96" s="8">
        <v>2</v>
      </c>
      <c r="L96" s="8"/>
      <c r="M96" s="8"/>
      <c r="N96" s="8"/>
      <c r="O96" s="8"/>
      <c r="P96" s="8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1:28" ht="57.75" customHeight="1">
      <c r="A97" s="60" t="s">
        <v>164</v>
      </c>
      <c r="B97" s="59" t="s">
        <v>23</v>
      </c>
      <c r="C97" s="270">
        <v>10</v>
      </c>
      <c r="D97" s="60"/>
      <c r="E97" s="60"/>
      <c r="F97" s="60"/>
      <c r="G97" s="8"/>
      <c r="H97" s="8"/>
      <c r="I97" s="8"/>
      <c r="J97" s="8"/>
      <c r="K97" s="8">
        <v>10</v>
      </c>
      <c r="L97" s="8"/>
      <c r="M97" s="8"/>
      <c r="N97" s="8"/>
      <c r="O97" s="8"/>
      <c r="P97" s="8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108.75" customHeight="1">
      <c r="A98" s="60" t="s">
        <v>426</v>
      </c>
      <c r="B98" s="59" t="s">
        <v>172</v>
      </c>
      <c r="C98" s="270">
        <v>1</v>
      </c>
      <c r="D98" s="60"/>
      <c r="E98" s="60"/>
      <c r="F98" s="60"/>
      <c r="G98" s="8"/>
      <c r="H98" s="8"/>
      <c r="I98" s="8"/>
      <c r="J98" s="8"/>
      <c r="K98" s="8">
        <v>1</v>
      </c>
      <c r="L98" s="8"/>
      <c r="M98" s="8"/>
      <c r="N98" s="8"/>
      <c r="O98" s="8"/>
      <c r="P98" s="8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16" ht="12.75">
      <c r="A99" s="497" t="s">
        <v>427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193" t="s">
        <v>428</v>
      </c>
      <c r="B100" s="23" t="s">
        <v>24</v>
      </c>
      <c r="C100" s="8">
        <v>35</v>
      </c>
      <c r="D100" s="8"/>
      <c r="E100" s="8"/>
      <c r="F100" s="8"/>
      <c r="G100" s="8"/>
      <c r="H100" s="8"/>
      <c r="I100" s="8"/>
      <c r="J100" s="8"/>
      <c r="K100" s="8">
        <v>35</v>
      </c>
      <c r="L100" s="8"/>
      <c r="M100" s="8"/>
      <c r="N100" s="8"/>
      <c r="O100" s="8"/>
      <c r="P100" s="8"/>
    </row>
    <row r="101" spans="1:16" ht="39" customHeight="1">
      <c r="A101" s="193" t="s">
        <v>110</v>
      </c>
      <c r="B101" s="23" t="s">
        <v>25</v>
      </c>
      <c r="C101" s="8">
        <v>3</v>
      </c>
      <c r="D101" s="8"/>
      <c r="E101" s="8"/>
      <c r="F101" s="8"/>
      <c r="G101" s="8"/>
      <c r="H101" s="8"/>
      <c r="I101" s="8"/>
      <c r="J101" s="8"/>
      <c r="K101" s="8">
        <v>3</v>
      </c>
      <c r="L101" s="8"/>
      <c r="M101" s="8"/>
      <c r="N101" s="8"/>
      <c r="O101" s="8"/>
      <c r="P101" s="8"/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193" t="s">
        <v>104</v>
      </c>
      <c r="B103" s="23" t="s">
        <v>27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28" ht="49.5" customHeight="1">
      <c r="A104" s="193" t="s">
        <v>270</v>
      </c>
      <c r="B104" s="23" t="s">
        <v>28</v>
      </c>
      <c r="C104" s="193">
        <v>10</v>
      </c>
      <c r="D104" s="193"/>
      <c r="E104" s="193"/>
      <c r="F104" s="193"/>
      <c r="G104" s="8"/>
      <c r="H104" s="8"/>
      <c r="I104" s="8"/>
      <c r="J104" s="8"/>
      <c r="K104" s="8">
        <v>10</v>
      </c>
      <c r="L104" s="8"/>
      <c r="M104" s="8"/>
      <c r="N104" s="8"/>
      <c r="O104" s="8"/>
      <c r="P104" s="8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16" ht="30" customHeight="1">
      <c r="A105" s="503" t="s">
        <v>429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193" t="s">
        <v>105</v>
      </c>
      <c r="B106" s="23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430</v>
      </c>
      <c r="B107" s="59" t="s">
        <v>30</v>
      </c>
      <c r="C107" s="8">
        <v>17952.9858</v>
      </c>
      <c r="D107" s="8"/>
      <c r="E107" s="8"/>
      <c r="F107" s="8"/>
      <c r="G107" s="8"/>
      <c r="H107" s="8"/>
      <c r="I107" s="8"/>
      <c r="J107" s="8"/>
      <c r="K107" s="8">
        <v>17952.9858</v>
      </c>
      <c r="L107" s="8"/>
      <c r="M107" s="8"/>
      <c r="N107" s="8"/>
      <c r="O107" s="8"/>
      <c r="P107" s="8"/>
    </row>
    <row r="108" spans="1:29" s="39" customFormat="1" ht="82.5" customHeight="1">
      <c r="A108" s="58" t="s">
        <v>431</v>
      </c>
      <c r="B108" s="59" t="s">
        <v>31</v>
      </c>
      <c r="C108" s="58">
        <v>919.1376</v>
      </c>
      <c r="D108" s="58"/>
      <c r="E108" s="58"/>
      <c r="F108" s="58"/>
      <c r="G108" s="8"/>
      <c r="H108" s="8"/>
      <c r="I108" s="8"/>
      <c r="J108" s="8"/>
      <c r="K108" s="58">
        <v>919.1376</v>
      </c>
      <c r="L108" s="8"/>
      <c r="M108" s="8"/>
      <c r="N108" s="8"/>
      <c r="O108" s="8"/>
      <c r="P108" s="8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46"/>
    </row>
    <row r="109" spans="1:17" ht="52.5">
      <c r="A109" s="60" t="s">
        <v>106</v>
      </c>
      <c r="B109" s="61" t="s">
        <v>32</v>
      </c>
      <c r="C109" s="8">
        <v>13942.88592</v>
      </c>
      <c r="D109" s="8"/>
      <c r="E109" s="8"/>
      <c r="F109" s="8"/>
      <c r="G109" s="8"/>
      <c r="H109" s="8"/>
      <c r="I109" s="8"/>
      <c r="J109" s="8"/>
      <c r="K109" s="8">
        <v>13942.88592</v>
      </c>
      <c r="L109" s="8"/>
      <c r="M109" s="8"/>
      <c r="N109" s="8"/>
      <c r="O109" s="8"/>
      <c r="P109" s="8"/>
      <c r="Q109" s="17">
        <f>C109/C81*100</f>
        <v>13.599157140849915</v>
      </c>
    </row>
    <row r="110" spans="1:28" ht="94.5" customHeight="1">
      <c r="A110" s="62" t="s">
        <v>432</v>
      </c>
      <c r="B110" s="68" t="s">
        <v>112</v>
      </c>
      <c r="C110" s="271">
        <v>894.63</v>
      </c>
      <c r="D110" s="62"/>
      <c r="E110" s="62"/>
      <c r="F110" s="62"/>
      <c r="G110" s="15"/>
      <c r="H110" s="15"/>
      <c r="I110" s="15"/>
      <c r="J110" s="15"/>
      <c r="K110" s="15">
        <v>894.63</v>
      </c>
      <c r="L110" s="15"/>
      <c r="M110" s="15"/>
      <c r="N110" s="15"/>
      <c r="O110" s="15"/>
      <c r="P110" s="15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1:28" ht="94.5" customHeight="1">
      <c r="A111" s="60" t="s">
        <v>178</v>
      </c>
      <c r="B111" s="68" t="s">
        <v>179</v>
      </c>
      <c r="C111" s="60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1:16" ht="29.25" customHeight="1">
      <c r="A112" s="488" t="s">
        <v>433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277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4" t="s">
        <v>441</v>
      </c>
      <c r="B130" s="243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5"/>
      <c r="B131" s="35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116" t="s">
        <v>37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P132" s="55"/>
    </row>
    <row r="133" spans="1:16" s="17" customFormat="1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P133" s="55"/>
    </row>
    <row r="134" spans="1:16" ht="30" customHeight="1">
      <c r="A134" s="111" t="s">
        <v>141</v>
      </c>
      <c r="B134" s="112"/>
      <c r="C134" s="112"/>
      <c r="D134" s="112" t="s">
        <v>325</v>
      </c>
      <c r="E134" s="112"/>
      <c r="F134" s="112"/>
      <c r="G134" s="112"/>
      <c r="H134" s="112"/>
      <c r="I134" s="112"/>
      <c r="J134" s="107"/>
      <c r="K134" s="107"/>
      <c r="L134" s="17"/>
      <c r="M134" s="17"/>
      <c r="N134" s="17"/>
      <c r="O134" s="17"/>
      <c r="P134" s="55"/>
    </row>
    <row r="135" spans="1:16" ht="15">
      <c r="A135" s="112"/>
      <c r="B135" s="112"/>
      <c r="C135" s="112"/>
      <c r="D135" s="112"/>
      <c r="E135" s="112"/>
      <c r="F135" s="112"/>
      <c r="G135" s="112"/>
      <c r="H135" s="112"/>
      <c r="I135" s="112"/>
      <c r="J135" s="107"/>
      <c r="K135" s="107"/>
      <c r="L135" s="17"/>
      <c r="M135" s="17"/>
      <c r="N135" s="17"/>
      <c r="O135" s="17"/>
      <c r="P135" s="55"/>
    </row>
    <row r="136" spans="1:16" ht="15">
      <c r="A136" s="112"/>
      <c r="B136" s="112"/>
      <c r="C136" s="112"/>
      <c r="D136" s="112" t="s">
        <v>221</v>
      </c>
      <c r="E136" s="112"/>
      <c r="F136" s="112"/>
      <c r="G136" s="117" t="s">
        <v>326</v>
      </c>
      <c r="H136" s="112"/>
      <c r="I136" s="112"/>
      <c r="J136" s="107"/>
      <c r="K136" s="107"/>
      <c r="L136" s="17"/>
      <c r="M136" s="17"/>
      <c r="N136" s="17"/>
      <c r="O136" s="17"/>
      <c r="P136" s="55"/>
    </row>
    <row r="137" spans="1:16" ht="15">
      <c r="A137" s="112"/>
      <c r="B137" s="112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D137:F137"/>
    <mergeCell ref="D10:J10"/>
    <mergeCell ref="K10:L10"/>
    <mergeCell ref="M10:M11"/>
    <mergeCell ref="N10:N11"/>
    <mergeCell ref="O10:P10"/>
    <mergeCell ref="A13:P13"/>
    <mergeCell ref="A8:A11"/>
    <mergeCell ref="B8:B11"/>
    <mergeCell ref="C8:C10"/>
    <mergeCell ref="D8:P8"/>
    <mergeCell ref="K1:P1"/>
    <mergeCell ref="A2:P2"/>
    <mergeCell ref="A3:P3"/>
    <mergeCell ref="A4:P4"/>
    <mergeCell ref="A5:P5"/>
    <mergeCell ref="A6:P6"/>
    <mergeCell ref="A112:P112"/>
    <mergeCell ref="A113:P113"/>
    <mergeCell ref="A119:P119"/>
    <mergeCell ref="A125:P125"/>
    <mergeCell ref="A42:P42"/>
    <mergeCell ref="A65:P65"/>
    <mergeCell ref="A93:P93"/>
    <mergeCell ref="A94:P94"/>
    <mergeCell ref="A99:P99"/>
    <mergeCell ref="A105:P105"/>
  </mergeCells>
  <hyperlinks>
    <hyperlink ref="A32" location="Par297" display="Par297"/>
    <hyperlink ref="G136" r:id="rId1" display="zakaz1@alatr.cap.ru"/>
  </hyperlink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82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="80" zoomScaleNormal="80" zoomScalePageLayoutView="0" workbookViewId="0" topLeftCell="A104">
      <selection activeCell="C109" sqref="C109:C110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197" t="s">
        <v>34</v>
      </c>
      <c r="L1" s="197"/>
      <c r="M1" s="197"/>
      <c r="N1" s="197"/>
      <c r="O1" s="197"/>
      <c r="P1" s="197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36.75" customHeight="1">
      <c r="A3" s="199" t="s">
        <v>38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44"/>
    </row>
    <row r="4" spans="1:17" ht="16.5">
      <c r="A4" s="70" t="s">
        <v>230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>
      <c r="A6" s="70" t="s">
        <v>353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451" t="s">
        <v>1</v>
      </c>
      <c r="B8" s="451" t="s">
        <v>2</v>
      </c>
      <c r="C8" s="202" t="s">
        <v>40</v>
      </c>
      <c r="D8" s="6" t="s">
        <v>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16" ht="22.5" customHeight="1">
      <c r="A9" s="452"/>
      <c r="B9" s="452"/>
      <c r="C9" s="4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452"/>
      <c r="B10" s="452"/>
      <c r="C10" s="7"/>
      <c r="D10" s="6" t="s">
        <v>4</v>
      </c>
      <c r="E10" s="12"/>
      <c r="F10" s="12"/>
      <c r="G10" s="12"/>
      <c r="H10" s="12"/>
      <c r="I10" s="12"/>
      <c r="J10" s="11"/>
      <c r="K10" s="6" t="s">
        <v>5</v>
      </c>
      <c r="L10" s="11"/>
      <c r="M10" s="202" t="s">
        <v>6</v>
      </c>
      <c r="N10" s="202" t="s">
        <v>47</v>
      </c>
      <c r="O10" s="6" t="s">
        <v>48</v>
      </c>
      <c r="P10" s="11"/>
    </row>
    <row r="11" spans="1:16" ht="45" customHeight="1">
      <c r="A11" s="272"/>
      <c r="B11" s="272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7"/>
      <c r="O11" s="7" t="s">
        <v>49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24" customHeight="1">
      <c r="A13" s="273" t="s">
        <v>256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5"/>
    </row>
    <row r="14" spans="1:16" ht="55.5" customHeight="1">
      <c r="A14" s="299" t="s">
        <v>50</v>
      </c>
      <c r="B14" s="300">
        <v>101</v>
      </c>
      <c r="C14" s="8">
        <f>SUM(D14:P14)</f>
        <v>1502</v>
      </c>
      <c r="D14" s="8"/>
      <c r="E14" s="8"/>
      <c r="F14" s="8"/>
      <c r="G14" s="8"/>
      <c r="H14" s="8"/>
      <c r="I14" s="8"/>
      <c r="J14" s="8"/>
      <c r="K14" s="8">
        <v>30</v>
      </c>
      <c r="L14" s="8"/>
      <c r="M14" s="8">
        <v>1</v>
      </c>
      <c r="N14" s="8">
        <v>1</v>
      </c>
      <c r="O14" s="8">
        <v>203</v>
      </c>
      <c r="P14" s="8">
        <v>1267</v>
      </c>
    </row>
    <row r="15" spans="1:16" ht="51.75" customHeight="1">
      <c r="A15" s="301" t="s">
        <v>328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f>SUM(D16:P16)</f>
        <v>8</v>
      </c>
      <c r="D16" s="8"/>
      <c r="E16" s="8"/>
      <c r="F16" s="8"/>
      <c r="G16" s="8"/>
      <c r="H16" s="8"/>
      <c r="I16" s="8"/>
      <c r="J16" s="8"/>
      <c r="K16" s="8">
        <v>7</v>
      </c>
      <c r="L16" s="8"/>
      <c r="M16" s="8">
        <v>1</v>
      </c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>
        <f>SUM(D17:P17)</f>
        <v>3</v>
      </c>
      <c r="D17" s="8"/>
      <c r="E17" s="8"/>
      <c r="F17" s="8"/>
      <c r="G17" s="8"/>
      <c r="H17" s="8"/>
      <c r="I17" s="8"/>
      <c r="J17" s="8"/>
      <c r="K17" s="8">
        <v>3</v>
      </c>
      <c r="L17" s="8"/>
      <c r="M17" s="8"/>
      <c r="N17" s="8"/>
      <c r="O17" s="8"/>
      <c r="P17" s="8"/>
    </row>
    <row r="18" spans="1:16" ht="53.25" customHeight="1">
      <c r="A18" s="302" t="s">
        <v>209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401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329</v>
      </c>
      <c r="B20" s="300">
        <v>107</v>
      </c>
      <c r="C20" s="8">
        <f>SUM(D20:P20)</f>
        <v>2</v>
      </c>
      <c r="D20" s="8"/>
      <c r="E20" s="8"/>
      <c r="F20" s="8"/>
      <c r="G20" s="8"/>
      <c r="H20" s="8"/>
      <c r="I20" s="8"/>
      <c r="J20" s="8"/>
      <c r="K20" s="8">
        <v>2</v>
      </c>
      <c r="L20" s="8"/>
      <c r="M20" s="8"/>
      <c r="N20" s="8"/>
      <c r="O20" s="8"/>
      <c r="P20" s="8"/>
    </row>
    <row r="21" spans="1:16" ht="27.75" customHeight="1">
      <c r="A21" s="64" t="s">
        <v>402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330</v>
      </c>
      <c r="B22" s="300">
        <v>109</v>
      </c>
      <c r="C22" s="8">
        <f>SUM(D22:P22)</f>
        <v>2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v>1</v>
      </c>
      <c r="P22" s="8">
        <v>1</v>
      </c>
    </row>
    <row r="23" spans="1:16" ht="27.75" customHeight="1">
      <c r="A23" s="299" t="s">
        <v>11</v>
      </c>
      <c r="B23" s="300">
        <v>110</v>
      </c>
      <c r="C23" s="8">
        <f>SUM(D23:P23)</f>
        <v>1499</v>
      </c>
      <c r="D23" s="8"/>
      <c r="E23" s="8"/>
      <c r="F23" s="8"/>
      <c r="G23" s="8"/>
      <c r="H23" s="8"/>
      <c r="I23" s="8"/>
      <c r="J23" s="8"/>
      <c r="K23" s="8">
        <v>27</v>
      </c>
      <c r="L23" s="8"/>
      <c r="M23" s="8">
        <v>1</v>
      </c>
      <c r="N23" s="8">
        <v>1</v>
      </c>
      <c r="O23" s="8">
        <v>203</v>
      </c>
      <c r="P23" s="8">
        <v>1267</v>
      </c>
    </row>
    <row r="24" spans="1:16" ht="52.5" customHeight="1">
      <c r="A24" s="301" t="s">
        <v>403</v>
      </c>
      <c r="B24" s="303">
        <v>111</v>
      </c>
      <c r="C24" s="8">
        <f>SUM(D24:P24)</f>
        <v>4</v>
      </c>
      <c r="D24" s="8"/>
      <c r="E24" s="8"/>
      <c r="F24" s="8"/>
      <c r="G24" s="8"/>
      <c r="H24" s="8"/>
      <c r="I24" s="8"/>
      <c r="J24" s="8"/>
      <c r="K24" s="8">
        <v>3</v>
      </c>
      <c r="L24" s="8"/>
      <c r="M24" s="8">
        <v>1</v>
      </c>
      <c r="N24" s="8"/>
      <c r="O24" s="8"/>
      <c r="P24" s="8"/>
    </row>
    <row r="25" spans="1:16" ht="27" customHeight="1">
      <c r="A25" s="301" t="s">
        <v>210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331</v>
      </c>
      <c r="B27" s="303">
        <v>114</v>
      </c>
      <c r="C27" s="8">
        <f>SUM(D27:P27)</f>
        <v>2</v>
      </c>
      <c r="D27" s="8"/>
      <c r="E27" s="8"/>
      <c r="F27" s="8"/>
      <c r="G27" s="8"/>
      <c r="H27" s="8"/>
      <c r="I27" s="8"/>
      <c r="J27" s="8"/>
      <c r="K27" s="8">
        <v>2</v>
      </c>
      <c r="L27" s="8"/>
      <c r="M27" s="8"/>
      <c r="N27" s="8"/>
      <c r="O27" s="8"/>
      <c r="P27" s="8"/>
    </row>
    <row r="28" spans="1:16" ht="60" customHeight="1">
      <c r="A28" s="301" t="s">
        <v>404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332</v>
      </c>
      <c r="B29" s="303">
        <v>116</v>
      </c>
      <c r="C29" s="8">
        <f>SUM(D29:P29)</f>
        <v>1499</v>
      </c>
      <c r="D29" s="8"/>
      <c r="E29" s="8"/>
      <c r="F29" s="8"/>
      <c r="G29" s="8"/>
      <c r="H29" s="8"/>
      <c r="I29" s="8"/>
      <c r="J29" s="8"/>
      <c r="K29" s="8">
        <v>27</v>
      </c>
      <c r="L29" s="8"/>
      <c r="M29" s="8">
        <v>1</v>
      </c>
      <c r="N29" s="8">
        <v>1</v>
      </c>
      <c r="O29" s="8">
        <v>203</v>
      </c>
      <c r="P29" s="8">
        <v>1267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299" t="s">
        <v>65</v>
      </c>
      <c r="B35" s="300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304" t="s">
        <v>14</v>
      </c>
      <c r="B36" s="300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406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68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48" t="s">
        <v>407</v>
      </c>
      <c r="B42" s="449"/>
      <c r="C42" s="8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50"/>
    </row>
    <row r="43" spans="1:16" ht="15.75" customHeight="1">
      <c r="A43" s="305" t="s">
        <v>16</v>
      </c>
      <c r="B43" s="300">
        <v>201</v>
      </c>
      <c r="C43" s="8">
        <v>74</v>
      </c>
      <c r="D43" s="8"/>
      <c r="E43" s="8"/>
      <c r="F43" s="8"/>
      <c r="G43" s="8"/>
      <c r="H43" s="8"/>
      <c r="I43" s="8"/>
      <c r="J43" s="8"/>
      <c r="K43" s="8">
        <v>71</v>
      </c>
      <c r="L43" s="8"/>
      <c r="M43" s="8">
        <v>1</v>
      </c>
      <c r="N43" s="8">
        <v>2</v>
      </c>
      <c r="O43" s="8"/>
      <c r="P43" s="8"/>
    </row>
    <row r="44" spans="1:16" ht="52.5" customHeight="1">
      <c r="A44" s="306" t="s">
        <v>408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409</v>
      </c>
      <c r="B45" s="300">
        <v>203</v>
      </c>
      <c r="C45" s="8">
        <f>SUM(D45:P45)</f>
        <v>7</v>
      </c>
      <c r="D45" s="8"/>
      <c r="E45" s="8"/>
      <c r="F45" s="8"/>
      <c r="G45" s="8"/>
      <c r="H45" s="8"/>
      <c r="I45" s="8"/>
      <c r="J45" s="8"/>
      <c r="K45" s="8">
        <v>6</v>
      </c>
      <c r="L45" s="8"/>
      <c r="M45" s="8">
        <v>1</v>
      </c>
      <c r="N45" s="8"/>
      <c r="O45" s="8"/>
      <c r="P45" s="8"/>
    </row>
    <row r="46" spans="1:16" ht="41.25" customHeight="1">
      <c r="A46" s="306" t="s">
        <v>410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>
        <f>SUM(D47:P47)</f>
        <v>3</v>
      </c>
      <c r="D47" s="8"/>
      <c r="E47" s="8"/>
      <c r="F47" s="8"/>
      <c r="G47" s="8"/>
      <c r="H47" s="8"/>
      <c r="I47" s="8"/>
      <c r="J47" s="8"/>
      <c r="K47" s="8">
        <v>3</v>
      </c>
      <c r="L47" s="8"/>
      <c r="M47" s="8"/>
      <c r="N47" s="8"/>
      <c r="O47" s="8"/>
      <c r="P47" s="8"/>
    </row>
    <row r="48" spans="1:16" ht="32.25" customHeight="1">
      <c r="A48" s="306" t="s">
        <v>411</v>
      </c>
      <c r="B48" s="300">
        <v>206</v>
      </c>
      <c r="C48" s="8">
        <f>SUM(D48:P48)</f>
        <v>2</v>
      </c>
      <c r="D48" s="8"/>
      <c r="E48" s="8"/>
      <c r="F48" s="8"/>
      <c r="G48" s="8"/>
      <c r="H48" s="8"/>
      <c r="I48" s="8"/>
      <c r="J48" s="8"/>
      <c r="K48" s="8">
        <v>2</v>
      </c>
      <c r="L48" s="8"/>
      <c r="M48" s="8"/>
      <c r="N48" s="8"/>
      <c r="O48" s="8"/>
      <c r="P48" s="8"/>
    </row>
    <row r="49" spans="1:16" ht="42" customHeight="1">
      <c r="A49" s="306" t="s">
        <v>412</v>
      </c>
      <c r="B49" s="300">
        <v>207</v>
      </c>
      <c r="C49" s="8">
        <v>26</v>
      </c>
      <c r="D49" s="8"/>
      <c r="E49" s="8"/>
      <c r="F49" s="8"/>
      <c r="G49" s="8"/>
      <c r="H49" s="8"/>
      <c r="I49" s="8"/>
      <c r="J49" s="8"/>
      <c r="K49" s="8">
        <v>26</v>
      </c>
      <c r="L49" s="8"/>
      <c r="M49" s="8"/>
      <c r="N49" s="8"/>
      <c r="O49" s="8"/>
      <c r="P49" s="8"/>
    </row>
    <row r="50" spans="1:16" ht="25.5" customHeight="1">
      <c r="A50" s="306" t="s">
        <v>333</v>
      </c>
      <c r="B50" s="300">
        <v>208</v>
      </c>
      <c r="C50" s="8">
        <v>74</v>
      </c>
      <c r="D50" s="8"/>
      <c r="E50" s="8"/>
      <c r="F50" s="8"/>
      <c r="G50" s="8"/>
      <c r="H50" s="8"/>
      <c r="I50" s="8"/>
      <c r="J50" s="8"/>
      <c r="K50" s="8">
        <v>71</v>
      </c>
      <c r="L50" s="8"/>
      <c r="M50" s="8">
        <v>1</v>
      </c>
      <c r="N50" s="8">
        <v>2</v>
      </c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f>SUM(D53:P53)</f>
        <v>4</v>
      </c>
      <c r="D53" s="8"/>
      <c r="E53" s="8"/>
      <c r="F53" s="8"/>
      <c r="G53" s="8"/>
      <c r="H53" s="8"/>
      <c r="I53" s="8"/>
      <c r="J53" s="8"/>
      <c r="K53" s="8">
        <v>4</v>
      </c>
      <c r="L53" s="8"/>
      <c r="M53" s="8"/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>
        <f>SUM(D54:P54)</f>
        <v>4</v>
      </c>
      <c r="D54" s="8"/>
      <c r="E54" s="8"/>
      <c r="F54" s="8"/>
      <c r="G54" s="8"/>
      <c r="H54" s="8"/>
      <c r="I54" s="8"/>
      <c r="J54" s="8"/>
      <c r="K54" s="8">
        <v>4</v>
      </c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9" s="317" customFormat="1" ht="54" customHeight="1">
      <c r="A58" s="65" t="s">
        <v>153</v>
      </c>
      <c r="B58" s="61">
        <v>216</v>
      </c>
      <c r="C58" s="8">
        <f>SUM(D58:P58)</f>
        <v>29</v>
      </c>
      <c r="D58" s="75"/>
      <c r="E58" s="75"/>
      <c r="F58" s="75"/>
      <c r="G58" s="75"/>
      <c r="H58" s="115"/>
      <c r="I58" s="115"/>
      <c r="J58" s="115"/>
      <c r="K58" s="115">
        <v>27</v>
      </c>
      <c r="L58" s="115"/>
      <c r="M58" s="115">
        <v>1</v>
      </c>
      <c r="N58" s="115">
        <v>1</v>
      </c>
      <c r="O58" s="115"/>
      <c r="P58" s="11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413</v>
      </c>
      <c r="B59" s="61">
        <v>217</v>
      </c>
      <c r="C59" s="8">
        <f>SUM(D59:P59)</f>
        <v>3</v>
      </c>
      <c r="D59" s="115"/>
      <c r="E59" s="115"/>
      <c r="F59" s="115"/>
      <c r="G59" s="115"/>
      <c r="H59" s="115"/>
      <c r="I59" s="115"/>
      <c r="J59" s="115"/>
      <c r="K59" s="115">
        <v>3</v>
      </c>
      <c r="L59" s="115"/>
      <c r="M59" s="115"/>
      <c r="N59" s="115"/>
      <c r="O59" s="115"/>
      <c r="P59" s="115"/>
      <c r="Q59" s="323"/>
      <c r="R59" s="323"/>
      <c r="S59" s="323"/>
      <c r="T59" s="323"/>
      <c r="U59" s="324" t="s">
        <v>156</v>
      </c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157</v>
      </c>
      <c r="B60" s="61">
        <v>218</v>
      </c>
      <c r="C60" s="8">
        <f>SUM(D60:P60)</f>
        <v>9</v>
      </c>
      <c r="D60" s="67"/>
      <c r="E60" s="67"/>
      <c r="F60" s="67"/>
      <c r="G60" s="67"/>
      <c r="H60" s="67"/>
      <c r="I60" s="67"/>
      <c r="J60" s="67"/>
      <c r="K60" s="115">
        <v>9</v>
      </c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158</v>
      </c>
      <c r="B61" s="61">
        <v>219</v>
      </c>
      <c r="C61" s="8">
        <f>SUM(D61:P61)</f>
        <v>29</v>
      </c>
      <c r="D61" s="115"/>
      <c r="E61" s="115"/>
      <c r="F61" s="115"/>
      <c r="G61" s="115"/>
      <c r="H61" s="115"/>
      <c r="I61" s="115"/>
      <c r="J61" s="115"/>
      <c r="K61" s="115">
        <v>27</v>
      </c>
      <c r="L61" s="115"/>
      <c r="M61" s="115">
        <v>1</v>
      </c>
      <c r="N61" s="115">
        <v>1</v>
      </c>
      <c r="O61" s="8"/>
      <c r="P61" s="8"/>
      <c r="Q61" s="323"/>
      <c r="R61" s="323"/>
      <c r="S61" s="323"/>
      <c r="T61" s="323"/>
    </row>
    <row r="62" spans="1:20" ht="29.25" customHeight="1">
      <c r="A62" s="65" t="s">
        <v>263</v>
      </c>
      <c r="B62" s="61">
        <v>220</v>
      </c>
      <c r="C62" s="8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  <c r="T62" s="322"/>
    </row>
    <row r="63" spans="1:20" ht="27.75" customHeight="1">
      <c r="A63" s="65" t="s">
        <v>264</v>
      </c>
      <c r="B63" s="61">
        <v>221</v>
      </c>
      <c r="C63" s="8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8">
        <f>SUM(D64:P64)</f>
        <v>1</v>
      </c>
      <c r="D64" s="8"/>
      <c r="E64" s="8"/>
      <c r="F64" s="8"/>
      <c r="G64" s="8"/>
      <c r="H64" s="8"/>
      <c r="I64" s="8"/>
      <c r="J64" s="8"/>
      <c r="K64" s="8">
        <v>1</v>
      </c>
      <c r="L64" s="8"/>
      <c r="M64" s="8"/>
      <c r="N64" s="8"/>
      <c r="O64" s="8"/>
      <c r="P64" s="8"/>
    </row>
    <row r="65" spans="1:16" ht="21" customHeight="1">
      <c r="A65" s="448" t="s">
        <v>265</v>
      </c>
      <c r="B65" s="449"/>
      <c r="C65" s="8"/>
      <c r="D65" s="449"/>
      <c r="E65" s="449"/>
      <c r="F65" s="449"/>
      <c r="G65" s="449"/>
      <c r="H65" s="449"/>
      <c r="I65" s="449"/>
      <c r="J65" s="449"/>
      <c r="K65" s="449"/>
      <c r="L65" s="449"/>
      <c r="M65" s="449"/>
      <c r="N65" s="449"/>
      <c r="O65" s="449"/>
      <c r="P65" s="450"/>
    </row>
    <row r="66" spans="1:16" ht="28.5" customHeight="1">
      <c r="A66" s="305" t="s">
        <v>81</v>
      </c>
      <c r="B66" s="300">
        <v>301</v>
      </c>
      <c r="C66" s="8">
        <v>101398.01</v>
      </c>
      <c r="D66" s="8"/>
      <c r="E66" s="8"/>
      <c r="F66" s="8"/>
      <c r="G66" s="8"/>
      <c r="H66" s="8"/>
      <c r="I66" s="8"/>
      <c r="J66" s="8"/>
      <c r="K66" s="336">
        <v>70787.96</v>
      </c>
      <c r="L66" s="336"/>
      <c r="M66" s="336">
        <v>400</v>
      </c>
      <c r="N66" s="336">
        <v>649.23</v>
      </c>
      <c r="O66" s="8">
        <v>30235.52</v>
      </c>
      <c r="P66" s="8">
        <v>24936</v>
      </c>
    </row>
    <row r="67" spans="1:18" ht="52.5" customHeight="1">
      <c r="A67" s="301" t="s">
        <v>334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336"/>
      <c r="L67" s="336"/>
      <c r="M67" s="336"/>
      <c r="N67" s="336"/>
      <c r="O67" s="8"/>
      <c r="P67" s="8"/>
      <c r="Q67" s="17">
        <f aca="true" t="shared" si="0" ref="Q67:Q130">K67+M67+N67</f>
        <v>0</v>
      </c>
      <c r="R67" s="17">
        <f aca="true" t="shared" si="1" ref="R67:R130">K67+M67+N67+O67+P67</f>
        <v>0</v>
      </c>
    </row>
    <row r="68" spans="1:16" ht="51" customHeight="1">
      <c r="A68" s="301" t="s">
        <v>266</v>
      </c>
      <c r="B68" s="300">
        <v>303</v>
      </c>
      <c r="C68" s="8">
        <f>SUM(D68:P68)</f>
        <v>8168.55</v>
      </c>
      <c r="D68" s="8"/>
      <c r="E68" s="8"/>
      <c r="F68" s="8"/>
      <c r="G68" s="8"/>
      <c r="H68" s="8"/>
      <c r="I68" s="8"/>
      <c r="J68" s="8"/>
      <c r="K68" s="336">
        <v>7768.55</v>
      </c>
      <c r="L68" s="336"/>
      <c r="M68" s="336">
        <v>400</v>
      </c>
      <c r="N68" s="336"/>
      <c r="O68" s="8"/>
      <c r="P68" s="8"/>
    </row>
    <row r="69" spans="1:16" ht="64.5" customHeight="1">
      <c r="A69" s="301" t="s">
        <v>267</v>
      </c>
      <c r="B69" s="300">
        <v>304</v>
      </c>
      <c r="C69" s="8">
        <f>SUM(D69:P69)</f>
        <v>7931.98</v>
      </c>
      <c r="D69" s="8"/>
      <c r="E69" s="8"/>
      <c r="F69" s="8"/>
      <c r="G69" s="8"/>
      <c r="H69" s="8"/>
      <c r="I69" s="8"/>
      <c r="J69" s="8"/>
      <c r="K69" s="336">
        <v>7931.98</v>
      </c>
      <c r="L69" s="336"/>
      <c r="M69" s="336"/>
      <c r="N69" s="336"/>
      <c r="O69" s="8"/>
      <c r="P69" s="8"/>
    </row>
    <row r="70" spans="1:17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336"/>
      <c r="L70" s="8"/>
      <c r="M70" s="8"/>
      <c r="N70" s="8"/>
      <c r="O70" s="8"/>
      <c r="P70" s="8"/>
      <c r="Q70" s="17">
        <f t="shared" si="0"/>
        <v>0</v>
      </c>
    </row>
    <row r="71" spans="1:17" ht="51" customHeight="1">
      <c r="A71" s="302" t="s">
        <v>415</v>
      </c>
      <c r="B71" s="300">
        <v>306</v>
      </c>
      <c r="C71" s="8">
        <f aca="true" t="shared" si="2" ref="C71:C76">SUM(D71:P71)</f>
        <v>138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20</v>
      </c>
      <c r="P71" s="8">
        <v>118</v>
      </c>
      <c r="Q71" s="17">
        <f t="shared" si="0"/>
        <v>0</v>
      </c>
    </row>
    <row r="72" spans="1:16" ht="51" customHeight="1">
      <c r="A72" s="302" t="s">
        <v>169</v>
      </c>
      <c r="B72" s="300">
        <v>307</v>
      </c>
      <c r="C72" s="8">
        <f t="shared" si="2"/>
        <v>11871.46</v>
      </c>
      <c r="D72" s="8"/>
      <c r="E72" s="8"/>
      <c r="F72" s="8"/>
      <c r="G72" s="8"/>
      <c r="H72" s="8"/>
      <c r="I72" s="8"/>
      <c r="J72" s="8"/>
      <c r="K72" s="8">
        <v>11871.46</v>
      </c>
      <c r="L72" s="8"/>
      <c r="M72" s="8"/>
      <c r="N72" s="8"/>
      <c r="O72" s="8"/>
      <c r="P72" s="8"/>
    </row>
    <row r="73" spans="1:20" ht="57.75" customHeight="1">
      <c r="A73" s="60" t="s">
        <v>416</v>
      </c>
      <c r="B73" s="300">
        <v>308</v>
      </c>
      <c r="C73" s="8">
        <f t="shared" si="2"/>
        <v>0</v>
      </c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17">
        <f t="shared" si="0"/>
        <v>0</v>
      </c>
      <c r="R73" s="17">
        <f t="shared" si="1"/>
        <v>0</v>
      </c>
      <c r="S73" s="325"/>
      <c r="T73" s="325"/>
    </row>
    <row r="74" spans="1:18" ht="36.75" customHeight="1">
      <c r="A74" s="58" t="s">
        <v>87</v>
      </c>
      <c r="B74" s="300">
        <v>309</v>
      </c>
      <c r="C74" s="8">
        <f>SUM(D74:P74)</f>
        <v>111238.22</v>
      </c>
      <c r="D74" s="8"/>
      <c r="E74" s="8"/>
      <c r="F74" s="8"/>
      <c r="G74" s="8"/>
      <c r="H74" s="8"/>
      <c r="I74" s="8"/>
      <c r="J74" s="8"/>
      <c r="K74" s="8">
        <v>55377.47</v>
      </c>
      <c r="L74" s="8"/>
      <c r="M74" s="8">
        <v>399</v>
      </c>
      <c r="N74" s="8">
        <v>290.23</v>
      </c>
      <c r="O74" s="8">
        <v>30235.52</v>
      </c>
      <c r="P74" s="8">
        <v>24936</v>
      </c>
      <c r="Q74" s="17">
        <f>N74+M74+K74</f>
        <v>56066.700000000004</v>
      </c>
      <c r="R74" s="17">
        <f>Q74/C74*100</f>
        <v>50.40237069597122</v>
      </c>
    </row>
    <row r="75" spans="1:20" ht="70.5" customHeight="1">
      <c r="A75" s="58" t="s">
        <v>417</v>
      </c>
      <c r="B75" s="300">
        <v>310</v>
      </c>
      <c r="C75" s="8">
        <f t="shared" si="2"/>
        <v>2936.51</v>
      </c>
      <c r="D75" s="331"/>
      <c r="E75" s="331"/>
      <c r="F75" s="331"/>
      <c r="G75" s="331"/>
      <c r="H75" s="331"/>
      <c r="I75" s="331"/>
      <c r="J75" s="331"/>
      <c r="K75" s="8">
        <v>2537.51</v>
      </c>
      <c r="L75" s="331"/>
      <c r="M75" s="331">
        <v>399</v>
      </c>
      <c r="N75" s="331"/>
      <c r="O75" s="8"/>
      <c r="P75" s="8"/>
      <c r="S75" s="326"/>
      <c r="T75" s="326"/>
    </row>
    <row r="76" spans="1:17" ht="27" customHeight="1">
      <c r="A76" s="64" t="s">
        <v>335</v>
      </c>
      <c r="B76" s="300">
        <v>311</v>
      </c>
      <c r="C76" s="8">
        <f t="shared" si="2"/>
        <v>31.8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>
        <v>20</v>
      </c>
      <c r="P76" s="8">
        <v>11.8</v>
      </c>
      <c r="Q76" s="17">
        <f t="shared" si="0"/>
        <v>0</v>
      </c>
    </row>
    <row r="77" spans="1:18" ht="42.75" customHeight="1">
      <c r="A77" s="301" t="s">
        <v>418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>
        <v>0</v>
      </c>
      <c r="Q77" s="17">
        <f t="shared" si="0"/>
        <v>0</v>
      </c>
      <c r="R77" s="17">
        <f t="shared" si="1"/>
        <v>0</v>
      </c>
    </row>
    <row r="78" spans="1:16" ht="42.75" customHeight="1">
      <c r="A78" s="301" t="s">
        <v>336</v>
      </c>
      <c r="B78" s="300">
        <v>313</v>
      </c>
      <c r="C78" s="8">
        <f>SUM(D78:P78)</f>
        <v>11218.54</v>
      </c>
      <c r="D78" s="8"/>
      <c r="E78" s="8"/>
      <c r="F78" s="8"/>
      <c r="G78" s="8"/>
      <c r="H78" s="8"/>
      <c r="I78" s="8"/>
      <c r="J78" s="8"/>
      <c r="K78" s="8">
        <v>11218.54</v>
      </c>
      <c r="L78" s="8"/>
      <c r="M78" s="8"/>
      <c r="N78" s="8"/>
      <c r="O78" s="8"/>
      <c r="P78" s="8"/>
    </row>
    <row r="79" spans="1:18" ht="42.75" customHeight="1">
      <c r="A79" s="301" t="s">
        <v>419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7">
        <f t="shared" si="0"/>
        <v>0</v>
      </c>
      <c r="R79" s="17">
        <f t="shared" si="1"/>
        <v>0</v>
      </c>
    </row>
    <row r="80" spans="1:18" ht="42.75" customHeight="1">
      <c r="A80" s="310" t="s">
        <v>337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7">
        <f t="shared" si="0"/>
        <v>0</v>
      </c>
      <c r="R80" s="17">
        <f t="shared" si="1"/>
        <v>0</v>
      </c>
    </row>
    <row r="81" spans="1:16" ht="39" customHeight="1">
      <c r="A81" s="310" t="s">
        <v>338</v>
      </c>
      <c r="B81" s="300">
        <v>316</v>
      </c>
      <c r="C81" s="8">
        <f aca="true" t="shared" si="3" ref="C81:C111">SUM(D81:P81)</f>
        <v>111238.22</v>
      </c>
      <c r="D81" s="8"/>
      <c r="E81" s="8"/>
      <c r="F81" s="8"/>
      <c r="G81" s="8"/>
      <c r="H81" s="8"/>
      <c r="I81" s="8"/>
      <c r="J81" s="8"/>
      <c r="K81" s="8">
        <v>55377.47</v>
      </c>
      <c r="L81" s="8"/>
      <c r="M81" s="8">
        <v>399</v>
      </c>
      <c r="N81" s="8">
        <v>290.23</v>
      </c>
      <c r="O81" s="8">
        <v>30235.52</v>
      </c>
      <c r="P81" s="8">
        <v>24936</v>
      </c>
    </row>
    <row r="82" spans="1:18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7">
        <f t="shared" si="0"/>
        <v>0</v>
      </c>
      <c r="R82" s="17">
        <f t="shared" si="1"/>
        <v>0</v>
      </c>
    </row>
    <row r="83" spans="1:18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7">
        <f t="shared" si="0"/>
        <v>0</v>
      </c>
      <c r="R83" s="17">
        <f t="shared" si="1"/>
        <v>0</v>
      </c>
    </row>
    <row r="84" spans="1:29" s="316" customFormat="1" ht="45" customHeight="1">
      <c r="A84" s="58" t="s">
        <v>161</v>
      </c>
      <c r="B84" s="59">
        <v>319</v>
      </c>
      <c r="C84" s="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17">
        <f t="shared" si="0"/>
        <v>0</v>
      </c>
      <c r="R84" s="17">
        <f t="shared" si="1"/>
        <v>0</v>
      </c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420</v>
      </c>
      <c r="B85" s="59">
        <v>320</v>
      </c>
      <c r="C85" s="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17">
        <f t="shared" si="0"/>
        <v>0</v>
      </c>
      <c r="R85" s="17">
        <f t="shared" si="1"/>
        <v>0</v>
      </c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8" ht="29.25" customHeight="1">
      <c r="A86" s="58" t="s">
        <v>93</v>
      </c>
      <c r="B86" s="59">
        <v>321</v>
      </c>
      <c r="C86" s="453"/>
      <c r="D86" s="453"/>
      <c r="E86" s="453"/>
      <c r="F86" s="453"/>
      <c r="G86" s="453"/>
      <c r="H86" s="453"/>
      <c r="I86" s="453"/>
      <c r="J86" s="453"/>
      <c r="K86" s="453"/>
      <c r="L86" s="453"/>
      <c r="M86" s="8"/>
      <c r="N86" s="8"/>
      <c r="O86" s="8"/>
      <c r="P86" s="8"/>
      <c r="Q86" s="17">
        <f t="shared" si="0"/>
        <v>0</v>
      </c>
      <c r="R86" s="17">
        <f t="shared" si="1"/>
        <v>0</v>
      </c>
    </row>
    <row r="87" spans="1:18" ht="27" customHeight="1">
      <c r="A87" s="58" t="s">
        <v>94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7">
        <f t="shared" si="0"/>
        <v>0</v>
      </c>
      <c r="R87" s="17">
        <f t="shared" si="1"/>
        <v>0</v>
      </c>
    </row>
    <row r="88" spans="1:18" ht="27" customHeight="1">
      <c r="A88" s="63" t="s">
        <v>14</v>
      </c>
      <c r="B88" s="59">
        <v>323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7">
        <f t="shared" si="0"/>
        <v>0</v>
      </c>
      <c r="R88" s="17">
        <f t="shared" si="1"/>
        <v>0</v>
      </c>
    </row>
    <row r="89" spans="1:18" ht="34.5" customHeight="1">
      <c r="A89" s="63" t="s">
        <v>66</v>
      </c>
      <c r="B89" s="59">
        <v>324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7">
        <f t="shared" si="0"/>
        <v>0</v>
      </c>
      <c r="R89" s="17">
        <f t="shared" si="1"/>
        <v>0</v>
      </c>
    </row>
    <row r="90" spans="1:18" ht="38.25" customHeight="1">
      <c r="A90" s="63" t="s">
        <v>67</v>
      </c>
      <c r="B90" s="59">
        <v>325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7">
        <f t="shared" si="0"/>
        <v>0</v>
      </c>
      <c r="R90" s="17">
        <f t="shared" si="1"/>
        <v>0</v>
      </c>
    </row>
    <row r="91" spans="1:18" ht="27" customHeight="1">
      <c r="A91" s="58" t="s">
        <v>15</v>
      </c>
      <c r="B91" s="59">
        <v>326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7">
        <f t="shared" si="0"/>
        <v>0</v>
      </c>
      <c r="R91" s="17">
        <f t="shared" si="1"/>
        <v>0</v>
      </c>
    </row>
    <row r="92" spans="1:29" s="316" customFormat="1" ht="93.75" customHeight="1">
      <c r="A92" s="58" t="s">
        <v>421</v>
      </c>
      <c r="B92" s="59">
        <v>327</v>
      </c>
      <c r="C92" s="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17">
        <f t="shared" si="0"/>
        <v>0</v>
      </c>
      <c r="R92" s="17">
        <f t="shared" si="1"/>
        <v>0</v>
      </c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8" ht="14.25" customHeight="1">
      <c r="A93" s="448" t="s">
        <v>422</v>
      </c>
      <c r="B93" s="449"/>
      <c r="C93" s="8">
        <f t="shared" si="3"/>
        <v>0</v>
      </c>
      <c r="D93" s="449"/>
      <c r="E93" s="449"/>
      <c r="F93" s="449"/>
      <c r="G93" s="449"/>
      <c r="H93" s="449"/>
      <c r="I93" s="449"/>
      <c r="J93" s="449"/>
      <c r="K93" s="449"/>
      <c r="L93" s="449"/>
      <c r="M93" s="449"/>
      <c r="N93" s="449"/>
      <c r="O93" s="449"/>
      <c r="P93" s="450"/>
      <c r="Q93" s="17">
        <f t="shared" si="0"/>
        <v>0</v>
      </c>
      <c r="R93" s="17">
        <f t="shared" si="1"/>
        <v>0</v>
      </c>
    </row>
    <row r="94" spans="1:18" ht="25.5" customHeight="1">
      <c r="A94" s="445" t="s">
        <v>423</v>
      </c>
      <c r="B94" s="446"/>
      <c r="C94" s="8">
        <f t="shared" si="3"/>
        <v>0</v>
      </c>
      <c r="D94" s="446"/>
      <c r="E94" s="446"/>
      <c r="F94" s="446"/>
      <c r="G94" s="446"/>
      <c r="H94" s="446"/>
      <c r="I94" s="446"/>
      <c r="J94" s="446"/>
      <c r="K94" s="446"/>
      <c r="L94" s="446"/>
      <c r="M94" s="446"/>
      <c r="N94" s="446"/>
      <c r="O94" s="446"/>
      <c r="P94" s="447"/>
      <c r="Q94" s="17">
        <f t="shared" si="0"/>
        <v>0</v>
      </c>
      <c r="R94" s="17">
        <f t="shared" si="1"/>
        <v>0</v>
      </c>
    </row>
    <row r="95" spans="1:18" ht="77.25" customHeight="1">
      <c r="A95" s="60" t="s">
        <v>424</v>
      </c>
      <c r="B95" s="59" t="s">
        <v>21</v>
      </c>
      <c r="C95" s="8">
        <f t="shared" si="3"/>
        <v>4</v>
      </c>
      <c r="D95" s="8"/>
      <c r="E95" s="8"/>
      <c r="F95" s="8"/>
      <c r="G95" s="8"/>
      <c r="H95" s="8"/>
      <c r="I95" s="8"/>
      <c r="J95" s="8"/>
      <c r="K95" s="8">
        <v>4</v>
      </c>
      <c r="L95" s="8"/>
      <c r="M95" s="8"/>
      <c r="N95" s="8"/>
      <c r="O95" s="8"/>
      <c r="P95" s="8"/>
      <c r="Q95" s="17">
        <f t="shared" si="0"/>
        <v>4</v>
      </c>
      <c r="R95" s="17">
        <f t="shared" si="1"/>
        <v>4</v>
      </c>
    </row>
    <row r="96" spans="1:28" ht="87.75" customHeight="1">
      <c r="A96" s="60" t="s">
        <v>425</v>
      </c>
      <c r="B96" s="59" t="s">
        <v>22</v>
      </c>
      <c r="C96" s="8">
        <f t="shared" si="3"/>
        <v>2</v>
      </c>
      <c r="D96" s="60"/>
      <c r="E96" s="60"/>
      <c r="F96" s="60"/>
      <c r="G96" s="8"/>
      <c r="H96" s="8"/>
      <c r="I96" s="8"/>
      <c r="J96" s="8"/>
      <c r="K96" s="8">
        <v>2</v>
      </c>
      <c r="L96" s="8"/>
      <c r="M96" s="8"/>
      <c r="N96" s="8"/>
      <c r="O96" s="8"/>
      <c r="P96" s="8"/>
      <c r="Q96" s="17">
        <f t="shared" si="0"/>
        <v>2</v>
      </c>
      <c r="R96" s="17">
        <f t="shared" si="1"/>
        <v>2</v>
      </c>
      <c r="S96" s="325"/>
      <c r="T96" s="325"/>
      <c r="U96" s="325"/>
      <c r="V96" s="325"/>
      <c r="W96" s="325"/>
      <c r="X96" s="325"/>
      <c r="Y96" s="325"/>
      <c r="Z96" s="325"/>
      <c r="AA96" s="325"/>
      <c r="AB96" s="325"/>
    </row>
    <row r="97" spans="1:28" ht="57.75" customHeight="1">
      <c r="A97" s="60" t="s">
        <v>164</v>
      </c>
      <c r="B97" s="59" t="s">
        <v>23</v>
      </c>
      <c r="C97" s="8">
        <f t="shared" si="3"/>
        <v>4</v>
      </c>
      <c r="D97" s="60"/>
      <c r="E97" s="60"/>
      <c r="F97" s="60"/>
      <c r="G97" s="8"/>
      <c r="H97" s="8"/>
      <c r="I97" s="8"/>
      <c r="J97" s="8"/>
      <c r="K97" s="8">
        <v>4</v>
      </c>
      <c r="L97" s="8"/>
      <c r="M97" s="8"/>
      <c r="N97" s="8"/>
      <c r="O97" s="8"/>
      <c r="P97" s="8"/>
      <c r="Q97" s="17">
        <f t="shared" si="0"/>
        <v>4</v>
      </c>
      <c r="R97" s="17">
        <f t="shared" si="1"/>
        <v>4</v>
      </c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28" ht="99" customHeight="1">
      <c r="A98" s="60" t="s">
        <v>426</v>
      </c>
      <c r="B98" s="59" t="s">
        <v>172</v>
      </c>
      <c r="C98" s="8">
        <f t="shared" si="3"/>
        <v>4</v>
      </c>
      <c r="D98" s="60"/>
      <c r="E98" s="60"/>
      <c r="F98" s="60"/>
      <c r="G98" s="8"/>
      <c r="H98" s="8"/>
      <c r="I98" s="8"/>
      <c r="J98" s="8"/>
      <c r="K98" s="8">
        <v>4</v>
      </c>
      <c r="L98" s="8"/>
      <c r="M98" s="8"/>
      <c r="N98" s="8"/>
      <c r="O98" s="8"/>
      <c r="P98" s="8"/>
      <c r="Q98" s="17">
        <f t="shared" si="0"/>
        <v>4</v>
      </c>
      <c r="R98" s="17">
        <f t="shared" si="1"/>
        <v>4</v>
      </c>
      <c r="S98" s="328"/>
      <c r="T98" s="328"/>
      <c r="U98" s="328"/>
      <c r="V98" s="328"/>
      <c r="W98" s="328"/>
      <c r="X98" s="328"/>
      <c r="Y98" s="328"/>
      <c r="Z98" s="328"/>
      <c r="AA98" s="328"/>
      <c r="AB98" s="328"/>
    </row>
    <row r="99" spans="1:18" ht="78.75">
      <c r="A99" s="448" t="s">
        <v>427</v>
      </c>
      <c r="B99" s="449"/>
      <c r="C99" s="8">
        <f t="shared" si="3"/>
        <v>0</v>
      </c>
      <c r="D99" s="449"/>
      <c r="E99" s="449"/>
      <c r="F99" s="449"/>
      <c r="G99" s="449"/>
      <c r="H99" s="449"/>
      <c r="I99" s="449"/>
      <c r="J99" s="449"/>
      <c r="K99" s="449"/>
      <c r="L99" s="449"/>
      <c r="M99" s="449"/>
      <c r="N99" s="449"/>
      <c r="O99" s="449"/>
      <c r="P99" s="450"/>
      <c r="Q99" s="17">
        <f t="shared" si="0"/>
        <v>0</v>
      </c>
      <c r="R99" s="17">
        <f t="shared" si="1"/>
        <v>0</v>
      </c>
    </row>
    <row r="100" spans="1:18" ht="78.75">
      <c r="A100" s="299" t="s">
        <v>428</v>
      </c>
      <c r="B100" s="300" t="s">
        <v>24</v>
      </c>
      <c r="C100" s="8">
        <f t="shared" si="3"/>
        <v>22</v>
      </c>
      <c r="D100" s="8"/>
      <c r="E100" s="8"/>
      <c r="F100" s="8"/>
      <c r="G100" s="8"/>
      <c r="H100" s="8"/>
      <c r="I100" s="8"/>
      <c r="J100" s="8"/>
      <c r="K100" s="8">
        <v>22</v>
      </c>
      <c r="L100" s="8"/>
      <c r="M100" s="8"/>
      <c r="N100" s="8"/>
      <c r="O100" s="8"/>
      <c r="P100" s="8"/>
      <c r="Q100" s="17">
        <f t="shared" si="0"/>
        <v>22</v>
      </c>
      <c r="R100" s="17">
        <f t="shared" si="1"/>
        <v>22</v>
      </c>
    </row>
    <row r="101" spans="1:18" ht="39" customHeight="1">
      <c r="A101" s="299" t="s">
        <v>110</v>
      </c>
      <c r="B101" s="300" t="s">
        <v>25</v>
      </c>
      <c r="C101" s="8">
        <f t="shared" si="3"/>
        <v>0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7">
        <f t="shared" si="0"/>
        <v>0</v>
      </c>
      <c r="R101" s="17">
        <f t="shared" si="1"/>
        <v>0</v>
      </c>
    </row>
    <row r="102" spans="1:18" ht="51" customHeight="1">
      <c r="A102" s="299" t="s">
        <v>269</v>
      </c>
      <c r="B102" s="300" t="s">
        <v>26</v>
      </c>
      <c r="C102" s="8">
        <f t="shared" si="3"/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7">
        <f t="shared" si="0"/>
        <v>0</v>
      </c>
      <c r="R102" s="17">
        <f t="shared" si="1"/>
        <v>0</v>
      </c>
    </row>
    <row r="103" spans="1:18" ht="19.5" customHeight="1">
      <c r="A103" s="299" t="s">
        <v>104</v>
      </c>
      <c r="B103" s="300" t="s">
        <v>27</v>
      </c>
      <c r="C103" s="8">
        <f t="shared" si="3"/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7">
        <f t="shared" si="0"/>
        <v>0</v>
      </c>
      <c r="R103" s="17">
        <f t="shared" si="1"/>
        <v>0</v>
      </c>
    </row>
    <row r="104" spans="1:28" ht="51" customHeight="1">
      <c r="A104" s="299" t="s">
        <v>270</v>
      </c>
      <c r="B104" s="300" t="s">
        <v>28</v>
      </c>
      <c r="C104" s="8">
        <f t="shared" si="3"/>
        <v>4</v>
      </c>
      <c r="D104" s="299"/>
      <c r="E104" s="299"/>
      <c r="F104" s="299"/>
      <c r="G104" s="8"/>
      <c r="H104" s="8"/>
      <c r="I104" s="8"/>
      <c r="J104" s="8"/>
      <c r="K104" s="8">
        <v>4</v>
      </c>
      <c r="L104" s="8"/>
      <c r="M104" s="8"/>
      <c r="N104" s="8"/>
      <c r="O104" s="8"/>
      <c r="P104" s="8"/>
      <c r="Q104" s="17">
        <f t="shared" si="0"/>
        <v>4</v>
      </c>
      <c r="R104" s="17">
        <f t="shared" si="1"/>
        <v>4</v>
      </c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</row>
    <row r="105" spans="1:18" ht="30" customHeight="1">
      <c r="A105" s="448" t="s">
        <v>429</v>
      </c>
      <c r="B105" s="449"/>
      <c r="C105" s="8">
        <f t="shared" si="3"/>
        <v>0</v>
      </c>
      <c r="D105" s="449"/>
      <c r="E105" s="449"/>
      <c r="F105" s="449"/>
      <c r="G105" s="449"/>
      <c r="H105" s="449"/>
      <c r="I105" s="449"/>
      <c r="J105" s="449"/>
      <c r="K105" s="449"/>
      <c r="L105" s="449"/>
      <c r="M105" s="449"/>
      <c r="N105" s="449"/>
      <c r="O105" s="449"/>
      <c r="P105" s="450"/>
      <c r="Q105" s="17">
        <f t="shared" si="0"/>
        <v>0</v>
      </c>
      <c r="R105" s="17">
        <f t="shared" si="1"/>
        <v>0</v>
      </c>
    </row>
    <row r="106" spans="1:18" ht="12.75">
      <c r="A106" s="299" t="s">
        <v>105</v>
      </c>
      <c r="B106" s="300" t="s">
        <v>29</v>
      </c>
      <c r="C106" s="8">
        <f t="shared" si="3"/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17">
        <f t="shared" si="0"/>
        <v>0</v>
      </c>
      <c r="R106" s="17">
        <f t="shared" si="1"/>
        <v>0</v>
      </c>
    </row>
    <row r="107" spans="1:18" ht="66">
      <c r="A107" s="58" t="s">
        <v>430</v>
      </c>
      <c r="B107" s="59" t="s">
        <v>30</v>
      </c>
      <c r="C107" s="8">
        <f t="shared" si="3"/>
        <v>3997.76</v>
      </c>
      <c r="D107" s="8"/>
      <c r="E107" s="8"/>
      <c r="F107" s="8"/>
      <c r="G107" s="8"/>
      <c r="H107" s="8"/>
      <c r="I107" s="8"/>
      <c r="J107" s="8"/>
      <c r="K107" s="8">
        <v>3997.76</v>
      </c>
      <c r="L107" s="8"/>
      <c r="M107" s="8"/>
      <c r="N107" s="8"/>
      <c r="O107" s="8"/>
      <c r="P107" s="8"/>
      <c r="Q107" s="17">
        <f t="shared" si="0"/>
        <v>3997.76</v>
      </c>
      <c r="R107" s="17">
        <f t="shared" si="1"/>
        <v>3997.76</v>
      </c>
    </row>
    <row r="108" spans="1:29" s="316" customFormat="1" ht="82.5" customHeight="1">
      <c r="A108" s="58" t="s">
        <v>431</v>
      </c>
      <c r="B108" s="59" t="s">
        <v>31</v>
      </c>
      <c r="C108" s="8">
        <f t="shared" si="3"/>
        <v>2789.26</v>
      </c>
      <c r="D108" s="58"/>
      <c r="E108" s="58"/>
      <c r="F108" s="58"/>
      <c r="G108" s="8"/>
      <c r="H108" s="8"/>
      <c r="I108" s="8"/>
      <c r="J108" s="8"/>
      <c r="K108" s="8">
        <v>2789.26</v>
      </c>
      <c r="L108" s="8"/>
      <c r="M108" s="8"/>
      <c r="N108" s="8"/>
      <c r="O108" s="8"/>
      <c r="P108" s="8"/>
      <c r="Q108" s="17">
        <f t="shared" si="0"/>
        <v>2789.26</v>
      </c>
      <c r="R108" s="17">
        <f t="shared" si="1"/>
        <v>2789.26</v>
      </c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18" ht="52.5">
      <c r="A109" s="60" t="s">
        <v>106</v>
      </c>
      <c r="B109" s="61" t="s">
        <v>32</v>
      </c>
      <c r="C109" s="8">
        <f t="shared" si="3"/>
        <v>7977.7</v>
      </c>
      <c r="D109" s="58"/>
      <c r="E109" s="58"/>
      <c r="F109" s="58"/>
      <c r="G109" s="8"/>
      <c r="H109" s="8"/>
      <c r="I109" s="8"/>
      <c r="J109" s="8"/>
      <c r="K109" s="8">
        <v>7977.7</v>
      </c>
      <c r="L109" s="8"/>
      <c r="M109" s="8"/>
      <c r="N109" s="8"/>
      <c r="O109" s="8"/>
      <c r="P109" s="8"/>
      <c r="Q109" s="17">
        <f t="shared" si="0"/>
        <v>7977.7</v>
      </c>
      <c r="R109" s="17">
        <f>K109+M109+N109+O109+P109</f>
        <v>7977.7</v>
      </c>
    </row>
    <row r="110" spans="1:28" ht="94.5" customHeight="1">
      <c r="A110" s="62" t="s">
        <v>432</v>
      </c>
      <c r="B110" s="68" t="s">
        <v>112</v>
      </c>
      <c r="C110" s="8">
        <f t="shared" si="3"/>
        <v>2789.26</v>
      </c>
      <c r="D110" s="58"/>
      <c r="E110" s="58"/>
      <c r="F110" s="58"/>
      <c r="G110" s="8"/>
      <c r="H110" s="8"/>
      <c r="I110" s="8"/>
      <c r="J110" s="8"/>
      <c r="K110" s="8">
        <v>2789.26</v>
      </c>
      <c r="L110" s="15"/>
      <c r="M110" s="15"/>
      <c r="N110" s="15"/>
      <c r="O110" s="15"/>
      <c r="P110" s="15"/>
      <c r="Q110" s="17">
        <f t="shared" si="0"/>
        <v>2789.26</v>
      </c>
      <c r="R110" s="17">
        <f t="shared" si="1"/>
        <v>2789.26</v>
      </c>
      <c r="S110" s="325">
        <v>7977.7</v>
      </c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28" ht="94.5" customHeight="1">
      <c r="A111" s="60" t="s">
        <v>178</v>
      </c>
      <c r="B111" s="68" t="s">
        <v>179</v>
      </c>
      <c r="C111" s="8">
        <f t="shared" si="3"/>
        <v>0</v>
      </c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7">
        <f t="shared" si="0"/>
        <v>0</v>
      </c>
      <c r="R111" s="17">
        <f t="shared" si="1"/>
        <v>0</v>
      </c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</row>
    <row r="112" spans="1:18" ht="29.25" customHeight="1">
      <c r="A112" s="438" t="s">
        <v>433</v>
      </c>
      <c r="B112" s="439"/>
      <c r="C112" s="8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40"/>
      <c r="Q112" s="17">
        <f t="shared" si="0"/>
        <v>0</v>
      </c>
      <c r="R112" s="17">
        <f t="shared" si="1"/>
        <v>0</v>
      </c>
    </row>
    <row r="113" spans="1:18" ht="18" customHeight="1">
      <c r="A113" s="441" t="s">
        <v>271</v>
      </c>
      <c r="B113" s="442"/>
      <c r="C113" s="8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2"/>
      <c r="P113" s="443"/>
      <c r="Q113" s="17">
        <f t="shared" si="0"/>
        <v>0</v>
      </c>
      <c r="R113" s="17">
        <f t="shared" si="1"/>
        <v>0</v>
      </c>
    </row>
    <row r="114" spans="1:18" ht="53.25" customHeight="1">
      <c r="A114" s="302" t="s">
        <v>434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7">
        <f t="shared" si="0"/>
        <v>0</v>
      </c>
      <c r="R114" s="17">
        <f t="shared" si="1"/>
        <v>0</v>
      </c>
    </row>
    <row r="115" spans="1:18" ht="66">
      <c r="A115" s="302" t="s">
        <v>435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7">
        <f t="shared" si="0"/>
        <v>0</v>
      </c>
      <c r="R115" s="17">
        <f t="shared" si="1"/>
        <v>0</v>
      </c>
    </row>
    <row r="116" spans="1:18" ht="26.25">
      <c r="A116" s="302" t="s">
        <v>120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7">
        <f t="shared" si="0"/>
        <v>0</v>
      </c>
      <c r="R116" s="17">
        <f t="shared" si="1"/>
        <v>0</v>
      </c>
    </row>
    <row r="117" spans="1:18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7">
        <f t="shared" si="0"/>
        <v>0</v>
      </c>
      <c r="R117" s="17">
        <f t="shared" si="1"/>
        <v>0</v>
      </c>
    </row>
    <row r="118" spans="1:18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7">
        <f t="shared" si="0"/>
        <v>0</v>
      </c>
      <c r="R118" s="17">
        <f t="shared" si="1"/>
        <v>0</v>
      </c>
    </row>
    <row r="119" spans="1:18" ht="39">
      <c r="A119" s="441" t="s">
        <v>274</v>
      </c>
      <c r="B119" s="442"/>
      <c r="C119" s="8"/>
      <c r="D119" s="442"/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3"/>
      <c r="Q119" s="17">
        <f t="shared" si="0"/>
        <v>0</v>
      </c>
      <c r="R119" s="17">
        <f t="shared" si="1"/>
        <v>0</v>
      </c>
    </row>
    <row r="120" spans="1:18" ht="66">
      <c r="A120" s="302" t="s">
        <v>436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17">
        <f t="shared" si="0"/>
        <v>0</v>
      </c>
      <c r="R120" s="17">
        <f t="shared" si="1"/>
        <v>0</v>
      </c>
    </row>
    <row r="121" spans="1:18" ht="66">
      <c r="A121" s="302" t="s">
        <v>437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17">
        <f t="shared" si="0"/>
        <v>0</v>
      </c>
      <c r="R121" s="17">
        <f t="shared" si="1"/>
        <v>0</v>
      </c>
    </row>
    <row r="122" spans="1:18" ht="26.25">
      <c r="A122" s="302" t="s">
        <v>129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17">
        <f t="shared" si="0"/>
        <v>0</v>
      </c>
      <c r="R122" s="17">
        <f t="shared" si="1"/>
        <v>0</v>
      </c>
    </row>
    <row r="123" spans="1:18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17">
        <f t="shared" si="0"/>
        <v>0</v>
      </c>
      <c r="R123" s="17">
        <f t="shared" si="1"/>
        <v>0</v>
      </c>
    </row>
    <row r="124" spans="1:18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17">
        <f t="shared" si="0"/>
        <v>0</v>
      </c>
      <c r="R124" s="17">
        <f t="shared" si="1"/>
        <v>0</v>
      </c>
    </row>
    <row r="125" spans="1:18" ht="52.5">
      <c r="A125" s="444" t="s">
        <v>277</v>
      </c>
      <c r="B125" s="241"/>
      <c r="C125" s="8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  <c r="P125" s="242"/>
      <c r="Q125" s="17">
        <f t="shared" si="0"/>
        <v>0</v>
      </c>
      <c r="R125" s="17">
        <f t="shared" si="1"/>
        <v>0</v>
      </c>
    </row>
    <row r="126" spans="1:18" ht="66">
      <c r="A126" s="302" t="s">
        <v>438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17">
        <f t="shared" si="0"/>
        <v>0</v>
      </c>
      <c r="R126" s="17">
        <f t="shared" si="1"/>
        <v>0</v>
      </c>
    </row>
    <row r="127" spans="1:18" ht="66">
      <c r="A127" s="302" t="s">
        <v>439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17">
        <f t="shared" si="0"/>
        <v>0</v>
      </c>
      <c r="R127" s="17">
        <f t="shared" si="1"/>
        <v>0</v>
      </c>
    </row>
    <row r="128" spans="1:18" ht="26.25">
      <c r="A128" s="302" t="s">
        <v>138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17">
        <f t="shared" si="0"/>
        <v>0</v>
      </c>
      <c r="R128" s="17">
        <f t="shared" si="1"/>
        <v>0</v>
      </c>
    </row>
    <row r="129" spans="1:18" ht="26.25">
      <c r="A129" s="302" t="s">
        <v>440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17">
        <f t="shared" si="0"/>
        <v>0</v>
      </c>
      <c r="R129" s="17">
        <f t="shared" si="1"/>
        <v>0</v>
      </c>
    </row>
    <row r="130" spans="1:18" ht="26.25">
      <c r="A130" s="311" t="s">
        <v>441</v>
      </c>
      <c r="B130" s="451" t="s">
        <v>137</v>
      </c>
      <c r="C130" s="8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  <c r="Q130" s="17">
        <f t="shared" si="0"/>
        <v>0</v>
      </c>
      <c r="R130" s="17">
        <f t="shared" si="1"/>
        <v>0</v>
      </c>
    </row>
    <row r="131" spans="1:29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30" customHeight="1">
      <c r="A134" s="329" t="s">
        <v>141</v>
      </c>
      <c r="B134" s="330"/>
      <c r="C134" s="18"/>
      <c r="D134" s="18" t="s">
        <v>142</v>
      </c>
      <c r="E134" s="18"/>
      <c r="F134" s="18"/>
      <c r="G134" s="18" t="s">
        <v>143</v>
      </c>
      <c r="H134" s="18" t="s">
        <v>354</v>
      </c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330"/>
      <c r="B136" s="330"/>
      <c r="C136" s="18"/>
      <c r="D136" s="18" t="s">
        <v>142</v>
      </c>
      <c r="E136" s="18" t="s">
        <v>231</v>
      </c>
      <c r="F136" s="18"/>
      <c r="G136" s="18" t="s">
        <v>143</v>
      </c>
      <c r="H136" s="104" t="s">
        <v>232</v>
      </c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201" t="s">
        <v>148</v>
      </c>
      <c r="E137" s="201"/>
      <c r="F137" s="201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hyperlinks>
    <hyperlink ref="A32" location="Par297" display="Par297"/>
    <hyperlink ref="H136" r:id="rId1" display="economy4@krchet.cap.ru"/>
  </hyperlink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paperSize="9" scale="45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PageLayoutView="0" workbookViewId="0" topLeftCell="A71">
      <selection activeCell="R75" sqref="R75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4"/>
    </row>
    <row r="4" spans="1:17" ht="16.5">
      <c r="A4" s="70" t="s">
        <v>233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1.25" customHeight="1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 customHeight="1" hidden="1">
      <c r="A6" s="70" t="s">
        <v>355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6" ht="12" customHeight="1" hidden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 hidden="1">
      <c r="A8" s="205" t="s">
        <v>1</v>
      </c>
      <c r="B8" s="207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 hidden="1">
      <c r="A9" s="206"/>
      <c r="B9" s="208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 hidden="1">
      <c r="A10" s="206"/>
      <c r="B10" s="208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45" customHeight="1" hidden="1">
      <c r="A11" s="206"/>
      <c r="B11" s="208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 hidden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 hidden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93" t="s">
        <v>50</v>
      </c>
      <c r="B14" s="23">
        <v>101</v>
      </c>
      <c r="C14" s="8">
        <v>1977</v>
      </c>
      <c r="D14" s="8"/>
      <c r="E14" s="8"/>
      <c r="F14" s="8"/>
      <c r="G14" s="8"/>
      <c r="H14" s="8"/>
      <c r="I14" s="8"/>
      <c r="J14" s="8"/>
      <c r="K14" s="8">
        <v>65</v>
      </c>
      <c r="L14" s="8"/>
      <c r="M14" s="8">
        <v>7</v>
      </c>
      <c r="N14" s="8"/>
      <c r="O14" s="8">
        <v>131</v>
      </c>
      <c r="P14" s="8">
        <v>1774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>
        <v>57</v>
      </c>
      <c r="D16" s="8"/>
      <c r="E16" s="8"/>
      <c r="F16" s="8"/>
      <c r="G16" s="8"/>
      <c r="H16" s="8"/>
      <c r="I16" s="8"/>
      <c r="J16" s="8"/>
      <c r="K16" s="8">
        <v>51</v>
      </c>
      <c r="L16" s="8"/>
      <c r="M16" s="8">
        <v>6</v>
      </c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>
        <v>22</v>
      </c>
      <c r="D17" s="8"/>
      <c r="E17" s="8"/>
      <c r="F17" s="8"/>
      <c r="G17" s="8"/>
      <c r="H17" s="8"/>
      <c r="I17" s="8"/>
      <c r="J17" s="8"/>
      <c r="K17" s="8">
        <v>21</v>
      </c>
      <c r="L17" s="8"/>
      <c r="M17" s="8">
        <v>1</v>
      </c>
      <c r="N17" s="8"/>
      <c r="O17" s="8"/>
      <c r="P17" s="8"/>
    </row>
    <row r="18" spans="1:16" ht="53.25" customHeight="1">
      <c r="A18" s="194" t="s">
        <v>209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8">
        <v>1955</v>
      </c>
      <c r="D23" s="8"/>
      <c r="E23" s="8"/>
      <c r="F23" s="8"/>
      <c r="G23" s="8"/>
      <c r="H23" s="8"/>
      <c r="I23" s="8"/>
      <c r="J23" s="8"/>
      <c r="K23" s="8">
        <v>44</v>
      </c>
      <c r="L23" s="8"/>
      <c r="M23" s="8">
        <v>6</v>
      </c>
      <c r="N23" s="8"/>
      <c r="O23" s="8">
        <v>131</v>
      </c>
      <c r="P23" s="8">
        <v>1774</v>
      </c>
    </row>
    <row r="24" spans="1:16" ht="52.5" customHeight="1">
      <c r="A24" s="24" t="s">
        <v>403</v>
      </c>
      <c r="B24" s="26">
        <v>111</v>
      </c>
      <c r="C24" s="8">
        <v>35</v>
      </c>
      <c r="D24" s="8"/>
      <c r="E24" s="8"/>
      <c r="F24" s="8"/>
      <c r="G24" s="8"/>
      <c r="H24" s="8"/>
      <c r="I24" s="8"/>
      <c r="J24" s="8"/>
      <c r="K24" s="8">
        <v>30</v>
      </c>
      <c r="L24" s="8"/>
      <c r="M24" s="8">
        <v>5</v>
      </c>
      <c r="N24" s="8"/>
      <c r="O24" s="8"/>
      <c r="P24" s="8"/>
    </row>
    <row r="25" spans="1:16" ht="27" customHeight="1">
      <c r="A25" s="24" t="s">
        <v>210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8">
        <v>1955</v>
      </c>
      <c r="D29" s="8"/>
      <c r="E29" s="8"/>
      <c r="F29" s="8"/>
      <c r="G29" s="8"/>
      <c r="H29" s="8"/>
      <c r="I29" s="8"/>
      <c r="J29" s="8"/>
      <c r="K29" s="8">
        <v>44</v>
      </c>
      <c r="L29" s="8"/>
      <c r="M29" s="8">
        <v>6</v>
      </c>
      <c r="N29" s="8"/>
      <c r="O29" s="8">
        <v>131</v>
      </c>
      <c r="P29" s="8">
        <v>1774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9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39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16" ht="18" customHeight="1">
      <c r="A34" s="193" t="s">
        <v>64</v>
      </c>
      <c r="B34" s="23">
        <v>121</v>
      </c>
      <c r="C34" s="8">
        <v>12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12</v>
      </c>
      <c r="P34" s="8"/>
    </row>
    <row r="35" spans="1:16" ht="18" customHeight="1">
      <c r="A35" s="193" t="s">
        <v>65</v>
      </c>
      <c r="B35" s="23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224" t="s">
        <v>407</v>
      </c>
      <c r="B42" s="224"/>
      <c r="C42" s="22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5.75" customHeight="1">
      <c r="A43" s="28" t="s">
        <v>16</v>
      </c>
      <c r="B43" s="23">
        <v>201</v>
      </c>
      <c r="C43" s="8">
        <v>162</v>
      </c>
      <c r="D43" s="8"/>
      <c r="E43" s="8"/>
      <c r="F43" s="8"/>
      <c r="G43" s="8"/>
      <c r="H43" s="8"/>
      <c r="I43" s="8"/>
      <c r="J43" s="8"/>
      <c r="K43" s="8">
        <v>150</v>
      </c>
      <c r="L43" s="8"/>
      <c r="M43" s="8">
        <v>12</v>
      </c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409</v>
      </c>
      <c r="B45" s="23">
        <v>203</v>
      </c>
      <c r="C45" s="8">
        <v>104</v>
      </c>
      <c r="D45" s="8"/>
      <c r="E45" s="8"/>
      <c r="F45" s="8"/>
      <c r="G45" s="8"/>
      <c r="H45" s="8"/>
      <c r="I45" s="8"/>
      <c r="J45" s="8"/>
      <c r="K45" s="8">
        <v>97</v>
      </c>
      <c r="L45" s="8"/>
      <c r="M45" s="8">
        <v>7</v>
      </c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>
        <v>8</v>
      </c>
      <c r="D47" s="8"/>
      <c r="E47" s="8"/>
      <c r="F47" s="8"/>
      <c r="G47" s="8"/>
      <c r="H47" s="8"/>
      <c r="I47" s="8"/>
      <c r="J47" s="8"/>
      <c r="K47" s="8">
        <v>8</v>
      </c>
      <c r="L47" s="8"/>
      <c r="M47" s="8"/>
      <c r="N47" s="8"/>
      <c r="O47" s="8"/>
      <c r="P47" s="8"/>
    </row>
    <row r="48" spans="1:16" ht="32.2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162</v>
      </c>
      <c r="D50" s="8"/>
      <c r="E50" s="8"/>
      <c r="F50" s="8"/>
      <c r="G50" s="8"/>
      <c r="H50" s="8"/>
      <c r="I50" s="8"/>
      <c r="J50" s="8"/>
      <c r="K50" s="8">
        <v>150</v>
      </c>
      <c r="L50" s="8"/>
      <c r="M50" s="8">
        <v>12</v>
      </c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>
        <v>56</v>
      </c>
      <c r="D53" s="8"/>
      <c r="E53" s="8"/>
      <c r="F53" s="8"/>
      <c r="G53" s="8"/>
      <c r="H53" s="8"/>
      <c r="I53" s="8"/>
      <c r="J53" s="8"/>
      <c r="K53" s="8">
        <v>52</v>
      </c>
      <c r="L53" s="8"/>
      <c r="M53" s="8">
        <v>4</v>
      </c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>
        <v>56</v>
      </c>
      <c r="D56" s="8"/>
      <c r="E56" s="8"/>
      <c r="F56" s="8"/>
      <c r="G56" s="8"/>
      <c r="H56" s="8"/>
      <c r="I56" s="8"/>
      <c r="J56" s="8"/>
      <c r="K56" s="8">
        <v>52</v>
      </c>
      <c r="L56" s="8"/>
      <c r="M56" s="8">
        <v>4</v>
      </c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8">
        <v>24</v>
      </c>
      <c r="D57" s="15"/>
      <c r="E57" s="15"/>
      <c r="F57" s="15"/>
      <c r="G57" s="15"/>
      <c r="H57" s="15"/>
      <c r="I57" s="15"/>
      <c r="J57" s="15"/>
      <c r="K57" s="15">
        <v>24</v>
      </c>
      <c r="L57" s="15"/>
      <c r="M57" s="15"/>
      <c r="N57" s="15"/>
      <c r="O57" s="15"/>
      <c r="P57" s="15"/>
    </row>
    <row r="58" spans="1:29" s="40" customFormat="1" ht="54" customHeight="1">
      <c r="A58" s="65" t="s">
        <v>153</v>
      </c>
      <c r="B58" s="61">
        <v>216</v>
      </c>
      <c r="C58" s="8">
        <v>50</v>
      </c>
      <c r="D58" s="66"/>
      <c r="E58" s="66"/>
      <c r="F58" s="66"/>
      <c r="G58" s="66"/>
      <c r="H58" s="65"/>
      <c r="I58" s="65"/>
      <c r="J58" s="65"/>
      <c r="K58" s="15">
        <v>44</v>
      </c>
      <c r="L58" s="15"/>
      <c r="M58" s="15">
        <v>6</v>
      </c>
      <c r="N58" s="15"/>
      <c r="O58" s="15"/>
      <c r="P58" s="15"/>
      <c r="Q58" s="47"/>
      <c r="R58" s="47"/>
      <c r="S58" s="47"/>
      <c r="T58" s="47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s="40" customFormat="1" ht="70.5" customHeight="1">
      <c r="A59" s="65" t="s">
        <v>413</v>
      </c>
      <c r="B59" s="61">
        <v>217</v>
      </c>
      <c r="C59" s="8">
        <v>5</v>
      </c>
      <c r="D59" s="67"/>
      <c r="E59" s="67"/>
      <c r="F59" s="67"/>
      <c r="G59" s="67"/>
      <c r="H59" s="67"/>
      <c r="I59" s="67"/>
      <c r="J59" s="67"/>
      <c r="K59" s="15">
        <v>5</v>
      </c>
      <c r="L59" s="15"/>
      <c r="M59" s="15"/>
      <c r="N59" s="15"/>
      <c r="O59" s="15"/>
      <c r="P59" s="15"/>
      <c r="Q59" s="48"/>
      <c r="R59" s="48"/>
      <c r="S59" s="48"/>
      <c r="T59" s="48"/>
      <c r="U59" s="49"/>
      <c r="V59" s="49"/>
      <c r="W59" s="49"/>
      <c r="X59" s="49"/>
      <c r="Y59" s="49"/>
      <c r="Z59" s="49"/>
      <c r="AA59" s="46"/>
      <c r="AB59" s="46"/>
      <c r="AC59" s="46"/>
    </row>
    <row r="60" spans="1:29" s="40" customFormat="1" ht="55.5" customHeight="1">
      <c r="A60" s="65" t="s">
        <v>414</v>
      </c>
      <c r="B60" s="61">
        <v>218</v>
      </c>
      <c r="C60" s="8"/>
      <c r="D60" s="67"/>
      <c r="E60" s="67"/>
      <c r="F60" s="67"/>
      <c r="G60" s="67"/>
      <c r="H60" s="67"/>
      <c r="I60" s="67"/>
      <c r="J60" s="67"/>
      <c r="K60" s="15"/>
      <c r="L60" s="15"/>
      <c r="M60" s="15"/>
      <c r="N60" s="15"/>
      <c r="O60" s="15"/>
      <c r="P60" s="15"/>
      <c r="Q60" s="48"/>
      <c r="R60" s="48"/>
      <c r="S60" s="48"/>
      <c r="T60" s="48"/>
      <c r="U60" s="46"/>
      <c r="V60" s="46"/>
      <c r="W60" s="46"/>
      <c r="X60" s="46"/>
      <c r="Y60" s="46"/>
      <c r="Z60" s="46"/>
      <c r="AA60" s="46"/>
      <c r="AB60" s="46"/>
      <c r="AC60" s="46"/>
    </row>
    <row r="61" spans="1:20" ht="34.5" customHeight="1">
      <c r="A61" s="65" t="s">
        <v>158</v>
      </c>
      <c r="B61" s="61">
        <v>219</v>
      </c>
      <c r="C61" s="8">
        <v>50</v>
      </c>
      <c r="D61" s="67"/>
      <c r="E61" s="67"/>
      <c r="F61" s="67"/>
      <c r="G61" s="67"/>
      <c r="H61" s="67"/>
      <c r="I61" s="67"/>
      <c r="J61" s="67"/>
      <c r="K61" s="15">
        <v>44</v>
      </c>
      <c r="L61" s="15"/>
      <c r="M61" s="15">
        <v>6</v>
      </c>
      <c r="N61" s="15"/>
      <c r="O61" s="15"/>
      <c r="P61" s="15"/>
      <c r="Q61" s="48"/>
      <c r="R61" s="48"/>
      <c r="S61" s="48"/>
      <c r="T61" s="48"/>
    </row>
    <row r="62" spans="1:20" ht="29.25" customHeight="1">
      <c r="A62" s="65" t="s">
        <v>263</v>
      </c>
      <c r="B62" s="61">
        <v>220</v>
      </c>
      <c r="C62" s="8"/>
      <c r="D62" s="65"/>
      <c r="E62" s="65"/>
      <c r="F62" s="65"/>
      <c r="G62" s="65"/>
      <c r="H62" s="65"/>
      <c r="I62" s="65"/>
      <c r="J62" s="65"/>
      <c r="K62" s="15"/>
      <c r="L62" s="15"/>
      <c r="M62" s="15"/>
      <c r="N62" s="15"/>
      <c r="O62" s="15"/>
      <c r="P62" s="15"/>
      <c r="Q62" s="47"/>
      <c r="R62" s="47"/>
      <c r="S62" s="47"/>
      <c r="T62" s="47"/>
    </row>
    <row r="63" spans="1:20" ht="27.75" customHeight="1">
      <c r="A63" s="65" t="s">
        <v>264</v>
      </c>
      <c r="B63" s="61">
        <v>221</v>
      </c>
      <c r="C63" s="8"/>
      <c r="D63" s="65"/>
      <c r="E63" s="65"/>
      <c r="F63" s="65"/>
      <c r="G63" s="65"/>
      <c r="H63" s="65"/>
      <c r="I63" s="65"/>
      <c r="J63" s="65"/>
      <c r="K63" s="15"/>
      <c r="L63" s="15"/>
      <c r="M63" s="15"/>
      <c r="N63" s="15"/>
      <c r="O63" s="15"/>
      <c r="P63" s="15"/>
      <c r="Q63" s="47"/>
      <c r="R63" s="47"/>
      <c r="S63" s="47"/>
      <c r="T63" s="47"/>
    </row>
    <row r="64" spans="1:16" ht="27.75" customHeight="1">
      <c r="A64" s="193" t="s">
        <v>80</v>
      </c>
      <c r="B64" s="23">
        <v>222</v>
      </c>
      <c r="C64" s="8">
        <v>6</v>
      </c>
      <c r="D64" s="8"/>
      <c r="E64" s="8"/>
      <c r="F64" s="8"/>
      <c r="G64" s="8"/>
      <c r="H64" s="8"/>
      <c r="I64" s="8"/>
      <c r="J64" s="8"/>
      <c r="K64" s="15">
        <v>6</v>
      </c>
      <c r="L64" s="15"/>
      <c r="M64" s="15"/>
      <c r="N64" s="15"/>
      <c r="O64" s="15"/>
      <c r="P64" s="15"/>
    </row>
    <row r="65" spans="1:16" ht="21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28" t="s">
        <v>81</v>
      </c>
      <c r="B66" s="23">
        <v>301</v>
      </c>
      <c r="C66" s="8">
        <v>202816</v>
      </c>
      <c r="D66" s="8"/>
      <c r="E66" s="8"/>
      <c r="F66" s="8"/>
      <c r="G66" s="8"/>
      <c r="H66" s="8"/>
      <c r="I66" s="8"/>
      <c r="J66" s="8"/>
      <c r="K66" s="8">
        <v>154048</v>
      </c>
      <c r="L66" s="8"/>
      <c r="M66" s="8">
        <v>697</v>
      </c>
      <c r="N66" s="8"/>
      <c r="O66" s="8">
        <v>21620</v>
      </c>
      <c r="P66" s="8">
        <v>26451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">
        <v>112365</v>
      </c>
      <c r="D68" s="8"/>
      <c r="E68" s="8"/>
      <c r="F68" s="8"/>
      <c r="G68" s="8"/>
      <c r="H68" s="8"/>
      <c r="I68" s="8"/>
      <c r="J68" s="8"/>
      <c r="K68" s="8">
        <v>111741</v>
      </c>
      <c r="L68" s="8"/>
      <c r="M68" s="8">
        <v>624</v>
      </c>
      <c r="N68" s="8"/>
      <c r="O68" s="8"/>
      <c r="P68" s="8"/>
    </row>
    <row r="69" spans="1:16" ht="64.5" customHeight="1">
      <c r="A69" s="24" t="s">
        <v>267</v>
      </c>
      <c r="B69" s="23">
        <v>304</v>
      </c>
      <c r="C69" s="8">
        <v>34222</v>
      </c>
      <c r="D69" s="8"/>
      <c r="E69" s="8"/>
      <c r="F69" s="8"/>
      <c r="G69" s="8"/>
      <c r="H69" s="8"/>
      <c r="I69" s="8"/>
      <c r="J69" s="8"/>
      <c r="K69" s="8">
        <v>34208</v>
      </c>
      <c r="L69" s="8"/>
      <c r="M69" s="8">
        <v>14</v>
      </c>
      <c r="N69" s="8"/>
      <c r="O69" s="8"/>
      <c r="P69" s="8"/>
    </row>
    <row r="70" spans="1:16" ht="50.25" customHeight="1">
      <c r="A70" s="194" t="s">
        <v>85</v>
      </c>
      <c r="B70" s="23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194" t="s">
        <v>415</v>
      </c>
      <c r="B71" s="23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194" t="s">
        <v>169</v>
      </c>
      <c r="B72" s="23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416</v>
      </c>
      <c r="B73" s="23">
        <v>308</v>
      </c>
      <c r="C73" s="8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50"/>
      <c r="R73" s="50"/>
      <c r="S73" s="50"/>
      <c r="T73" s="50"/>
    </row>
    <row r="74" spans="1:18" ht="36.75" customHeight="1">
      <c r="A74" s="58" t="s">
        <v>87</v>
      </c>
      <c r="B74" s="23">
        <v>309</v>
      </c>
      <c r="C74" s="8">
        <v>162011</v>
      </c>
      <c r="D74" s="8"/>
      <c r="E74" s="8"/>
      <c r="F74" s="8"/>
      <c r="G74" s="8"/>
      <c r="H74" s="8"/>
      <c r="I74" s="8"/>
      <c r="J74" s="8"/>
      <c r="K74" s="8">
        <v>113303</v>
      </c>
      <c r="L74" s="8"/>
      <c r="M74" s="8">
        <v>637</v>
      </c>
      <c r="N74" s="8"/>
      <c r="O74" s="8">
        <v>21620</v>
      </c>
      <c r="P74" s="8">
        <v>26451</v>
      </c>
      <c r="Q74" s="17">
        <f>M74+K74</f>
        <v>113940</v>
      </c>
      <c r="R74" s="17">
        <f>Q74/C74*100</f>
        <v>70.328557937424</v>
      </c>
    </row>
    <row r="75" spans="1:20" ht="70.5" customHeight="1">
      <c r="A75" s="58" t="s">
        <v>417</v>
      </c>
      <c r="B75" s="23">
        <v>310</v>
      </c>
      <c r="C75" s="8">
        <v>75509</v>
      </c>
      <c r="D75" s="193"/>
      <c r="E75" s="193"/>
      <c r="F75" s="193"/>
      <c r="G75" s="193"/>
      <c r="H75" s="193"/>
      <c r="I75" s="193"/>
      <c r="J75" s="193"/>
      <c r="K75" s="193">
        <v>74913</v>
      </c>
      <c r="L75" s="193"/>
      <c r="M75" s="193">
        <v>596</v>
      </c>
      <c r="N75" s="193"/>
      <c r="O75" s="8"/>
      <c r="P75" s="8"/>
      <c r="Q75" s="51"/>
      <c r="R75" s="51"/>
      <c r="S75" s="51"/>
      <c r="T75" s="51"/>
    </row>
    <row r="76" spans="1:16" ht="27" customHeight="1">
      <c r="A76" s="64" t="s">
        <v>335</v>
      </c>
      <c r="B76" s="23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24" t="s">
        <v>336</v>
      </c>
      <c r="B78" s="23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24" t="s">
        <v>419</v>
      </c>
      <c r="B79" s="23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3" t="s">
        <v>337</v>
      </c>
      <c r="B80" s="23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3" t="s">
        <v>338</v>
      </c>
      <c r="B81" s="23">
        <v>316</v>
      </c>
      <c r="C81" s="8">
        <v>162011</v>
      </c>
      <c r="D81" s="8"/>
      <c r="E81" s="8"/>
      <c r="F81" s="8"/>
      <c r="G81" s="8"/>
      <c r="H81" s="8"/>
      <c r="I81" s="8"/>
      <c r="J81" s="8"/>
      <c r="K81" s="8">
        <v>113303</v>
      </c>
      <c r="L81" s="8"/>
      <c r="M81" s="8">
        <v>637</v>
      </c>
      <c r="N81" s="8"/>
      <c r="O81" s="8">
        <v>21620</v>
      </c>
      <c r="P81" s="8">
        <v>26451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9" customFormat="1" ht="45" customHeight="1">
      <c r="A84" s="58" t="s">
        <v>161</v>
      </c>
      <c r="B84" s="59">
        <v>319</v>
      </c>
      <c r="C84" s="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2"/>
      <c r="R84" s="52"/>
      <c r="S84" s="52"/>
      <c r="T84" s="52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s="39" customFormat="1" ht="45" customHeight="1">
      <c r="A85" s="58" t="s">
        <v>420</v>
      </c>
      <c r="B85" s="59">
        <v>320</v>
      </c>
      <c r="C85" s="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2"/>
      <c r="R85" s="52"/>
      <c r="S85" s="52"/>
      <c r="T85" s="52"/>
      <c r="U85" s="46"/>
      <c r="V85" s="46"/>
      <c r="W85" s="46"/>
      <c r="X85" s="46"/>
      <c r="Y85" s="46"/>
      <c r="Z85" s="46"/>
      <c r="AA85" s="46"/>
      <c r="AB85" s="46"/>
      <c r="AC85" s="46"/>
    </row>
    <row r="86" spans="1:16" ht="29.25" customHeight="1">
      <c r="A86" s="58" t="s">
        <v>93</v>
      </c>
      <c r="B86" s="59">
        <v>321</v>
      </c>
      <c r="C86" s="8">
        <v>-280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-280</v>
      </c>
      <c r="P86" s="8"/>
    </row>
    <row r="87" spans="1:16" ht="27" customHeight="1">
      <c r="A87" s="58" t="s">
        <v>94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9" customFormat="1" ht="93.7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2"/>
      <c r="R92" s="52"/>
      <c r="S92" s="52"/>
      <c r="T92" s="52"/>
      <c r="U92" s="46"/>
      <c r="V92" s="46"/>
      <c r="W92" s="46"/>
      <c r="X92" s="46"/>
      <c r="Y92" s="46"/>
      <c r="Z92" s="46"/>
      <c r="AA92" s="46"/>
      <c r="AB92" s="46"/>
      <c r="AC92" s="46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77.25" customHeight="1">
      <c r="A95" s="60" t="s">
        <v>424</v>
      </c>
      <c r="B95" s="59" t="s">
        <v>21</v>
      </c>
      <c r="C95" s="8">
        <v>44</v>
      </c>
      <c r="D95" s="8"/>
      <c r="E95" s="8"/>
      <c r="F95" s="8"/>
      <c r="G95" s="8"/>
      <c r="H95" s="8"/>
      <c r="I95" s="8"/>
      <c r="J95" s="8"/>
      <c r="K95" s="8">
        <v>40</v>
      </c>
      <c r="L95" s="8"/>
      <c r="M95" s="8">
        <v>4</v>
      </c>
      <c r="N95" s="8"/>
      <c r="O95" s="8"/>
      <c r="P95" s="8"/>
    </row>
    <row r="96" spans="1:28" ht="87.75" customHeight="1">
      <c r="A96" s="122" t="s">
        <v>425</v>
      </c>
      <c r="B96" s="59" t="s">
        <v>22</v>
      </c>
      <c r="C96" s="8">
        <v>33</v>
      </c>
      <c r="D96" s="60"/>
      <c r="E96" s="60"/>
      <c r="F96" s="60"/>
      <c r="G96" s="8"/>
      <c r="H96" s="8"/>
      <c r="I96" s="8"/>
      <c r="J96" s="8"/>
      <c r="K96" s="8">
        <v>30</v>
      </c>
      <c r="L96" s="8"/>
      <c r="M96" s="8">
        <v>3</v>
      </c>
      <c r="N96" s="8"/>
      <c r="O96" s="8"/>
      <c r="P96" s="8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1:28" ht="57.75" customHeight="1">
      <c r="A97" s="60" t="s">
        <v>164</v>
      </c>
      <c r="B97" s="59" t="s">
        <v>23</v>
      </c>
      <c r="C97" s="8">
        <v>33</v>
      </c>
      <c r="D97" s="60"/>
      <c r="E97" s="60"/>
      <c r="F97" s="60"/>
      <c r="G97" s="8"/>
      <c r="H97" s="8"/>
      <c r="I97" s="8"/>
      <c r="J97" s="8"/>
      <c r="K97" s="8">
        <v>30</v>
      </c>
      <c r="L97" s="8"/>
      <c r="M97" s="8">
        <v>3</v>
      </c>
      <c r="N97" s="8"/>
      <c r="O97" s="8"/>
      <c r="P97" s="8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101.25" customHeight="1">
      <c r="A98" s="122" t="s">
        <v>426</v>
      </c>
      <c r="B98" s="59" t="s">
        <v>172</v>
      </c>
      <c r="C98" s="8">
        <v>22</v>
      </c>
      <c r="D98" s="60"/>
      <c r="E98" s="60"/>
      <c r="F98" s="60"/>
      <c r="G98" s="8"/>
      <c r="H98" s="8"/>
      <c r="I98" s="8"/>
      <c r="J98" s="8"/>
      <c r="K98" s="8">
        <v>20</v>
      </c>
      <c r="L98" s="8"/>
      <c r="M98" s="8">
        <v>2</v>
      </c>
      <c r="N98" s="8"/>
      <c r="O98" s="8"/>
      <c r="P98" s="8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16" ht="78.75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93" t="s">
        <v>428</v>
      </c>
      <c r="B100" s="23" t="s">
        <v>24</v>
      </c>
      <c r="C100" s="8">
        <v>122</v>
      </c>
      <c r="D100" s="8"/>
      <c r="E100" s="8"/>
      <c r="F100" s="8"/>
      <c r="G100" s="8"/>
      <c r="H100" s="8"/>
      <c r="I100" s="8"/>
      <c r="J100" s="8"/>
      <c r="K100" s="8">
        <v>113</v>
      </c>
      <c r="L100" s="8"/>
      <c r="M100" s="8">
        <v>9</v>
      </c>
      <c r="N100" s="8"/>
      <c r="O100" s="8"/>
      <c r="P100" s="8"/>
    </row>
    <row r="101" spans="1:16" ht="39" customHeight="1">
      <c r="A101" s="193" t="s">
        <v>110</v>
      </c>
      <c r="B101" s="23" t="s">
        <v>25</v>
      </c>
      <c r="C101" s="8">
        <v>45</v>
      </c>
      <c r="D101" s="8"/>
      <c r="E101" s="8"/>
      <c r="F101" s="8"/>
      <c r="G101" s="8"/>
      <c r="H101" s="8"/>
      <c r="I101" s="8"/>
      <c r="J101" s="8"/>
      <c r="K101" s="8">
        <v>41</v>
      </c>
      <c r="L101" s="8"/>
      <c r="M101" s="8">
        <v>4</v>
      </c>
      <c r="N101" s="8"/>
      <c r="O101" s="8"/>
      <c r="P101" s="8"/>
    </row>
    <row r="102" spans="1:16" ht="51" customHeight="1">
      <c r="A102" s="193" t="s">
        <v>269</v>
      </c>
      <c r="B102" s="23" t="s">
        <v>26</v>
      </c>
      <c r="C102" s="8">
        <v>2</v>
      </c>
      <c r="D102" s="8"/>
      <c r="E102" s="8"/>
      <c r="F102" s="8"/>
      <c r="G102" s="8"/>
      <c r="H102" s="8"/>
      <c r="I102" s="8"/>
      <c r="J102" s="8"/>
      <c r="K102" s="8"/>
      <c r="L102" s="8"/>
      <c r="M102" s="8">
        <v>2</v>
      </c>
      <c r="N102" s="8"/>
      <c r="O102" s="8"/>
      <c r="P102" s="8"/>
    </row>
    <row r="103" spans="1:16" ht="19.5" customHeight="1">
      <c r="A103" s="193" t="s">
        <v>104</v>
      </c>
      <c r="B103" s="23" t="s">
        <v>27</v>
      </c>
      <c r="C103" s="8">
        <v>17</v>
      </c>
      <c r="D103" s="8"/>
      <c r="E103" s="8"/>
      <c r="F103" s="8"/>
      <c r="G103" s="8"/>
      <c r="H103" s="8"/>
      <c r="I103" s="8"/>
      <c r="J103" s="8"/>
      <c r="K103" s="8">
        <v>17</v>
      </c>
      <c r="L103" s="8"/>
      <c r="M103" s="8"/>
      <c r="N103" s="8"/>
      <c r="O103" s="8"/>
      <c r="P103" s="8"/>
    </row>
    <row r="104" spans="1:28" ht="51" customHeight="1">
      <c r="A104" s="193" t="s">
        <v>270</v>
      </c>
      <c r="B104" s="23" t="s">
        <v>28</v>
      </c>
      <c r="C104" s="8">
        <v>33</v>
      </c>
      <c r="D104" s="193"/>
      <c r="E104" s="193"/>
      <c r="F104" s="193"/>
      <c r="G104" s="8"/>
      <c r="H104" s="8"/>
      <c r="I104" s="8"/>
      <c r="J104" s="8"/>
      <c r="K104" s="8">
        <v>30</v>
      </c>
      <c r="L104" s="8"/>
      <c r="M104" s="8">
        <v>3</v>
      </c>
      <c r="N104" s="8"/>
      <c r="O104" s="8"/>
      <c r="P104" s="8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16" ht="30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93" t="s">
        <v>105</v>
      </c>
      <c r="B106" s="23" t="s">
        <v>29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66">
      <c r="A107" s="58" t="s">
        <v>430</v>
      </c>
      <c r="B107" s="59" t="s">
        <v>30</v>
      </c>
      <c r="C107" s="8">
        <v>33537</v>
      </c>
      <c r="D107" s="8"/>
      <c r="E107" s="8"/>
      <c r="F107" s="8"/>
      <c r="G107" s="8"/>
      <c r="H107" s="8"/>
      <c r="I107" s="8"/>
      <c r="J107" s="8"/>
      <c r="K107" s="8">
        <v>33404</v>
      </c>
      <c r="L107" s="8"/>
      <c r="M107" s="8">
        <v>133</v>
      </c>
      <c r="N107" s="8"/>
      <c r="O107" s="8"/>
      <c r="P107" s="8"/>
    </row>
    <row r="108" spans="1:29" s="39" customFormat="1" ht="82.5" customHeight="1">
      <c r="A108" s="118" t="s">
        <v>431</v>
      </c>
      <c r="B108" s="59" t="s">
        <v>31</v>
      </c>
      <c r="C108" s="8">
        <v>15436</v>
      </c>
      <c r="D108" s="58"/>
      <c r="E108" s="58"/>
      <c r="F108" s="58"/>
      <c r="G108" s="8"/>
      <c r="H108" s="8"/>
      <c r="I108" s="8"/>
      <c r="J108" s="8"/>
      <c r="K108" s="8">
        <v>15375</v>
      </c>
      <c r="L108" s="8"/>
      <c r="M108" s="8">
        <v>61</v>
      </c>
      <c r="N108" s="8"/>
      <c r="O108" s="8"/>
      <c r="P108" s="8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46"/>
    </row>
    <row r="109" spans="1:16" ht="52.5">
      <c r="A109" s="60" t="s">
        <v>106</v>
      </c>
      <c r="B109" s="61" t="s">
        <v>32</v>
      </c>
      <c r="C109" s="8">
        <v>18895</v>
      </c>
      <c r="D109" s="8"/>
      <c r="E109" s="8"/>
      <c r="F109" s="8"/>
      <c r="G109" s="8"/>
      <c r="H109" s="8"/>
      <c r="I109" s="8"/>
      <c r="J109" s="8"/>
      <c r="K109" s="8">
        <v>13737</v>
      </c>
      <c r="L109" s="8"/>
      <c r="M109" s="8">
        <v>74</v>
      </c>
      <c r="N109" s="8"/>
      <c r="O109" s="8"/>
      <c r="P109" s="8"/>
    </row>
    <row r="110" spans="1:28" ht="94.5" customHeight="1">
      <c r="A110" s="139" t="s">
        <v>432</v>
      </c>
      <c r="B110" s="68" t="s">
        <v>112</v>
      </c>
      <c r="C110" s="8">
        <v>15270</v>
      </c>
      <c r="D110" s="62"/>
      <c r="E110" s="62"/>
      <c r="F110" s="62"/>
      <c r="G110" s="15"/>
      <c r="H110" s="15"/>
      <c r="I110" s="15"/>
      <c r="J110" s="15"/>
      <c r="K110" s="15">
        <v>9359</v>
      </c>
      <c r="L110" s="15"/>
      <c r="M110" s="15">
        <v>47</v>
      </c>
      <c r="N110" s="15"/>
      <c r="O110" s="15"/>
      <c r="P110" s="15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1:28" ht="94.5" customHeight="1">
      <c r="A111" s="60" t="s">
        <v>178</v>
      </c>
      <c r="B111" s="68" t="s">
        <v>179</v>
      </c>
      <c r="C111" s="8">
        <v>5085</v>
      </c>
      <c r="D111" s="60"/>
      <c r="E111" s="60"/>
      <c r="F111" s="60"/>
      <c r="G111" s="8"/>
      <c r="H111" s="8"/>
      <c r="I111" s="8"/>
      <c r="J111" s="8"/>
      <c r="K111" s="8">
        <v>5085</v>
      </c>
      <c r="L111" s="8"/>
      <c r="M111" s="8"/>
      <c r="N111" s="8"/>
      <c r="O111" s="8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1:16" ht="29.25" customHeight="1">
      <c r="A112" s="215" t="s">
        <v>433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7"/>
    </row>
    <row r="113" spans="1:16" ht="18" customHeight="1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39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52.5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4" t="s">
        <v>441</v>
      </c>
      <c r="B130" s="20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5"/>
      <c r="B131" s="35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6" t="s">
        <v>37</v>
      </c>
      <c r="B132" s="37"/>
      <c r="P132" s="55"/>
    </row>
    <row r="133" spans="1:16" s="17" customFormat="1" ht="12.75">
      <c r="A133" s="37"/>
      <c r="B133" s="37"/>
      <c r="P133" s="55"/>
    </row>
    <row r="134" spans="1:16" ht="30" customHeight="1">
      <c r="A134" s="56" t="s">
        <v>141</v>
      </c>
      <c r="B134" s="57"/>
      <c r="C134" s="18"/>
      <c r="D134" s="230" t="s">
        <v>356</v>
      </c>
      <c r="E134" s="230"/>
      <c r="F134" s="230"/>
      <c r="G134" s="18" t="s">
        <v>234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57"/>
      <c r="B135" s="57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57"/>
      <c r="B136" s="57"/>
      <c r="C136" s="18"/>
      <c r="D136" s="18" t="s">
        <v>235</v>
      </c>
      <c r="E136" s="18"/>
      <c r="F136" s="18"/>
      <c r="G136" s="104" t="s">
        <v>236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57"/>
      <c r="B137" s="57"/>
      <c r="C137" s="18"/>
      <c r="D137" s="201" t="s">
        <v>148</v>
      </c>
      <c r="E137" s="201"/>
      <c r="F137" s="201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107">
      <selection activeCell="G111" sqref="G111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10.00390625" style="2" customWidth="1"/>
    <col min="4" max="6" width="9.125" style="2" customWidth="1"/>
    <col min="7" max="9" width="8.875" style="2" customWidth="1"/>
    <col min="10" max="10" width="8.625" style="2" customWidth="1"/>
    <col min="11" max="11" width="9.37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543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195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348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469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f>SUM(D14:P14)</f>
        <v>3951</v>
      </c>
      <c r="D14" s="8"/>
      <c r="E14" s="8"/>
      <c r="F14" s="8"/>
      <c r="G14" s="8"/>
      <c r="H14" s="8"/>
      <c r="I14" s="8"/>
      <c r="J14" s="8"/>
      <c r="K14" s="8">
        <v>66</v>
      </c>
      <c r="L14" s="8"/>
      <c r="M14" s="8">
        <v>31</v>
      </c>
      <c r="N14" s="8">
        <v>4</v>
      </c>
      <c r="O14" s="8">
        <v>229</v>
      </c>
      <c r="P14" s="8">
        <v>3621</v>
      </c>
    </row>
    <row r="15" spans="1:16" ht="51.75" customHeight="1">
      <c r="A15" s="301" t="s">
        <v>470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f>SUM(D16:P16)</f>
        <v>45</v>
      </c>
      <c r="D16" s="8"/>
      <c r="E16" s="8"/>
      <c r="F16" s="8"/>
      <c r="G16" s="8"/>
      <c r="H16" s="8"/>
      <c r="I16" s="8"/>
      <c r="J16" s="8"/>
      <c r="K16" s="8">
        <v>33</v>
      </c>
      <c r="L16" s="8"/>
      <c r="M16" s="8">
        <v>11</v>
      </c>
      <c r="N16" s="8">
        <v>1</v>
      </c>
      <c r="O16" s="8"/>
      <c r="P16" s="8"/>
    </row>
    <row r="17" spans="1:16" ht="53.25" customHeight="1">
      <c r="A17" s="301" t="s">
        <v>258</v>
      </c>
      <c r="B17" s="300">
        <v>104</v>
      </c>
      <c r="C17" s="8">
        <f>SUM(D17:P17)</f>
        <v>18</v>
      </c>
      <c r="D17" s="8"/>
      <c r="E17" s="8"/>
      <c r="F17" s="8"/>
      <c r="G17" s="8"/>
      <c r="H17" s="8"/>
      <c r="I17" s="8"/>
      <c r="J17" s="8"/>
      <c r="K17" s="8">
        <v>17</v>
      </c>
      <c r="L17" s="8"/>
      <c r="M17" s="8"/>
      <c r="N17" s="8">
        <v>1</v>
      </c>
      <c r="O17" s="8"/>
      <c r="P17" s="8"/>
    </row>
    <row r="18" spans="1:16" ht="53.25" customHeight="1">
      <c r="A18" s="302" t="s">
        <v>56</v>
      </c>
      <c r="B18" s="300">
        <v>105</v>
      </c>
      <c r="C18" s="8">
        <f>SUM(D18:P18)</f>
        <v>1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</row>
    <row r="19" spans="1:16" ht="53.25" customHeight="1">
      <c r="A19" s="302" t="s">
        <v>471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472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473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474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475</v>
      </c>
      <c r="B23" s="300">
        <v>110</v>
      </c>
      <c r="C23" s="8">
        <f>SUM(D23:P23)</f>
        <v>3932</v>
      </c>
      <c r="D23" s="8"/>
      <c r="E23" s="8"/>
      <c r="F23" s="8"/>
      <c r="G23" s="8"/>
      <c r="H23" s="8"/>
      <c r="I23" s="8"/>
      <c r="J23" s="8"/>
      <c r="K23" s="8">
        <v>48</v>
      </c>
      <c r="L23" s="8"/>
      <c r="M23" s="8">
        <v>31</v>
      </c>
      <c r="N23" s="8">
        <v>3</v>
      </c>
      <c r="O23" s="8">
        <v>229</v>
      </c>
      <c r="P23" s="8">
        <v>3621</v>
      </c>
    </row>
    <row r="24" spans="1:16" ht="52.5" customHeight="1">
      <c r="A24" s="301" t="s">
        <v>476</v>
      </c>
      <c r="B24" s="303">
        <v>111</v>
      </c>
      <c r="C24" s="8">
        <f>SUM(D24:P24)</f>
        <v>26</v>
      </c>
      <c r="D24" s="8"/>
      <c r="E24" s="8"/>
      <c r="F24" s="8"/>
      <c r="G24" s="8"/>
      <c r="H24" s="8"/>
      <c r="I24" s="8"/>
      <c r="J24" s="8"/>
      <c r="K24" s="8">
        <v>15</v>
      </c>
      <c r="L24" s="8"/>
      <c r="M24" s="8">
        <v>11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477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478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479</v>
      </c>
      <c r="B29" s="303">
        <v>116</v>
      </c>
      <c r="C29" s="8">
        <f>SUM(D29:P29)</f>
        <v>3932</v>
      </c>
      <c r="D29" s="8"/>
      <c r="E29" s="8"/>
      <c r="F29" s="8"/>
      <c r="G29" s="8"/>
      <c r="H29" s="8"/>
      <c r="I29" s="8"/>
      <c r="J29" s="8"/>
      <c r="K29" s="8">
        <v>48</v>
      </c>
      <c r="L29" s="8"/>
      <c r="M29" s="8">
        <v>31</v>
      </c>
      <c r="N29" s="8">
        <v>3</v>
      </c>
      <c r="O29" s="8">
        <v>229</v>
      </c>
      <c r="P29" s="8">
        <v>3621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480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481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>
        <f>SUM(D34:P34)</f>
        <v>132</v>
      </c>
      <c r="D34" s="8"/>
      <c r="E34" s="8"/>
      <c r="F34" s="8"/>
      <c r="G34" s="8"/>
      <c r="H34" s="8"/>
      <c r="I34" s="8"/>
      <c r="J34" s="8"/>
      <c r="K34" s="8">
        <v>6</v>
      </c>
      <c r="L34" s="8"/>
      <c r="M34" s="8"/>
      <c r="N34" s="8"/>
      <c r="O34" s="8">
        <v>123</v>
      </c>
      <c r="P34" s="8">
        <v>3</v>
      </c>
    </row>
    <row r="35" spans="1:16" ht="18" customHeight="1">
      <c r="A35" s="299" t="s">
        <v>65</v>
      </c>
      <c r="B35" s="300">
        <v>122</v>
      </c>
      <c r="C35" s="8">
        <f>SUM(D35:P35)</f>
        <v>4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4</v>
      </c>
      <c r="P35" s="8"/>
    </row>
    <row r="36" spans="1:16" ht="27.75" customHeight="1">
      <c r="A36" s="304" t="s">
        <v>14</v>
      </c>
      <c r="B36" s="300">
        <v>123</v>
      </c>
      <c r="C36" s="8">
        <f>SUM(D36:P36)</f>
        <v>4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4</v>
      </c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482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483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484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485</v>
      </c>
      <c r="B43" s="300">
        <v>201</v>
      </c>
      <c r="C43" s="8">
        <f>SUM(D43:P43)</f>
        <v>385</v>
      </c>
      <c r="D43" s="8"/>
      <c r="E43" s="8"/>
      <c r="F43" s="8"/>
      <c r="G43" s="8"/>
      <c r="H43" s="8"/>
      <c r="I43" s="8"/>
      <c r="J43" s="8"/>
      <c r="K43" s="8">
        <v>305</v>
      </c>
      <c r="L43" s="8"/>
      <c r="M43" s="8">
        <v>74</v>
      </c>
      <c r="N43" s="8">
        <v>6</v>
      </c>
      <c r="O43" s="8"/>
      <c r="P43" s="8"/>
    </row>
    <row r="44" spans="1:16" ht="52.5" customHeight="1">
      <c r="A44" s="306" t="s">
        <v>486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487</v>
      </c>
      <c r="B45" s="300">
        <v>203</v>
      </c>
      <c r="C45" s="8">
        <f>SUM(D45:P45)</f>
        <v>57</v>
      </c>
      <c r="D45" s="8"/>
      <c r="E45" s="8"/>
      <c r="F45" s="8"/>
      <c r="G45" s="8"/>
      <c r="H45" s="8"/>
      <c r="I45" s="8"/>
      <c r="J45" s="8"/>
      <c r="K45" s="8">
        <v>46</v>
      </c>
      <c r="L45" s="8"/>
      <c r="M45" s="8">
        <v>11</v>
      </c>
      <c r="N45" s="8"/>
      <c r="O45" s="8"/>
      <c r="P45" s="8"/>
    </row>
    <row r="46" spans="1:16" ht="41.25" customHeight="1">
      <c r="A46" s="306" t="s">
        <v>488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>
        <f>SUM(D47:P47)</f>
        <v>30</v>
      </c>
      <c r="D47" s="8"/>
      <c r="E47" s="8"/>
      <c r="F47" s="8"/>
      <c r="G47" s="8"/>
      <c r="H47" s="8"/>
      <c r="I47" s="8"/>
      <c r="J47" s="8"/>
      <c r="K47" s="8">
        <v>30</v>
      </c>
      <c r="L47" s="8"/>
      <c r="M47" s="8"/>
      <c r="N47" s="8"/>
      <c r="O47" s="8"/>
      <c r="P47" s="8"/>
    </row>
    <row r="48" spans="1:16" ht="32.25" customHeight="1">
      <c r="A48" s="306" t="s">
        <v>489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490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491</v>
      </c>
      <c r="B50" s="300">
        <v>208</v>
      </c>
      <c r="C50" s="8">
        <f>SUM(D50:P50)</f>
        <v>385</v>
      </c>
      <c r="D50" s="8"/>
      <c r="E50" s="8"/>
      <c r="F50" s="8"/>
      <c r="G50" s="8"/>
      <c r="H50" s="8"/>
      <c r="I50" s="8"/>
      <c r="J50" s="8"/>
      <c r="K50" s="8">
        <v>305</v>
      </c>
      <c r="L50" s="8"/>
      <c r="M50" s="8">
        <v>74</v>
      </c>
      <c r="N50" s="8">
        <v>6</v>
      </c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f>SUM(D53:P53)</f>
        <v>28</v>
      </c>
      <c r="D53" s="8"/>
      <c r="E53" s="8"/>
      <c r="F53" s="8"/>
      <c r="G53" s="8"/>
      <c r="H53" s="8"/>
      <c r="I53" s="8"/>
      <c r="J53" s="8"/>
      <c r="K53" s="8">
        <v>25</v>
      </c>
      <c r="L53" s="8"/>
      <c r="M53" s="8">
        <v>3</v>
      </c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>
        <v>0</v>
      </c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f>SUM(D56:P56)</f>
        <v>28</v>
      </c>
      <c r="D56" s="8"/>
      <c r="E56" s="8"/>
      <c r="F56" s="8"/>
      <c r="G56" s="8"/>
      <c r="H56" s="8"/>
      <c r="I56" s="8"/>
      <c r="J56" s="8"/>
      <c r="K56" s="8">
        <v>25</v>
      </c>
      <c r="L56" s="8"/>
      <c r="M56" s="8">
        <v>3</v>
      </c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8">
        <f>SUM(D57:P57)</f>
        <v>151</v>
      </c>
      <c r="D57" s="15"/>
      <c r="E57" s="15"/>
      <c r="F57" s="15"/>
      <c r="G57" s="15"/>
      <c r="H57" s="15"/>
      <c r="I57" s="15"/>
      <c r="J57" s="15"/>
      <c r="K57" s="15">
        <v>151</v>
      </c>
      <c r="L57" s="15"/>
      <c r="M57" s="15"/>
      <c r="N57" s="15"/>
      <c r="O57" s="15"/>
      <c r="P57" s="15"/>
    </row>
    <row r="58" spans="1:29" s="317" customFormat="1" ht="54" customHeight="1">
      <c r="A58" s="65" t="s">
        <v>492</v>
      </c>
      <c r="B58" s="61" t="s">
        <v>154</v>
      </c>
      <c r="C58" s="285">
        <f>SUM(D58:P58)</f>
        <v>82</v>
      </c>
      <c r="D58" s="66"/>
      <c r="E58" s="66"/>
      <c r="F58" s="66"/>
      <c r="G58" s="66"/>
      <c r="H58" s="65"/>
      <c r="I58" s="65"/>
      <c r="J58" s="65"/>
      <c r="K58" s="8">
        <v>48</v>
      </c>
      <c r="L58" s="8"/>
      <c r="M58" s="8">
        <v>31</v>
      </c>
      <c r="N58" s="8">
        <v>3</v>
      </c>
      <c r="O58" s="8"/>
      <c r="P58" s="8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493</v>
      </c>
      <c r="B59" s="61">
        <v>217</v>
      </c>
      <c r="C59" s="8">
        <f>SUM(D59:P59)</f>
        <v>10</v>
      </c>
      <c r="D59" s="67"/>
      <c r="E59" s="67"/>
      <c r="F59" s="67"/>
      <c r="G59" s="67"/>
      <c r="H59" s="67"/>
      <c r="I59" s="67"/>
      <c r="J59" s="67"/>
      <c r="K59" s="8">
        <v>10</v>
      </c>
      <c r="L59" s="67"/>
      <c r="M59" s="8"/>
      <c r="N59" s="8"/>
      <c r="O59" s="8"/>
      <c r="P59" s="8"/>
      <c r="Q59" s="323"/>
      <c r="R59" s="323"/>
      <c r="S59" s="323"/>
      <c r="T59" s="323"/>
      <c r="U59" s="324"/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494</v>
      </c>
      <c r="B60" s="61">
        <v>218</v>
      </c>
      <c r="C60" s="8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495</v>
      </c>
      <c r="B61" s="61">
        <v>219</v>
      </c>
      <c r="C61" s="8">
        <f>SUM(D61:P61)</f>
        <v>82</v>
      </c>
      <c r="D61" s="67"/>
      <c r="E61" s="67"/>
      <c r="F61" s="67"/>
      <c r="G61" s="67"/>
      <c r="H61" s="67"/>
      <c r="I61" s="67"/>
      <c r="J61" s="67"/>
      <c r="K61" s="8">
        <v>48</v>
      </c>
      <c r="L61" s="8"/>
      <c r="M61" s="8">
        <v>31</v>
      </c>
      <c r="N61" s="8">
        <v>3</v>
      </c>
      <c r="O61" s="8"/>
      <c r="P61" s="8"/>
      <c r="Q61" s="323"/>
      <c r="R61" s="323"/>
      <c r="S61" s="323"/>
      <c r="T61" s="323"/>
    </row>
    <row r="62" spans="1:20" ht="29.25" customHeight="1">
      <c r="A62" s="65" t="s">
        <v>263</v>
      </c>
      <c r="B62" s="61">
        <v>220</v>
      </c>
      <c r="C62" s="8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  <c r="T62" s="322"/>
    </row>
    <row r="63" spans="1:20" ht="27.75" customHeight="1">
      <c r="A63" s="65" t="s">
        <v>264</v>
      </c>
      <c r="B63" s="61">
        <v>221</v>
      </c>
      <c r="C63" s="8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8">
        <f>SUM(D64:P64)</f>
        <v>1</v>
      </c>
      <c r="D64" s="8"/>
      <c r="E64" s="8"/>
      <c r="F64" s="8"/>
      <c r="G64" s="8"/>
      <c r="H64" s="8"/>
      <c r="I64" s="8"/>
      <c r="J64" s="8"/>
      <c r="K64" s="8">
        <v>1</v>
      </c>
      <c r="L64" s="8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2">
        <f aca="true" t="shared" si="0" ref="C66:C88">SUM(D66:P66)</f>
        <v>298407.66468</v>
      </c>
      <c r="D66" s="82"/>
      <c r="E66" s="82"/>
      <c r="F66" s="82"/>
      <c r="G66" s="82"/>
      <c r="H66" s="82"/>
      <c r="I66" s="82"/>
      <c r="J66" s="82"/>
      <c r="K66" s="82">
        <v>201349.83239</v>
      </c>
      <c r="L66" s="82"/>
      <c r="M66" s="82">
        <v>4930.22316</v>
      </c>
      <c r="N66" s="82">
        <v>1085.02573</v>
      </c>
      <c r="O66" s="82">
        <v>40561.82291</v>
      </c>
      <c r="P66" s="82">
        <v>50480.76049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496</v>
      </c>
      <c r="B67" s="300">
        <v>302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2">
        <f t="shared" si="0"/>
        <v>154850.15039000002</v>
      </c>
      <c r="D68" s="82"/>
      <c r="E68" s="82"/>
      <c r="F68" s="82"/>
      <c r="G68" s="82"/>
      <c r="H68" s="82"/>
      <c r="I68" s="82"/>
      <c r="J68" s="82"/>
      <c r="K68" s="82">
        <v>152696.86782</v>
      </c>
      <c r="L68" s="82"/>
      <c r="M68" s="82">
        <v>1939.70165</v>
      </c>
      <c r="N68" s="82">
        <v>213.58092</v>
      </c>
      <c r="O68" s="82"/>
      <c r="P68" s="82"/>
    </row>
    <row r="69" spans="1:16" ht="64.5" customHeight="1">
      <c r="A69" s="301" t="s">
        <v>267</v>
      </c>
      <c r="B69" s="300">
        <v>304</v>
      </c>
      <c r="C69" s="82">
        <f t="shared" si="0"/>
        <v>37526.66485</v>
      </c>
      <c r="D69" s="82"/>
      <c r="E69" s="82"/>
      <c r="F69" s="82"/>
      <c r="G69" s="82"/>
      <c r="H69" s="82"/>
      <c r="I69" s="82"/>
      <c r="J69" s="82"/>
      <c r="K69" s="82">
        <v>37313.08393</v>
      </c>
      <c r="L69" s="82"/>
      <c r="M69" s="82"/>
      <c r="N69" s="82">
        <v>213.58092</v>
      </c>
      <c r="O69" s="82"/>
      <c r="P69" s="82"/>
    </row>
    <row r="70" spans="1:16" ht="50.25" customHeight="1">
      <c r="A70" s="302" t="s">
        <v>85</v>
      </c>
      <c r="B70" s="300">
        <v>305</v>
      </c>
      <c r="C70" s="82">
        <f t="shared" si="0"/>
        <v>26938.2204</v>
      </c>
      <c r="D70" s="82"/>
      <c r="E70" s="82"/>
      <c r="F70" s="82"/>
      <c r="G70" s="82"/>
      <c r="H70" s="82"/>
      <c r="I70" s="82"/>
      <c r="J70" s="82"/>
      <c r="K70" s="82">
        <v>26938.2204</v>
      </c>
      <c r="L70" s="82"/>
      <c r="M70" s="82"/>
      <c r="N70" s="82"/>
      <c r="O70" s="82"/>
      <c r="P70" s="82"/>
    </row>
    <row r="71" spans="1:16" ht="51" customHeight="1">
      <c r="A71" s="302" t="s">
        <v>497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498</v>
      </c>
      <c r="B72" s="300">
        <v>307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</row>
    <row r="73" spans="1:20" ht="57.75" customHeight="1">
      <c r="A73" s="60" t="s">
        <v>499</v>
      </c>
      <c r="B73" s="300">
        <v>308</v>
      </c>
      <c r="C73" s="82"/>
      <c r="D73" s="287"/>
      <c r="E73" s="287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325"/>
      <c r="R73" s="325"/>
      <c r="S73" s="419"/>
      <c r="T73" s="325"/>
    </row>
    <row r="74" spans="1:20" ht="36.75" customHeight="1">
      <c r="A74" s="58" t="s">
        <v>500</v>
      </c>
      <c r="B74" s="300">
        <v>309</v>
      </c>
      <c r="C74" s="82">
        <f t="shared" si="0"/>
        <v>225847.29007000005</v>
      </c>
      <c r="D74" s="82"/>
      <c r="E74" s="82"/>
      <c r="F74" s="82"/>
      <c r="G74" s="82"/>
      <c r="H74" s="82"/>
      <c r="I74" s="82"/>
      <c r="J74" s="82"/>
      <c r="K74" s="82">
        <v>129461.99559</v>
      </c>
      <c r="L74" s="82"/>
      <c r="M74" s="82">
        <v>4502.71108</v>
      </c>
      <c r="N74" s="82">
        <v>840</v>
      </c>
      <c r="O74" s="82">
        <v>40561.82291</v>
      </c>
      <c r="P74" s="82">
        <v>50480.76049</v>
      </c>
      <c r="S74" s="420"/>
      <c r="T74" s="420"/>
    </row>
    <row r="75" spans="1:20" ht="70.5" customHeight="1">
      <c r="A75" s="58" t="s">
        <v>501</v>
      </c>
      <c r="B75" s="300">
        <v>310</v>
      </c>
      <c r="C75" s="82">
        <f t="shared" si="0"/>
        <v>89995.36876</v>
      </c>
      <c r="D75" s="288"/>
      <c r="E75" s="288"/>
      <c r="F75" s="288"/>
      <c r="G75" s="288"/>
      <c r="H75" s="288"/>
      <c r="I75" s="288"/>
      <c r="J75" s="288"/>
      <c r="K75" s="82">
        <v>88076.76634</v>
      </c>
      <c r="L75" s="288"/>
      <c r="M75" s="82">
        <v>1918.60242</v>
      </c>
      <c r="N75" s="288"/>
      <c r="O75" s="82">
        <v>0</v>
      </c>
      <c r="P75" s="82">
        <v>0</v>
      </c>
      <c r="Q75" s="326"/>
      <c r="R75" s="326"/>
      <c r="S75" s="326"/>
      <c r="T75" s="326"/>
    </row>
    <row r="76" spans="1:16" ht="27" customHeight="1">
      <c r="A76" s="64" t="s">
        <v>502</v>
      </c>
      <c r="B76" s="300">
        <v>311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ht="42.75" customHeight="1">
      <c r="A77" s="301" t="s">
        <v>503</v>
      </c>
      <c r="B77" s="300">
        <v>312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ht="42.75" customHeight="1">
      <c r="A78" s="301" t="s">
        <v>504</v>
      </c>
      <c r="B78" s="300">
        <v>313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</row>
    <row r="79" spans="1:16" ht="42.75" customHeight="1">
      <c r="A79" s="301" t="s">
        <v>505</v>
      </c>
      <c r="B79" s="300">
        <v>314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</row>
    <row r="80" spans="1:16" ht="42.75" customHeight="1">
      <c r="A80" s="310" t="s">
        <v>147</v>
      </c>
      <c r="B80" s="300">
        <v>315</v>
      </c>
      <c r="C80" s="82">
        <f t="shared" si="0"/>
        <v>709.19897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>
        <v>709.19897</v>
      </c>
    </row>
    <row r="81" spans="1:16" ht="39" customHeight="1">
      <c r="A81" s="310" t="s">
        <v>506</v>
      </c>
      <c r="B81" s="300">
        <v>316</v>
      </c>
      <c r="C81" s="82">
        <f t="shared" si="0"/>
        <v>225847.29007000005</v>
      </c>
      <c r="D81" s="82"/>
      <c r="E81" s="82"/>
      <c r="F81" s="82"/>
      <c r="G81" s="82"/>
      <c r="H81" s="82"/>
      <c r="I81" s="82"/>
      <c r="J81" s="82"/>
      <c r="K81" s="82">
        <v>129461.99559</v>
      </c>
      <c r="L81" s="82"/>
      <c r="M81" s="82">
        <v>4502.71108</v>
      </c>
      <c r="N81" s="82">
        <v>840</v>
      </c>
      <c r="O81" s="82">
        <v>40561.82291</v>
      </c>
      <c r="P81" s="82">
        <v>50480.76049</v>
      </c>
    </row>
    <row r="82" spans="1:16" ht="25.5" customHeight="1">
      <c r="A82" s="304" t="s">
        <v>268</v>
      </c>
      <c r="B82" s="300">
        <v>317</v>
      </c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1:16" ht="17.25" customHeight="1">
      <c r="A83" s="299" t="s">
        <v>20</v>
      </c>
      <c r="B83" s="300">
        <v>318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1:29" s="316" customFormat="1" ht="45" customHeight="1">
      <c r="A84" s="58" t="s">
        <v>507</v>
      </c>
      <c r="B84" s="59">
        <v>319</v>
      </c>
      <c r="C84" s="82"/>
      <c r="D84" s="288"/>
      <c r="E84" s="288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508</v>
      </c>
      <c r="B85" s="59">
        <v>320</v>
      </c>
      <c r="C85" s="82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6" ht="29.25" customHeight="1">
      <c r="A86" s="58" t="s">
        <v>509</v>
      </c>
      <c r="B86" s="59">
        <v>321</v>
      </c>
      <c r="C86" s="82">
        <f t="shared" si="0"/>
        <v>-2537.28866</v>
      </c>
      <c r="D86" s="82"/>
      <c r="E86" s="82"/>
      <c r="F86" s="82"/>
      <c r="G86" s="82"/>
      <c r="H86" s="82"/>
      <c r="I86" s="82"/>
      <c r="J86" s="82"/>
      <c r="K86" s="82">
        <v>-3892.78244</v>
      </c>
      <c r="L86" s="82"/>
      <c r="M86" s="82"/>
      <c r="N86" s="82"/>
      <c r="O86" s="82">
        <v>1260.29378</v>
      </c>
      <c r="P86" s="82">
        <v>95.2</v>
      </c>
    </row>
    <row r="87" spans="1:16" ht="27" customHeight="1">
      <c r="A87" s="58" t="s">
        <v>510</v>
      </c>
      <c r="B87" s="59">
        <v>322</v>
      </c>
      <c r="C87" s="82">
        <f t="shared" si="0"/>
        <v>199.64419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>
        <v>199.64419</v>
      </c>
      <c r="P87" s="82"/>
    </row>
    <row r="88" spans="1:16" ht="27" customHeight="1">
      <c r="A88" s="63" t="s">
        <v>14</v>
      </c>
      <c r="B88" s="59">
        <v>323</v>
      </c>
      <c r="C88" s="82">
        <f t="shared" si="0"/>
        <v>199.64419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>
        <v>199.64419</v>
      </c>
      <c r="P88" s="82"/>
    </row>
    <row r="89" spans="1:16" ht="34.5" customHeight="1">
      <c r="A89" s="63" t="s">
        <v>66</v>
      </c>
      <c r="B89" s="59">
        <v>324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</row>
    <row r="90" spans="1:16" ht="38.25" customHeight="1">
      <c r="A90" s="63" t="s">
        <v>67</v>
      </c>
      <c r="B90" s="59">
        <v>325</v>
      </c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1:16" ht="27" customHeight="1">
      <c r="A91" s="58" t="s">
        <v>15</v>
      </c>
      <c r="B91" s="59">
        <v>326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1:29" s="316" customFormat="1" ht="93.75" customHeight="1">
      <c r="A92" s="58" t="s">
        <v>511</v>
      </c>
      <c r="B92" s="59">
        <v>327</v>
      </c>
      <c r="C92" s="82"/>
      <c r="D92" s="288"/>
      <c r="E92" s="288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6" ht="14.25" customHeight="1">
      <c r="A93" s="497" t="s">
        <v>512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513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514</v>
      </c>
      <c r="B95" s="59" t="s">
        <v>21</v>
      </c>
      <c r="C95" s="8">
        <f>SUM(D95:P95)</f>
        <v>83</v>
      </c>
      <c r="D95" s="8"/>
      <c r="E95" s="8"/>
      <c r="F95" s="8"/>
      <c r="G95" s="8"/>
      <c r="H95" s="8"/>
      <c r="I95" s="8"/>
      <c r="J95" s="8"/>
      <c r="K95" s="8">
        <v>54</v>
      </c>
      <c r="L95" s="8"/>
      <c r="M95" s="8">
        <v>25</v>
      </c>
      <c r="N95" s="8">
        <v>4</v>
      </c>
      <c r="O95" s="8"/>
      <c r="P95" s="8"/>
    </row>
    <row r="96" spans="1:28" ht="87.75" customHeight="1">
      <c r="A96" s="60" t="s">
        <v>515</v>
      </c>
      <c r="B96" s="59" t="s">
        <v>22</v>
      </c>
      <c r="C96" s="8">
        <f>SUM(D96:P96)</f>
        <v>32</v>
      </c>
      <c r="D96" s="60"/>
      <c r="E96" s="60"/>
      <c r="F96" s="60"/>
      <c r="G96" s="8"/>
      <c r="H96" s="8"/>
      <c r="I96" s="8"/>
      <c r="J96" s="8"/>
      <c r="K96" s="8">
        <v>24</v>
      </c>
      <c r="L96" s="8"/>
      <c r="M96" s="8">
        <v>7</v>
      </c>
      <c r="N96" s="8">
        <v>1</v>
      </c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</row>
    <row r="97" spans="1:28" ht="57.75" customHeight="1">
      <c r="A97" s="60" t="s">
        <v>516</v>
      </c>
      <c r="B97" s="59" t="s">
        <v>23</v>
      </c>
      <c r="C97" s="8">
        <f>SUM(D97:P97)</f>
        <v>51</v>
      </c>
      <c r="D97" s="60"/>
      <c r="E97" s="60"/>
      <c r="F97" s="60"/>
      <c r="G97" s="8"/>
      <c r="H97" s="8"/>
      <c r="I97" s="8"/>
      <c r="J97" s="8"/>
      <c r="K97" s="8">
        <v>30</v>
      </c>
      <c r="L97" s="8"/>
      <c r="M97" s="8">
        <v>18</v>
      </c>
      <c r="N97" s="8">
        <v>3</v>
      </c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28" ht="93" customHeight="1">
      <c r="A98" s="60" t="s">
        <v>517</v>
      </c>
      <c r="B98" s="59" t="s">
        <v>172</v>
      </c>
      <c r="C98" s="8">
        <f>SUM(D98:P98)</f>
        <v>19</v>
      </c>
      <c r="D98" s="60"/>
      <c r="E98" s="60"/>
      <c r="F98" s="60"/>
      <c r="G98" s="8"/>
      <c r="H98" s="8"/>
      <c r="I98" s="8"/>
      <c r="J98" s="8"/>
      <c r="K98" s="8">
        <v>12</v>
      </c>
      <c r="L98" s="8"/>
      <c r="M98" s="8">
        <v>7</v>
      </c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</row>
    <row r="99" spans="1:16" ht="12.75">
      <c r="A99" s="497" t="s">
        <v>518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519</v>
      </c>
      <c r="B100" s="300" t="s">
        <v>24</v>
      </c>
      <c r="C100" s="8">
        <f>SUM(D100:P100)</f>
        <v>332</v>
      </c>
      <c r="D100" s="8"/>
      <c r="E100" s="8"/>
      <c r="F100" s="8"/>
      <c r="G100" s="8"/>
      <c r="H100" s="8"/>
      <c r="I100" s="8"/>
      <c r="J100" s="8"/>
      <c r="K100" s="8">
        <v>262</v>
      </c>
      <c r="L100" s="8"/>
      <c r="M100" s="8">
        <v>64</v>
      </c>
      <c r="N100" s="8">
        <v>6</v>
      </c>
      <c r="O100" s="8"/>
      <c r="P100" s="8"/>
    </row>
    <row r="101" spans="1:16" ht="39" customHeight="1">
      <c r="A101" s="299" t="s">
        <v>110</v>
      </c>
      <c r="B101" s="300" t="s">
        <v>25</v>
      </c>
      <c r="C101" s="8">
        <f>SUM(D101:P101)</f>
        <v>25</v>
      </c>
      <c r="D101" s="8"/>
      <c r="E101" s="8"/>
      <c r="F101" s="8"/>
      <c r="G101" s="8"/>
      <c r="H101" s="8"/>
      <c r="I101" s="8"/>
      <c r="J101" s="8"/>
      <c r="K101" s="8">
        <v>22</v>
      </c>
      <c r="L101" s="8"/>
      <c r="M101" s="8">
        <v>3</v>
      </c>
      <c r="N101" s="8"/>
      <c r="O101" s="8"/>
      <c r="P101" s="8"/>
    </row>
    <row r="102" spans="1:16" ht="51" customHeight="1">
      <c r="A102" s="299" t="s">
        <v>269</v>
      </c>
      <c r="B102" s="300" t="s">
        <v>26</v>
      </c>
      <c r="C102" s="8">
        <f>SUM(D102:P102)</f>
        <v>0</v>
      </c>
      <c r="D102" s="8"/>
      <c r="E102" s="8"/>
      <c r="F102" s="8"/>
      <c r="G102" s="8"/>
      <c r="H102" s="8"/>
      <c r="I102" s="8"/>
      <c r="J102" s="8"/>
      <c r="K102" s="8">
        <v>0</v>
      </c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8">
        <f>SUM(D103:P103)</f>
        <v>124</v>
      </c>
      <c r="D103" s="8"/>
      <c r="E103" s="8"/>
      <c r="F103" s="8"/>
      <c r="G103" s="8"/>
      <c r="H103" s="8"/>
      <c r="I103" s="8"/>
      <c r="J103" s="8"/>
      <c r="K103" s="8">
        <v>124</v>
      </c>
      <c r="L103" s="8"/>
      <c r="M103" s="8"/>
      <c r="N103" s="8"/>
      <c r="O103" s="8"/>
      <c r="P103" s="8"/>
    </row>
    <row r="104" spans="1:28" ht="51" customHeight="1">
      <c r="A104" s="299" t="s">
        <v>270</v>
      </c>
      <c r="B104" s="300" t="s">
        <v>28</v>
      </c>
      <c r="C104" s="8">
        <f>SUM(D104:P104)</f>
        <v>70</v>
      </c>
      <c r="D104" s="58"/>
      <c r="E104" s="58"/>
      <c r="F104" s="58"/>
      <c r="G104" s="8"/>
      <c r="H104" s="8"/>
      <c r="I104" s="8"/>
      <c r="J104" s="8"/>
      <c r="K104" s="8">
        <v>42</v>
      </c>
      <c r="L104" s="8"/>
      <c r="M104" s="8">
        <v>25</v>
      </c>
      <c r="N104" s="8">
        <v>3</v>
      </c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</row>
    <row r="105" spans="1:16" ht="30" customHeight="1">
      <c r="A105" s="503" t="s">
        <v>520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521</v>
      </c>
      <c r="B107" s="59" t="s">
        <v>30</v>
      </c>
      <c r="C107" s="289">
        <f>SUM(D107:P107)</f>
        <v>96300.07522</v>
      </c>
      <c r="D107" s="289"/>
      <c r="E107" s="289"/>
      <c r="F107" s="289"/>
      <c r="G107" s="289"/>
      <c r="H107" s="289"/>
      <c r="I107" s="289"/>
      <c r="J107" s="289"/>
      <c r="K107" s="289">
        <v>91525.60002</v>
      </c>
      <c r="L107" s="289">
        <v>0</v>
      </c>
      <c r="M107" s="289">
        <v>3689.44947</v>
      </c>
      <c r="N107" s="289">
        <v>1085.02573</v>
      </c>
      <c r="O107" s="196"/>
      <c r="P107" s="196"/>
    </row>
    <row r="108" spans="1:29" s="316" customFormat="1" ht="82.5" customHeight="1">
      <c r="A108" s="58" t="s">
        <v>522</v>
      </c>
      <c r="B108" s="59" t="s">
        <v>31</v>
      </c>
      <c r="C108" s="289">
        <f>SUM(D108:P108)</f>
        <v>46888.572819999994</v>
      </c>
      <c r="D108" s="290"/>
      <c r="E108" s="290"/>
      <c r="F108" s="290"/>
      <c r="G108" s="289"/>
      <c r="H108" s="289"/>
      <c r="I108" s="289"/>
      <c r="J108" s="289"/>
      <c r="K108" s="289">
        <v>45375.82025</v>
      </c>
      <c r="L108" s="289">
        <v>0</v>
      </c>
      <c r="M108" s="289">
        <v>1299.17165</v>
      </c>
      <c r="N108" s="289">
        <v>213.58092</v>
      </c>
      <c r="O108" s="196"/>
      <c r="P108" s="196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16" ht="52.5">
      <c r="A109" s="60" t="s">
        <v>523</v>
      </c>
      <c r="B109" s="61" t="s">
        <v>32</v>
      </c>
      <c r="C109" s="289">
        <f>SUM(D109:P109)</f>
        <v>42199.254030000004</v>
      </c>
      <c r="D109" s="289"/>
      <c r="E109" s="289"/>
      <c r="F109" s="289"/>
      <c r="G109" s="289"/>
      <c r="H109" s="289"/>
      <c r="I109" s="289"/>
      <c r="J109" s="289"/>
      <c r="K109" s="289">
        <v>39323.90037</v>
      </c>
      <c r="L109" s="289">
        <v>0</v>
      </c>
      <c r="M109" s="289">
        <v>2035.35366</v>
      </c>
      <c r="N109" s="289">
        <v>840</v>
      </c>
      <c r="O109" s="196"/>
      <c r="P109" s="196"/>
    </row>
    <row r="110" spans="1:28" ht="94.5" customHeight="1">
      <c r="A110" s="62" t="s">
        <v>524</v>
      </c>
      <c r="B110" s="68" t="s">
        <v>112</v>
      </c>
      <c r="C110" s="289">
        <f>SUM(D110:P110)</f>
        <v>39400.92468</v>
      </c>
      <c r="D110" s="291"/>
      <c r="E110" s="291"/>
      <c r="F110" s="291"/>
      <c r="G110" s="289"/>
      <c r="H110" s="289"/>
      <c r="I110" s="289"/>
      <c r="J110" s="289"/>
      <c r="K110" s="289">
        <v>38113.84226</v>
      </c>
      <c r="L110" s="289">
        <v>0</v>
      </c>
      <c r="M110" s="289">
        <v>1287.08242</v>
      </c>
      <c r="N110" s="289">
        <v>0</v>
      </c>
      <c r="O110" s="196"/>
      <c r="P110" s="196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28" ht="94.5" customHeight="1">
      <c r="A111" s="60" t="s">
        <v>525</v>
      </c>
      <c r="B111" s="68" t="s">
        <v>179</v>
      </c>
      <c r="C111" s="196"/>
      <c r="D111" s="186"/>
      <c r="E111" s="186"/>
      <c r="F111" s="186"/>
      <c r="G111" s="284"/>
      <c r="H111" s="284"/>
      <c r="I111" s="284"/>
      <c r="J111" s="284"/>
      <c r="K111" s="284"/>
      <c r="L111" s="284"/>
      <c r="M111" s="186"/>
      <c r="N111" s="186"/>
      <c r="O111" s="186"/>
      <c r="P111" s="186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</row>
    <row r="112" spans="1:16" ht="29.25" customHeight="1">
      <c r="A112" s="488" t="s">
        <v>526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302" t="s">
        <v>527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528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529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302" t="s">
        <v>530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531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532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277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533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534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535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536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11" t="s">
        <v>537</v>
      </c>
      <c r="B130" s="416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30" customHeight="1">
      <c r="A134" s="286" t="s">
        <v>141</v>
      </c>
      <c r="B134" s="85"/>
      <c r="C134" s="85"/>
      <c r="D134" s="85" t="s">
        <v>142</v>
      </c>
      <c r="E134" s="85"/>
      <c r="F134" s="85"/>
      <c r="G134" s="85" t="s">
        <v>196</v>
      </c>
      <c r="H134" s="85"/>
      <c r="I134" s="85"/>
      <c r="J134" s="17"/>
      <c r="K134" s="17"/>
      <c r="L134" s="17"/>
      <c r="M134" s="17"/>
      <c r="N134" s="17"/>
      <c r="O134" s="17"/>
      <c r="P134" s="55"/>
    </row>
    <row r="135" spans="1:16" ht="15">
      <c r="A135" s="85"/>
      <c r="B135" s="85"/>
      <c r="C135" s="85"/>
      <c r="D135" s="85"/>
      <c r="E135" s="85"/>
      <c r="F135" s="85"/>
      <c r="G135" s="85"/>
      <c r="H135" s="85"/>
      <c r="I135" s="85"/>
      <c r="J135" s="17"/>
      <c r="K135" s="17"/>
      <c r="L135" s="17"/>
      <c r="M135" s="17"/>
      <c r="N135" s="17"/>
      <c r="O135" s="17"/>
      <c r="P135" s="55"/>
    </row>
    <row r="136" spans="1:16" ht="15">
      <c r="A136" s="85"/>
      <c r="B136" s="85"/>
      <c r="C136" s="85"/>
      <c r="D136" s="18" t="s">
        <v>197</v>
      </c>
      <c r="E136" s="18"/>
      <c r="F136" s="18"/>
      <c r="G136" s="94" t="s">
        <v>198</v>
      </c>
      <c r="H136" s="85"/>
      <c r="I136" s="85"/>
      <c r="J136" s="17"/>
      <c r="K136" s="17"/>
      <c r="L136" s="17"/>
      <c r="M136" s="17"/>
      <c r="N136" s="17"/>
      <c r="O136" s="17"/>
      <c r="P136" s="55"/>
    </row>
    <row r="137" spans="1:16" ht="15">
      <c r="A137" s="85"/>
      <c r="B137" s="85"/>
      <c r="C137" s="85"/>
      <c r="D137" s="534" t="s">
        <v>148</v>
      </c>
      <c r="E137" s="534"/>
      <c r="F137" s="534"/>
      <c r="G137" s="85" t="s">
        <v>144</v>
      </c>
      <c r="H137" s="85"/>
      <c r="I137" s="85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O10:P10"/>
    <mergeCell ref="A3:P3"/>
    <mergeCell ref="K10:L10"/>
    <mergeCell ref="A105:P105"/>
    <mergeCell ref="A65:P65"/>
    <mergeCell ref="A13:P13"/>
    <mergeCell ref="A94:P94"/>
    <mergeCell ref="D137:F137"/>
    <mergeCell ref="A119:P119"/>
    <mergeCell ref="A125:P125"/>
    <mergeCell ref="A113:P113"/>
    <mergeCell ref="A8:A11"/>
    <mergeCell ref="B8:B11"/>
    <mergeCell ref="D8:P8"/>
    <mergeCell ref="D10:J10"/>
    <mergeCell ref="N10:N11"/>
    <mergeCell ref="C8:C10"/>
    <mergeCell ref="K1:P1"/>
    <mergeCell ref="A5:P5"/>
    <mergeCell ref="A93:P93"/>
    <mergeCell ref="A2:P2"/>
    <mergeCell ref="A112:P112"/>
    <mergeCell ref="A99:P99"/>
    <mergeCell ref="A4:P4"/>
    <mergeCell ref="A6:P6"/>
    <mergeCell ref="A42:P42"/>
    <mergeCell ref="M10:M11"/>
  </mergeCells>
  <hyperlinks>
    <hyperlink ref="A32" location="Par297" display="Par297"/>
    <hyperlink ref="G136" r:id="rId1" display="smz@morgau.cap.ru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="85" zoomScaleNormal="85" zoomScalePageLayoutView="0" workbookViewId="0" topLeftCell="A108">
      <selection activeCell="M126" activeCellId="48" sqref="D15:P15 O16:P19 D19:M19 M20:P22 O24:P24 D26:P28 O41:P41 C44:P46 O43:P43 M47:P48 M49:P49 O50:P57 O58:P59 M59:N59 M60:P60 O61:P63 O64:P64 D67:G67 K67:P67 O68:P71 D71:P72 C75:P78 M79:P79 G95:J95 L95 O95:P95 G96:P96 G97:J97 L97 O97:P98 G98:L98 G100:J100 L100 O100:P100 G101:P103 G104:J104 L104 O104:P104 G107:J107 L107 O107:P107 I21:J21 G108:P108 G109:J110 L109:L110 O109:P110 M114:P118 M120:P124 M126:P130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71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2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2"/>
    </row>
    <row r="4" spans="1:17" ht="16.5">
      <c r="A4" s="70" t="s">
        <v>237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71"/>
    </row>
    <row r="6" spans="1:17" ht="16.5">
      <c r="A6" s="70" t="s">
        <v>357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205" t="s">
        <v>1</v>
      </c>
      <c r="B8" s="207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206"/>
      <c r="B9" s="208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206"/>
      <c r="B10" s="208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51.75" customHeight="1">
      <c r="A11" s="206"/>
      <c r="B11" s="208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93" t="s">
        <v>50</v>
      </c>
      <c r="B14" s="23">
        <v>101</v>
      </c>
      <c r="C14" s="8">
        <v>1018</v>
      </c>
      <c r="D14" s="8"/>
      <c r="E14" s="8"/>
      <c r="F14" s="8"/>
      <c r="G14" s="8"/>
      <c r="H14" s="8"/>
      <c r="I14" s="8"/>
      <c r="J14" s="8"/>
      <c r="K14" s="8">
        <v>19</v>
      </c>
      <c r="L14" s="8"/>
      <c r="M14" s="8">
        <v>9</v>
      </c>
      <c r="N14" s="8"/>
      <c r="O14" s="8">
        <v>95</v>
      </c>
      <c r="P14" s="8">
        <v>895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>
        <v>1</v>
      </c>
      <c r="D16" s="8"/>
      <c r="E16" s="8"/>
      <c r="F16" s="8"/>
      <c r="G16" s="8"/>
      <c r="H16" s="8"/>
      <c r="I16" s="8"/>
      <c r="J16" s="8"/>
      <c r="K16" s="8"/>
      <c r="L16" s="8"/>
      <c r="M16" s="8">
        <v>1</v>
      </c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>
        <v>1</v>
      </c>
      <c r="D17" s="8"/>
      <c r="E17" s="8"/>
      <c r="F17" s="8"/>
      <c r="G17" s="8"/>
      <c r="H17" s="8"/>
      <c r="I17" s="8"/>
      <c r="J17" s="8"/>
      <c r="K17" s="8"/>
      <c r="L17" s="8"/>
      <c r="M17" s="8">
        <v>1</v>
      </c>
      <c r="N17" s="8"/>
      <c r="O17" s="8"/>
      <c r="P17" s="8"/>
    </row>
    <row r="18" spans="1:16" ht="66.75" customHeight="1">
      <c r="A18" s="194" t="s">
        <v>209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140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8">
        <v>1017</v>
      </c>
      <c r="D23" s="8"/>
      <c r="E23" s="8"/>
      <c r="F23" s="8"/>
      <c r="G23" s="8"/>
      <c r="H23" s="8"/>
      <c r="I23" s="8"/>
      <c r="J23" s="8"/>
      <c r="K23" s="8">
        <v>19</v>
      </c>
      <c r="L23" s="8"/>
      <c r="M23" s="8">
        <v>8</v>
      </c>
      <c r="N23" s="8"/>
      <c r="O23" s="8">
        <v>95</v>
      </c>
      <c r="P23" s="8">
        <v>895</v>
      </c>
    </row>
    <row r="24" spans="1:16" ht="52.5" customHeight="1">
      <c r="A24" s="24" t="s">
        <v>403</v>
      </c>
      <c r="B24" s="26">
        <v>111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7" customHeight="1">
      <c r="A25" s="24" t="s">
        <v>210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8">
        <f>SUM(D29:P29)</f>
        <v>1017</v>
      </c>
      <c r="D29" s="8"/>
      <c r="E29" s="8"/>
      <c r="F29" s="8"/>
      <c r="G29" s="8"/>
      <c r="H29" s="8"/>
      <c r="I29" s="8"/>
      <c r="J29" s="8"/>
      <c r="K29" s="8">
        <v>19</v>
      </c>
      <c r="L29" s="8"/>
      <c r="M29" s="8">
        <v>8</v>
      </c>
      <c r="N29" s="8"/>
      <c r="O29" s="8">
        <v>95</v>
      </c>
      <c r="P29" s="8">
        <v>895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39" customFormat="1" ht="45" customHeight="1">
      <c r="A32" s="118" t="s">
        <v>150</v>
      </c>
      <c r="B32" s="119">
        <v>119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s="39" customFormat="1" ht="42" customHeight="1">
      <c r="A33" s="118" t="s">
        <v>405</v>
      </c>
      <c r="B33" s="119">
        <v>120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</row>
    <row r="34" spans="1:16" ht="18" customHeight="1">
      <c r="A34" s="193" t="s">
        <v>64</v>
      </c>
      <c r="B34" s="23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193" t="s">
        <v>65</v>
      </c>
      <c r="B35" s="23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224" t="s">
        <v>407</v>
      </c>
      <c r="B42" s="224"/>
      <c r="C42" s="22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5.75" customHeight="1">
      <c r="A43" s="28" t="s">
        <v>16</v>
      </c>
      <c r="B43" s="23">
        <v>201</v>
      </c>
      <c r="C43" s="8">
        <v>61</v>
      </c>
      <c r="D43" s="8"/>
      <c r="E43" s="8"/>
      <c r="F43" s="8"/>
      <c r="G43" s="8"/>
      <c r="H43" s="8"/>
      <c r="I43" s="8"/>
      <c r="J43" s="8"/>
      <c r="K43" s="8">
        <v>45</v>
      </c>
      <c r="L43" s="8"/>
      <c r="M43" s="8">
        <v>16</v>
      </c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409</v>
      </c>
      <c r="B45" s="23">
        <v>203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>
        <v>2</v>
      </c>
      <c r="D47" s="8"/>
      <c r="E47" s="8"/>
      <c r="F47" s="8"/>
      <c r="G47" s="8"/>
      <c r="H47" s="8"/>
      <c r="I47" s="8"/>
      <c r="J47" s="8"/>
      <c r="K47" s="8">
        <v>2</v>
      </c>
      <c r="L47" s="8"/>
      <c r="M47" s="8"/>
      <c r="N47" s="8"/>
      <c r="O47" s="8"/>
      <c r="P47" s="8"/>
    </row>
    <row r="48" spans="1:16" ht="32.2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61</v>
      </c>
      <c r="D50" s="8"/>
      <c r="E50" s="8"/>
      <c r="F50" s="8"/>
      <c r="G50" s="8"/>
      <c r="H50" s="8"/>
      <c r="I50" s="8"/>
      <c r="J50" s="8"/>
      <c r="K50" s="8">
        <v>45</v>
      </c>
      <c r="L50" s="8"/>
      <c r="M50" s="8">
        <v>16</v>
      </c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0" s="40" customFormat="1" ht="54" customHeight="1">
      <c r="A58" s="131" t="s">
        <v>153</v>
      </c>
      <c r="B58" s="141">
        <v>216</v>
      </c>
      <c r="C58" s="142" t="s">
        <v>358</v>
      </c>
      <c r="D58" s="133"/>
      <c r="E58" s="133"/>
      <c r="F58" s="133"/>
      <c r="G58" s="133"/>
      <c r="H58" s="131"/>
      <c r="I58" s="131"/>
      <c r="J58" s="131"/>
      <c r="K58" s="131">
        <v>19</v>
      </c>
      <c r="L58" s="131"/>
      <c r="M58" s="131">
        <v>8</v>
      </c>
      <c r="N58" s="131"/>
      <c r="O58" s="131"/>
      <c r="P58" s="131"/>
      <c r="Q58" s="131"/>
      <c r="R58" s="131"/>
      <c r="S58" s="131"/>
      <c r="T58" s="131"/>
    </row>
    <row r="59" spans="1:26" s="40" customFormat="1" ht="70.5" customHeight="1">
      <c r="A59" s="131" t="s">
        <v>413</v>
      </c>
      <c r="B59" s="141">
        <v>217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1"/>
      <c r="N59" s="131"/>
      <c r="O59" s="131"/>
      <c r="P59" s="131"/>
      <c r="Q59" s="132"/>
      <c r="R59" s="132"/>
      <c r="S59" s="132"/>
      <c r="T59" s="132"/>
      <c r="U59" s="133" t="s">
        <v>156</v>
      </c>
      <c r="V59" s="133"/>
      <c r="W59" s="133"/>
      <c r="X59" s="133"/>
      <c r="Y59" s="133"/>
      <c r="Z59" s="133"/>
    </row>
    <row r="60" spans="1:20" s="40" customFormat="1" ht="55.5" customHeight="1">
      <c r="A60" s="131" t="s">
        <v>414</v>
      </c>
      <c r="B60" s="141">
        <v>218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8"/>
      <c r="N60" s="8"/>
      <c r="O60" s="8"/>
      <c r="P60" s="8"/>
      <c r="Q60" s="132"/>
      <c r="R60" s="132"/>
      <c r="S60" s="132"/>
      <c r="T60" s="132"/>
    </row>
    <row r="61" spans="1:20" ht="34.5" customHeight="1">
      <c r="A61" s="131" t="s">
        <v>158</v>
      </c>
      <c r="B61" s="141">
        <v>219</v>
      </c>
      <c r="C61" s="132">
        <v>27</v>
      </c>
      <c r="D61" s="132"/>
      <c r="E61" s="132"/>
      <c r="F61" s="132"/>
      <c r="G61" s="132"/>
      <c r="H61" s="132"/>
      <c r="I61" s="132"/>
      <c r="J61" s="132"/>
      <c r="K61" s="132">
        <v>19</v>
      </c>
      <c r="L61" s="132"/>
      <c r="M61" s="132">
        <v>8</v>
      </c>
      <c r="N61" s="132"/>
      <c r="O61" s="8"/>
      <c r="P61" s="8"/>
      <c r="Q61" s="132"/>
      <c r="R61" s="132"/>
      <c r="S61" s="132"/>
      <c r="T61" s="132"/>
    </row>
    <row r="62" spans="1:20" ht="29.25" customHeight="1">
      <c r="A62" s="131" t="s">
        <v>263</v>
      </c>
      <c r="B62" s="141">
        <v>220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8"/>
      <c r="P62" s="8"/>
      <c r="Q62" s="131"/>
      <c r="R62" s="131"/>
      <c r="S62" s="131"/>
      <c r="T62" s="131"/>
    </row>
    <row r="63" spans="1:20" ht="27.75" customHeight="1">
      <c r="A63" s="131" t="s">
        <v>264</v>
      </c>
      <c r="B63" s="141">
        <v>221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8"/>
      <c r="P63" s="8"/>
      <c r="Q63" s="131"/>
      <c r="R63" s="131"/>
      <c r="S63" s="131"/>
      <c r="T63" s="131"/>
    </row>
    <row r="64" spans="1:16" ht="27.75" customHeight="1">
      <c r="A64" s="193" t="s">
        <v>80</v>
      </c>
      <c r="B64" s="23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28" t="s">
        <v>81</v>
      </c>
      <c r="B66" s="23">
        <v>301</v>
      </c>
      <c r="C66" s="143">
        <v>75074.79</v>
      </c>
      <c r="D66" s="143"/>
      <c r="E66" s="143"/>
      <c r="F66" s="143"/>
      <c r="G66" s="143"/>
      <c r="H66" s="143"/>
      <c r="I66" s="143"/>
      <c r="J66" s="143"/>
      <c r="K66" s="143">
        <v>45529.1</v>
      </c>
      <c r="L66" s="143"/>
      <c r="M66" s="143">
        <v>2616.99</v>
      </c>
      <c r="N66" s="8"/>
      <c r="O66" s="8">
        <v>13992.8</v>
      </c>
      <c r="P66" s="8">
        <v>12935.9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">
        <v>117.784</v>
      </c>
      <c r="D68" s="8"/>
      <c r="E68" s="8"/>
      <c r="F68" s="8"/>
      <c r="G68" s="8"/>
      <c r="H68" s="8"/>
      <c r="I68" s="8"/>
      <c r="J68" s="8"/>
      <c r="K68" s="8"/>
      <c r="L68" s="8"/>
      <c r="M68" s="8">
        <v>117.784</v>
      </c>
      <c r="N68" s="8"/>
      <c r="O68" s="8"/>
      <c r="P68" s="8"/>
    </row>
    <row r="69" spans="1:16" ht="64.5" customHeight="1">
      <c r="A69" s="24" t="s">
        <v>267</v>
      </c>
      <c r="B69" s="23">
        <v>304</v>
      </c>
      <c r="C69" s="8">
        <v>117.784</v>
      </c>
      <c r="D69" s="8"/>
      <c r="E69" s="8"/>
      <c r="F69" s="8"/>
      <c r="G69" s="8"/>
      <c r="H69" s="8"/>
      <c r="I69" s="8"/>
      <c r="J69" s="8"/>
      <c r="K69" s="8"/>
      <c r="L69" s="8"/>
      <c r="M69" s="8">
        <v>117.784</v>
      </c>
      <c r="N69" s="8"/>
      <c r="O69" s="8"/>
      <c r="P69" s="8"/>
    </row>
    <row r="70" spans="1:16" ht="50.25" customHeight="1">
      <c r="A70" s="194" t="s">
        <v>85</v>
      </c>
      <c r="B70" s="23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194" t="s">
        <v>415</v>
      </c>
      <c r="B71" s="23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194" t="s">
        <v>169</v>
      </c>
      <c r="B72" s="23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122" t="s">
        <v>416</v>
      </c>
      <c r="B73" s="23">
        <v>308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</row>
    <row r="74" spans="1:16" ht="36.75" customHeight="1">
      <c r="A74" s="193" t="s">
        <v>87</v>
      </c>
      <c r="B74" s="23">
        <v>309</v>
      </c>
      <c r="C74" s="8">
        <v>71340.32</v>
      </c>
      <c r="D74" s="8"/>
      <c r="E74" s="8"/>
      <c r="F74" s="8"/>
      <c r="G74" s="8"/>
      <c r="H74" s="8"/>
      <c r="I74" s="8"/>
      <c r="J74" s="8"/>
      <c r="K74" s="8">
        <v>42014.83</v>
      </c>
      <c r="L74" s="8"/>
      <c r="M74" s="8">
        <v>2396.79</v>
      </c>
      <c r="N74" s="8"/>
      <c r="O74" s="8">
        <v>13992.8</v>
      </c>
      <c r="P74" s="8">
        <v>12935.9</v>
      </c>
    </row>
    <row r="75" spans="1:20" ht="70.5" customHeight="1">
      <c r="A75" s="118" t="s">
        <v>417</v>
      </c>
      <c r="B75" s="23">
        <v>310</v>
      </c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8"/>
      <c r="P75" s="8"/>
      <c r="Q75" s="193"/>
      <c r="R75" s="193"/>
      <c r="S75" s="193"/>
      <c r="T75" s="193"/>
    </row>
    <row r="76" spans="1:16" ht="27" customHeight="1">
      <c r="A76" s="24" t="s">
        <v>335</v>
      </c>
      <c r="B76" s="23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24" t="s">
        <v>336</v>
      </c>
      <c r="B78" s="23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24" t="s">
        <v>419</v>
      </c>
      <c r="B79" s="23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3" t="s">
        <v>337</v>
      </c>
      <c r="B80" s="23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3" t="s">
        <v>338</v>
      </c>
      <c r="B81" s="23">
        <v>316</v>
      </c>
      <c r="C81" s="8">
        <v>71340.32</v>
      </c>
      <c r="D81" s="8"/>
      <c r="E81" s="8"/>
      <c r="F81" s="8"/>
      <c r="G81" s="8"/>
      <c r="H81" s="8"/>
      <c r="I81" s="8"/>
      <c r="J81" s="8"/>
      <c r="K81" s="8">
        <v>42014.83</v>
      </c>
      <c r="L81" s="8"/>
      <c r="M81" s="8">
        <v>2396.79</v>
      </c>
      <c r="N81" s="8"/>
      <c r="O81" s="8">
        <v>13992.8</v>
      </c>
      <c r="P81" s="8">
        <v>12935.9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0" s="39" customFormat="1" ht="45" customHeight="1">
      <c r="A84" s="118" t="s">
        <v>161</v>
      </c>
      <c r="B84" s="119">
        <v>319</v>
      </c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</row>
    <row r="85" spans="1:20" s="39" customFormat="1" ht="45" customHeight="1">
      <c r="A85" s="118" t="s">
        <v>420</v>
      </c>
      <c r="B85" s="119">
        <v>320</v>
      </c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</row>
    <row r="86" spans="1:16" ht="29.25" customHeight="1">
      <c r="A86" s="193" t="s">
        <v>93</v>
      </c>
      <c r="B86" s="23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193" t="s">
        <v>94</v>
      </c>
      <c r="B87" s="23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27" t="s">
        <v>14</v>
      </c>
      <c r="B88" s="23">
        <v>323</v>
      </c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27" t="s">
        <v>66</v>
      </c>
      <c r="B89" s="23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27" t="s">
        <v>67</v>
      </c>
      <c r="B90" s="23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193" t="s">
        <v>15</v>
      </c>
      <c r="B91" s="23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0" s="39" customFormat="1" ht="93.75" customHeight="1">
      <c r="A92" s="118" t="s">
        <v>421</v>
      </c>
      <c r="B92" s="119">
        <v>327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77.25" customHeight="1">
      <c r="A95" s="194" t="s">
        <v>424</v>
      </c>
      <c r="B95" s="23" t="s">
        <v>21</v>
      </c>
      <c r="C95" s="8">
        <v>9</v>
      </c>
      <c r="D95" s="8"/>
      <c r="E95" s="8"/>
      <c r="F95" s="8"/>
      <c r="G95" s="120"/>
      <c r="H95" s="120"/>
      <c r="I95" s="120"/>
      <c r="J95" s="120"/>
      <c r="K95" s="120">
        <v>7</v>
      </c>
      <c r="L95" s="120"/>
      <c r="M95" s="120">
        <v>2</v>
      </c>
      <c r="N95" s="120"/>
      <c r="O95" s="120"/>
      <c r="P95" s="120"/>
    </row>
    <row r="96" spans="1:28" ht="87.75" customHeight="1">
      <c r="A96" s="122" t="s">
        <v>425</v>
      </c>
      <c r="B96" s="23" t="s">
        <v>22</v>
      </c>
      <c r="C96" s="194"/>
      <c r="D96" s="194"/>
      <c r="E96" s="194"/>
      <c r="F96" s="194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</row>
    <row r="97" spans="1:28" ht="57.75" customHeight="1">
      <c r="A97" s="122" t="s">
        <v>164</v>
      </c>
      <c r="B97" s="23" t="s">
        <v>23</v>
      </c>
      <c r="C97" s="122">
        <v>9</v>
      </c>
      <c r="D97" s="122"/>
      <c r="E97" s="122"/>
      <c r="F97" s="122"/>
      <c r="G97" s="120"/>
      <c r="H97" s="120"/>
      <c r="I97" s="120"/>
      <c r="J97" s="120"/>
      <c r="K97" s="120">
        <v>7</v>
      </c>
      <c r="L97" s="120"/>
      <c r="M97" s="120">
        <v>2</v>
      </c>
      <c r="N97" s="120"/>
      <c r="O97" s="120"/>
      <c r="P97" s="120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</row>
    <row r="98" spans="1:28" ht="93" customHeight="1">
      <c r="A98" s="122" t="s">
        <v>426</v>
      </c>
      <c r="B98" s="23" t="s">
        <v>172</v>
      </c>
      <c r="C98" s="122"/>
      <c r="D98" s="122"/>
      <c r="E98" s="122"/>
      <c r="F98" s="122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</row>
    <row r="99" spans="1:16" ht="78.75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93" t="s">
        <v>428</v>
      </c>
      <c r="B100" s="23" t="s">
        <v>24</v>
      </c>
      <c r="C100" s="8">
        <v>29</v>
      </c>
      <c r="D100" s="8"/>
      <c r="E100" s="8"/>
      <c r="F100" s="8"/>
      <c r="G100" s="120"/>
      <c r="H100" s="120"/>
      <c r="I100" s="120"/>
      <c r="J100" s="120"/>
      <c r="K100" s="120">
        <v>24</v>
      </c>
      <c r="L100" s="120"/>
      <c r="M100" s="120">
        <v>5</v>
      </c>
      <c r="N100" s="120"/>
      <c r="O100" s="120"/>
      <c r="P100" s="120"/>
    </row>
    <row r="101" spans="1:16" ht="39" customHeight="1">
      <c r="A101" s="193" t="s">
        <v>110</v>
      </c>
      <c r="B101" s="23" t="s">
        <v>25</v>
      </c>
      <c r="C101" s="8"/>
      <c r="D101" s="8"/>
      <c r="E101" s="8"/>
      <c r="F101" s="8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</row>
    <row r="103" spans="1:16" ht="19.5" customHeight="1">
      <c r="A103" s="193" t="s">
        <v>104</v>
      </c>
      <c r="B103" s="23" t="s">
        <v>27</v>
      </c>
      <c r="C103" s="8"/>
      <c r="D103" s="8"/>
      <c r="E103" s="8"/>
      <c r="F103" s="8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</row>
    <row r="104" spans="1:28" ht="41.25" customHeight="1">
      <c r="A104" s="193" t="s">
        <v>270</v>
      </c>
      <c r="B104" s="23" t="s">
        <v>28</v>
      </c>
      <c r="C104" s="193">
        <v>9</v>
      </c>
      <c r="D104" s="193"/>
      <c r="E104" s="193"/>
      <c r="F104" s="193"/>
      <c r="G104" s="120"/>
      <c r="H104" s="120"/>
      <c r="I104" s="120"/>
      <c r="J104" s="120"/>
      <c r="K104" s="120">
        <v>7</v>
      </c>
      <c r="L104" s="120"/>
      <c r="M104" s="120">
        <v>2</v>
      </c>
      <c r="N104" s="120"/>
      <c r="O104" s="120"/>
      <c r="P104" s="120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</row>
    <row r="105" spans="1:16" ht="30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93" t="s">
        <v>105</v>
      </c>
      <c r="B106" s="23" t="s">
        <v>29</v>
      </c>
      <c r="C106" s="8">
        <v>44055.77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66">
      <c r="A107" s="193" t="s">
        <v>430</v>
      </c>
      <c r="B107" s="23" t="s">
        <v>30</v>
      </c>
      <c r="C107" s="8">
        <v>32191.686</v>
      </c>
      <c r="D107" s="8"/>
      <c r="E107" s="8"/>
      <c r="F107" s="8"/>
      <c r="G107" s="120"/>
      <c r="H107" s="120"/>
      <c r="I107" s="120"/>
      <c r="J107" s="120"/>
      <c r="K107" s="120">
        <v>31374.85</v>
      </c>
      <c r="L107" s="120"/>
      <c r="M107" s="120">
        <v>816.841</v>
      </c>
      <c r="N107" s="120"/>
      <c r="O107" s="120"/>
      <c r="P107" s="8"/>
    </row>
    <row r="108" spans="1:28" s="39" customFormat="1" ht="82.5" customHeight="1">
      <c r="A108" s="118" t="s">
        <v>431</v>
      </c>
      <c r="B108" s="119" t="s">
        <v>31</v>
      </c>
      <c r="C108" s="118"/>
      <c r="D108" s="118"/>
      <c r="E108" s="118"/>
      <c r="F108" s="118"/>
      <c r="G108" s="120"/>
      <c r="H108" s="120"/>
      <c r="I108" s="120"/>
      <c r="J108" s="120"/>
      <c r="K108" s="120"/>
      <c r="L108" s="120"/>
      <c r="M108" s="120"/>
      <c r="N108" s="120"/>
      <c r="O108" s="120"/>
      <c r="P108" s="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</row>
    <row r="109" spans="1:16" ht="52.5">
      <c r="A109" s="194" t="s">
        <v>106</v>
      </c>
      <c r="B109" s="21" t="s">
        <v>32</v>
      </c>
      <c r="C109" s="8">
        <v>30329.119</v>
      </c>
      <c r="D109" s="8"/>
      <c r="E109" s="8"/>
      <c r="F109" s="8"/>
      <c r="G109" s="120"/>
      <c r="H109" s="120"/>
      <c r="I109" s="120"/>
      <c r="J109" s="120"/>
      <c r="K109" s="120">
        <v>29552.924</v>
      </c>
      <c r="L109" s="120"/>
      <c r="M109" s="120">
        <v>776.195</v>
      </c>
      <c r="N109" s="120"/>
      <c r="O109" s="120"/>
      <c r="P109" s="8"/>
    </row>
    <row r="110" spans="1:28" ht="94.5" customHeight="1">
      <c r="A110" s="139" t="s">
        <v>432</v>
      </c>
      <c r="B110" s="21" t="s">
        <v>112</v>
      </c>
      <c r="C110" s="34"/>
      <c r="D110" s="34"/>
      <c r="E110" s="34"/>
      <c r="F110" s="34"/>
      <c r="G110" s="120"/>
      <c r="H110" s="120"/>
      <c r="I110" s="120"/>
      <c r="J110" s="120"/>
      <c r="K110" s="120"/>
      <c r="L110" s="120"/>
      <c r="M110" s="120"/>
      <c r="N110" s="120"/>
      <c r="O110" s="120"/>
      <c r="P110" s="8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9" ht="94.5" customHeight="1">
      <c r="A111" s="60" t="s">
        <v>178</v>
      </c>
      <c r="B111" s="68" t="s">
        <v>179</v>
      </c>
      <c r="C111" s="34">
        <v>4655.54</v>
      </c>
      <c r="D111" s="34"/>
      <c r="E111" s="34"/>
      <c r="F111" s="34"/>
      <c r="G111" s="120"/>
      <c r="H111" s="120"/>
      <c r="I111" s="120"/>
      <c r="J111" s="120"/>
      <c r="K111" s="120">
        <v>4655.54</v>
      </c>
      <c r="L111" s="120"/>
      <c r="M111" s="120"/>
      <c r="N111" s="120"/>
      <c r="O111" s="120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17"/>
    </row>
    <row r="112" spans="1:16" ht="29.25" customHeight="1">
      <c r="A112" s="215" t="s">
        <v>433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7"/>
    </row>
    <row r="113" spans="1:16" ht="18" customHeight="1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0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20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20"/>
      <c r="N118" s="8"/>
      <c r="O118" s="8"/>
      <c r="P118" s="8"/>
    </row>
    <row r="119" spans="1:16" ht="39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20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20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20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20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20"/>
      <c r="N124" s="8"/>
      <c r="O124" s="8"/>
      <c r="P124" s="8"/>
    </row>
    <row r="125" spans="1:16" ht="52.5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20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20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20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20"/>
      <c r="N129" s="8"/>
      <c r="O129" s="8"/>
      <c r="P129" s="8"/>
    </row>
    <row r="130" spans="1:16" ht="26.25">
      <c r="A130" s="34" t="s">
        <v>441</v>
      </c>
      <c r="B130" s="20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20"/>
      <c r="N130" s="15"/>
      <c r="O130" s="8"/>
      <c r="P130" s="8"/>
    </row>
    <row r="131" spans="1:2" s="16" customFormat="1" ht="12.75">
      <c r="A131" s="35"/>
      <c r="B131" s="35"/>
    </row>
    <row r="132" spans="1:2" s="17" customFormat="1" ht="12.75">
      <c r="A132" s="36" t="s">
        <v>37</v>
      </c>
      <c r="B132" s="37"/>
    </row>
    <row r="133" spans="1:2" s="17" customFormat="1" ht="12.75">
      <c r="A133" s="37"/>
      <c r="B133" s="37"/>
    </row>
    <row r="134" spans="1:11" ht="80.25" customHeight="1">
      <c r="A134" s="83" t="s">
        <v>141</v>
      </c>
      <c r="B134" s="84"/>
      <c r="C134" s="85"/>
      <c r="D134" s="239" t="s">
        <v>359</v>
      </c>
      <c r="E134" s="239"/>
      <c r="F134" s="239"/>
      <c r="G134" s="286" t="s">
        <v>238</v>
      </c>
      <c r="H134" s="240"/>
      <c r="I134" s="240"/>
      <c r="J134" s="240"/>
      <c r="K134" s="238"/>
    </row>
    <row r="135" spans="1:9" ht="15">
      <c r="A135" s="84"/>
      <c r="B135" s="84"/>
      <c r="C135" s="85"/>
      <c r="D135" s="85"/>
      <c r="E135" s="85"/>
      <c r="F135" s="85"/>
      <c r="G135" s="85"/>
      <c r="H135" s="85"/>
      <c r="I135" s="85"/>
    </row>
    <row r="136" spans="1:10" ht="15">
      <c r="A136" s="84"/>
      <c r="B136" s="84"/>
      <c r="C136" s="85"/>
      <c r="D136" s="144" t="s">
        <v>239</v>
      </c>
      <c r="E136" s="144"/>
      <c r="F136" s="144"/>
      <c r="G136" s="94" t="s">
        <v>240</v>
      </c>
      <c r="H136" s="238"/>
      <c r="I136" s="238"/>
      <c r="J136" s="238"/>
    </row>
    <row r="137" spans="1:9" ht="15">
      <c r="A137" s="84"/>
      <c r="B137" s="84"/>
      <c r="C137" s="85"/>
      <c r="D137" s="231" t="s">
        <v>148</v>
      </c>
      <c r="E137" s="231"/>
      <c r="F137" s="231"/>
      <c r="G137" s="85" t="s">
        <v>144</v>
      </c>
      <c r="H137" s="85"/>
      <c r="I137" s="85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="90" zoomScaleNormal="90" zoomScalePageLayoutView="0" workbookViewId="0" topLeftCell="A72">
      <selection activeCell="J110" sqref="J110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10.37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555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360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361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556</v>
      </c>
      <c r="G11" s="5" t="s">
        <v>43</v>
      </c>
      <c r="H11" s="5" t="s">
        <v>9</v>
      </c>
      <c r="I11" s="5" t="s">
        <v>44</v>
      </c>
      <c r="J11" s="5" t="s">
        <v>557</v>
      </c>
      <c r="K11" s="5" t="s">
        <v>46</v>
      </c>
      <c r="L11" s="5" t="s">
        <v>9</v>
      </c>
      <c r="M11" s="518"/>
      <c r="N11" s="520"/>
      <c r="O11" s="7" t="s">
        <v>558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559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v>1767</v>
      </c>
      <c r="D14" s="8"/>
      <c r="E14" s="8">
        <v>1</v>
      </c>
      <c r="F14" s="8"/>
      <c r="G14" s="8"/>
      <c r="H14" s="8"/>
      <c r="I14" s="8"/>
      <c r="J14" s="8"/>
      <c r="K14" s="8">
        <v>40</v>
      </c>
      <c r="L14" s="8"/>
      <c r="M14" s="8">
        <v>68</v>
      </c>
      <c r="N14" s="8"/>
      <c r="O14" s="8">
        <v>174</v>
      </c>
      <c r="P14" s="8">
        <v>1484</v>
      </c>
    </row>
    <row r="15" spans="1:16" ht="51.75" customHeight="1">
      <c r="A15" s="301" t="s">
        <v>560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561</v>
      </c>
      <c r="B16" s="300">
        <v>103</v>
      </c>
      <c r="C16" s="8">
        <v>71</v>
      </c>
      <c r="D16" s="8"/>
      <c r="E16" s="8">
        <v>1</v>
      </c>
      <c r="F16" s="8"/>
      <c r="G16" s="8"/>
      <c r="H16" s="8"/>
      <c r="I16" s="8"/>
      <c r="J16" s="8"/>
      <c r="K16" s="8">
        <v>25</v>
      </c>
      <c r="L16" s="8"/>
      <c r="M16" s="8">
        <v>45</v>
      </c>
      <c r="N16" s="8"/>
      <c r="O16" s="8"/>
      <c r="P16" s="8"/>
    </row>
    <row r="17" spans="1:16" ht="53.25" customHeight="1">
      <c r="A17" s="301" t="s">
        <v>649</v>
      </c>
      <c r="B17" s="300">
        <v>104</v>
      </c>
      <c r="C17" s="8">
        <v>31</v>
      </c>
      <c r="D17" s="8"/>
      <c r="E17" s="8"/>
      <c r="F17" s="8"/>
      <c r="G17" s="8"/>
      <c r="H17" s="8"/>
      <c r="I17" s="8"/>
      <c r="J17" s="8"/>
      <c r="K17" s="8">
        <v>6</v>
      </c>
      <c r="L17" s="8"/>
      <c r="M17" s="8">
        <v>25</v>
      </c>
      <c r="N17" s="8"/>
      <c r="O17" s="8"/>
      <c r="P17" s="8"/>
    </row>
    <row r="18" spans="1:16" ht="53.2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563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564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565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566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567</v>
      </c>
      <c r="B23" s="300">
        <v>110</v>
      </c>
      <c r="C23" s="8">
        <v>1736</v>
      </c>
      <c r="D23" s="8"/>
      <c r="E23" s="8">
        <v>1</v>
      </c>
      <c r="F23" s="8"/>
      <c r="G23" s="8"/>
      <c r="H23" s="8"/>
      <c r="I23" s="8"/>
      <c r="J23" s="8"/>
      <c r="K23" s="8">
        <v>34</v>
      </c>
      <c r="L23" s="8"/>
      <c r="M23" s="8">
        <v>43</v>
      </c>
      <c r="N23" s="8"/>
      <c r="O23" s="8">
        <v>174</v>
      </c>
      <c r="P23" s="8">
        <v>1484</v>
      </c>
    </row>
    <row r="24" spans="1:16" ht="52.5" customHeight="1">
      <c r="A24" s="301" t="s">
        <v>568</v>
      </c>
      <c r="B24" s="303">
        <v>111</v>
      </c>
      <c r="C24" s="8">
        <v>40</v>
      </c>
      <c r="D24" s="8"/>
      <c r="E24" s="8">
        <v>1</v>
      </c>
      <c r="F24" s="8"/>
      <c r="G24" s="8"/>
      <c r="H24" s="8"/>
      <c r="I24" s="8"/>
      <c r="J24" s="8"/>
      <c r="K24" s="8">
        <v>19</v>
      </c>
      <c r="L24" s="8"/>
      <c r="M24" s="8">
        <v>20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569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570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571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572</v>
      </c>
      <c r="B29" s="303">
        <v>116</v>
      </c>
      <c r="C29" s="8">
        <v>1736</v>
      </c>
      <c r="D29" s="8"/>
      <c r="E29" s="8">
        <v>1</v>
      </c>
      <c r="F29" s="8"/>
      <c r="G29" s="8"/>
      <c r="H29" s="8"/>
      <c r="I29" s="8"/>
      <c r="J29" s="8"/>
      <c r="K29" s="8">
        <v>34</v>
      </c>
      <c r="L29" s="8"/>
      <c r="M29" s="8">
        <v>43</v>
      </c>
      <c r="N29" s="8"/>
      <c r="O29" s="8">
        <v>174</v>
      </c>
      <c r="P29" s="8">
        <v>1484</v>
      </c>
    </row>
    <row r="30" spans="1:16" ht="26.25" customHeight="1">
      <c r="A30" s="304" t="s">
        <v>573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574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575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299" t="s">
        <v>65</v>
      </c>
      <c r="B35" s="300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304" t="s">
        <v>14</v>
      </c>
      <c r="B36" s="300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576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577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578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579</v>
      </c>
      <c r="B43" s="300">
        <v>201</v>
      </c>
      <c r="C43" s="8">
        <v>169</v>
      </c>
      <c r="D43" s="8"/>
      <c r="E43" s="8">
        <v>1</v>
      </c>
      <c r="F43" s="8"/>
      <c r="G43" s="8"/>
      <c r="H43" s="8"/>
      <c r="I43" s="8"/>
      <c r="J43" s="8"/>
      <c r="K43" s="8">
        <v>89</v>
      </c>
      <c r="L43" s="8"/>
      <c r="M43" s="8">
        <v>79</v>
      </c>
      <c r="N43" s="8"/>
      <c r="O43" s="8"/>
      <c r="P43" s="8"/>
    </row>
    <row r="44" spans="1:16" ht="52.5" customHeight="1">
      <c r="A44" s="306" t="s">
        <v>580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581</v>
      </c>
      <c r="B45" s="300">
        <v>203</v>
      </c>
      <c r="C45" s="8">
        <v>43</v>
      </c>
      <c r="D45" s="8"/>
      <c r="E45" s="8">
        <v>1</v>
      </c>
      <c r="F45" s="8"/>
      <c r="G45" s="8"/>
      <c r="H45" s="8"/>
      <c r="I45" s="8"/>
      <c r="J45" s="8"/>
      <c r="K45" s="8">
        <v>20</v>
      </c>
      <c r="L45" s="8"/>
      <c r="M45" s="8">
        <v>22</v>
      </c>
      <c r="N45" s="8"/>
      <c r="O45" s="8"/>
      <c r="P45" s="8"/>
    </row>
    <row r="46" spans="1:16" ht="41.25" customHeight="1">
      <c r="A46" s="306" t="s">
        <v>582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583</v>
      </c>
      <c r="B47" s="300">
        <v>205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2.25" customHeight="1">
      <c r="A48" s="306" t="s">
        <v>584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585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586</v>
      </c>
      <c r="B50" s="300">
        <v>208</v>
      </c>
      <c r="C50" s="8">
        <v>169</v>
      </c>
      <c r="D50" s="8"/>
      <c r="E50" s="8">
        <v>1</v>
      </c>
      <c r="F50" s="8"/>
      <c r="G50" s="8"/>
      <c r="H50" s="8"/>
      <c r="I50" s="8"/>
      <c r="J50" s="8"/>
      <c r="K50" s="8">
        <v>89</v>
      </c>
      <c r="L50" s="8"/>
      <c r="M50" s="8">
        <v>79</v>
      </c>
      <c r="N50" s="8"/>
      <c r="O50" s="8"/>
      <c r="P50" s="8"/>
    </row>
    <row r="51" spans="1:16" ht="27.75" customHeight="1">
      <c r="A51" s="304" t="s">
        <v>587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6</v>
      </c>
      <c r="D53" s="8"/>
      <c r="E53" s="8"/>
      <c r="F53" s="8"/>
      <c r="G53" s="8"/>
      <c r="H53" s="8"/>
      <c r="I53" s="8"/>
      <c r="J53" s="8"/>
      <c r="K53" s="8">
        <v>3</v>
      </c>
      <c r="L53" s="8"/>
      <c r="M53" s="8">
        <v>3</v>
      </c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>
        <v>3</v>
      </c>
      <c r="D54" s="8"/>
      <c r="E54" s="8"/>
      <c r="F54" s="8"/>
      <c r="G54" s="8"/>
      <c r="H54" s="8"/>
      <c r="I54" s="8"/>
      <c r="J54" s="8"/>
      <c r="K54" s="8"/>
      <c r="L54" s="8"/>
      <c r="M54" s="8">
        <v>3</v>
      </c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v>3</v>
      </c>
      <c r="D56" s="8"/>
      <c r="E56" s="8"/>
      <c r="F56" s="8"/>
      <c r="G56" s="8"/>
      <c r="H56" s="8"/>
      <c r="I56" s="8"/>
      <c r="J56" s="8"/>
      <c r="K56" s="8">
        <v>3</v>
      </c>
      <c r="L56" s="8"/>
      <c r="M56" s="8"/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9" s="317" customFormat="1" ht="54" customHeight="1">
      <c r="A58" s="65" t="s">
        <v>588</v>
      </c>
      <c r="B58" s="61" t="s">
        <v>154</v>
      </c>
      <c r="C58" s="75" t="s">
        <v>362</v>
      </c>
      <c r="D58" s="75"/>
      <c r="E58" s="75" t="s">
        <v>203</v>
      </c>
      <c r="F58" s="75"/>
      <c r="G58" s="75"/>
      <c r="H58" s="115"/>
      <c r="I58" s="115"/>
      <c r="J58" s="115"/>
      <c r="K58" s="115">
        <v>34</v>
      </c>
      <c r="L58" s="115"/>
      <c r="M58" s="115">
        <v>43</v>
      </c>
      <c r="N58" s="115"/>
      <c r="O58" s="65"/>
      <c r="P58" s="6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589</v>
      </c>
      <c r="B59" s="61">
        <v>217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5"/>
      <c r="N59" s="65"/>
      <c r="O59" s="65"/>
      <c r="P59" s="65"/>
      <c r="Q59" s="323"/>
      <c r="R59" s="323"/>
      <c r="S59" s="323"/>
      <c r="T59" s="323"/>
      <c r="U59" s="324"/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590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591</v>
      </c>
      <c r="B61" s="61">
        <v>219</v>
      </c>
      <c r="C61" s="115">
        <v>78</v>
      </c>
      <c r="D61" s="115"/>
      <c r="E61" s="115">
        <v>1</v>
      </c>
      <c r="F61" s="115"/>
      <c r="G61" s="115"/>
      <c r="H61" s="115"/>
      <c r="I61" s="115"/>
      <c r="J61" s="115"/>
      <c r="K61" s="115">
        <v>34</v>
      </c>
      <c r="L61" s="115"/>
      <c r="M61" s="115">
        <v>43</v>
      </c>
      <c r="N61" s="115"/>
      <c r="O61" s="8"/>
      <c r="P61" s="8"/>
      <c r="Q61" s="323"/>
      <c r="R61" s="323"/>
      <c r="S61" s="323"/>
      <c r="T61" s="323"/>
    </row>
    <row r="62" spans="1:20" ht="29.25" customHeight="1">
      <c r="A62" s="65" t="s">
        <v>592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  <c r="T62" s="322"/>
    </row>
    <row r="63" spans="1:20" ht="27.75" customHeight="1">
      <c r="A63" s="65" t="s">
        <v>593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497" t="s">
        <v>594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">
        <v>175513.7</v>
      </c>
      <c r="D66" s="8"/>
      <c r="E66" s="8">
        <v>1518</v>
      </c>
      <c r="F66" s="8"/>
      <c r="G66" s="8"/>
      <c r="H66" s="8"/>
      <c r="I66" s="8"/>
      <c r="J66" s="8"/>
      <c r="K66" s="8">
        <v>96585.9</v>
      </c>
      <c r="L66" s="8"/>
      <c r="M66" s="8">
        <v>8536</v>
      </c>
      <c r="N66" s="8"/>
      <c r="O66" s="8">
        <v>31141.8</v>
      </c>
      <c r="P66" s="8">
        <v>37732</v>
      </c>
      <c r="Q66" s="17">
        <v>97125.934</v>
      </c>
      <c r="R66" s="17">
        <v>91279.295</v>
      </c>
    </row>
    <row r="67" spans="1:16" ht="52.5" customHeight="1">
      <c r="A67" s="301" t="s">
        <v>595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51" customHeight="1">
      <c r="A68" s="301" t="s">
        <v>596</v>
      </c>
      <c r="B68" s="300">
        <v>303</v>
      </c>
      <c r="C68" s="8">
        <v>58014.1</v>
      </c>
      <c r="D68" s="8"/>
      <c r="E68" s="8">
        <v>1518</v>
      </c>
      <c r="F68" s="8"/>
      <c r="G68" s="8"/>
      <c r="H68" s="8"/>
      <c r="I68" s="8"/>
      <c r="J68" s="8"/>
      <c r="K68" s="8">
        <v>51299</v>
      </c>
      <c r="L68" s="8"/>
      <c r="M68" s="8">
        <v>5197.1</v>
      </c>
      <c r="N68" s="8"/>
      <c r="O68" s="8"/>
      <c r="P68" s="8"/>
    </row>
    <row r="69" spans="1:16" ht="64.5" customHeight="1">
      <c r="A69" s="301" t="s">
        <v>597</v>
      </c>
      <c r="B69" s="300">
        <v>304</v>
      </c>
      <c r="C69" s="8">
        <v>9513.9</v>
      </c>
      <c r="D69" s="8"/>
      <c r="E69" s="8"/>
      <c r="F69" s="8"/>
      <c r="G69" s="8"/>
      <c r="H69" s="8"/>
      <c r="I69" s="8"/>
      <c r="J69" s="8"/>
      <c r="K69" s="8">
        <v>6176.3</v>
      </c>
      <c r="L69" s="8"/>
      <c r="M69" s="8">
        <v>3337.6</v>
      </c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>
        <v>0</v>
      </c>
      <c r="L70" s="8"/>
      <c r="M70" s="8"/>
      <c r="N70" s="8"/>
      <c r="O70" s="8"/>
      <c r="P70" s="8"/>
    </row>
    <row r="71" spans="1:16" ht="51" customHeight="1">
      <c r="A71" s="302" t="s">
        <v>598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599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600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16" ht="36.75" customHeight="1">
      <c r="A74" s="58" t="s">
        <v>601</v>
      </c>
      <c r="B74" s="300">
        <v>309</v>
      </c>
      <c r="C74" s="8">
        <f>SUM(E74:P74)</f>
        <v>160153.09999999998</v>
      </c>
      <c r="D74" s="8"/>
      <c r="E74" s="8">
        <v>1518</v>
      </c>
      <c r="F74" s="8"/>
      <c r="G74" s="8"/>
      <c r="H74" s="8"/>
      <c r="I74" s="8"/>
      <c r="J74" s="8"/>
      <c r="K74" s="8">
        <v>84828.9</v>
      </c>
      <c r="L74" s="8"/>
      <c r="M74" s="8">
        <v>4932.4</v>
      </c>
      <c r="N74" s="8"/>
      <c r="O74" s="8">
        <v>31141.8</v>
      </c>
      <c r="P74" s="8">
        <v>37732</v>
      </c>
    </row>
    <row r="75" spans="1:20" ht="70.5" customHeight="1">
      <c r="A75" s="58" t="s">
        <v>602</v>
      </c>
      <c r="B75" s="300">
        <v>310</v>
      </c>
      <c r="C75" s="331">
        <v>48584.4</v>
      </c>
      <c r="D75" s="331"/>
      <c r="E75" s="331">
        <v>1518</v>
      </c>
      <c r="F75" s="331"/>
      <c r="G75" s="331"/>
      <c r="H75" s="331"/>
      <c r="I75" s="331"/>
      <c r="J75" s="331"/>
      <c r="K75" s="331">
        <v>45095</v>
      </c>
      <c r="L75" s="331"/>
      <c r="M75" s="331">
        <v>1971.4</v>
      </c>
      <c r="N75" s="331"/>
      <c r="O75" s="8"/>
      <c r="P75" s="8"/>
      <c r="Q75" s="326"/>
      <c r="R75" s="326"/>
      <c r="S75" s="326"/>
      <c r="T75" s="326"/>
    </row>
    <row r="76" spans="1:16" ht="27" customHeight="1">
      <c r="A76" s="64" t="s">
        <v>603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604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605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606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607</v>
      </c>
      <c r="B81" s="300">
        <v>316</v>
      </c>
      <c r="C81" s="8">
        <v>160155.5</v>
      </c>
      <c r="D81" s="8"/>
      <c r="E81" s="8">
        <v>1518</v>
      </c>
      <c r="F81" s="8"/>
      <c r="G81" s="8"/>
      <c r="H81" s="8"/>
      <c r="I81" s="8"/>
      <c r="J81" s="8"/>
      <c r="K81" s="8">
        <v>84828.9</v>
      </c>
      <c r="L81" s="8"/>
      <c r="M81" s="8">
        <v>4932.4</v>
      </c>
      <c r="N81" s="8"/>
      <c r="O81" s="8">
        <v>31141.8</v>
      </c>
      <c r="P81" s="8">
        <v>37732</v>
      </c>
    </row>
    <row r="82" spans="1:16" ht="25.5" customHeight="1">
      <c r="A82" s="304" t="s">
        <v>608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16" customFormat="1" ht="45" customHeight="1">
      <c r="A84" s="58" t="s">
        <v>609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610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6" ht="29.25" customHeight="1">
      <c r="A86" s="58" t="s">
        <v>611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58" t="s">
        <v>612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16" customFormat="1" ht="93.75" customHeight="1">
      <c r="A92" s="58" t="s">
        <v>613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6" ht="14.25" customHeight="1">
      <c r="A93" s="497" t="s">
        <v>614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615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616</v>
      </c>
      <c r="B95" s="59" t="s">
        <v>21</v>
      </c>
      <c r="C95" s="8">
        <v>97</v>
      </c>
      <c r="D95" s="8"/>
      <c r="E95" s="8">
        <v>1</v>
      </c>
      <c r="F95" s="8"/>
      <c r="G95" s="8"/>
      <c r="H95" s="8"/>
      <c r="I95" s="8"/>
      <c r="J95" s="8"/>
      <c r="K95" s="8">
        <v>31</v>
      </c>
      <c r="L95" s="8"/>
      <c r="M95" s="8">
        <v>65</v>
      </c>
      <c r="N95" s="8"/>
      <c r="O95" s="8"/>
      <c r="P95" s="8"/>
    </row>
    <row r="96" spans="1:28" ht="87.75" customHeight="1">
      <c r="A96" s="60" t="s">
        <v>617</v>
      </c>
      <c r="B96" s="59" t="s">
        <v>22</v>
      </c>
      <c r="C96" s="79">
        <v>60</v>
      </c>
      <c r="D96" s="79"/>
      <c r="E96" s="79">
        <v>1</v>
      </c>
      <c r="F96" s="60"/>
      <c r="G96" s="8"/>
      <c r="H96" s="8"/>
      <c r="I96" s="8"/>
      <c r="J96" s="8"/>
      <c r="K96" s="8">
        <v>14</v>
      </c>
      <c r="L96" s="8"/>
      <c r="M96" s="8">
        <v>45</v>
      </c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</row>
    <row r="97" spans="1:28" ht="57.75" customHeight="1">
      <c r="A97" s="60" t="s">
        <v>618</v>
      </c>
      <c r="B97" s="59" t="s">
        <v>23</v>
      </c>
      <c r="C97" s="79">
        <v>67</v>
      </c>
      <c r="D97" s="79"/>
      <c r="E97" s="79">
        <v>1</v>
      </c>
      <c r="F97" s="60"/>
      <c r="G97" s="8"/>
      <c r="H97" s="8"/>
      <c r="I97" s="8"/>
      <c r="J97" s="8"/>
      <c r="K97" s="8">
        <v>26</v>
      </c>
      <c r="L97" s="8"/>
      <c r="M97" s="8">
        <v>40</v>
      </c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28" ht="93" customHeight="1">
      <c r="A98" s="60" t="s">
        <v>619</v>
      </c>
      <c r="B98" s="59" t="s">
        <v>172</v>
      </c>
      <c r="C98" s="79">
        <v>30</v>
      </c>
      <c r="D98" s="79"/>
      <c r="E98" s="79">
        <v>1</v>
      </c>
      <c r="F98" s="60"/>
      <c r="G98" s="8"/>
      <c r="H98" s="8"/>
      <c r="I98" s="8"/>
      <c r="J98" s="8"/>
      <c r="K98" s="8">
        <v>10</v>
      </c>
      <c r="L98" s="8"/>
      <c r="M98" s="8">
        <v>19</v>
      </c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</row>
    <row r="99" spans="1:16" ht="12.75">
      <c r="A99" s="497" t="s">
        <v>620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621</v>
      </c>
      <c r="B100" s="300" t="s">
        <v>24</v>
      </c>
      <c r="C100" s="8">
        <v>150</v>
      </c>
      <c r="D100" s="8"/>
      <c r="E100" s="8">
        <v>1</v>
      </c>
      <c r="F100" s="8"/>
      <c r="G100" s="8"/>
      <c r="H100" s="8"/>
      <c r="I100" s="8"/>
      <c r="J100" s="8"/>
      <c r="K100" s="8">
        <v>77</v>
      </c>
      <c r="L100" s="8"/>
      <c r="M100" s="8">
        <v>72</v>
      </c>
      <c r="N100" s="8"/>
      <c r="O100" s="8"/>
      <c r="P100" s="8"/>
    </row>
    <row r="101" spans="1:16" ht="39" customHeight="1">
      <c r="A101" s="299" t="s">
        <v>110</v>
      </c>
      <c r="B101" s="300" t="s">
        <v>25</v>
      </c>
      <c r="C101" s="8">
        <v>6</v>
      </c>
      <c r="D101" s="8"/>
      <c r="E101" s="8"/>
      <c r="F101" s="8"/>
      <c r="G101" s="8"/>
      <c r="H101" s="8"/>
      <c r="I101" s="8"/>
      <c r="J101" s="8"/>
      <c r="K101" s="8">
        <v>3</v>
      </c>
      <c r="L101" s="8"/>
      <c r="M101" s="8">
        <v>3</v>
      </c>
      <c r="N101" s="8"/>
      <c r="O101" s="8"/>
      <c r="P101" s="8"/>
    </row>
    <row r="102" spans="1:16" ht="51" customHeight="1">
      <c r="A102" s="299" t="s">
        <v>622</v>
      </c>
      <c r="B102" s="300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8"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28" ht="51" customHeight="1">
      <c r="A104" s="299" t="s">
        <v>623</v>
      </c>
      <c r="B104" s="300" t="s">
        <v>28</v>
      </c>
      <c r="C104" s="331">
        <v>67</v>
      </c>
      <c r="D104" s="331"/>
      <c r="E104" s="331">
        <v>1</v>
      </c>
      <c r="F104" s="299"/>
      <c r="G104" s="8"/>
      <c r="H104" s="8"/>
      <c r="I104" s="8"/>
      <c r="J104" s="8"/>
      <c r="K104" s="8">
        <v>26</v>
      </c>
      <c r="L104" s="8"/>
      <c r="M104" s="8">
        <v>40</v>
      </c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</row>
    <row r="105" spans="1:16" ht="30" customHeight="1">
      <c r="A105" s="503" t="s">
        <v>624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5.75" customHeight="1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625</v>
      </c>
      <c r="B107" s="59" t="s">
        <v>30</v>
      </c>
      <c r="C107" s="8">
        <v>65831.9</v>
      </c>
      <c r="D107" s="8"/>
      <c r="E107" s="8">
        <v>1518</v>
      </c>
      <c r="F107" s="8"/>
      <c r="G107" s="8"/>
      <c r="H107" s="8"/>
      <c r="I107" s="8"/>
      <c r="J107" s="8"/>
      <c r="K107" s="8">
        <v>56167</v>
      </c>
      <c r="L107" s="8"/>
      <c r="M107" s="8">
        <v>8146.9</v>
      </c>
      <c r="N107" s="8"/>
      <c r="O107" s="8"/>
      <c r="P107" s="8"/>
    </row>
    <row r="108" spans="1:29" s="316" customFormat="1" ht="82.5" customHeight="1">
      <c r="A108" s="58" t="s">
        <v>626</v>
      </c>
      <c r="B108" s="59" t="s">
        <v>31</v>
      </c>
      <c r="C108" s="79">
        <v>27167.5</v>
      </c>
      <c r="D108" s="79"/>
      <c r="E108" s="79">
        <v>1518</v>
      </c>
      <c r="F108" s="58"/>
      <c r="G108" s="8"/>
      <c r="H108" s="8"/>
      <c r="I108" s="8"/>
      <c r="J108" s="8"/>
      <c r="K108" s="8">
        <v>20452.4</v>
      </c>
      <c r="L108" s="8"/>
      <c r="M108" s="8">
        <v>5197.1</v>
      </c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16" ht="52.5">
      <c r="A109" s="60" t="s">
        <v>627</v>
      </c>
      <c r="B109" s="61" t="s">
        <v>32</v>
      </c>
      <c r="C109" s="8">
        <f>SUM(D109:P109)</f>
        <v>33138.6</v>
      </c>
      <c r="D109" s="8"/>
      <c r="E109" s="8"/>
      <c r="F109" s="8"/>
      <c r="G109" s="8"/>
      <c r="H109" s="8"/>
      <c r="I109" s="8"/>
      <c r="J109" s="8"/>
      <c r="K109" s="8">
        <v>30374.7</v>
      </c>
      <c r="L109" s="8"/>
      <c r="M109" s="8">
        <v>2763.9</v>
      </c>
      <c r="N109" s="8"/>
      <c r="O109" s="8"/>
      <c r="P109" s="8"/>
    </row>
    <row r="110" spans="1:28" ht="94.5" customHeight="1">
      <c r="A110" s="62" t="s">
        <v>628</v>
      </c>
      <c r="B110" s="68" t="s">
        <v>112</v>
      </c>
      <c r="C110" s="8">
        <f>SUM(D110:P110)</f>
        <v>18828.600000000002</v>
      </c>
      <c r="D110" s="81"/>
      <c r="E110" s="81">
        <v>1518</v>
      </c>
      <c r="F110" s="62"/>
      <c r="G110" s="15"/>
      <c r="H110" s="15"/>
      <c r="I110" s="15"/>
      <c r="J110" s="15"/>
      <c r="K110" s="15">
        <v>15460.2</v>
      </c>
      <c r="L110" s="15"/>
      <c r="M110" s="15">
        <v>1850.4</v>
      </c>
      <c r="N110" s="15"/>
      <c r="O110" s="15"/>
      <c r="P110" s="1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28" ht="94.5" customHeight="1">
      <c r="A111" s="60" t="s">
        <v>629</v>
      </c>
      <c r="B111" s="68" t="s">
        <v>179</v>
      </c>
      <c r="C111" s="60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</row>
    <row r="112" spans="1:16" ht="29.25" customHeight="1">
      <c r="A112" s="488" t="s">
        <v>630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631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302" t="s">
        <v>632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633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634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635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636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637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302" t="s">
        <v>638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639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640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641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642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643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644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645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646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647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11" t="s">
        <v>648</v>
      </c>
      <c r="B130" s="454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30" customHeight="1">
      <c r="A134" s="329" t="s">
        <v>141</v>
      </c>
      <c r="B134" s="330"/>
      <c r="C134" s="18"/>
      <c r="D134" s="18" t="s">
        <v>142</v>
      </c>
      <c r="E134" s="18" t="s">
        <v>363</v>
      </c>
      <c r="F134" s="18"/>
      <c r="G134" s="18" t="s">
        <v>143</v>
      </c>
      <c r="H134" s="18" t="s">
        <v>241</v>
      </c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330"/>
      <c r="B136" s="330"/>
      <c r="C136" s="18"/>
      <c r="D136" s="18" t="s">
        <v>142</v>
      </c>
      <c r="E136" s="18">
        <v>21802</v>
      </c>
      <c r="F136" s="18"/>
      <c r="G136" s="18" t="s">
        <v>143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K1:P1"/>
    <mergeCell ref="A2:P2"/>
    <mergeCell ref="A3:P3"/>
    <mergeCell ref="A4:P4"/>
    <mergeCell ref="A5:P5"/>
    <mergeCell ref="A6:P6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A13:P13"/>
    <mergeCell ref="A42:P42"/>
    <mergeCell ref="A65:P65"/>
    <mergeCell ref="A93:P93"/>
    <mergeCell ref="A94:P94"/>
    <mergeCell ref="A99:P99"/>
    <mergeCell ref="A105:P105"/>
    <mergeCell ref="A112:P112"/>
    <mergeCell ref="A113:P113"/>
    <mergeCell ref="A119:P119"/>
    <mergeCell ref="A125:P125"/>
    <mergeCell ref="D137:F137"/>
  </mergeCells>
  <hyperlinks>
    <hyperlink ref="A32" location="Par297" display="Par297"/>
  </hyperlinks>
  <printOptions/>
  <pageMargins left="0.7086614173228347" right="0.7086614173228347" top="0.35433070866141736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38"/>
  <sheetViews>
    <sheetView zoomScalePageLayoutView="0" workbookViewId="0" topLeftCell="A107">
      <selection activeCell="M126" activeCellId="7" sqref="G100:J104 L100:P104 C106:P106 G107:J110 L107:P110 M114:P118 M120:P124 M126:P131"/>
    </sheetView>
  </sheetViews>
  <sheetFormatPr defaultColWidth="9.125" defaultRowHeight="12.75"/>
  <cols>
    <col min="1" max="1" width="41.375" style="2" customWidth="1"/>
    <col min="2" max="2" width="7.50390625" style="2" customWidth="1"/>
    <col min="3" max="3" width="13.50390625" style="2" customWidth="1"/>
    <col min="4" max="6" width="9.125" style="2" customWidth="1"/>
    <col min="7" max="9" width="8.875" style="2" customWidth="1"/>
    <col min="10" max="10" width="8.625" style="2" customWidth="1"/>
    <col min="11" max="11" width="12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11.50390625" style="2" customWidth="1"/>
    <col min="17" max="16384" width="9.125" style="2" customWidth="1"/>
  </cols>
  <sheetData>
    <row r="1" spans="1:1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71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2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2"/>
    </row>
    <row r="4" spans="1:17" ht="16.5">
      <c r="A4" s="510" t="s">
        <v>364</v>
      </c>
      <c r="B4" s="510"/>
      <c r="C4" s="51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71"/>
    </row>
    <row r="6" spans="1:17" ht="16.5">
      <c r="A6" s="70" t="s">
        <v>348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6" ht="12" customHeight="1">
      <c r="A7" s="86"/>
      <c r="B7" s="1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202" t="s">
        <v>1</v>
      </c>
      <c r="B8" s="10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4"/>
      <c r="B9" s="5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12.75" customHeight="1">
      <c r="A10" s="4"/>
      <c r="B10" s="5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108.75" customHeight="1" hidden="1">
      <c r="A11" s="4"/>
      <c r="B11" s="5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 hidden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5.75" customHeight="1" hidden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45" t="s">
        <v>50</v>
      </c>
      <c r="B14" s="146">
        <v>101</v>
      </c>
      <c r="C14" s="79">
        <v>7584</v>
      </c>
      <c r="D14" s="79">
        <v>9</v>
      </c>
      <c r="E14" s="79"/>
      <c r="F14" s="79"/>
      <c r="G14" s="79"/>
      <c r="H14" s="79"/>
      <c r="I14" s="79"/>
      <c r="J14" s="79"/>
      <c r="K14" s="79">
        <v>52</v>
      </c>
      <c r="L14" s="79"/>
      <c r="M14" s="79"/>
      <c r="N14" s="79">
        <v>1</v>
      </c>
      <c r="O14" s="79">
        <v>164</v>
      </c>
      <c r="P14" s="79">
        <v>7358</v>
      </c>
    </row>
    <row r="15" spans="1:16" ht="51.75" customHeight="1">
      <c r="A15" s="147" t="s">
        <v>328</v>
      </c>
      <c r="B15" s="146">
        <v>102</v>
      </c>
      <c r="C15" s="79"/>
      <c r="D15" s="8"/>
      <c r="E15" s="8"/>
      <c r="F15" s="8"/>
      <c r="G15" s="8"/>
      <c r="H15" s="79"/>
      <c r="I15" s="79"/>
      <c r="J15" s="79"/>
      <c r="K15" s="8"/>
      <c r="L15" s="79"/>
      <c r="M15" s="8"/>
      <c r="N15" s="8"/>
      <c r="O15" s="8"/>
      <c r="P15" s="8"/>
    </row>
    <row r="16" spans="1:16" ht="53.25" customHeight="1">
      <c r="A16" s="147" t="s">
        <v>257</v>
      </c>
      <c r="B16" s="146">
        <v>103</v>
      </c>
      <c r="C16" s="79">
        <v>28</v>
      </c>
      <c r="D16" s="79">
        <v>9</v>
      </c>
      <c r="E16" s="79"/>
      <c r="F16" s="79"/>
      <c r="G16" s="79"/>
      <c r="H16" s="79"/>
      <c r="I16" s="79"/>
      <c r="J16" s="79"/>
      <c r="K16" s="79">
        <v>18</v>
      </c>
      <c r="L16" s="79"/>
      <c r="M16" s="79"/>
      <c r="N16" s="79">
        <v>1</v>
      </c>
      <c r="O16" s="8"/>
      <c r="P16" s="8"/>
    </row>
    <row r="17" spans="1:16" ht="53.25" customHeight="1">
      <c r="A17" s="147" t="s">
        <v>258</v>
      </c>
      <c r="B17" s="146">
        <v>104</v>
      </c>
      <c r="C17" s="79">
        <v>12</v>
      </c>
      <c r="D17" s="79">
        <v>6</v>
      </c>
      <c r="E17" s="79"/>
      <c r="F17" s="79"/>
      <c r="G17" s="79"/>
      <c r="H17" s="79"/>
      <c r="I17" s="79"/>
      <c r="J17" s="79"/>
      <c r="K17" s="79">
        <v>6</v>
      </c>
      <c r="L17" s="79"/>
      <c r="M17" s="79"/>
      <c r="N17" s="79"/>
      <c r="O17" s="8"/>
      <c r="P17" s="8"/>
    </row>
    <row r="18" spans="1:16" ht="53.25" customHeight="1">
      <c r="A18" s="148" t="s">
        <v>209</v>
      </c>
      <c r="B18" s="146">
        <v>105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8"/>
      <c r="P18" s="8"/>
    </row>
    <row r="19" spans="1:16" ht="53.25" customHeight="1">
      <c r="A19" s="148" t="s">
        <v>401</v>
      </c>
      <c r="B19" s="146">
        <v>106</v>
      </c>
      <c r="C19" s="79"/>
      <c r="D19" s="8"/>
      <c r="E19" s="79"/>
      <c r="F19" s="79"/>
      <c r="G19" s="79"/>
      <c r="H19" s="8"/>
      <c r="I19" s="79"/>
      <c r="J19" s="79"/>
      <c r="K19" s="8"/>
      <c r="L19" s="8"/>
      <c r="M19" s="8"/>
      <c r="N19" s="79"/>
      <c r="O19" s="8"/>
      <c r="P19" s="8"/>
    </row>
    <row r="20" spans="1:16" ht="29.25" customHeight="1">
      <c r="A20" s="147" t="s">
        <v>329</v>
      </c>
      <c r="B20" s="146">
        <v>107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"/>
      <c r="N20" s="8"/>
      <c r="O20" s="8"/>
      <c r="P20" s="8"/>
    </row>
    <row r="21" spans="1:16" ht="25.5" customHeight="1">
      <c r="A21" s="147" t="s">
        <v>402</v>
      </c>
      <c r="B21" s="146">
        <v>108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"/>
      <c r="N21" s="8"/>
      <c r="O21" s="8"/>
      <c r="P21" s="8"/>
    </row>
    <row r="22" spans="1:16" ht="39" customHeight="1">
      <c r="A22" s="147" t="s">
        <v>330</v>
      </c>
      <c r="B22" s="146">
        <v>109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8"/>
      <c r="N22" s="8"/>
      <c r="O22" s="8"/>
      <c r="P22" s="8"/>
    </row>
    <row r="23" spans="1:16" ht="27.75" customHeight="1">
      <c r="A23" s="145" t="s">
        <v>11</v>
      </c>
      <c r="B23" s="146">
        <v>110</v>
      </c>
      <c r="C23" s="79">
        <v>7572</v>
      </c>
      <c r="D23" s="79">
        <v>3</v>
      </c>
      <c r="E23" s="79"/>
      <c r="F23" s="79"/>
      <c r="G23" s="79"/>
      <c r="H23" s="79"/>
      <c r="I23" s="79"/>
      <c r="J23" s="79"/>
      <c r="K23" s="79">
        <v>46</v>
      </c>
      <c r="L23" s="79"/>
      <c r="M23" s="79"/>
      <c r="N23" s="79">
        <v>1</v>
      </c>
      <c r="O23" s="79">
        <v>164</v>
      </c>
      <c r="P23" s="79">
        <v>7358</v>
      </c>
    </row>
    <row r="24" spans="1:16" ht="52.5" customHeight="1">
      <c r="A24" s="147" t="s">
        <v>403</v>
      </c>
      <c r="B24" s="149">
        <v>111</v>
      </c>
      <c r="C24" s="79">
        <v>16</v>
      </c>
      <c r="D24" s="79">
        <v>3</v>
      </c>
      <c r="E24" s="79"/>
      <c r="F24" s="79"/>
      <c r="G24" s="79"/>
      <c r="H24" s="79"/>
      <c r="I24" s="79"/>
      <c r="J24" s="79"/>
      <c r="K24" s="79">
        <v>12</v>
      </c>
      <c r="L24" s="79"/>
      <c r="M24" s="79"/>
      <c r="N24" s="79">
        <v>1</v>
      </c>
      <c r="O24" s="8"/>
      <c r="P24" s="8"/>
    </row>
    <row r="25" spans="1:16" ht="27" customHeight="1">
      <c r="A25" s="147" t="s">
        <v>210</v>
      </c>
      <c r="B25" s="149">
        <v>112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</row>
    <row r="26" spans="1:16" ht="39.75" customHeight="1">
      <c r="A26" s="147" t="s">
        <v>259</v>
      </c>
      <c r="B26" s="149">
        <v>113</v>
      </c>
      <c r="C26" s="79"/>
      <c r="D26" s="8"/>
      <c r="E26" s="79"/>
      <c r="F26" s="79"/>
      <c r="G26" s="79"/>
      <c r="H26" s="8"/>
      <c r="I26" s="79"/>
      <c r="J26" s="79"/>
      <c r="K26" s="8"/>
      <c r="L26" s="8"/>
      <c r="M26" s="8"/>
      <c r="N26" s="79"/>
      <c r="O26" s="8"/>
      <c r="P26" s="8"/>
    </row>
    <row r="27" spans="1:16" ht="39.75" customHeight="1">
      <c r="A27" s="147" t="s">
        <v>331</v>
      </c>
      <c r="B27" s="149">
        <v>114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8"/>
      <c r="N27" s="8"/>
      <c r="O27" s="8"/>
      <c r="P27" s="8"/>
    </row>
    <row r="28" spans="1:16" ht="60" customHeight="1">
      <c r="A28" s="147" t="s">
        <v>404</v>
      </c>
      <c r="B28" s="149">
        <v>115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"/>
      <c r="N28" s="8"/>
      <c r="O28" s="8"/>
      <c r="P28" s="8"/>
    </row>
    <row r="29" spans="1:16" ht="51.75" customHeight="1">
      <c r="A29" s="147" t="s">
        <v>332</v>
      </c>
      <c r="B29" s="149">
        <v>116</v>
      </c>
      <c r="C29" s="79">
        <v>7572</v>
      </c>
      <c r="D29" s="79">
        <v>3</v>
      </c>
      <c r="E29" s="79"/>
      <c r="F29" s="79"/>
      <c r="G29" s="79"/>
      <c r="H29" s="79"/>
      <c r="I29" s="79"/>
      <c r="J29" s="79"/>
      <c r="K29" s="79">
        <v>46</v>
      </c>
      <c r="L29" s="79"/>
      <c r="M29" s="79"/>
      <c r="N29" s="79">
        <v>1</v>
      </c>
      <c r="O29" s="79">
        <v>164</v>
      </c>
      <c r="P29" s="79">
        <v>7358</v>
      </c>
    </row>
    <row r="30" spans="1:16" ht="26.25" customHeight="1">
      <c r="A30" s="150" t="s">
        <v>260</v>
      </c>
      <c r="B30" s="146">
        <v>117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5.75" customHeight="1">
      <c r="A31" s="145" t="s">
        <v>13</v>
      </c>
      <c r="B31" s="146">
        <v>118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38.25" customHeight="1">
      <c r="A32" s="145" t="s">
        <v>150</v>
      </c>
      <c r="B32" s="146">
        <v>119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42.75" customHeight="1">
      <c r="A33" s="145" t="s">
        <v>405</v>
      </c>
      <c r="B33" s="146">
        <v>120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1:16" ht="18" customHeight="1">
      <c r="A34" s="145" t="s">
        <v>64</v>
      </c>
      <c r="B34" s="146">
        <v>121</v>
      </c>
      <c r="C34" s="79">
        <v>6</v>
      </c>
      <c r="D34" s="79"/>
      <c r="E34" s="79"/>
      <c r="F34" s="79"/>
      <c r="G34" s="79"/>
      <c r="H34" s="79"/>
      <c r="I34" s="79"/>
      <c r="J34" s="79"/>
      <c r="K34" s="79">
        <v>6</v>
      </c>
      <c r="L34" s="79"/>
      <c r="M34" s="79"/>
      <c r="N34" s="79"/>
      <c r="O34" s="79"/>
      <c r="P34" s="79"/>
    </row>
    <row r="35" spans="1:16" ht="18" customHeight="1">
      <c r="A35" s="145" t="s">
        <v>65</v>
      </c>
      <c r="B35" s="146">
        <v>122</v>
      </c>
      <c r="C35" s="79">
        <v>1</v>
      </c>
      <c r="D35" s="79"/>
      <c r="E35" s="79"/>
      <c r="F35" s="79"/>
      <c r="G35" s="79"/>
      <c r="H35" s="79"/>
      <c r="I35" s="79"/>
      <c r="J35" s="79"/>
      <c r="K35" s="79">
        <v>1</v>
      </c>
      <c r="L35" s="79"/>
      <c r="M35" s="79"/>
      <c r="N35" s="79"/>
      <c r="O35" s="79"/>
      <c r="P35" s="79"/>
    </row>
    <row r="36" spans="1:16" ht="27.75" customHeight="1">
      <c r="A36" s="150" t="s">
        <v>14</v>
      </c>
      <c r="B36" s="146">
        <v>123</v>
      </c>
      <c r="C36" s="79">
        <v>1</v>
      </c>
      <c r="D36" s="79"/>
      <c r="E36" s="79"/>
      <c r="F36" s="79"/>
      <c r="G36" s="79"/>
      <c r="H36" s="79"/>
      <c r="I36" s="79"/>
      <c r="J36" s="79"/>
      <c r="K36" s="79">
        <v>1</v>
      </c>
      <c r="L36" s="79"/>
      <c r="M36" s="79"/>
      <c r="N36" s="79"/>
      <c r="O36" s="79"/>
      <c r="P36" s="79"/>
    </row>
    <row r="37" spans="1:16" ht="27.75" customHeight="1">
      <c r="A37" s="150" t="s">
        <v>66</v>
      </c>
      <c r="B37" s="146">
        <v>124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38.25" customHeight="1">
      <c r="A38" s="150" t="s">
        <v>67</v>
      </c>
      <c r="B38" s="146">
        <v>125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5.75" customHeight="1">
      <c r="A39" s="145" t="s">
        <v>15</v>
      </c>
      <c r="B39" s="146">
        <v>126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77.25" customHeight="1">
      <c r="A40" s="150" t="s">
        <v>406</v>
      </c>
      <c r="B40" s="146">
        <v>127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41.25" customHeight="1">
      <c r="A41" s="145" t="s">
        <v>68</v>
      </c>
      <c r="B41" s="146">
        <v>128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8"/>
      <c r="P41" s="8"/>
    </row>
    <row r="42" spans="1:16" ht="15.75" customHeight="1">
      <c r="A42" s="224" t="s">
        <v>407</v>
      </c>
      <c r="B42" s="224"/>
      <c r="C42" s="22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5.75" customHeight="1">
      <c r="A43" s="151" t="s">
        <v>16</v>
      </c>
      <c r="B43" s="146">
        <v>201</v>
      </c>
      <c r="C43" s="79">
        <v>278</v>
      </c>
      <c r="D43" s="79">
        <v>4</v>
      </c>
      <c r="E43" s="79"/>
      <c r="F43" s="79"/>
      <c r="G43" s="79"/>
      <c r="H43" s="79"/>
      <c r="I43" s="79"/>
      <c r="J43" s="79"/>
      <c r="K43" s="79">
        <v>273</v>
      </c>
      <c r="L43" s="79"/>
      <c r="M43" s="79"/>
      <c r="N43" s="79">
        <v>1</v>
      </c>
      <c r="O43" s="8"/>
      <c r="P43" s="8"/>
    </row>
    <row r="44" spans="1:16" ht="52.5" customHeight="1">
      <c r="A44" s="152" t="s">
        <v>408</v>
      </c>
      <c r="B44" s="146">
        <v>202</v>
      </c>
      <c r="C44" s="79"/>
      <c r="D44" s="8"/>
      <c r="E44" s="8"/>
      <c r="F44" s="8"/>
      <c r="G44" s="8"/>
      <c r="H44" s="79"/>
      <c r="I44" s="79"/>
      <c r="J44" s="79"/>
      <c r="K44" s="8"/>
      <c r="L44" s="79"/>
      <c r="M44" s="8"/>
      <c r="N44" s="8"/>
      <c r="O44" s="8"/>
      <c r="P44" s="8"/>
    </row>
    <row r="45" spans="1:16" ht="52.5" customHeight="1">
      <c r="A45" s="152" t="s">
        <v>409</v>
      </c>
      <c r="B45" s="146">
        <v>203</v>
      </c>
      <c r="C45" s="79">
        <v>23</v>
      </c>
      <c r="D45" s="79">
        <v>4</v>
      </c>
      <c r="E45" s="79"/>
      <c r="F45" s="79"/>
      <c r="G45" s="79"/>
      <c r="H45" s="79"/>
      <c r="I45" s="79"/>
      <c r="J45" s="79"/>
      <c r="K45" s="79">
        <v>18</v>
      </c>
      <c r="L45" s="79"/>
      <c r="M45" s="79"/>
      <c r="N45" s="79">
        <v>1</v>
      </c>
      <c r="O45" s="8"/>
      <c r="P45" s="8"/>
    </row>
    <row r="46" spans="1:16" ht="41.25" customHeight="1">
      <c r="A46" s="152" t="s">
        <v>410</v>
      </c>
      <c r="B46" s="146">
        <v>204</v>
      </c>
      <c r="C46" s="79"/>
      <c r="D46" s="8"/>
      <c r="E46" s="79"/>
      <c r="F46" s="79"/>
      <c r="G46" s="79"/>
      <c r="H46" s="8"/>
      <c r="I46" s="79"/>
      <c r="J46" s="79"/>
      <c r="K46" s="8"/>
      <c r="L46" s="8"/>
      <c r="M46" s="8"/>
      <c r="N46" s="79"/>
      <c r="O46" s="8"/>
      <c r="P46" s="8"/>
    </row>
    <row r="47" spans="1:16" ht="52.5" customHeight="1">
      <c r="A47" s="152" t="s">
        <v>261</v>
      </c>
      <c r="B47" s="146">
        <v>205</v>
      </c>
      <c r="C47" s="79">
        <v>71</v>
      </c>
      <c r="D47" s="79"/>
      <c r="E47" s="79"/>
      <c r="F47" s="79"/>
      <c r="G47" s="79"/>
      <c r="H47" s="79"/>
      <c r="I47" s="79"/>
      <c r="J47" s="79"/>
      <c r="K47" s="79">
        <v>71</v>
      </c>
      <c r="L47" s="79"/>
      <c r="M47" s="8"/>
      <c r="N47" s="8"/>
      <c r="O47" s="8"/>
      <c r="P47" s="8"/>
    </row>
    <row r="48" spans="1:16" ht="32.25" customHeight="1">
      <c r="A48" s="152" t="s">
        <v>411</v>
      </c>
      <c r="B48" s="146">
        <v>206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8"/>
      <c r="N48" s="8"/>
      <c r="O48" s="8"/>
      <c r="P48" s="8"/>
    </row>
    <row r="49" spans="1:16" ht="42" customHeight="1">
      <c r="A49" s="152" t="s">
        <v>412</v>
      </c>
      <c r="B49" s="146">
        <v>207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8"/>
      <c r="N49" s="8"/>
      <c r="O49" s="8"/>
      <c r="P49" s="8"/>
    </row>
    <row r="50" spans="1:16" ht="25.5" customHeight="1">
      <c r="A50" s="152" t="s">
        <v>333</v>
      </c>
      <c r="B50" s="146">
        <v>208</v>
      </c>
      <c r="C50" s="79">
        <v>278</v>
      </c>
      <c r="D50" s="79">
        <v>4</v>
      </c>
      <c r="E50" s="79"/>
      <c r="F50" s="79"/>
      <c r="G50" s="79"/>
      <c r="H50" s="79"/>
      <c r="I50" s="79"/>
      <c r="J50" s="79"/>
      <c r="K50" s="79">
        <v>273</v>
      </c>
      <c r="L50" s="79"/>
      <c r="M50" s="79"/>
      <c r="N50" s="79">
        <v>1</v>
      </c>
      <c r="O50" s="8"/>
      <c r="P50" s="8"/>
    </row>
    <row r="51" spans="1:16" ht="27.75" customHeight="1">
      <c r="A51" s="150" t="s">
        <v>262</v>
      </c>
      <c r="B51" s="146">
        <v>209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8"/>
      <c r="P51" s="8"/>
    </row>
    <row r="52" spans="1:16" ht="15.75" customHeight="1">
      <c r="A52" s="145" t="s">
        <v>18</v>
      </c>
      <c r="B52" s="146">
        <v>210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8"/>
      <c r="P52" s="8"/>
    </row>
    <row r="53" spans="1:16" ht="40.5" customHeight="1">
      <c r="A53" s="145" t="s">
        <v>166</v>
      </c>
      <c r="B53" s="146">
        <v>211</v>
      </c>
      <c r="C53" s="79">
        <v>5</v>
      </c>
      <c r="D53" s="79">
        <v>1</v>
      </c>
      <c r="E53" s="79"/>
      <c r="F53" s="79"/>
      <c r="G53" s="79"/>
      <c r="H53" s="79"/>
      <c r="I53" s="79"/>
      <c r="J53" s="79"/>
      <c r="K53" s="79">
        <v>4</v>
      </c>
      <c r="L53" s="79"/>
      <c r="M53" s="79"/>
      <c r="N53" s="79"/>
      <c r="O53" s="8"/>
      <c r="P53" s="8"/>
    </row>
    <row r="54" spans="1:16" ht="39" customHeight="1">
      <c r="A54" s="153" t="s">
        <v>76</v>
      </c>
      <c r="B54" s="146">
        <v>212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8"/>
      <c r="P54" s="8"/>
    </row>
    <row r="55" spans="1:16" ht="27.75" customHeight="1">
      <c r="A55" s="154" t="s">
        <v>77</v>
      </c>
      <c r="B55" s="146">
        <v>213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8"/>
      <c r="P55" s="8"/>
    </row>
    <row r="56" spans="1:16" ht="41.25" customHeight="1">
      <c r="A56" s="155" t="s">
        <v>78</v>
      </c>
      <c r="B56" s="146">
        <v>214</v>
      </c>
      <c r="C56" s="79">
        <v>5</v>
      </c>
      <c r="D56" s="79">
        <v>1</v>
      </c>
      <c r="E56" s="79"/>
      <c r="F56" s="79"/>
      <c r="G56" s="79"/>
      <c r="H56" s="79"/>
      <c r="I56" s="79"/>
      <c r="J56" s="79"/>
      <c r="K56" s="79">
        <v>4</v>
      </c>
      <c r="L56" s="79"/>
      <c r="M56" s="79"/>
      <c r="N56" s="79"/>
      <c r="O56" s="8"/>
      <c r="P56" s="8"/>
    </row>
    <row r="57" spans="1:16" ht="27.75" customHeight="1">
      <c r="A57" s="145" t="s">
        <v>79</v>
      </c>
      <c r="B57" s="146">
        <v>215</v>
      </c>
      <c r="C57" s="79">
        <v>19</v>
      </c>
      <c r="D57" s="79"/>
      <c r="E57" s="79"/>
      <c r="F57" s="79"/>
      <c r="G57" s="79"/>
      <c r="H57" s="79"/>
      <c r="I57" s="79"/>
      <c r="J57" s="79"/>
      <c r="K57" s="79">
        <v>19</v>
      </c>
      <c r="L57" s="79"/>
      <c r="M57" s="79"/>
      <c r="N57" s="79"/>
      <c r="O57" s="8"/>
      <c r="P57" s="8"/>
    </row>
    <row r="58" spans="1:16" ht="50.25" customHeight="1">
      <c r="A58" s="145" t="s">
        <v>153</v>
      </c>
      <c r="B58" s="146">
        <v>216</v>
      </c>
      <c r="C58" s="79">
        <v>50</v>
      </c>
      <c r="D58" s="79">
        <v>3</v>
      </c>
      <c r="E58" s="79"/>
      <c r="F58" s="79"/>
      <c r="G58" s="79"/>
      <c r="H58" s="79"/>
      <c r="I58" s="79"/>
      <c r="J58" s="79"/>
      <c r="K58" s="79">
        <v>46</v>
      </c>
      <c r="L58" s="79"/>
      <c r="M58" s="79"/>
      <c r="N58" s="79">
        <v>1</v>
      </c>
      <c r="O58" s="8"/>
      <c r="P58" s="8"/>
    </row>
    <row r="59" spans="1:16" ht="64.5" customHeight="1">
      <c r="A59" s="152" t="s">
        <v>413</v>
      </c>
      <c r="B59" s="146">
        <v>217</v>
      </c>
      <c r="C59" s="79">
        <v>18</v>
      </c>
      <c r="D59" s="79"/>
      <c r="E59" s="79"/>
      <c r="F59" s="79"/>
      <c r="G59" s="79"/>
      <c r="H59" s="79"/>
      <c r="I59" s="79"/>
      <c r="J59" s="79"/>
      <c r="K59" s="79">
        <v>18</v>
      </c>
      <c r="L59" s="79"/>
      <c r="M59" s="8"/>
      <c r="N59" s="8"/>
      <c r="O59" s="8"/>
      <c r="P59" s="8"/>
    </row>
    <row r="60" spans="1:16" ht="50.25" customHeight="1">
      <c r="A60" s="152" t="s">
        <v>414</v>
      </c>
      <c r="B60" s="146">
        <v>218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8"/>
      <c r="N60" s="8"/>
      <c r="O60" s="8"/>
      <c r="P60" s="8"/>
    </row>
    <row r="61" spans="1:16" ht="27.75" customHeight="1">
      <c r="A61" s="152" t="s">
        <v>158</v>
      </c>
      <c r="B61" s="146">
        <v>219</v>
      </c>
      <c r="C61" s="79">
        <v>50</v>
      </c>
      <c r="D61" s="79">
        <v>3</v>
      </c>
      <c r="E61" s="79"/>
      <c r="F61" s="79"/>
      <c r="G61" s="79"/>
      <c r="H61" s="79"/>
      <c r="I61" s="79"/>
      <c r="J61" s="79"/>
      <c r="K61" s="79">
        <v>46</v>
      </c>
      <c r="L61" s="79"/>
      <c r="M61" s="79"/>
      <c r="N61" s="79">
        <v>1</v>
      </c>
      <c r="O61" s="8"/>
      <c r="P61" s="8"/>
    </row>
    <row r="62" spans="1:16" ht="26.25" customHeight="1">
      <c r="A62" s="150" t="s">
        <v>263</v>
      </c>
      <c r="B62" s="146">
        <v>220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8"/>
      <c r="P62" s="8"/>
    </row>
    <row r="63" spans="1:16" ht="18" customHeight="1">
      <c r="A63" s="145" t="s">
        <v>264</v>
      </c>
      <c r="B63" s="146">
        <v>221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8"/>
      <c r="P63" s="8"/>
    </row>
    <row r="64" spans="1:16" ht="27.75" customHeight="1">
      <c r="A64" s="145" t="s">
        <v>80</v>
      </c>
      <c r="B64" s="146">
        <v>222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"/>
      <c r="P64" s="8"/>
    </row>
    <row r="65" spans="1:16" ht="16.5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151" t="s">
        <v>81</v>
      </c>
      <c r="B66" s="146">
        <v>301</v>
      </c>
      <c r="C66" s="156">
        <v>240064.28</v>
      </c>
      <c r="D66" s="79">
        <v>13692.95</v>
      </c>
      <c r="E66" s="79"/>
      <c r="F66" s="79"/>
      <c r="G66" s="79"/>
      <c r="H66" s="79"/>
      <c r="I66" s="79"/>
      <c r="J66" s="79"/>
      <c r="K66" s="156">
        <v>136981.91</v>
      </c>
      <c r="L66" s="79"/>
      <c r="M66" s="79"/>
      <c r="N66" s="79">
        <v>1656.69</v>
      </c>
      <c r="O66" s="156">
        <v>30645.01</v>
      </c>
      <c r="P66" s="156">
        <v>57087.72</v>
      </c>
      <c r="Q66" s="17" t="b">
        <f>O66=O74</f>
        <v>1</v>
      </c>
      <c r="R66" s="17" t="b">
        <f>O74=O81</f>
        <v>1</v>
      </c>
    </row>
    <row r="67" spans="1:18" ht="52.5" customHeight="1">
      <c r="A67" s="147" t="s">
        <v>334</v>
      </c>
      <c r="B67" s="146">
        <v>302</v>
      </c>
      <c r="C67" s="79"/>
      <c r="D67" s="8"/>
      <c r="E67" s="8"/>
      <c r="F67" s="8"/>
      <c r="G67" s="8"/>
      <c r="H67" s="79"/>
      <c r="I67" s="79"/>
      <c r="J67" s="79"/>
      <c r="K67" s="8"/>
      <c r="L67" s="79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147" t="s">
        <v>266</v>
      </c>
      <c r="B68" s="146">
        <v>303</v>
      </c>
      <c r="C68" s="79">
        <v>80958.44</v>
      </c>
      <c r="D68" s="8">
        <v>13692.95</v>
      </c>
      <c r="E68" s="8"/>
      <c r="F68" s="8"/>
      <c r="G68" s="8"/>
      <c r="H68" s="79"/>
      <c r="I68" s="79"/>
      <c r="J68" s="79"/>
      <c r="K68" s="8">
        <v>65608.8</v>
      </c>
      <c r="L68" s="79"/>
      <c r="M68" s="8"/>
      <c r="N68" s="8">
        <v>1656.69</v>
      </c>
      <c r="O68" s="8"/>
      <c r="P68" s="8"/>
    </row>
    <row r="69" spans="1:16" ht="64.5" customHeight="1">
      <c r="A69" s="147" t="s">
        <v>267</v>
      </c>
      <c r="B69" s="146">
        <v>304</v>
      </c>
      <c r="C69" s="79">
        <v>19679.32</v>
      </c>
      <c r="D69" s="8">
        <v>9710.81</v>
      </c>
      <c r="E69" s="8"/>
      <c r="F69" s="8"/>
      <c r="G69" s="8"/>
      <c r="H69" s="79"/>
      <c r="I69" s="79"/>
      <c r="J69" s="79"/>
      <c r="K69" s="8">
        <v>9968.51</v>
      </c>
      <c r="L69" s="79"/>
      <c r="M69" s="8"/>
      <c r="N69" s="8"/>
      <c r="O69" s="8"/>
      <c r="P69" s="8"/>
    </row>
    <row r="70" spans="1:16" ht="50.25" customHeight="1">
      <c r="A70" s="148" t="s">
        <v>85</v>
      </c>
      <c r="B70" s="146">
        <v>305</v>
      </c>
      <c r="C70" s="79"/>
      <c r="D70" s="8"/>
      <c r="E70" s="8"/>
      <c r="F70" s="8"/>
      <c r="G70" s="8"/>
      <c r="H70" s="79"/>
      <c r="I70" s="79"/>
      <c r="J70" s="79"/>
      <c r="K70" s="8"/>
      <c r="L70" s="79"/>
      <c r="M70" s="8"/>
      <c r="N70" s="8"/>
      <c r="O70" s="8"/>
      <c r="P70" s="8"/>
    </row>
    <row r="71" spans="1:16" ht="51" customHeight="1">
      <c r="A71" s="148" t="s">
        <v>415</v>
      </c>
      <c r="B71" s="146">
        <v>306</v>
      </c>
      <c r="C71" s="79"/>
      <c r="D71" s="8"/>
      <c r="E71" s="8"/>
      <c r="F71" s="8"/>
      <c r="G71" s="8"/>
      <c r="H71" s="79"/>
      <c r="I71" s="79"/>
      <c r="J71" s="79"/>
      <c r="K71" s="8"/>
      <c r="L71" s="79"/>
      <c r="M71" s="8"/>
      <c r="N71" s="8"/>
      <c r="O71" s="8"/>
      <c r="P71" s="8"/>
    </row>
    <row r="72" spans="1:16" ht="40.5" customHeight="1">
      <c r="A72" s="148" t="s">
        <v>169</v>
      </c>
      <c r="B72" s="146">
        <v>307</v>
      </c>
      <c r="C72" s="79"/>
      <c r="D72" s="8"/>
      <c r="E72" s="8"/>
      <c r="F72" s="8"/>
      <c r="G72" s="8"/>
      <c r="H72" s="79"/>
      <c r="I72" s="79"/>
      <c r="J72" s="79"/>
      <c r="K72" s="8"/>
      <c r="L72" s="79"/>
      <c r="M72" s="8"/>
      <c r="N72" s="8"/>
      <c r="O72" s="8"/>
      <c r="P72" s="8"/>
    </row>
    <row r="73" spans="1:16" ht="40.5" customHeight="1">
      <c r="A73" s="148" t="s">
        <v>416</v>
      </c>
      <c r="B73" s="146">
        <v>308</v>
      </c>
      <c r="C73" s="79"/>
      <c r="D73" s="8"/>
      <c r="E73" s="8"/>
      <c r="F73" s="8"/>
      <c r="G73" s="8"/>
      <c r="H73" s="79"/>
      <c r="I73" s="79"/>
      <c r="J73" s="79"/>
      <c r="K73" s="8"/>
      <c r="L73" s="79"/>
      <c r="M73" s="8"/>
      <c r="N73" s="8"/>
      <c r="O73" s="8"/>
      <c r="P73" s="8"/>
    </row>
    <row r="74" spans="1:16" ht="27.75" customHeight="1">
      <c r="A74" s="145" t="s">
        <v>87</v>
      </c>
      <c r="B74" s="146">
        <v>309</v>
      </c>
      <c r="C74" s="79">
        <v>204854.71</v>
      </c>
      <c r="D74" s="8">
        <v>3961</v>
      </c>
      <c r="E74" s="8"/>
      <c r="F74" s="8"/>
      <c r="G74" s="8"/>
      <c r="H74" s="79"/>
      <c r="I74" s="79"/>
      <c r="J74" s="79"/>
      <c r="K74" s="8">
        <v>111512.01</v>
      </c>
      <c r="L74" s="79"/>
      <c r="M74" s="8"/>
      <c r="N74" s="8">
        <v>1648.97</v>
      </c>
      <c r="O74" s="8">
        <v>30645.01</v>
      </c>
      <c r="P74" s="8">
        <v>57087.72</v>
      </c>
    </row>
    <row r="75" spans="1:16" ht="66.75" customHeight="1">
      <c r="A75" s="145" t="s">
        <v>417</v>
      </c>
      <c r="B75" s="146">
        <v>310</v>
      </c>
      <c r="C75" s="79">
        <v>61046</v>
      </c>
      <c r="D75" s="8">
        <v>3961</v>
      </c>
      <c r="E75" s="8"/>
      <c r="F75" s="8"/>
      <c r="G75" s="8"/>
      <c r="H75" s="79"/>
      <c r="I75" s="79"/>
      <c r="J75" s="79"/>
      <c r="K75" s="8">
        <v>55436.03</v>
      </c>
      <c r="L75" s="79"/>
      <c r="M75" s="8"/>
      <c r="N75" s="8">
        <v>1648.97</v>
      </c>
      <c r="O75" s="8"/>
      <c r="P75" s="8"/>
    </row>
    <row r="76" spans="1:16" ht="27" customHeight="1">
      <c r="A76" s="147" t="s">
        <v>335</v>
      </c>
      <c r="B76" s="146">
        <v>311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</row>
    <row r="77" spans="1:16" ht="42.75" customHeight="1">
      <c r="A77" s="147" t="s">
        <v>418</v>
      </c>
      <c r="B77" s="146">
        <v>312</v>
      </c>
      <c r="C77" s="79"/>
      <c r="D77" s="8"/>
      <c r="E77" s="79"/>
      <c r="F77" s="79"/>
      <c r="G77" s="79"/>
      <c r="H77" s="8"/>
      <c r="I77" s="79"/>
      <c r="J77" s="79"/>
      <c r="K77" s="8"/>
      <c r="L77" s="8"/>
      <c r="M77" s="8"/>
      <c r="N77" s="79"/>
      <c r="O77" s="8"/>
      <c r="P77" s="8"/>
    </row>
    <row r="78" spans="1:16" ht="42.75" customHeight="1">
      <c r="A78" s="147" t="s">
        <v>336</v>
      </c>
      <c r="B78" s="146">
        <v>313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8"/>
      <c r="N78" s="8"/>
      <c r="O78" s="8"/>
      <c r="P78" s="8"/>
    </row>
    <row r="79" spans="1:16" ht="42.75" customHeight="1">
      <c r="A79" s="147" t="s">
        <v>419</v>
      </c>
      <c r="B79" s="146">
        <v>314</v>
      </c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8"/>
      <c r="N79" s="8"/>
      <c r="O79" s="8"/>
      <c r="P79" s="8"/>
    </row>
    <row r="80" spans="1:16" ht="42.75" customHeight="1">
      <c r="A80" s="147" t="s">
        <v>337</v>
      </c>
      <c r="B80" s="146">
        <v>315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8"/>
      <c r="N80" s="8"/>
      <c r="O80" s="8"/>
      <c r="P80" s="8"/>
    </row>
    <row r="81" spans="1:16" ht="39" customHeight="1">
      <c r="A81" s="157" t="s">
        <v>338</v>
      </c>
      <c r="B81" s="146">
        <v>316</v>
      </c>
      <c r="C81" s="79">
        <v>204854.71</v>
      </c>
      <c r="D81" s="79">
        <v>3961</v>
      </c>
      <c r="E81" s="79"/>
      <c r="F81" s="79"/>
      <c r="G81" s="79"/>
      <c r="H81" s="79"/>
      <c r="I81" s="79"/>
      <c r="J81" s="79"/>
      <c r="K81" s="79">
        <v>111512.01</v>
      </c>
      <c r="L81" s="79"/>
      <c r="M81" s="79"/>
      <c r="N81" s="79">
        <v>1648.97</v>
      </c>
      <c r="O81" s="158">
        <v>30645.01</v>
      </c>
      <c r="P81" s="79">
        <v>57087.72</v>
      </c>
    </row>
    <row r="82" spans="1:16" ht="25.5" customHeight="1">
      <c r="A82" s="150" t="s">
        <v>268</v>
      </c>
      <c r="B82" s="146">
        <v>317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</row>
    <row r="83" spans="1:16" ht="17.25" customHeight="1">
      <c r="A83" s="145" t="s">
        <v>20</v>
      </c>
      <c r="B83" s="146">
        <v>318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</row>
    <row r="84" spans="1:16" ht="40.5" customHeight="1">
      <c r="A84" s="145" t="s">
        <v>161</v>
      </c>
      <c r="B84" s="146">
        <v>319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1:16" ht="42.75" customHeight="1">
      <c r="A85" s="145" t="s">
        <v>420</v>
      </c>
      <c r="B85" s="146">
        <v>320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</row>
    <row r="86" spans="1:16" ht="29.25" customHeight="1">
      <c r="A86" s="145" t="s">
        <v>93</v>
      </c>
      <c r="B86" s="146">
        <v>321</v>
      </c>
      <c r="C86" s="79">
        <v>106.57</v>
      </c>
      <c r="D86" s="79"/>
      <c r="E86" s="79"/>
      <c r="F86" s="79"/>
      <c r="G86" s="79"/>
      <c r="H86" s="79"/>
      <c r="I86" s="79"/>
      <c r="J86" s="79"/>
      <c r="K86" s="79">
        <v>106.57</v>
      </c>
      <c r="L86" s="79"/>
      <c r="M86" s="79"/>
      <c r="N86" s="79"/>
      <c r="O86" s="79"/>
      <c r="P86" s="79"/>
    </row>
    <row r="87" spans="1:16" ht="27" customHeight="1">
      <c r="A87" s="145" t="s">
        <v>94</v>
      </c>
      <c r="B87" s="146">
        <v>322</v>
      </c>
      <c r="C87" s="79">
        <v>400</v>
      </c>
      <c r="D87" s="79"/>
      <c r="E87" s="79"/>
      <c r="F87" s="79"/>
      <c r="G87" s="79"/>
      <c r="H87" s="79"/>
      <c r="I87" s="79"/>
      <c r="J87" s="79"/>
      <c r="K87" s="79">
        <v>400</v>
      </c>
      <c r="L87" s="79"/>
      <c r="M87" s="79"/>
      <c r="N87" s="79"/>
      <c r="O87" s="79"/>
      <c r="P87" s="79"/>
    </row>
    <row r="88" spans="1:16" ht="27" customHeight="1">
      <c r="A88" s="150" t="s">
        <v>14</v>
      </c>
      <c r="B88" s="146">
        <v>323</v>
      </c>
      <c r="C88" s="79">
        <v>400</v>
      </c>
      <c r="D88" s="79"/>
      <c r="E88" s="79"/>
      <c r="F88" s="79"/>
      <c r="G88" s="79"/>
      <c r="H88" s="79"/>
      <c r="I88" s="79"/>
      <c r="J88" s="79"/>
      <c r="K88" s="79">
        <v>400</v>
      </c>
      <c r="L88" s="79"/>
      <c r="M88" s="79"/>
      <c r="N88" s="79"/>
      <c r="O88" s="79"/>
      <c r="P88" s="79"/>
    </row>
    <row r="89" spans="1:16" ht="27" customHeight="1">
      <c r="A89" s="150" t="s">
        <v>66</v>
      </c>
      <c r="B89" s="146">
        <v>324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</row>
    <row r="90" spans="1:16" ht="38.25" customHeight="1">
      <c r="A90" s="150" t="s">
        <v>67</v>
      </c>
      <c r="B90" s="146">
        <v>325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</row>
    <row r="91" spans="1:16" ht="27" customHeight="1">
      <c r="A91" s="145" t="s">
        <v>15</v>
      </c>
      <c r="B91" s="146">
        <v>326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</row>
    <row r="92" spans="1:20" s="39" customFormat="1" ht="93.75" customHeight="1">
      <c r="A92" s="118" t="s">
        <v>421</v>
      </c>
      <c r="B92" s="119">
        <v>327</v>
      </c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66" customHeight="1">
      <c r="A95" s="148" t="s">
        <v>424</v>
      </c>
      <c r="B95" s="146" t="s">
        <v>21</v>
      </c>
      <c r="C95" s="79">
        <v>36</v>
      </c>
      <c r="D95" s="79"/>
      <c r="E95" s="79"/>
      <c r="F95" s="79"/>
      <c r="G95" s="79"/>
      <c r="H95" s="79"/>
      <c r="I95" s="79"/>
      <c r="J95" s="79"/>
      <c r="K95" s="79">
        <v>36</v>
      </c>
      <c r="L95" s="79"/>
      <c r="M95" s="79"/>
      <c r="N95" s="79"/>
      <c r="O95" s="8"/>
      <c r="P95" s="8"/>
    </row>
    <row r="96" spans="1:16" ht="93" customHeight="1">
      <c r="A96" s="148" t="s">
        <v>425</v>
      </c>
      <c r="B96" s="146" t="s">
        <v>22</v>
      </c>
      <c r="C96" s="79">
        <v>7</v>
      </c>
      <c r="D96" s="79"/>
      <c r="E96" s="79"/>
      <c r="F96" s="79"/>
      <c r="G96" s="79"/>
      <c r="H96" s="79"/>
      <c r="I96" s="79"/>
      <c r="J96" s="79"/>
      <c r="K96" s="79">
        <v>7</v>
      </c>
      <c r="L96" s="79"/>
      <c r="M96" s="79"/>
      <c r="N96" s="79"/>
      <c r="O96" s="8"/>
      <c r="P96" s="8"/>
    </row>
    <row r="97" spans="1:16" ht="21.75" customHeight="1">
      <c r="A97" s="145" t="s">
        <v>164</v>
      </c>
      <c r="B97" s="146" t="s">
        <v>23</v>
      </c>
      <c r="C97" s="79">
        <v>34</v>
      </c>
      <c r="D97" s="79"/>
      <c r="E97" s="79"/>
      <c r="F97" s="79"/>
      <c r="G97" s="79"/>
      <c r="H97" s="79"/>
      <c r="I97" s="79"/>
      <c r="J97" s="79"/>
      <c r="K97" s="79">
        <v>34</v>
      </c>
      <c r="L97" s="79"/>
      <c r="M97" s="79"/>
      <c r="N97" s="79"/>
      <c r="O97" s="8"/>
      <c r="P97" s="8"/>
    </row>
    <row r="98" spans="1:16" ht="108" customHeight="1">
      <c r="A98" s="148" t="s">
        <v>426</v>
      </c>
      <c r="B98" s="146" t="s">
        <v>172</v>
      </c>
      <c r="C98" s="79">
        <v>5</v>
      </c>
      <c r="D98" s="79"/>
      <c r="E98" s="79"/>
      <c r="F98" s="79"/>
      <c r="G98" s="79"/>
      <c r="H98" s="79"/>
      <c r="I98" s="79"/>
      <c r="J98" s="79"/>
      <c r="K98" s="79">
        <v>5</v>
      </c>
      <c r="L98" s="79"/>
      <c r="M98" s="79"/>
      <c r="N98" s="79"/>
      <c r="O98" s="8"/>
      <c r="P98" s="8"/>
    </row>
    <row r="99" spans="1:16" ht="66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45" t="s">
        <v>428</v>
      </c>
      <c r="B100" s="146" t="s">
        <v>24</v>
      </c>
      <c r="C100" s="79">
        <v>249</v>
      </c>
      <c r="D100" s="79"/>
      <c r="E100" s="79"/>
      <c r="F100" s="79"/>
      <c r="G100" s="79"/>
      <c r="H100" s="79"/>
      <c r="I100" s="79"/>
      <c r="J100" s="79"/>
      <c r="K100" s="79">
        <v>249</v>
      </c>
      <c r="L100" s="79"/>
      <c r="M100" s="79"/>
      <c r="N100" s="79"/>
      <c r="O100" s="8"/>
      <c r="P100" s="8"/>
    </row>
    <row r="101" spans="1:16" ht="39" customHeight="1">
      <c r="A101" s="145" t="s">
        <v>110</v>
      </c>
      <c r="B101" s="146" t="s">
        <v>25</v>
      </c>
      <c r="C101" s="79">
        <v>4</v>
      </c>
      <c r="D101" s="79"/>
      <c r="E101" s="79"/>
      <c r="F101" s="79"/>
      <c r="G101" s="79"/>
      <c r="H101" s="79"/>
      <c r="I101" s="79"/>
      <c r="J101" s="79"/>
      <c r="K101" s="79">
        <v>4</v>
      </c>
      <c r="L101" s="79"/>
      <c r="M101" s="79"/>
      <c r="N101" s="79"/>
      <c r="O101" s="8"/>
      <c r="P101" s="8"/>
    </row>
    <row r="102" spans="1:16" ht="51" customHeight="1">
      <c r="A102" s="145" t="s">
        <v>269</v>
      </c>
      <c r="B102" s="146" t="s">
        <v>26</v>
      </c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8"/>
      <c r="P102" s="8"/>
    </row>
    <row r="103" spans="1:16" ht="12.75">
      <c r="A103" s="145" t="s">
        <v>104</v>
      </c>
      <c r="B103" s="146" t="s">
        <v>27</v>
      </c>
      <c r="C103" s="79">
        <v>16</v>
      </c>
      <c r="D103" s="79"/>
      <c r="E103" s="79"/>
      <c r="F103" s="79"/>
      <c r="G103" s="79"/>
      <c r="H103" s="79"/>
      <c r="I103" s="79"/>
      <c r="J103" s="79"/>
      <c r="K103" s="79">
        <v>16</v>
      </c>
      <c r="L103" s="79"/>
      <c r="M103" s="79"/>
      <c r="N103" s="79"/>
      <c r="O103" s="8"/>
      <c r="P103" s="8"/>
    </row>
    <row r="104" spans="1:16" ht="39">
      <c r="A104" s="145" t="s">
        <v>270</v>
      </c>
      <c r="B104" s="146" t="s">
        <v>28</v>
      </c>
      <c r="C104" s="79">
        <v>34</v>
      </c>
      <c r="D104" s="79"/>
      <c r="E104" s="79"/>
      <c r="F104" s="79"/>
      <c r="G104" s="79"/>
      <c r="H104" s="79"/>
      <c r="I104" s="79"/>
      <c r="J104" s="79"/>
      <c r="K104" s="79">
        <v>34</v>
      </c>
      <c r="L104" s="79"/>
      <c r="M104" s="79"/>
      <c r="N104" s="79"/>
      <c r="O104" s="8"/>
      <c r="P104" s="8"/>
    </row>
    <row r="105" spans="1:16" ht="12.75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45" t="s">
        <v>105</v>
      </c>
      <c r="B106" s="146" t="s">
        <v>29</v>
      </c>
      <c r="C106" s="79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145" t="s">
        <v>430</v>
      </c>
      <c r="B107" s="146" t="s">
        <v>30</v>
      </c>
      <c r="C107" s="79">
        <v>20995.14</v>
      </c>
      <c r="D107" s="79"/>
      <c r="E107" s="79"/>
      <c r="F107" s="79"/>
      <c r="G107" s="8"/>
      <c r="H107" s="8"/>
      <c r="I107" s="8"/>
      <c r="J107" s="8"/>
      <c r="K107" s="79">
        <v>20995.14</v>
      </c>
      <c r="L107" s="8"/>
      <c r="M107" s="79"/>
      <c r="N107" s="79"/>
      <c r="O107" s="8"/>
      <c r="P107" s="8"/>
    </row>
    <row r="108" spans="1:16" ht="78.75">
      <c r="A108" s="147" t="s">
        <v>431</v>
      </c>
      <c r="B108" s="146" t="s">
        <v>31</v>
      </c>
      <c r="C108" s="79">
        <v>2009.26</v>
      </c>
      <c r="D108" s="79"/>
      <c r="E108" s="79"/>
      <c r="F108" s="79"/>
      <c r="G108" s="8"/>
      <c r="H108" s="8"/>
      <c r="I108" s="8"/>
      <c r="J108" s="8"/>
      <c r="K108" s="79">
        <v>2009.26</v>
      </c>
      <c r="L108" s="8"/>
      <c r="M108" s="79"/>
      <c r="N108" s="79"/>
      <c r="O108" s="8"/>
      <c r="P108" s="8"/>
    </row>
    <row r="109" spans="1:16" ht="52.5">
      <c r="A109" s="148" t="s">
        <v>106</v>
      </c>
      <c r="B109" s="159" t="s">
        <v>32</v>
      </c>
      <c r="C109" s="79">
        <v>12049.39</v>
      </c>
      <c r="D109" s="79"/>
      <c r="E109" s="79"/>
      <c r="F109" s="79"/>
      <c r="G109" s="8"/>
      <c r="H109" s="8"/>
      <c r="I109" s="8"/>
      <c r="J109" s="8"/>
      <c r="K109" s="79">
        <v>12049.39</v>
      </c>
      <c r="L109" s="8"/>
      <c r="M109" s="79"/>
      <c r="N109" s="79"/>
      <c r="O109" s="8"/>
      <c r="P109" s="8"/>
    </row>
    <row r="110" spans="1:16" ht="78.75">
      <c r="A110" s="148" t="s">
        <v>432</v>
      </c>
      <c r="B110" s="159" t="s">
        <v>112</v>
      </c>
      <c r="C110" s="79">
        <v>1797.07</v>
      </c>
      <c r="D110" s="79"/>
      <c r="E110" s="79"/>
      <c r="F110" s="79"/>
      <c r="G110" s="8"/>
      <c r="H110" s="8"/>
      <c r="I110" s="8"/>
      <c r="J110" s="8"/>
      <c r="K110" s="79">
        <v>1797.07</v>
      </c>
      <c r="L110" s="8"/>
      <c r="M110" s="79"/>
      <c r="N110" s="79"/>
      <c r="O110" s="8"/>
      <c r="P110" s="8"/>
    </row>
    <row r="111" spans="1:16" ht="78.75">
      <c r="A111" s="148" t="s">
        <v>178</v>
      </c>
      <c r="B111" s="159" t="s">
        <v>179</v>
      </c>
      <c r="C111" s="79">
        <v>6233.28</v>
      </c>
      <c r="D111" s="79"/>
      <c r="E111" s="79"/>
      <c r="F111" s="79"/>
      <c r="G111" s="79"/>
      <c r="H111" s="79"/>
      <c r="I111" s="79"/>
      <c r="J111" s="79"/>
      <c r="K111" s="79">
        <v>6233.28</v>
      </c>
      <c r="L111" s="79"/>
      <c r="M111" s="79"/>
      <c r="N111" s="79"/>
      <c r="O111" s="8"/>
      <c r="P111" s="8"/>
    </row>
    <row r="112" spans="1:16" ht="29.25" customHeight="1">
      <c r="A112" s="221" t="s">
        <v>433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  <c r="P112" s="242"/>
    </row>
    <row r="113" spans="1:16" ht="26.25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48" t="s">
        <v>434</v>
      </c>
      <c r="B114" s="159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48" t="s">
        <v>435</v>
      </c>
      <c r="B115" s="159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48" t="s">
        <v>120</v>
      </c>
      <c r="B116" s="159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148" t="s">
        <v>272</v>
      </c>
      <c r="B117" s="159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148" t="s">
        <v>273</v>
      </c>
      <c r="B118" s="159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26.25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48" t="s">
        <v>436</v>
      </c>
      <c r="B120" s="159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148" t="s">
        <v>437</v>
      </c>
      <c r="B121" s="159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148" t="s">
        <v>129</v>
      </c>
      <c r="B122" s="159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148" t="s">
        <v>275</v>
      </c>
      <c r="B123" s="159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148" t="s">
        <v>276</v>
      </c>
      <c r="B124" s="159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39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48" t="s">
        <v>438</v>
      </c>
      <c r="B126" s="159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148" t="s">
        <v>439</v>
      </c>
      <c r="B127" s="159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148" t="s">
        <v>138</v>
      </c>
      <c r="B128" s="159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148" t="s">
        <v>440</v>
      </c>
      <c r="B129" s="159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160" t="s">
        <v>441</v>
      </c>
      <c r="B130" s="161" t="s">
        <v>137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="16" customFormat="1" ht="12.75"/>
    <row r="132" s="17" customFormat="1" ht="12.75">
      <c r="A132" s="88" t="s">
        <v>37</v>
      </c>
    </row>
    <row r="133" s="17" customFormat="1" ht="12.75"/>
    <row r="134" spans="1:11" ht="12.75">
      <c r="A134" s="2" t="s">
        <v>141</v>
      </c>
      <c r="D134" s="2" t="s">
        <v>365</v>
      </c>
      <c r="G134" s="2" t="s">
        <v>143</v>
      </c>
      <c r="K134" s="2" t="s">
        <v>366</v>
      </c>
    </row>
    <row r="135" ht="12.75">
      <c r="G135" s="72"/>
    </row>
    <row r="136" spans="4:7" ht="12.75">
      <c r="D136" s="2" t="s">
        <v>242</v>
      </c>
      <c r="G136" s="2" t="s">
        <v>243</v>
      </c>
    </row>
    <row r="137" spans="4:7" ht="12.75">
      <c r="D137" s="2" t="s">
        <v>148</v>
      </c>
      <c r="G137" s="2" t="s">
        <v>367</v>
      </c>
    </row>
    <row r="138" ht="12.75">
      <c r="G138" s="94"/>
    </row>
  </sheetData>
  <sheetProtection/>
  <mergeCells count="1">
    <mergeCell ref="A4:C4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PageLayoutView="0" workbookViewId="0" topLeftCell="A105">
      <selection activeCell="C109" sqref="C109:C110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10.00390625" style="2" customWidth="1"/>
    <col min="4" max="6" width="9.125" style="2" customWidth="1"/>
    <col min="7" max="9" width="8.875" style="2" customWidth="1"/>
    <col min="10" max="10" width="6.875" style="2" customWidth="1"/>
    <col min="11" max="11" width="11.00390625" style="2" customWidth="1"/>
    <col min="12" max="12" width="8.875" style="2" customWidth="1"/>
    <col min="13" max="13" width="10.0039062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4"/>
    </row>
    <row r="4" spans="1:17" ht="16.5">
      <c r="A4" s="70" t="s">
        <v>244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>
      <c r="A6" s="70" t="s">
        <v>348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205" t="s">
        <v>1</v>
      </c>
      <c r="B8" s="207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206"/>
      <c r="B9" s="208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206"/>
      <c r="B10" s="208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45" customHeight="1">
      <c r="A11" s="206"/>
      <c r="B11" s="208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93" t="s">
        <v>50</v>
      </c>
      <c r="B14" s="23">
        <v>101</v>
      </c>
      <c r="C14" s="8">
        <v>3572</v>
      </c>
      <c r="D14" s="162">
        <v>1</v>
      </c>
      <c r="E14" s="162"/>
      <c r="F14" s="162"/>
      <c r="G14" s="162"/>
      <c r="H14" s="162"/>
      <c r="I14" s="162"/>
      <c r="J14" s="162"/>
      <c r="K14" s="162">
        <v>216</v>
      </c>
      <c r="L14" s="162"/>
      <c r="M14" s="162">
        <v>40</v>
      </c>
      <c r="N14" s="162"/>
      <c r="O14" s="162">
        <v>421</v>
      </c>
      <c r="P14" s="162">
        <v>2894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>
        <v>104</v>
      </c>
      <c r="D16" s="79">
        <v>1</v>
      </c>
      <c r="E16" s="163"/>
      <c r="F16" s="163"/>
      <c r="G16" s="163"/>
      <c r="H16" s="163"/>
      <c r="I16" s="163"/>
      <c r="J16" s="163"/>
      <c r="K16" s="79">
        <v>87</v>
      </c>
      <c r="L16" s="163"/>
      <c r="M16" s="162">
        <v>16</v>
      </c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>
        <v>7</v>
      </c>
      <c r="D17" s="8"/>
      <c r="E17" s="8"/>
      <c r="F17" s="8"/>
      <c r="G17" s="8"/>
      <c r="H17" s="8"/>
      <c r="I17" s="8"/>
      <c r="J17" s="8"/>
      <c r="K17" s="8">
        <v>7</v>
      </c>
      <c r="L17" s="8"/>
      <c r="M17" s="8"/>
      <c r="N17" s="8"/>
      <c r="O17" s="8"/>
      <c r="P17" s="8"/>
    </row>
    <row r="18" spans="1:16" ht="53.25" customHeight="1">
      <c r="A18" s="194" t="s">
        <v>209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0</v>
      </c>
    </row>
    <row r="20" spans="1:16" ht="29.25" customHeight="1">
      <c r="A20" s="24" t="s">
        <v>329</v>
      </c>
      <c r="B20" s="23">
        <v>107</v>
      </c>
      <c r="C20" s="8">
        <v>25</v>
      </c>
      <c r="D20" s="8"/>
      <c r="E20" s="8"/>
      <c r="F20" s="8"/>
      <c r="G20" s="8"/>
      <c r="H20" s="8"/>
      <c r="I20" s="8"/>
      <c r="J20" s="8"/>
      <c r="K20" s="8">
        <v>25</v>
      </c>
      <c r="L20" s="8"/>
      <c r="M20" s="8"/>
      <c r="N20" s="8"/>
      <c r="O20" s="8"/>
      <c r="P20" s="8"/>
    </row>
    <row r="21" spans="1:16" ht="27.75" customHeight="1">
      <c r="A21" s="64" t="s">
        <v>402</v>
      </c>
      <c r="B21" s="23">
        <v>108</v>
      </c>
      <c r="C21" s="8">
        <v>12</v>
      </c>
      <c r="D21" s="8"/>
      <c r="E21" s="8"/>
      <c r="F21" s="8"/>
      <c r="G21" s="8"/>
      <c r="H21" s="8"/>
      <c r="I21" s="8"/>
      <c r="J21" s="8"/>
      <c r="K21" s="8">
        <v>12</v>
      </c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8">
        <v>3565</v>
      </c>
      <c r="D23" s="162">
        <v>1</v>
      </c>
      <c r="E23" s="162"/>
      <c r="F23" s="162"/>
      <c r="G23" s="162"/>
      <c r="H23" s="162"/>
      <c r="I23" s="162"/>
      <c r="J23" s="162"/>
      <c r="K23" s="162">
        <v>209</v>
      </c>
      <c r="L23" s="162"/>
      <c r="M23" s="162">
        <v>40</v>
      </c>
      <c r="N23" s="162"/>
      <c r="O23" s="162">
        <v>421</v>
      </c>
      <c r="P23" s="162">
        <v>2894</v>
      </c>
    </row>
    <row r="24" spans="1:16" ht="52.5" customHeight="1">
      <c r="A24" s="24" t="s">
        <v>403</v>
      </c>
      <c r="B24" s="26">
        <v>111</v>
      </c>
      <c r="C24" s="8">
        <v>96</v>
      </c>
      <c r="D24" s="79"/>
      <c r="E24" s="162"/>
      <c r="F24" s="162"/>
      <c r="G24" s="162"/>
      <c r="H24" s="162"/>
      <c r="I24" s="162"/>
      <c r="J24" s="162"/>
      <c r="K24" s="79">
        <v>80</v>
      </c>
      <c r="L24" s="162"/>
      <c r="M24" s="162">
        <v>16</v>
      </c>
      <c r="N24" s="8"/>
      <c r="O24" s="8"/>
      <c r="P24" s="8"/>
    </row>
    <row r="25" spans="1:16" ht="27" customHeight="1">
      <c r="A25" s="24" t="s">
        <v>210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>
        <v>107</v>
      </c>
      <c r="D27" s="8"/>
      <c r="E27" s="8"/>
      <c r="F27" s="8"/>
      <c r="G27" s="8"/>
      <c r="H27" s="8"/>
      <c r="I27" s="8"/>
      <c r="J27" s="8"/>
      <c r="K27" s="8">
        <v>107</v>
      </c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>
        <v>51</v>
      </c>
      <c r="D28" s="8"/>
      <c r="E28" s="8"/>
      <c r="F28" s="8"/>
      <c r="G28" s="8"/>
      <c r="H28" s="8"/>
      <c r="I28" s="8"/>
      <c r="J28" s="8"/>
      <c r="K28" s="8">
        <v>51</v>
      </c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8">
        <v>3565</v>
      </c>
      <c r="D29" s="162">
        <v>1</v>
      </c>
      <c r="E29" s="162"/>
      <c r="F29" s="162"/>
      <c r="G29" s="162"/>
      <c r="H29" s="162"/>
      <c r="I29" s="162"/>
      <c r="J29" s="162"/>
      <c r="K29" s="162">
        <v>209</v>
      </c>
      <c r="L29" s="162"/>
      <c r="M29" s="162">
        <v>40</v>
      </c>
      <c r="N29" s="162"/>
      <c r="O29" s="162">
        <v>421</v>
      </c>
      <c r="P29" s="162">
        <v>2894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9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39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16" ht="18" customHeight="1">
      <c r="A34" s="193" t="s">
        <v>64</v>
      </c>
      <c r="B34" s="23">
        <v>121</v>
      </c>
      <c r="C34" s="8">
        <v>27</v>
      </c>
      <c r="D34" s="8"/>
      <c r="E34" s="8"/>
      <c r="F34" s="8"/>
      <c r="G34" s="8"/>
      <c r="H34" s="8"/>
      <c r="I34" s="8"/>
      <c r="J34" s="8"/>
      <c r="K34" s="79">
        <v>10</v>
      </c>
      <c r="L34" s="8"/>
      <c r="M34" s="8"/>
      <c r="N34" s="8"/>
      <c r="O34" s="8">
        <v>17</v>
      </c>
      <c r="P34" s="8"/>
    </row>
    <row r="35" spans="1:16" ht="18" customHeight="1">
      <c r="A35" s="193" t="s">
        <v>65</v>
      </c>
      <c r="B35" s="23">
        <v>122</v>
      </c>
      <c r="C35" s="8">
        <v>2</v>
      </c>
      <c r="D35" s="8"/>
      <c r="E35" s="8"/>
      <c r="F35" s="8"/>
      <c r="G35" s="8"/>
      <c r="H35" s="8"/>
      <c r="I35" s="8"/>
      <c r="J35" s="8"/>
      <c r="K35" s="8">
        <v>2</v>
      </c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>
        <v>2</v>
      </c>
      <c r="D36" s="8"/>
      <c r="E36" s="8"/>
      <c r="F36" s="8"/>
      <c r="G36" s="8"/>
      <c r="H36" s="8"/>
      <c r="I36" s="8"/>
      <c r="J36" s="8"/>
      <c r="K36" s="8">
        <v>2</v>
      </c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224" t="s">
        <v>407</v>
      </c>
      <c r="B42" s="224"/>
      <c r="C42" s="22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5.75" customHeight="1">
      <c r="A43" s="28" t="s">
        <v>16</v>
      </c>
      <c r="B43" s="23">
        <v>201</v>
      </c>
      <c r="C43" s="8">
        <v>780</v>
      </c>
      <c r="D43" s="8">
        <v>1</v>
      </c>
      <c r="E43" s="8"/>
      <c r="F43" s="8"/>
      <c r="G43" s="8"/>
      <c r="H43" s="8"/>
      <c r="I43" s="8"/>
      <c r="J43" s="8"/>
      <c r="K43" s="8">
        <v>679</v>
      </c>
      <c r="L43" s="8"/>
      <c r="M43" s="8">
        <v>100</v>
      </c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409</v>
      </c>
      <c r="B45" s="23">
        <v>203</v>
      </c>
      <c r="C45" s="8">
        <v>23</v>
      </c>
      <c r="D45" s="8"/>
      <c r="E45" s="8"/>
      <c r="F45" s="8"/>
      <c r="G45" s="8"/>
      <c r="H45" s="8"/>
      <c r="I45" s="8"/>
      <c r="J45" s="8"/>
      <c r="K45" s="8">
        <v>21</v>
      </c>
      <c r="L45" s="8"/>
      <c r="M45" s="8">
        <v>2</v>
      </c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2.25" customHeight="1">
      <c r="A48" s="29" t="s">
        <v>411</v>
      </c>
      <c r="B48" s="23">
        <v>206</v>
      </c>
      <c r="C48" s="8">
        <v>261</v>
      </c>
      <c r="D48" s="8"/>
      <c r="E48" s="8"/>
      <c r="F48" s="8"/>
      <c r="G48" s="8"/>
      <c r="H48" s="8"/>
      <c r="I48" s="8"/>
      <c r="J48" s="8"/>
      <c r="K48" s="8">
        <v>261</v>
      </c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>
        <v>110</v>
      </c>
      <c r="D49" s="8"/>
      <c r="E49" s="8"/>
      <c r="F49" s="8"/>
      <c r="G49" s="8"/>
      <c r="H49" s="8"/>
      <c r="I49" s="8"/>
      <c r="J49" s="8"/>
      <c r="K49" s="8">
        <v>110</v>
      </c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780</v>
      </c>
      <c r="D50" s="8">
        <v>1</v>
      </c>
      <c r="E50" s="8"/>
      <c r="F50" s="8"/>
      <c r="G50" s="8"/>
      <c r="H50" s="8"/>
      <c r="I50" s="8"/>
      <c r="J50" s="8"/>
      <c r="K50" s="8">
        <v>679</v>
      </c>
      <c r="L50" s="8"/>
      <c r="M50" s="8">
        <v>100</v>
      </c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>
        <v>16</v>
      </c>
      <c r="D53" s="8"/>
      <c r="E53" s="8"/>
      <c r="F53" s="8"/>
      <c r="G53" s="8"/>
      <c r="H53" s="8"/>
      <c r="I53" s="8"/>
      <c r="J53" s="8"/>
      <c r="K53" s="8">
        <v>16</v>
      </c>
      <c r="L53" s="8"/>
      <c r="M53" s="8"/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>
        <v>16</v>
      </c>
      <c r="D56" s="8"/>
      <c r="E56" s="8"/>
      <c r="F56" s="8"/>
      <c r="G56" s="8"/>
      <c r="H56" s="8"/>
      <c r="I56" s="8"/>
      <c r="J56" s="8"/>
      <c r="K56" s="8">
        <v>16</v>
      </c>
      <c r="L56" s="8"/>
      <c r="M56" s="8"/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9" s="40" customFormat="1" ht="54" customHeight="1">
      <c r="A58" s="65" t="s">
        <v>153</v>
      </c>
      <c r="B58" s="61">
        <v>216</v>
      </c>
      <c r="C58" s="75" t="s">
        <v>368</v>
      </c>
      <c r="D58" s="162">
        <v>1</v>
      </c>
      <c r="E58" s="162"/>
      <c r="F58" s="162"/>
      <c r="G58" s="162"/>
      <c r="H58" s="162"/>
      <c r="I58" s="162"/>
      <c r="J58" s="162"/>
      <c r="K58" s="162">
        <v>209</v>
      </c>
      <c r="L58" s="162"/>
      <c r="M58" s="162">
        <v>40</v>
      </c>
      <c r="N58" s="65"/>
      <c r="O58" s="65"/>
      <c r="P58" s="65"/>
      <c r="Q58" s="47"/>
      <c r="R58" s="47"/>
      <c r="S58" s="47"/>
      <c r="T58" s="47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s="40" customFormat="1" ht="70.5" customHeight="1">
      <c r="A59" s="65" t="s">
        <v>413</v>
      </c>
      <c r="B59" s="61">
        <v>217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5"/>
      <c r="N59" s="65"/>
      <c r="O59" s="65"/>
      <c r="P59" s="65"/>
      <c r="Q59" s="48"/>
      <c r="R59" s="48"/>
      <c r="S59" s="48"/>
      <c r="T59" s="48"/>
      <c r="U59" s="49"/>
      <c r="V59" s="49"/>
      <c r="W59" s="49"/>
      <c r="X59" s="49"/>
      <c r="Y59" s="49"/>
      <c r="Z59" s="49"/>
      <c r="AA59" s="46"/>
      <c r="AB59" s="46"/>
      <c r="AC59" s="46"/>
    </row>
    <row r="60" spans="1:29" s="40" customFormat="1" ht="55.5" customHeight="1">
      <c r="A60" s="65" t="s">
        <v>414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48"/>
      <c r="R60" s="48"/>
      <c r="S60" s="48"/>
      <c r="T60" s="48"/>
      <c r="U60" s="46"/>
      <c r="V60" s="46"/>
      <c r="W60" s="46"/>
      <c r="X60" s="46"/>
      <c r="Y60" s="46"/>
      <c r="Z60" s="46"/>
      <c r="AA60" s="46"/>
      <c r="AB60" s="46"/>
      <c r="AC60" s="46"/>
    </row>
    <row r="61" spans="1:20" ht="34.5" customHeight="1">
      <c r="A61" s="65" t="s">
        <v>158</v>
      </c>
      <c r="B61" s="61">
        <v>219</v>
      </c>
      <c r="C61" s="75" t="s">
        <v>368</v>
      </c>
      <c r="D61" s="162">
        <v>1</v>
      </c>
      <c r="E61" s="162"/>
      <c r="F61" s="162"/>
      <c r="G61" s="162"/>
      <c r="H61" s="162"/>
      <c r="I61" s="162"/>
      <c r="J61" s="162"/>
      <c r="K61" s="162">
        <v>209</v>
      </c>
      <c r="L61" s="162"/>
      <c r="M61" s="162">
        <v>40</v>
      </c>
      <c r="N61" s="65"/>
      <c r="O61" s="65"/>
      <c r="P61" s="65"/>
      <c r="Q61" s="48"/>
      <c r="R61" s="48"/>
      <c r="S61" s="48"/>
      <c r="T61" s="48"/>
    </row>
    <row r="62" spans="1:20" ht="29.25" customHeight="1">
      <c r="A62" s="65" t="s">
        <v>263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47"/>
      <c r="R62" s="47"/>
      <c r="S62" s="47"/>
      <c r="T62" s="47"/>
    </row>
    <row r="63" spans="1:20" ht="27.75" customHeight="1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47"/>
      <c r="R63" s="47"/>
      <c r="S63" s="47"/>
      <c r="T63" s="47"/>
    </row>
    <row r="64" spans="1:16" ht="27.75" customHeight="1">
      <c r="A64" s="193" t="s">
        <v>80</v>
      </c>
      <c r="B64" s="23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28" t="s">
        <v>81</v>
      </c>
      <c r="B66" s="23">
        <v>301</v>
      </c>
      <c r="C66" s="8">
        <v>424792.48</v>
      </c>
      <c r="D66" s="79">
        <v>999.9</v>
      </c>
      <c r="E66" s="164"/>
      <c r="F66" s="164"/>
      <c r="G66" s="164"/>
      <c r="H66" s="164"/>
      <c r="I66" s="164"/>
      <c r="J66" s="164"/>
      <c r="K66" s="164">
        <v>270664.2</v>
      </c>
      <c r="L66" s="164"/>
      <c r="M66" s="164">
        <v>8405.66</v>
      </c>
      <c r="N66" s="164"/>
      <c r="O66" s="164">
        <v>68756.82</v>
      </c>
      <c r="P66" s="164">
        <v>75965.9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">
        <v>33139.473</v>
      </c>
      <c r="D68" s="162">
        <v>999.9</v>
      </c>
      <c r="E68" s="162"/>
      <c r="F68" s="162"/>
      <c r="G68" s="162"/>
      <c r="H68" s="162"/>
      <c r="I68" s="162"/>
      <c r="J68" s="162"/>
      <c r="K68" s="162">
        <v>29512.6</v>
      </c>
      <c r="L68" s="162"/>
      <c r="M68" s="162">
        <v>2626.973</v>
      </c>
      <c r="N68" s="8"/>
      <c r="O68" s="8"/>
      <c r="P68" s="8"/>
    </row>
    <row r="69" spans="1:16" ht="64.5" customHeight="1">
      <c r="A69" s="24" t="s">
        <v>267</v>
      </c>
      <c r="B69" s="23">
        <v>304</v>
      </c>
      <c r="C69" s="8">
        <v>38296.05</v>
      </c>
      <c r="D69" s="8"/>
      <c r="E69" s="8"/>
      <c r="F69" s="8"/>
      <c r="G69" s="8"/>
      <c r="H69" s="8"/>
      <c r="I69" s="8"/>
      <c r="J69" s="8"/>
      <c r="K69" s="8">
        <v>38296.05</v>
      </c>
      <c r="L69" s="8"/>
      <c r="M69" s="8"/>
      <c r="N69" s="8"/>
      <c r="O69" s="8"/>
      <c r="P69" s="8"/>
    </row>
    <row r="70" spans="1:16" ht="50.25" customHeight="1">
      <c r="A70" s="194" t="s">
        <v>85</v>
      </c>
      <c r="B70" s="23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194" t="s">
        <v>415</v>
      </c>
      <c r="B71" s="23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194" t="s">
        <v>169</v>
      </c>
      <c r="B72" s="23">
        <v>307</v>
      </c>
      <c r="C72" s="8">
        <v>4270.19</v>
      </c>
      <c r="D72" s="8"/>
      <c r="E72" s="8"/>
      <c r="F72" s="8"/>
      <c r="G72" s="8"/>
      <c r="H72" s="8"/>
      <c r="I72" s="8"/>
      <c r="J72" s="8"/>
      <c r="K72" s="8">
        <v>4270.19</v>
      </c>
      <c r="L72" s="8"/>
      <c r="M72" s="8"/>
      <c r="N72" s="8"/>
      <c r="O72" s="8"/>
      <c r="P72" s="8"/>
    </row>
    <row r="73" spans="1:20" ht="57.75" customHeight="1">
      <c r="A73" s="60" t="s">
        <v>416</v>
      </c>
      <c r="B73" s="23">
        <v>308</v>
      </c>
      <c r="C73" s="79">
        <v>1994.21</v>
      </c>
      <c r="D73" s="79"/>
      <c r="E73" s="79"/>
      <c r="F73" s="79"/>
      <c r="G73" s="79"/>
      <c r="H73" s="79"/>
      <c r="I73" s="79"/>
      <c r="J73" s="79"/>
      <c r="K73" s="76">
        <v>1994.21</v>
      </c>
      <c r="L73" s="60"/>
      <c r="M73" s="60"/>
      <c r="N73" s="60"/>
      <c r="O73" s="60"/>
      <c r="P73" s="60"/>
      <c r="Q73" s="50"/>
      <c r="R73" s="50"/>
      <c r="S73" s="50"/>
      <c r="T73" s="50"/>
    </row>
    <row r="74" spans="1:16" ht="36.75" customHeight="1">
      <c r="A74" s="58" t="s">
        <v>87</v>
      </c>
      <c r="B74" s="23">
        <v>309</v>
      </c>
      <c r="C74" s="8">
        <v>367775.269</v>
      </c>
      <c r="D74" s="79">
        <v>965.4</v>
      </c>
      <c r="E74" s="164"/>
      <c r="F74" s="164"/>
      <c r="G74" s="164"/>
      <c r="H74" s="164"/>
      <c r="I74" s="164"/>
      <c r="J74" s="164"/>
      <c r="K74" s="164">
        <v>214796.69</v>
      </c>
      <c r="L74" s="164"/>
      <c r="M74" s="164">
        <v>7290.459</v>
      </c>
      <c r="N74" s="164"/>
      <c r="O74" s="164">
        <v>68756.82</v>
      </c>
      <c r="P74" s="164">
        <v>75965.9</v>
      </c>
    </row>
    <row r="75" spans="1:20" ht="70.5" customHeight="1">
      <c r="A75" s="58" t="s">
        <v>417</v>
      </c>
      <c r="B75" s="23">
        <v>310</v>
      </c>
      <c r="C75" s="79">
        <v>29063.141</v>
      </c>
      <c r="D75" s="79">
        <v>965.4</v>
      </c>
      <c r="E75" s="162"/>
      <c r="F75" s="162"/>
      <c r="G75" s="162"/>
      <c r="H75" s="162"/>
      <c r="I75" s="162"/>
      <c r="J75" s="162"/>
      <c r="K75" s="162">
        <v>25699.37</v>
      </c>
      <c r="L75" s="162"/>
      <c r="M75" s="162">
        <v>2398.371</v>
      </c>
      <c r="N75" s="58"/>
      <c r="O75" s="8"/>
      <c r="P75" s="8"/>
      <c r="Q75" s="51"/>
      <c r="R75" s="51"/>
      <c r="S75" s="51"/>
      <c r="T75" s="51"/>
    </row>
    <row r="76" spans="1:16" ht="27" customHeight="1">
      <c r="A76" s="64" t="s">
        <v>335</v>
      </c>
      <c r="B76" s="23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24" t="s">
        <v>336</v>
      </c>
      <c r="B78" s="23">
        <v>313</v>
      </c>
      <c r="C78" s="8">
        <v>3861.17</v>
      </c>
      <c r="D78" s="8"/>
      <c r="E78" s="8"/>
      <c r="F78" s="8"/>
      <c r="G78" s="8"/>
      <c r="H78" s="8"/>
      <c r="I78" s="8"/>
      <c r="J78" s="8"/>
      <c r="K78" s="8">
        <v>3861.17</v>
      </c>
      <c r="L78" s="8"/>
      <c r="M78" s="8"/>
      <c r="N78" s="8"/>
      <c r="O78" s="8"/>
      <c r="P78" s="8"/>
    </row>
    <row r="79" spans="1:16" ht="42.75" customHeight="1">
      <c r="A79" s="24" t="s">
        <v>419</v>
      </c>
      <c r="B79" s="23">
        <v>314</v>
      </c>
      <c r="C79" s="8">
        <v>1985.33</v>
      </c>
      <c r="D79" s="8"/>
      <c r="E79" s="8"/>
      <c r="F79" s="8"/>
      <c r="G79" s="8"/>
      <c r="H79" s="8"/>
      <c r="I79" s="8"/>
      <c r="J79" s="8"/>
      <c r="K79" s="8">
        <v>1985.33</v>
      </c>
      <c r="L79" s="8"/>
      <c r="M79" s="8"/>
      <c r="N79" s="8"/>
      <c r="O79" s="8"/>
      <c r="P79" s="8"/>
    </row>
    <row r="80" spans="1:16" ht="42.75" customHeight="1">
      <c r="A80" s="33" t="s">
        <v>337</v>
      </c>
      <c r="B80" s="23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3" t="s">
        <v>338</v>
      </c>
      <c r="B81" s="23">
        <v>316</v>
      </c>
      <c r="C81" s="8">
        <v>367775.269</v>
      </c>
      <c r="D81" s="79">
        <v>965.4</v>
      </c>
      <c r="E81" s="164"/>
      <c r="F81" s="164"/>
      <c r="G81" s="164"/>
      <c r="H81" s="164"/>
      <c r="I81" s="164"/>
      <c r="J81" s="164"/>
      <c r="K81" s="164">
        <v>214796.69</v>
      </c>
      <c r="L81" s="164"/>
      <c r="M81" s="164">
        <v>7290.459</v>
      </c>
      <c r="N81" s="164"/>
      <c r="O81" s="164">
        <v>68756.82</v>
      </c>
      <c r="P81" s="164">
        <v>75965.9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9" customFormat="1" ht="45" customHeight="1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2"/>
      <c r="R84" s="52"/>
      <c r="S84" s="52"/>
      <c r="T84" s="52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s="39" customFormat="1" ht="45" customHeight="1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2"/>
      <c r="R85" s="52"/>
      <c r="S85" s="52"/>
      <c r="T85" s="52"/>
      <c r="U85" s="46"/>
      <c r="V85" s="46"/>
      <c r="W85" s="46"/>
      <c r="X85" s="46"/>
      <c r="Y85" s="46"/>
      <c r="Z85" s="46"/>
      <c r="AA85" s="46"/>
      <c r="AB85" s="46"/>
      <c r="AC85" s="46"/>
    </row>
    <row r="86" spans="1:16" ht="29.25" customHeight="1">
      <c r="A86" s="58" t="s">
        <v>93</v>
      </c>
      <c r="B86" s="59">
        <v>321</v>
      </c>
      <c r="C86" s="8">
        <v>496</v>
      </c>
      <c r="D86" s="8"/>
      <c r="E86" s="8"/>
      <c r="F86" s="8"/>
      <c r="G86" s="8"/>
      <c r="H86" s="8"/>
      <c r="I86" s="8"/>
      <c r="J86" s="8"/>
      <c r="K86" s="165">
        <v>111</v>
      </c>
      <c r="L86" s="165"/>
      <c r="M86" s="165"/>
      <c r="N86" s="165"/>
      <c r="O86" s="166">
        <v>385</v>
      </c>
      <c r="P86" s="8"/>
    </row>
    <row r="87" spans="1:16" ht="27" customHeight="1">
      <c r="A87" s="58" t="s">
        <v>94</v>
      </c>
      <c r="B87" s="59">
        <v>322</v>
      </c>
      <c r="C87" s="164">
        <v>4087.83</v>
      </c>
      <c r="D87" s="167"/>
      <c r="E87" s="167"/>
      <c r="F87" s="167"/>
      <c r="G87" s="167"/>
      <c r="H87" s="167"/>
      <c r="I87" s="167"/>
      <c r="J87" s="167"/>
      <c r="K87" s="167">
        <v>3721.4</v>
      </c>
      <c r="L87" s="167"/>
      <c r="M87" s="167">
        <v>366.43</v>
      </c>
      <c r="N87" s="167"/>
      <c r="O87" s="162"/>
      <c r="P87" s="8"/>
    </row>
    <row r="88" spans="1:16" ht="27" customHeight="1">
      <c r="A88" s="63" t="s">
        <v>14</v>
      </c>
      <c r="B88" s="59">
        <v>323</v>
      </c>
      <c r="C88" s="164">
        <v>4087.83</v>
      </c>
      <c r="D88" s="167"/>
      <c r="E88" s="167"/>
      <c r="F88" s="167"/>
      <c r="G88" s="167"/>
      <c r="H88" s="167"/>
      <c r="I88" s="167"/>
      <c r="J88" s="167"/>
      <c r="K88" s="167">
        <v>3721.4</v>
      </c>
      <c r="L88" s="167"/>
      <c r="M88" s="167">
        <v>366.43</v>
      </c>
      <c r="N88" s="167"/>
      <c r="O88" s="162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9" customFormat="1" ht="93.7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2"/>
      <c r="R92" s="52"/>
      <c r="S92" s="52"/>
      <c r="T92" s="52"/>
      <c r="U92" s="46"/>
      <c r="V92" s="46"/>
      <c r="W92" s="46"/>
      <c r="X92" s="46"/>
      <c r="Y92" s="46"/>
      <c r="Z92" s="46"/>
      <c r="AA92" s="46"/>
      <c r="AB92" s="46"/>
      <c r="AC92" s="46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77.25" customHeight="1">
      <c r="A95" s="60" t="s">
        <v>424</v>
      </c>
      <c r="B95" s="59" t="s">
        <v>21</v>
      </c>
      <c r="C95" s="168">
        <v>206</v>
      </c>
      <c r="D95" s="168">
        <v>1</v>
      </c>
      <c r="E95" s="168"/>
      <c r="F95" s="168"/>
      <c r="G95" s="168"/>
      <c r="H95" s="168"/>
      <c r="I95" s="168"/>
      <c r="J95" s="168"/>
      <c r="K95" s="168">
        <v>168</v>
      </c>
      <c r="L95" s="168"/>
      <c r="M95" s="168">
        <v>37</v>
      </c>
      <c r="N95" s="8"/>
      <c r="O95" s="8"/>
      <c r="P95" s="8"/>
    </row>
    <row r="96" spans="1:28" ht="87.75" customHeight="1">
      <c r="A96" s="60" t="s">
        <v>425</v>
      </c>
      <c r="B96" s="59" t="s">
        <v>22</v>
      </c>
      <c r="C96" s="168">
        <v>81</v>
      </c>
      <c r="D96" s="168">
        <v>1</v>
      </c>
      <c r="E96" s="168"/>
      <c r="F96" s="168"/>
      <c r="G96" s="168"/>
      <c r="H96" s="168"/>
      <c r="I96" s="168"/>
      <c r="J96" s="168"/>
      <c r="K96" s="168">
        <v>67</v>
      </c>
      <c r="L96" s="168"/>
      <c r="M96" s="168">
        <v>13</v>
      </c>
      <c r="N96" s="8"/>
      <c r="O96" s="8"/>
      <c r="P96" s="8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1:28" ht="57.75" customHeight="1">
      <c r="A97" s="60" t="s">
        <v>164</v>
      </c>
      <c r="B97" s="59" t="s">
        <v>23</v>
      </c>
      <c r="C97" s="168">
        <v>206</v>
      </c>
      <c r="D97" s="168">
        <v>1</v>
      </c>
      <c r="E97" s="168"/>
      <c r="F97" s="168"/>
      <c r="G97" s="168"/>
      <c r="H97" s="168"/>
      <c r="I97" s="168"/>
      <c r="J97" s="168"/>
      <c r="K97" s="168">
        <v>168</v>
      </c>
      <c r="L97" s="168"/>
      <c r="M97" s="168">
        <v>37</v>
      </c>
      <c r="N97" s="8"/>
      <c r="O97" s="8"/>
      <c r="P97" s="8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93" customHeight="1">
      <c r="A98" s="60" t="s">
        <v>426</v>
      </c>
      <c r="B98" s="59" t="s">
        <v>172</v>
      </c>
      <c r="C98" s="168">
        <v>81</v>
      </c>
      <c r="D98" s="168">
        <v>1</v>
      </c>
      <c r="E98" s="168"/>
      <c r="F98" s="168"/>
      <c r="G98" s="168"/>
      <c r="H98" s="168"/>
      <c r="I98" s="168"/>
      <c r="J98" s="168"/>
      <c r="K98" s="168">
        <v>67</v>
      </c>
      <c r="L98" s="168"/>
      <c r="M98" s="168">
        <v>13</v>
      </c>
      <c r="N98" s="8"/>
      <c r="O98" s="8"/>
      <c r="P98" s="8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16" ht="78.75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93" t="s">
        <v>428</v>
      </c>
      <c r="B100" s="23" t="s">
        <v>24</v>
      </c>
      <c r="C100" s="8">
        <v>657</v>
      </c>
      <c r="D100" s="8">
        <v>1</v>
      </c>
      <c r="E100" s="8"/>
      <c r="F100" s="8"/>
      <c r="G100" s="8"/>
      <c r="H100" s="8"/>
      <c r="I100" s="8"/>
      <c r="J100" s="8"/>
      <c r="K100" s="8">
        <v>557</v>
      </c>
      <c r="L100" s="8"/>
      <c r="M100" s="8">
        <v>99</v>
      </c>
      <c r="N100" s="8"/>
      <c r="O100" s="8"/>
      <c r="P100" s="8"/>
    </row>
    <row r="101" spans="1:16" ht="39" customHeight="1">
      <c r="A101" s="193" t="s">
        <v>110</v>
      </c>
      <c r="B101" s="23" t="s">
        <v>25</v>
      </c>
      <c r="C101" s="8">
        <v>36</v>
      </c>
      <c r="D101" s="8"/>
      <c r="E101" s="8"/>
      <c r="F101" s="8"/>
      <c r="G101" s="8"/>
      <c r="H101" s="8"/>
      <c r="I101" s="8"/>
      <c r="J101" s="8"/>
      <c r="K101" s="8">
        <v>36</v>
      </c>
      <c r="L101" s="8"/>
      <c r="M101" s="8"/>
      <c r="N101" s="8"/>
      <c r="O101" s="8"/>
      <c r="P101" s="8"/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193" t="s">
        <v>104</v>
      </c>
      <c r="B103" s="23" t="s">
        <v>27</v>
      </c>
      <c r="C103" s="8">
        <v>29</v>
      </c>
      <c r="D103" s="8"/>
      <c r="E103" s="8"/>
      <c r="F103" s="8"/>
      <c r="G103" s="8"/>
      <c r="H103" s="8"/>
      <c r="I103" s="8"/>
      <c r="J103" s="8"/>
      <c r="K103" s="8">
        <v>29</v>
      </c>
      <c r="L103" s="8"/>
      <c r="M103" s="8"/>
      <c r="N103" s="8"/>
      <c r="O103" s="8"/>
      <c r="P103" s="8"/>
    </row>
    <row r="104" spans="1:28" ht="51" customHeight="1">
      <c r="A104" s="193" t="s">
        <v>270</v>
      </c>
      <c r="B104" s="23" t="s">
        <v>28</v>
      </c>
      <c r="C104" s="168">
        <v>206</v>
      </c>
      <c r="D104" s="168">
        <v>1</v>
      </c>
      <c r="E104" s="168"/>
      <c r="F104" s="168"/>
      <c r="G104" s="168"/>
      <c r="H104" s="168"/>
      <c r="I104" s="168"/>
      <c r="J104" s="168"/>
      <c r="K104" s="168">
        <v>168</v>
      </c>
      <c r="L104" s="168"/>
      <c r="M104" s="168">
        <v>37</v>
      </c>
      <c r="N104" s="8"/>
      <c r="O104" s="8"/>
      <c r="P104" s="8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16" ht="30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93" t="s">
        <v>105</v>
      </c>
      <c r="B106" s="23" t="s">
        <v>29</v>
      </c>
      <c r="C106" s="8">
        <v>558130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430</v>
      </c>
      <c r="B107" s="59" t="s">
        <v>30</v>
      </c>
      <c r="C107" s="8">
        <f>SUM(D107:P107)</f>
        <v>56307.9712</v>
      </c>
      <c r="D107" s="8">
        <v>999.99</v>
      </c>
      <c r="E107" s="8"/>
      <c r="F107" s="8"/>
      <c r="G107" s="8"/>
      <c r="H107" s="8"/>
      <c r="I107" s="8"/>
      <c r="J107" s="8"/>
      <c r="K107" s="8">
        <v>47615.875</v>
      </c>
      <c r="L107" s="8"/>
      <c r="M107" s="8">
        <v>7692.1062</v>
      </c>
      <c r="N107" s="8"/>
      <c r="O107" s="8"/>
      <c r="P107" s="8"/>
    </row>
    <row r="108" spans="1:29" s="39" customFormat="1" ht="82.5" customHeight="1">
      <c r="A108" s="58" t="s">
        <v>431</v>
      </c>
      <c r="B108" s="59" t="s">
        <v>31</v>
      </c>
      <c r="C108" s="8">
        <f>SUM(D108:P108)</f>
        <v>11090.82</v>
      </c>
      <c r="D108" s="8">
        <v>999.99</v>
      </c>
      <c r="E108" s="58"/>
      <c r="F108" s="58"/>
      <c r="G108" s="8"/>
      <c r="H108" s="8"/>
      <c r="I108" s="8"/>
      <c r="J108" s="8"/>
      <c r="K108" s="8">
        <v>10090.83</v>
      </c>
      <c r="L108" s="8"/>
      <c r="M108" s="8"/>
      <c r="N108" s="8"/>
      <c r="O108" s="8"/>
      <c r="P108" s="8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46"/>
    </row>
    <row r="109" spans="1:16" ht="52.5">
      <c r="A109" s="60" t="s">
        <v>106</v>
      </c>
      <c r="B109" s="61" t="s">
        <v>32</v>
      </c>
      <c r="C109" s="8">
        <f>SUM(D109:P109)</f>
        <v>37403.70596</v>
      </c>
      <c r="D109" s="8"/>
      <c r="E109" s="58"/>
      <c r="F109" s="58"/>
      <c r="G109" s="8"/>
      <c r="H109" s="8"/>
      <c r="I109" s="8"/>
      <c r="J109" s="8"/>
      <c r="K109" s="8">
        <v>30803.58296</v>
      </c>
      <c r="L109" s="8"/>
      <c r="M109" s="8">
        <v>6600.123</v>
      </c>
      <c r="N109" s="8"/>
      <c r="O109" s="8"/>
      <c r="P109" s="8"/>
    </row>
    <row r="110" spans="1:28" ht="94.5" customHeight="1">
      <c r="A110" s="62" t="s">
        <v>432</v>
      </c>
      <c r="B110" s="68" t="s">
        <v>112</v>
      </c>
      <c r="C110" s="8">
        <f>SUM(D110:P110)</f>
        <v>11003.18</v>
      </c>
      <c r="D110" s="8">
        <v>965.4</v>
      </c>
      <c r="E110" s="58"/>
      <c r="F110" s="58"/>
      <c r="G110" s="8"/>
      <c r="H110" s="8"/>
      <c r="I110" s="8"/>
      <c r="J110" s="8"/>
      <c r="K110" s="8">
        <v>10037.78</v>
      </c>
      <c r="L110" s="8"/>
      <c r="M110" s="8"/>
      <c r="N110" s="8"/>
      <c r="O110" s="8"/>
      <c r="P110" s="8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1:28" ht="94.5" customHeight="1">
      <c r="A111" s="60" t="s">
        <v>178</v>
      </c>
      <c r="B111" s="68" t="s">
        <v>179</v>
      </c>
      <c r="C111" s="60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1:16" ht="29.25" customHeight="1">
      <c r="A112" s="215" t="s">
        <v>433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7"/>
    </row>
    <row r="113" spans="1:16" ht="18" customHeight="1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39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52.5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4" t="s">
        <v>441</v>
      </c>
      <c r="B130" s="20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5"/>
      <c r="B131" s="35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6" t="s">
        <v>37</v>
      </c>
      <c r="B132" s="37"/>
      <c r="P132" s="55"/>
    </row>
    <row r="133" spans="1:16" s="17" customFormat="1" ht="12.75">
      <c r="A133" s="37"/>
      <c r="B133" s="37"/>
      <c r="P133" s="55"/>
    </row>
    <row r="134" spans="1:16" ht="30" customHeight="1">
      <c r="A134" s="56" t="s">
        <v>141</v>
      </c>
      <c r="B134" s="57"/>
      <c r="C134" s="18"/>
      <c r="D134" s="18" t="s">
        <v>142</v>
      </c>
      <c r="E134" s="18"/>
      <c r="F134" s="18"/>
      <c r="G134" s="18" t="s">
        <v>143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57"/>
      <c r="B135" s="57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57"/>
      <c r="B136" s="57"/>
      <c r="C136" s="18"/>
      <c r="D136" s="18" t="s">
        <v>369</v>
      </c>
      <c r="E136" s="18"/>
      <c r="F136" s="18"/>
      <c r="G136" s="104" t="s">
        <v>370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57"/>
      <c r="B137" s="57"/>
      <c r="C137" s="18"/>
      <c r="D137" s="201" t="s">
        <v>148</v>
      </c>
      <c r="E137" s="201"/>
      <c r="F137" s="201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</sheetData>
  <sheetProtection/>
  <printOptions/>
  <pageMargins left="0.7086614173228347" right="0.7086614173228347" top="0.15748031496062992" bottom="0.1968503937007874" header="0.31496062992125984" footer="0.31496062992125984"/>
  <pageSetup fitToHeight="0" fitToWidth="1"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73">
      <selection activeCell="Q110" sqref="Q110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11.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71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72"/>
    </row>
    <row r="3" spans="1:17" ht="36.75" customHeight="1">
      <c r="A3" s="511" t="s">
        <v>543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72"/>
    </row>
    <row r="4" spans="1:17" ht="16.5">
      <c r="A4" s="510" t="s">
        <v>538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70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71"/>
    </row>
    <row r="6" spans="1:17" ht="16.5">
      <c r="A6" s="510" t="s">
        <v>342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70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469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f>D14+E14+F14+G14+H14+I14+J14+K14+L14+M14+N14+O14+P14</f>
        <v>2010</v>
      </c>
      <c r="D14" s="8"/>
      <c r="E14" s="8"/>
      <c r="F14" s="8"/>
      <c r="G14" s="8"/>
      <c r="H14" s="8"/>
      <c r="I14" s="8"/>
      <c r="J14" s="8"/>
      <c r="K14" s="8">
        <v>23</v>
      </c>
      <c r="L14" s="8"/>
      <c r="M14" s="8">
        <v>15</v>
      </c>
      <c r="N14" s="8"/>
      <c r="O14" s="8">
        <f>SUM('[2]РОНО'!O14+'[2]ЦБ'!O14+'[2]Администрация'!O14+'[2]Финодел'!O14)</f>
        <v>540</v>
      </c>
      <c r="P14" s="8">
        <f>SUM('[2]РОНО'!P14+'[2]ЦБ'!P14+'[2]Администрация'!P14+'[2]Финодел'!P14)</f>
        <v>1432</v>
      </c>
    </row>
    <row r="15" spans="1:16" ht="51.75" customHeight="1">
      <c r="A15" s="301" t="s">
        <v>470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v>11</v>
      </c>
      <c r="D16" s="8"/>
      <c r="E16" s="8"/>
      <c r="F16" s="8"/>
      <c r="G16" s="8"/>
      <c r="H16" s="8"/>
      <c r="I16" s="8"/>
      <c r="J16" s="8"/>
      <c r="K16" s="8">
        <v>8</v>
      </c>
      <c r="L16" s="8"/>
      <c r="M16" s="8">
        <v>3</v>
      </c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>
        <v>4</v>
      </c>
      <c r="D17" s="8"/>
      <c r="E17" s="8"/>
      <c r="F17" s="8"/>
      <c r="G17" s="8"/>
      <c r="H17" s="8"/>
      <c r="I17" s="8"/>
      <c r="J17" s="8"/>
      <c r="K17" s="8">
        <v>2</v>
      </c>
      <c r="L17" s="8"/>
      <c r="M17" s="8">
        <v>2</v>
      </c>
      <c r="N17" s="8"/>
      <c r="O17" s="8"/>
      <c r="P17" s="8"/>
    </row>
    <row r="18" spans="1:16" ht="53.2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471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472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140" t="s">
        <v>473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474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475</v>
      </c>
      <c r="B23" s="300">
        <v>110</v>
      </c>
      <c r="C23" s="8">
        <v>2006</v>
      </c>
      <c r="D23" s="8"/>
      <c r="E23" s="8"/>
      <c r="F23" s="8"/>
      <c r="G23" s="8"/>
      <c r="H23" s="8"/>
      <c r="I23" s="8"/>
      <c r="J23" s="8"/>
      <c r="K23" s="8">
        <v>21</v>
      </c>
      <c r="L23" s="8"/>
      <c r="M23" s="8">
        <f>SUM('[2]РОНО'!M23+'[2]ЦБ'!M23+'[2]Администрация'!M23+'[2]Финодел'!M23)</f>
        <v>13</v>
      </c>
      <c r="N23" s="8"/>
      <c r="O23" s="8">
        <f>SUM('[2]РОНО'!O23+'[2]ЦБ'!O23+'[2]Администрация'!O23+'[2]Финодел'!O23)</f>
        <v>540</v>
      </c>
      <c r="P23" s="8">
        <f>SUM('[2]РОНО'!P23+'[2]ЦБ'!P23+'[2]Администрация'!P23+'[2]Финодел'!P23)</f>
        <v>1432</v>
      </c>
    </row>
    <row r="24" spans="1:16" ht="52.5" customHeight="1">
      <c r="A24" s="301" t="s">
        <v>476</v>
      </c>
      <c r="B24" s="303">
        <v>111</v>
      </c>
      <c r="C24" s="8">
        <v>11</v>
      </c>
      <c r="D24" s="8"/>
      <c r="E24" s="8"/>
      <c r="F24" s="8"/>
      <c r="G24" s="8"/>
      <c r="H24" s="8"/>
      <c r="I24" s="8"/>
      <c r="J24" s="8"/>
      <c r="K24" s="8">
        <v>8</v>
      </c>
      <c r="L24" s="8"/>
      <c r="M24" s="8">
        <v>3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477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478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69"/>
      <c r="P28" s="8"/>
    </row>
    <row r="29" spans="1:16" ht="51.75" customHeight="1">
      <c r="A29" s="301" t="s">
        <v>479</v>
      </c>
      <c r="B29" s="303">
        <v>116</v>
      </c>
      <c r="C29" s="8">
        <v>2006</v>
      </c>
      <c r="D29" s="8"/>
      <c r="E29" s="8"/>
      <c r="F29" s="8"/>
      <c r="G29" s="8"/>
      <c r="H29" s="8"/>
      <c r="I29" s="8"/>
      <c r="J29" s="8"/>
      <c r="K29" s="8">
        <v>21</v>
      </c>
      <c r="L29" s="8"/>
      <c r="M29" s="8">
        <f>SUM('[2]РОНО'!M29+'[2]ЦБ'!M29+'[2]Администрация'!M29+'[2]Финодел'!M29)</f>
        <v>13</v>
      </c>
      <c r="N29" s="8"/>
      <c r="O29" s="8">
        <f>SUM('[2]РОНО'!O29+'[2]ЦБ'!O29+'[2]Администрация'!O29+'[2]Финодел'!O29)</f>
        <v>540</v>
      </c>
      <c r="P29" s="8">
        <f>SUM('[2]РОНО'!P29+'[2]ЦБ'!P29+'[2]Администрация'!P29+'[2]Финодел'!P29)</f>
        <v>1432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316" customFormat="1" ht="45" customHeight="1">
      <c r="A32" s="118" t="s">
        <v>480</v>
      </c>
      <c r="B32" s="11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316" customFormat="1" ht="42" customHeight="1">
      <c r="A33" s="118" t="s">
        <v>481</v>
      </c>
      <c r="B33" s="11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8" customHeight="1">
      <c r="A34" s="299" t="s">
        <v>64</v>
      </c>
      <c r="B34" s="300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299" t="s">
        <v>65</v>
      </c>
      <c r="B35" s="300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304" t="s">
        <v>14</v>
      </c>
      <c r="B36" s="300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482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483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484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485</v>
      </c>
      <c r="B43" s="300">
        <v>201</v>
      </c>
      <c r="C43" s="8">
        <v>77</v>
      </c>
      <c r="D43" s="8"/>
      <c r="E43" s="8"/>
      <c r="F43" s="8"/>
      <c r="G43" s="8"/>
      <c r="H43" s="8"/>
      <c r="I43" s="8"/>
      <c r="J43" s="8"/>
      <c r="K43" s="8">
        <v>51</v>
      </c>
      <c r="L43" s="8"/>
      <c r="M43" s="8">
        <f>SUM('[2]РОНО'!M43+'[2]ЦБ'!M43+'[2]Администрация'!M43+'[2]Финодел'!M43)</f>
        <v>26</v>
      </c>
      <c r="N43" s="8"/>
      <c r="O43" s="8"/>
      <c r="P43" s="8"/>
    </row>
    <row r="44" spans="1:16" ht="52.5" customHeight="1">
      <c r="A44" s="306" t="s">
        <v>486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64.5" customHeight="1">
      <c r="A45" s="306" t="s">
        <v>487</v>
      </c>
      <c r="B45" s="300">
        <v>203</v>
      </c>
      <c r="C45" s="8">
        <v>12</v>
      </c>
      <c r="D45" s="8"/>
      <c r="E45" s="8"/>
      <c r="F45" s="8"/>
      <c r="G45" s="8"/>
      <c r="H45" s="8"/>
      <c r="I45" s="8"/>
      <c r="J45" s="8"/>
      <c r="K45" s="8">
        <v>9</v>
      </c>
      <c r="L45" s="8"/>
      <c r="M45" s="8">
        <v>3</v>
      </c>
      <c r="N45" s="8"/>
      <c r="O45" s="8"/>
      <c r="P45" s="8"/>
    </row>
    <row r="46" spans="1:16" ht="41.25" customHeight="1">
      <c r="A46" s="306" t="s">
        <v>488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2.25" customHeight="1">
      <c r="A48" s="306" t="s">
        <v>489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490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7" customHeight="1">
      <c r="A50" s="306" t="s">
        <v>491</v>
      </c>
      <c r="B50" s="300">
        <v>208</v>
      </c>
      <c r="C50" s="8">
        <v>77</v>
      </c>
      <c r="D50" s="8"/>
      <c r="E50" s="8"/>
      <c r="F50" s="8"/>
      <c r="G50" s="8"/>
      <c r="H50" s="8"/>
      <c r="I50" s="8"/>
      <c r="J50" s="8"/>
      <c r="K50" s="8">
        <v>51</v>
      </c>
      <c r="L50" s="8"/>
      <c r="M50" s="8">
        <f>SUM('[2]РОНО'!M50+'[2]ЦБ'!M50+'[2]Администрация'!M50+'[2]Финодел'!M50)</f>
        <v>26</v>
      </c>
      <c r="N50" s="8"/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8</v>
      </c>
      <c r="D53" s="8"/>
      <c r="E53" s="8"/>
      <c r="F53" s="8"/>
      <c r="G53" s="8"/>
      <c r="H53" s="8"/>
      <c r="I53" s="8"/>
      <c r="J53" s="8"/>
      <c r="K53" s="8">
        <v>4</v>
      </c>
      <c r="L53" s="8"/>
      <c r="M53" s="8">
        <f>SUM('[2]РОНО'!M53+'[2]ЦБ'!M53+'[2]Администрация'!M53+'[2]Финодел'!M53)</f>
        <v>4</v>
      </c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v>8</v>
      </c>
      <c r="D56" s="8"/>
      <c r="E56" s="8"/>
      <c r="F56" s="8"/>
      <c r="G56" s="8"/>
      <c r="H56" s="8"/>
      <c r="I56" s="8"/>
      <c r="J56" s="8"/>
      <c r="K56" s="8">
        <v>4</v>
      </c>
      <c r="L56" s="8"/>
      <c r="M56" s="8">
        <f>SUM('[2]РОНО'!M56+'[2]ЦБ'!M56+'[2]Администрация'!M56+'[2]Финодел'!M56)</f>
        <v>4</v>
      </c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8">
        <f>SUM('[2]РОНО'!C57+'[2]ЦБ'!C57+'[2]Администрация'!C57+'[2]Финодел'!C57)</f>
        <v>8</v>
      </c>
      <c r="D57" s="8"/>
      <c r="E57" s="8"/>
      <c r="F57" s="8"/>
      <c r="G57" s="8"/>
      <c r="H57" s="8"/>
      <c r="I57" s="8"/>
      <c r="J57" s="8"/>
      <c r="K57" s="8">
        <f>SUM('[2]РОНО'!K57+'[2]ЦБ'!K57+'[2]Администрация'!K57+'[2]Финодел'!K57)</f>
        <v>8</v>
      </c>
      <c r="L57" s="8"/>
      <c r="M57" s="8"/>
      <c r="N57" s="8"/>
      <c r="O57" s="8"/>
      <c r="P57" s="8"/>
    </row>
    <row r="58" spans="1:20" s="317" customFormat="1" ht="54" customHeight="1">
      <c r="A58" s="131" t="s">
        <v>492</v>
      </c>
      <c r="B58" s="141" t="s">
        <v>154</v>
      </c>
      <c r="C58" s="8">
        <v>34</v>
      </c>
      <c r="D58" s="8"/>
      <c r="E58" s="8"/>
      <c r="F58" s="8"/>
      <c r="G58" s="8"/>
      <c r="H58" s="8"/>
      <c r="I58" s="8"/>
      <c r="J58" s="8"/>
      <c r="K58" s="8">
        <v>21</v>
      </c>
      <c r="L58" s="8"/>
      <c r="M58" s="8">
        <v>13</v>
      </c>
      <c r="N58" s="8"/>
      <c r="O58" s="8"/>
      <c r="P58" s="8"/>
      <c r="Q58" s="131"/>
      <c r="R58" s="131"/>
      <c r="S58" s="131"/>
      <c r="T58" s="131"/>
    </row>
    <row r="59" spans="1:26" s="317" customFormat="1" ht="70.5" customHeight="1">
      <c r="A59" s="131" t="s">
        <v>493</v>
      </c>
      <c r="B59" s="141">
        <v>217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32"/>
      <c r="R59" s="132"/>
      <c r="S59" s="132"/>
      <c r="T59" s="132"/>
      <c r="U59" s="133" t="s">
        <v>156</v>
      </c>
      <c r="V59" s="133"/>
      <c r="W59" s="133"/>
      <c r="X59" s="133"/>
      <c r="Y59" s="133"/>
      <c r="Z59" s="133"/>
    </row>
    <row r="60" spans="1:20" s="317" customFormat="1" ht="55.5" customHeight="1">
      <c r="A60" s="131" t="s">
        <v>494</v>
      </c>
      <c r="B60" s="141">
        <v>218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32"/>
      <c r="R60" s="132"/>
      <c r="S60" s="132"/>
      <c r="T60" s="132"/>
    </row>
    <row r="61" spans="1:20" ht="34.5" customHeight="1">
      <c r="A61" s="131" t="s">
        <v>495</v>
      </c>
      <c r="B61" s="141">
        <v>219</v>
      </c>
      <c r="C61" s="8">
        <v>34</v>
      </c>
      <c r="D61" s="8"/>
      <c r="E61" s="8"/>
      <c r="F61" s="8"/>
      <c r="G61" s="8"/>
      <c r="H61" s="8"/>
      <c r="I61" s="8"/>
      <c r="J61" s="8"/>
      <c r="K61" s="8">
        <v>21</v>
      </c>
      <c r="L61" s="8"/>
      <c r="M61" s="8">
        <v>13</v>
      </c>
      <c r="N61" s="8"/>
      <c r="O61" s="8"/>
      <c r="P61" s="8"/>
      <c r="Q61" s="132"/>
      <c r="R61" s="132"/>
      <c r="S61" s="132"/>
      <c r="T61" s="132"/>
    </row>
    <row r="62" spans="1:20" ht="29.25" customHeight="1">
      <c r="A62" s="131" t="s">
        <v>263</v>
      </c>
      <c r="B62" s="141">
        <v>220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31"/>
      <c r="R62" s="131"/>
      <c r="S62" s="131"/>
      <c r="T62" s="131"/>
    </row>
    <row r="63" spans="1:20" ht="27.75" customHeight="1">
      <c r="A63" s="131" t="s">
        <v>264</v>
      </c>
      <c r="B63" s="141">
        <v>221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31"/>
      <c r="R63" s="131"/>
      <c r="S63" s="131"/>
      <c r="T63" s="131"/>
    </row>
    <row r="64" spans="1:16" ht="27.75" customHeight="1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">
        <f>SUM(D66:P66)</f>
        <v>83501.79999999999</v>
      </c>
      <c r="D66" s="8"/>
      <c r="E66" s="8"/>
      <c r="F66" s="8"/>
      <c r="G66" s="8"/>
      <c r="H66" s="8"/>
      <c r="I66" s="8"/>
      <c r="J66" s="8"/>
      <c r="K66" s="8">
        <v>56618.7</v>
      </c>
      <c r="L66" s="8"/>
      <c r="M66" s="8">
        <v>1506.79</v>
      </c>
      <c r="N66" s="8"/>
      <c r="O66" s="8">
        <f>SUM('[2]РОНО'!O66+'[2]ЦБ'!O66+'[2]Администрация'!O66+'[2]Финодел'!O66)</f>
        <v>14018.94</v>
      </c>
      <c r="P66" s="8">
        <f>SUM('[2]РОНО'!P66+'[2]ЦБ'!P66+'[2]Администрация'!P66+'[2]Финодел'!P66)</f>
        <v>11357.37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496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">
        <f>SUM('[2]РОНО'!C68+'[2]ЦБ'!C68+'[2]Администрация'!C68+'[2]Финодел'!C68)</f>
        <v>26795.87</v>
      </c>
      <c r="D68" s="8"/>
      <c r="E68" s="8"/>
      <c r="F68" s="8"/>
      <c r="G68" s="8"/>
      <c r="H68" s="8"/>
      <c r="I68" s="8"/>
      <c r="J68" s="8"/>
      <c r="K68" s="8">
        <f>SUM('[2]РОНО'!K68+'[2]ЦБ'!K68+'[2]Администрация'!K68+'[2]Финодел'!K68)</f>
        <v>26564.879999999997</v>
      </c>
      <c r="L68" s="8"/>
      <c r="M68" s="8">
        <f>SUM('[2]РОНО'!M68+'[2]ЦБ'!M68+'[2]Администрация'!M68+'[2]Финодел'!M68)</f>
        <v>230.99</v>
      </c>
      <c r="N68" s="8"/>
      <c r="O68" s="8"/>
      <c r="P68" s="8"/>
    </row>
    <row r="69" spans="1:16" ht="64.5" customHeight="1">
      <c r="A69" s="301" t="s">
        <v>267</v>
      </c>
      <c r="B69" s="300">
        <v>304</v>
      </c>
      <c r="C69" s="8">
        <f>SUM('[2]РОНО'!C69+'[2]ЦБ'!C69+'[2]Администрация'!C69+'[2]Финодел'!C69)</f>
        <v>29.97</v>
      </c>
      <c r="D69" s="8"/>
      <c r="E69" s="8"/>
      <c r="F69" s="8"/>
      <c r="G69" s="8"/>
      <c r="H69" s="8"/>
      <c r="I69" s="8"/>
      <c r="J69" s="8"/>
      <c r="K69" s="8"/>
      <c r="L69" s="8"/>
      <c r="M69" s="8">
        <f>SUM('[2]РОНО'!M69+'[2]ЦБ'!M69+'[2]Администрация'!M69+'[2]Финодел'!M69)</f>
        <v>29.97</v>
      </c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302" t="s">
        <v>497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498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122" t="s">
        <v>499</v>
      </c>
      <c r="B73" s="300">
        <v>308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302"/>
      <c r="R73" s="302"/>
      <c r="S73" s="302"/>
      <c r="T73" s="302"/>
    </row>
    <row r="74" spans="1:16" ht="36.75" customHeight="1">
      <c r="A74" s="299" t="s">
        <v>500</v>
      </c>
      <c r="B74" s="300">
        <v>309</v>
      </c>
      <c r="C74" s="8">
        <v>81825.57</v>
      </c>
      <c r="D74" s="8"/>
      <c r="E74" s="8"/>
      <c r="F74" s="8"/>
      <c r="G74" s="8"/>
      <c r="H74" s="8"/>
      <c r="I74" s="8"/>
      <c r="J74" s="8"/>
      <c r="K74" s="8">
        <f>SUM('[2]РОНО'!K74+'[2]ЦБ'!K74+'[2]Администрация'!K74+'[2]Финодел'!K74)</f>
        <v>55077.34</v>
      </c>
      <c r="L74" s="8"/>
      <c r="M74" s="8">
        <f>SUM('[2]РОНО'!M74+'[2]ЦБ'!M74+'[2]Администрация'!M74+'[2]Финодел'!M74)</f>
        <v>1371.9299999999998</v>
      </c>
      <c r="N74" s="8"/>
      <c r="O74" s="8">
        <f>SUM('[2]РОНО'!O74+'[2]ЦБ'!O74+'[2]Администрация'!O74+'[2]Финодел'!O74)</f>
        <v>14018.94</v>
      </c>
      <c r="P74" s="8">
        <f>SUM('[2]РОНО'!P74+'[2]ЦБ'!P74+'[2]Администрация'!P74+'[2]Финодел'!P74)</f>
        <v>11357.37</v>
      </c>
    </row>
    <row r="75" spans="1:20" ht="70.5" customHeight="1">
      <c r="A75" s="118" t="s">
        <v>501</v>
      </c>
      <c r="B75" s="300">
        <v>310</v>
      </c>
      <c r="C75" s="8">
        <f>SUM('[2]РОНО'!C75+'[2]ЦБ'!C75+'[2]Администрация'!C75+'[2]Финодел'!C75)</f>
        <v>26795.87</v>
      </c>
      <c r="D75" s="8"/>
      <c r="E75" s="8"/>
      <c r="F75" s="8"/>
      <c r="G75" s="8"/>
      <c r="H75" s="8"/>
      <c r="I75" s="8"/>
      <c r="J75" s="8"/>
      <c r="K75" s="8">
        <f>SUM('[2]РОНО'!K75+'[2]ЦБ'!K75+'[2]Администрация'!K75+'[2]Финодел'!K75)</f>
        <v>26564.879999999997</v>
      </c>
      <c r="L75" s="8"/>
      <c r="M75" s="8">
        <f>SUM('[2]РОНО'!M75+'[2]ЦБ'!M75+'[2]Администрация'!M75+'[2]Финодел'!M75)</f>
        <v>230.99</v>
      </c>
      <c r="N75" s="8"/>
      <c r="O75" s="8"/>
      <c r="P75" s="8"/>
      <c r="Q75" s="299"/>
      <c r="R75" s="299"/>
      <c r="S75" s="299"/>
      <c r="T75" s="299"/>
    </row>
    <row r="76" spans="1:16" ht="27" customHeight="1">
      <c r="A76" s="301" t="s">
        <v>502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503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504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505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506</v>
      </c>
      <c r="B81" s="300">
        <v>316</v>
      </c>
      <c r="C81" s="8">
        <f>SUM('[2]РОНО'!C81+'[2]ЦБ'!C81+'[2]Администрация'!C81+'[2]Финодел'!C81)</f>
        <v>81825.57999999999</v>
      </c>
      <c r="D81" s="8"/>
      <c r="E81" s="8"/>
      <c r="F81" s="8"/>
      <c r="G81" s="8"/>
      <c r="H81" s="8"/>
      <c r="I81" s="8"/>
      <c r="J81" s="8"/>
      <c r="K81" s="8">
        <f>SUM('[2]РОНО'!K81+'[2]ЦБ'!K81+'[2]Администрация'!K81+'[2]Финодел'!K81)</f>
        <v>55077.34</v>
      </c>
      <c r="L81" s="8"/>
      <c r="M81" s="8">
        <f>SUM('[2]РОНО'!M81+'[2]ЦБ'!M81+'[2]Администрация'!M81+'[2]Финодел'!M81)</f>
        <v>1371.9299999999998</v>
      </c>
      <c r="N81" s="8"/>
      <c r="O81" s="8">
        <f>SUM('[2]РОНО'!O81+'[2]ЦБ'!O81+'[2]Администрация'!O81+'[2]Финодел'!O81)</f>
        <v>14018.94</v>
      </c>
      <c r="P81" s="8">
        <f>SUM('[2]РОНО'!P81+'[2]ЦБ'!P81+'[2]Администрация'!P81+'[2]Финодел'!P81)</f>
        <v>11357.37</v>
      </c>
    </row>
    <row r="82" spans="1:16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0" s="316" customFormat="1" ht="45" customHeight="1">
      <c r="A84" s="118" t="s">
        <v>507</v>
      </c>
      <c r="B84" s="119">
        <v>319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18"/>
      <c r="R84" s="118"/>
      <c r="S84" s="118"/>
      <c r="T84" s="118"/>
    </row>
    <row r="85" spans="1:20" s="316" customFormat="1" ht="45" customHeight="1">
      <c r="A85" s="118" t="s">
        <v>508</v>
      </c>
      <c r="B85" s="119">
        <v>320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18"/>
      <c r="R85" s="118"/>
      <c r="S85" s="118"/>
      <c r="T85" s="118"/>
    </row>
    <row r="86" spans="1:16" ht="29.25" customHeight="1">
      <c r="A86" s="299" t="s">
        <v>509</v>
      </c>
      <c r="B86" s="300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299" t="s">
        <v>510</v>
      </c>
      <c r="B87" s="300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304" t="s">
        <v>14</v>
      </c>
      <c r="B88" s="300">
        <v>323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304" t="s">
        <v>66</v>
      </c>
      <c r="B89" s="300">
        <v>324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304" t="s">
        <v>67</v>
      </c>
      <c r="B90" s="300">
        <v>325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299" t="s">
        <v>15</v>
      </c>
      <c r="B91" s="300">
        <v>326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0" s="316" customFormat="1" ht="93.75" customHeight="1">
      <c r="A92" s="118" t="s">
        <v>511</v>
      </c>
      <c r="B92" s="119">
        <v>327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18"/>
      <c r="R92" s="118"/>
      <c r="S92" s="118"/>
      <c r="T92" s="118"/>
    </row>
    <row r="93" spans="1:16" ht="14.25" customHeight="1">
      <c r="A93" s="497" t="s">
        <v>512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513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302" t="s">
        <v>514</v>
      </c>
      <c r="B95" s="300" t="s">
        <v>21</v>
      </c>
      <c r="C95" s="8">
        <f>SUM('[2]РОНО'!C95+'[2]ЦБ'!C95+'[2]Администрация'!C95+'[2]Финодел'!C95)</f>
        <v>15</v>
      </c>
      <c r="D95" s="8"/>
      <c r="E95" s="8"/>
      <c r="F95" s="8"/>
      <c r="G95" s="8"/>
      <c r="H95" s="8"/>
      <c r="I95" s="8"/>
      <c r="J95" s="8"/>
      <c r="K95" s="8">
        <v>5</v>
      </c>
      <c r="L95" s="8"/>
      <c r="M95" s="8">
        <v>10</v>
      </c>
      <c r="N95" s="8"/>
      <c r="O95" s="8"/>
      <c r="P95" s="8"/>
    </row>
    <row r="96" spans="1:28" ht="87.75" customHeight="1">
      <c r="A96" s="122" t="s">
        <v>515</v>
      </c>
      <c r="B96" s="300" t="s">
        <v>22</v>
      </c>
      <c r="C96" s="8">
        <f>SUM('[2]РОНО'!C96+'[2]ЦБ'!C96+'[2]Администрация'!C96+'[2]Финодел'!C96)</f>
        <v>4</v>
      </c>
      <c r="D96" s="8"/>
      <c r="E96" s="8"/>
      <c r="F96" s="8"/>
      <c r="G96" s="8"/>
      <c r="H96" s="8"/>
      <c r="I96" s="8"/>
      <c r="J96" s="8"/>
      <c r="K96" s="8">
        <v>1</v>
      </c>
      <c r="L96" s="8"/>
      <c r="M96" s="8">
        <v>3</v>
      </c>
      <c r="N96" s="8"/>
      <c r="O96" s="8"/>
      <c r="P96" s="8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</row>
    <row r="97" spans="1:28" ht="57.75" customHeight="1">
      <c r="A97" s="122" t="s">
        <v>516</v>
      </c>
      <c r="B97" s="300" t="s">
        <v>23</v>
      </c>
      <c r="C97" s="8">
        <f>SUM('[2]РОНО'!C97+'[2]ЦБ'!C97+'[2]Администрация'!C97+'[2]Финодел'!C97)</f>
        <v>13</v>
      </c>
      <c r="D97" s="8"/>
      <c r="E97" s="8"/>
      <c r="F97" s="8"/>
      <c r="G97" s="8"/>
      <c r="H97" s="8"/>
      <c r="I97" s="8"/>
      <c r="J97" s="8"/>
      <c r="K97" s="8">
        <v>5</v>
      </c>
      <c r="L97" s="8"/>
      <c r="M97" s="8">
        <v>8</v>
      </c>
      <c r="N97" s="8"/>
      <c r="O97" s="8"/>
      <c r="P97" s="8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</row>
    <row r="98" spans="1:28" ht="93" customHeight="1">
      <c r="A98" s="122" t="s">
        <v>517</v>
      </c>
      <c r="B98" s="300" t="s">
        <v>172</v>
      </c>
      <c r="C98" s="8">
        <f>SUM('[2]РОНО'!C98+'[2]ЦБ'!C98+'[2]Администрация'!C98+'[2]Финодел'!C98)</f>
        <v>4</v>
      </c>
      <c r="D98" s="8"/>
      <c r="E98" s="8"/>
      <c r="F98" s="8"/>
      <c r="G98" s="8"/>
      <c r="H98" s="8"/>
      <c r="I98" s="8"/>
      <c r="J98" s="8"/>
      <c r="K98" s="8">
        <v>1</v>
      </c>
      <c r="L98" s="8"/>
      <c r="M98" s="8">
        <v>3</v>
      </c>
      <c r="N98" s="8"/>
      <c r="O98" s="8"/>
      <c r="P98" s="8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</row>
    <row r="99" spans="1:16" ht="12.75" customHeight="1">
      <c r="A99" s="497" t="s">
        <v>518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519</v>
      </c>
      <c r="B100" s="300" t="s">
        <v>24</v>
      </c>
      <c r="C100" s="120">
        <f>SUM('[2]РОНО'!C100+'[2]ЦБ'!C100+'[2]Администрация'!C100+'[2]Финодел'!C100)</f>
        <v>26</v>
      </c>
      <c r="D100" s="8"/>
      <c r="E100" s="8"/>
      <c r="F100" s="8"/>
      <c r="G100" s="8"/>
      <c r="H100" s="8"/>
      <c r="I100" s="8"/>
      <c r="J100" s="8"/>
      <c r="K100" s="8">
        <v>15</v>
      </c>
      <c r="L100" s="8"/>
      <c r="M100" s="8">
        <v>11</v>
      </c>
      <c r="N100" s="8"/>
      <c r="O100" s="8"/>
      <c r="P100" s="8"/>
    </row>
    <row r="101" spans="1:16" ht="39" customHeight="1">
      <c r="A101" s="299" t="s">
        <v>110</v>
      </c>
      <c r="B101" s="300" t="s">
        <v>25</v>
      </c>
      <c r="C101" s="120">
        <f>SUM('[2]РОНО'!C101+'[2]ЦБ'!C101+'[2]Администрация'!C101+'[2]Финодел'!C101)</f>
        <v>5</v>
      </c>
      <c r="D101" s="8"/>
      <c r="E101" s="8"/>
      <c r="F101" s="8"/>
      <c r="G101" s="8"/>
      <c r="H101" s="8"/>
      <c r="I101" s="8"/>
      <c r="J101" s="8"/>
      <c r="K101" s="8">
        <v>3</v>
      </c>
      <c r="L101" s="8"/>
      <c r="M101" s="8">
        <v>2</v>
      </c>
      <c r="N101" s="8"/>
      <c r="O101" s="8"/>
      <c r="P101" s="8"/>
    </row>
    <row r="102" spans="1:16" ht="51" customHeight="1">
      <c r="A102" s="299" t="s">
        <v>269</v>
      </c>
      <c r="B102" s="300" t="s">
        <v>26</v>
      </c>
      <c r="C102" s="120">
        <f>SUM('[2]РОНО'!C102+'[2]ЦБ'!C102+'[2]Администрация'!C102+'[2]Финодел'!C102)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120">
        <f>SUM('[2]РОНО'!C103+'[2]ЦБ'!C103+'[2]Администрация'!C103+'[2]Финодел'!C103)</f>
        <v>5</v>
      </c>
      <c r="D103" s="8"/>
      <c r="E103" s="8"/>
      <c r="F103" s="8"/>
      <c r="G103" s="8"/>
      <c r="H103" s="8"/>
      <c r="I103" s="8"/>
      <c r="J103" s="8"/>
      <c r="K103" s="8">
        <v>5</v>
      </c>
      <c r="L103" s="8"/>
      <c r="M103" s="8"/>
      <c r="N103" s="8"/>
      <c r="O103" s="8"/>
      <c r="P103" s="8"/>
    </row>
    <row r="104" spans="1:28" ht="31.5" customHeight="1">
      <c r="A104" s="299" t="s">
        <v>270</v>
      </c>
      <c r="B104" s="300" t="s">
        <v>28</v>
      </c>
      <c r="C104" s="120">
        <f>SUM('[2]РОНО'!C104+'[2]ЦБ'!C104+'[2]Администрация'!C104+'[2]Финодел'!C104)</f>
        <v>5</v>
      </c>
      <c r="D104" s="8"/>
      <c r="E104" s="8"/>
      <c r="F104" s="8"/>
      <c r="G104" s="8"/>
      <c r="H104" s="8"/>
      <c r="I104" s="8"/>
      <c r="J104" s="8"/>
      <c r="K104" s="8">
        <v>3</v>
      </c>
      <c r="L104" s="8"/>
      <c r="M104" s="8">
        <v>2</v>
      </c>
      <c r="N104" s="8"/>
      <c r="O104" s="8"/>
      <c r="P104" s="8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</row>
    <row r="105" spans="1:16" ht="30" customHeight="1">
      <c r="A105" s="503" t="s">
        <v>520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299" t="s">
        <v>521</v>
      </c>
      <c r="B107" s="300" t="s">
        <v>30</v>
      </c>
      <c r="C107" s="8">
        <f>SUM('[2]РОНО'!C107+'[2]ЦБ'!C107+'[2]Администрация'!C107+'[2]Финодел'!C107)</f>
        <v>5964.790000000001</v>
      </c>
      <c r="D107" s="8"/>
      <c r="E107" s="8"/>
      <c r="F107" s="8"/>
      <c r="G107" s="8"/>
      <c r="H107" s="8"/>
      <c r="I107" s="8"/>
      <c r="J107" s="8"/>
      <c r="K107" s="8">
        <v>4542.5</v>
      </c>
      <c r="L107" s="8"/>
      <c r="M107" s="8">
        <v>1422.08</v>
      </c>
      <c r="N107" s="8"/>
      <c r="O107" s="8"/>
      <c r="P107" s="8"/>
    </row>
    <row r="108" spans="1:28" s="316" customFormat="1" ht="82.5" customHeight="1">
      <c r="A108" s="118" t="s">
        <v>522</v>
      </c>
      <c r="B108" s="119" t="s">
        <v>31</v>
      </c>
      <c r="C108" s="8">
        <f>SUM('[2]РОНО'!C108+'[2]ЦБ'!C108+'[2]Администрация'!C108+'[2]Финодел'!C108)</f>
        <v>4148.93</v>
      </c>
      <c r="D108" s="8"/>
      <c r="E108" s="8"/>
      <c r="F108" s="8"/>
      <c r="G108" s="8"/>
      <c r="H108" s="8"/>
      <c r="I108" s="8"/>
      <c r="J108" s="8"/>
      <c r="K108" s="8">
        <v>2901.6</v>
      </c>
      <c r="L108" s="8"/>
      <c r="M108" s="8">
        <v>1247.08</v>
      </c>
      <c r="N108" s="8"/>
      <c r="O108" s="8"/>
      <c r="P108" s="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</row>
    <row r="109" spans="1:17" ht="52.5">
      <c r="A109" s="302" t="s">
        <v>523</v>
      </c>
      <c r="B109" s="298" t="s">
        <v>32</v>
      </c>
      <c r="C109" s="8">
        <f>SUM('[2]РОНО'!C109+'[2]ЦБ'!C109+'[2]Администрация'!C109+'[2]Финодел'!C109)</f>
        <v>5345.48</v>
      </c>
      <c r="D109" s="8"/>
      <c r="E109" s="8"/>
      <c r="F109" s="8"/>
      <c r="G109" s="8"/>
      <c r="H109" s="8"/>
      <c r="I109" s="8"/>
      <c r="J109" s="8"/>
      <c r="K109" s="8">
        <v>3200.1</v>
      </c>
      <c r="L109" s="8"/>
      <c r="M109" s="8">
        <v>1251.28</v>
      </c>
      <c r="N109" s="8"/>
      <c r="O109" s="8"/>
      <c r="P109" s="8"/>
      <c r="Q109" s="2">
        <f>M109-M110</f>
        <v>650.75</v>
      </c>
    </row>
    <row r="110" spans="1:28" ht="94.5" customHeight="1">
      <c r="A110" s="139" t="s">
        <v>524</v>
      </c>
      <c r="B110" s="298" t="s">
        <v>112</v>
      </c>
      <c r="C110" s="8">
        <f>SUM('[2]РОНО'!C110+'[2]ЦБ'!C110+'[2]Администрация'!C110+'[2]Финодел'!C110)</f>
        <v>1495.13</v>
      </c>
      <c r="D110" s="8"/>
      <c r="E110" s="8"/>
      <c r="F110" s="8"/>
      <c r="G110" s="8"/>
      <c r="H110" s="8"/>
      <c r="I110" s="8"/>
      <c r="J110" s="8"/>
      <c r="K110" s="8">
        <v>894.6</v>
      </c>
      <c r="L110" s="8"/>
      <c r="M110" s="8">
        <v>600.53</v>
      </c>
      <c r="N110" s="8"/>
      <c r="O110" s="8"/>
      <c r="P110" s="8"/>
      <c r="Q110" s="311"/>
      <c r="R110" s="311"/>
      <c r="S110" s="311"/>
      <c r="T110" s="311"/>
      <c r="U110" s="311"/>
      <c r="V110" s="311"/>
      <c r="W110" s="311"/>
      <c r="X110" s="311"/>
      <c r="Y110" s="311"/>
      <c r="Z110" s="311"/>
      <c r="AA110" s="311"/>
      <c r="AB110" s="311"/>
    </row>
    <row r="111" spans="1:16" ht="29.25" customHeight="1">
      <c r="A111" s="488" t="s">
        <v>526</v>
      </c>
      <c r="B111" s="489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90"/>
    </row>
    <row r="112" spans="1:16" ht="18" customHeight="1">
      <c r="A112" s="491" t="s">
        <v>271</v>
      </c>
      <c r="B112" s="492"/>
      <c r="C112" s="492"/>
      <c r="D112" s="492"/>
      <c r="E112" s="492"/>
      <c r="F112" s="492"/>
      <c r="G112" s="492"/>
      <c r="H112" s="492"/>
      <c r="I112" s="492"/>
      <c r="J112" s="492"/>
      <c r="K112" s="492"/>
      <c r="L112" s="492"/>
      <c r="M112" s="492"/>
      <c r="N112" s="492"/>
      <c r="O112" s="492"/>
      <c r="P112" s="493"/>
    </row>
    <row r="113" spans="1:16" ht="53.25" customHeight="1">
      <c r="A113" s="302" t="s">
        <v>527</v>
      </c>
      <c r="B113" s="298" t="s">
        <v>115</v>
      </c>
      <c r="C113" s="8">
        <f>SUM('[2]РОНО'!C113+'[2]ЦБ'!C113+'[2]Администрация'!C113+'[2]Финодел'!C113)</f>
        <v>0</v>
      </c>
      <c r="D113" s="8">
        <f>SUM('[2]РОНО'!D113+'[2]ЦБ'!D113+'[2]Администрация'!D113+'[2]Финодел'!D113)</f>
        <v>0</v>
      </c>
      <c r="E113" s="8">
        <f>SUM('[2]РОНО'!E113+'[2]ЦБ'!E113+'[2]Администрация'!E113+'[2]Финодел'!E113)</f>
        <v>0</v>
      </c>
      <c r="F113" s="8">
        <f>SUM('[2]РОНО'!F113+'[2]ЦБ'!F113+'[2]Администрация'!F113+'[2]Финодел'!F113)</f>
        <v>0</v>
      </c>
      <c r="G113" s="8">
        <f>SUM('[2]РОНО'!G113+'[2]ЦБ'!G113+'[2]Администрация'!G113+'[2]Финодел'!G113)</f>
        <v>0</v>
      </c>
      <c r="H113" s="8">
        <f>SUM('[2]РОНО'!H113+'[2]ЦБ'!H113+'[2]Администрация'!H113+'[2]Финодел'!H113)</f>
        <v>0</v>
      </c>
      <c r="I113" s="8">
        <f>SUM('[2]РОНО'!I113+'[2]ЦБ'!I113+'[2]Администрация'!I113+'[2]Финодел'!I113)</f>
        <v>0</v>
      </c>
      <c r="J113" s="8">
        <f>SUM('[2]РОНО'!J113+'[2]ЦБ'!J113+'[2]Администрация'!J113+'[2]Финодел'!J113)</f>
        <v>0</v>
      </c>
      <c r="K113" s="8">
        <f>SUM('[2]РОНО'!K113+'[2]ЦБ'!K113+'[2]Администрация'!K113+'[2]Финодел'!K113)</f>
        <v>0</v>
      </c>
      <c r="L113" s="8">
        <f>SUM('[2]РОНО'!L113+'[2]ЦБ'!L113+'[2]Администрация'!L113+'[2]Финодел'!L113)</f>
        <v>0</v>
      </c>
      <c r="M113" s="8">
        <v>0</v>
      </c>
      <c r="N113" s="8"/>
      <c r="O113" s="8">
        <v>0</v>
      </c>
      <c r="P113" s="8">
        <v>0</v>
      </c>
    </row>
    <row r="114" spans="1:16" ht="66">
      <c r="A114" s="302" t="s">
        <v>528</v>
      </c>
      <c r="B114" s="298" t="s">
        <v>116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26.25">
      <c r="A115" s="302" t="s">
        <v>529</v>
      </c>
      <c r="B115" s="298" t="s">
        <v>117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272</v>
      </c>
      <c r="B116" s="298" t="s">
        <v>118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273</v>
      </c>
      <c r="B117" s="298" t="s">
        <v>119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12.75" customHeight="1">
      <c r="A118" s="491" t="s">
        <v>274</v>
      </c>
      <c r="B118" s="492"/>
      <c r="C118" s="492"/>
      <c r="D118" s="492"/>
      <c r="E118" s="492"/>
      <c r="F118" s="492"/>
      <c r="G118" s="492"/>
      <c r="H118" s="492"/>
      <c r="I118" s="492"/>
      <c r="J118" s="492"/>
      <c r="K118" s="492"/>
      <c r="L118" s="492"/>
      <c r="M118" s="492"/>
      <c r="N118" s="492"/>
      <c r="O118" s="492"/>
      <c r="P118" s="493"/>
    </row>
    <row r="119" spans="1:16" ht="66">
      <c r="A119" s="302" t="s">
        <v>530</v>
      </c>
      <c r="B119" s="298" t="s">
        <v>124</v>
      </c>
      <c r="C119" s="8">
        <f>SUM('[2]РОНО'!C119+'[2]ЦБ'!C119+'[2]Администрация'!C119+'[2]Финодел'!C119)</f>
        <v>0</v>
      </c>
      <c r="D119" s="8">
        <f>SUM('[2]РОНО'!D119+'[2]ЦБ'!D119+'[2]Администрация'!D119+'[2]Финодел'!D119)</f>
        <v>0</v>
      </c>
      <c r="E119" s="8">
        <f>SUM('[2]РОНО'!E119+'[2]ЦБ'!E119+'[2]Администрация'!E119+'[2]Финодел'!E119)</f>
        <v>0</v>
      </c>
      <c r="F119" s="8">
        <f>SUM('[2]РОНО'!F119+'[2]ЦБ'!F119+'[2]Администрация'!F119+'[2]Финодел'!F119)</f>
        <v>0</v>
      </c>
      <c r="G119" s="8">
        <f>SUM('[2]РОНО'!G119+'[2]ЦБ'!G119+'[2]Администрация'!G119+'[2]Финодел'!G119)</f>
        <v>0</v>
      </c>
      <c r="H119" s="8">
        <f>SUM('[2]РОНО'!H119+'[2]ЦБ'!H119+'[2]Администрация'!H119+'[2]Финодел'!H119)</f>
        <v>0</v>
      </c>
      <c r="I119" s="8">
        <f>SUM('[2]РОНО'!I119+'[2]ЦБ'!I119+'[2]Администрация'!I119+'[2]Финодел'!I119)</f>
        <v>0</v>
      </c>
      <c r="J119" s="8">
        <f>SUM('[2]РОНО'!J119+'[2]ЦБ'!J119+'[2]Администрация'!J119+'[2]Финодел'!J119)</f>
        <v>0</v>
      </c>
      <c r="K119" s="8">
        <f>SUM('[2]РОНО'!K119+'[2]ЦБ'!K119+'[2]Администрация'!K119+'[2]Финодел'!K119)</f>
        <v>0</v>
      </c>
      <c r="L119" s="8">
        <f>SUM('[2]РОНО'!L119+'[2]ЦБ'!L119+'[2]Администрация'!L119+'[2]Финодел'!L119)</f>
        <v>0</v>
      </c>
      <c r="M119" s="8">
        <v>0</v>
      </c>
      <c r="N119" s="8"/>
      <c r="O119" s="8">
        <v>0</v>
      </c>
      <c r="P119" s="8">
        <v>0</v>
      </c>
    </row>
    <row r="120" spans="1:16" ht="66">
      <c r="A120" s="302" t="s">
        <v>531</v>
      </c>
      <c r="B120" s="298" t="s">
        <v>125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26.25">
      <c r="A121" s="302" t="s">
        <v>532</v>
      </c>
      <c r="B121" s="298" t="s">
        <v>126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275</v>
      </c>
      <c r="B122" s="298" t="s">
        <v>127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276</v>
      </c>
      <c r="B123" s="298" t="s">
        <v>128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2.75" customHeight="1">
      <c r="A124" s="494" t="s">
        <v>277</v>
      </c>
      <c r="B124" s="495"/>
      <c r="C124" s="495"/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  <c r="P124" s="496"/>
    </row>
    <row r="125" spans="1:16" ht="66">
      <c r="A125" s="302" t="s">
        <v>533</v>
      </c>
      <c r="B125" s="298" t="s">
        <v>133</v>
      </c>
      <c r="C125" s="8">
        <f>SUM('[2]РОНО'!C125+'[2]ЦБ'!C125+'[2]Администрация'!C125+'[2]Финодел'!C125)</f>
        <v>0</v>
      </c>
      <c r="D125" s="8">
        <f>SUM('[2]РОНО'!D125+'[2]ЦБ'!D125+'[2]Администрация'!D125+'[2]Финодел'!D125)</f>
        <v>0</v>
      </c>
      <c r="E125" s="8">
        <f>SUM('[2]РОНО'!E125+'[2]ЦБ'!E125+'[2]Администрация'!E125+'[2]Финодел'!E125)</f>
        <v>0</v>
      </c>
      <c r="F125" s="8">
        <f>SUM('[2]РОНО'!F125+'[2]ЦБ'!F125+'[2]Администрация'!F125+'[2]Финодел'!F125)</f>
        <v>0</v>
      </c>
      <c r="G125" s="8">
        <f>SUM('[2]РОНО'!G125+'[2]ЦБ'!G125+'[2]Администрация'!G125+'[2]Финодел'!G125)</f>
        <v>0</v>
      </c>
      <c r="H125" s="8">
        <f>SUM('[2]РОНО'!H125+'[2]ЦБ'!H125+'[2]Администрация'!H125+'[2]Финодел'!H125)</f>
        <v>0</v>
      </c>
      <c r="I125" s="8">
        <f>SUM('[2]РОНО'!I125+'[2]ЦБ'!I125+'[2]Администрация'!I125+'[2]Финодел'!I125)</f>
        <v>0</v>
      </c>
      <c r="J125" s="8">
        <f>SUM('[2]РОНО'!J125+'[2]ЦБ'!J125+'[2]Администрация'!J125+'[2]Финодел'!J125)</f>
        <v>0</v>
      </c>
      <c r="K125" s="8">
        <f>SUM('[2]РОНО'!K125+'[2]ЦБ'!K125+'[2]Администрация'!K125+'[2]Финодел'!K125)</f>
        <v>0</v>
      </c>
      <c r="L125" s="8">
        <f>SUM('[2]РОНО'!L125+'[2]ЦБ'!L125+'[2]Администрация'!L125+'[2]Финодел'!L125)</f>
        <v>0</v>
      </c>
      <c r="M125" s="8">
        <v>0</v>
      </c>
      <c r="N125" s="8"/>
      <c r="O125" s="8">
        <v>0</v>
      </c>
      <c r="P125" s="8">
        <v>0</v>
      </c>
    </row>
    <row r="126" spans="1:16" ht="66">
      <c r="A126" s="302" t="s">
        <v>534</v>
      </c>
      <c r="B126" s="298" t="s">
        <v>134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26.25">
      <c r="A127" s="302" t="s">
        <v>535</v>
      </c>
      <c r="B127" s="298" t="s">
        <v>135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536</v>
      </c>
      <c r="B128" s="298" t="s">
        <v>136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11" t="s">
        <v>537</v>
      </c>
      <c r="B129" s="416" t="s">
        <v>137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2" s="16" customFormat="1" ht="12.75">
      <c r="A130" s="312"/>
      <c r="B130" s="312"/>
    </row>
    <row r="131" spans="1:2" s="17" customFormat="1" ht="12.75">
      <c r="A131" s="313" t="s">
        <v>37</v>
      </c>
      <c r="B131" s="314"/>
    </row>
    <row r="132" spans="1:2" s="17" customFormat="1" ht="12.75">
      <c r="A132" s="314"/>
      <c r="B132" s="314"/>
    </row>
    <row r="133" spans="1:9" ht="30" customHeight="1">
      <c r="A133" s="83" t="s">
        <v>141</v>
      </c>
      <c r="B133" s="84"/>
      <c r="C133" s="85"/>
      <c r="D133" s="85" t="s">
        <v>539</v>
      </c>
      <c r="E133" s="85"/>
      <c r="F133" s="85"/>
      <c r="G133" s="85" t="s">
        <v>540</v>
      </c>
      <c r="H133" s="85"/>
      <c r="I133" s="85"/>
    </row>
    <row r="134" spans="1:9" ht="15">
      <c r="A134" s="84"/>
      <c r="B134" s="84"/>
      <c r="C134" s="85"/>
      <c r="D134" s="85"/>
      <c r="E134" s="85"/>
      <c r="F134" s="85"/>
      <c r="G134" s="85"/>
      <c r="H134" s="85"/>
      <c r="I134" s="85"/>
    </row>
    <row r="135" spans="1:9" ht="15">
      <c r="A135" s="84"/>
      <c r="B135" s="84"/>
      <c r="C135" s="85"/>
      <c r="D135" s="18" t="s">
        <v>142</v>
      </c>
      <c r="E135" s="18">
        <v>23008</v>
      </c>
      <c r="F135" s="18"/>
      <c r="G135" s="85" t="s">
        <v>143</v>
      </c>
      <c r="H135" s="94" t="s">
        <v>541</v>
      </c>
      <c r="I135" s="85"/>
    </row>
    <row r="136" spans="1:9" ht="15">
      <c r="A136" s="84"/>
      <c r="B136" s="84"/>
      <c r="C136" s="85"/>
      <c r="D136" s="534" t="s">
        <v>148</v>
      </c>
      <c r="E136" s="534"/>
      <c r="F136" s="534"/>
      <c r="G136" s="85" t="s">
        <v>144</v>
      </c>
      <c r="H136" s="85"/>
      <c r="I136" s="85"/>
    </row>
    <row r="297" ht="12.75"/>
  </sheetData>
  <sheetProtection/>
  <mergeCells count="27">
    <mergeCell ref="A111:P111"/>
    <mergeCell ref="A118:P118"/>
    <mergeCell ref="A124:P124"/>
    <mergeCell ref="D136:F136"/>
    <mergeCell ref="A112:P112"/>
    <mergeCell ref="A42:P42"/>
    <mergeCell ref="A65:P65"/>
    <mergeCell ref="A93:P93"/>
    <mergeCell ref="A94:P94"/>
    <mergeCell ref="A99:P99"/>
    <mergeCell ref="A105:P105"/>
    <mergeCell ref="D10:J10"/>
    <mergeCell ref="K10:L10"/>
    <mergeCell ref="M10:M11"/>
    <mergeCell ref="N10:N11"/>
    <mergeCell ref="O10:P10"/>
    <mergeCell ref="A13:P13"/>
    <mergeCell ref="A8:A11"/>
    <mergeCell ref="B8:B11"/>
    <mergeCell ref="C8:C10"/>
    <mergeCell ref="D8:P8"/>
    <mergeCell ref="K1:P1"/>
    <mergeCell ref="A2:P2"/>
    <mergeCell ref="A3:P3"/>
    <mergeCell ref="A4:P4"/>
    <mergeCell ref="A5:P5"/>
    <mergeCell ref="A6:P6"/>
  </mergeCells>
  <hyperlinks>
    <hyperlink ref="A32" location="Par297" display="Par297"/>
    <hyperlink ref="H135" r:id="rId1" display="econom5@shemur.cap.ru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6"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37"/>
  <sheetViews>
    <sheetView zoomScalePageLayoutView="0" workbookViewId="0" topLeftCell="A106">
      <selection activeCell="G110" sqref="G110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11.50390625" style="2" customWidth="1"/>
    <col min="4" max="6" width="9.125" style="2" customWidth="1"/>
    <col min="7" max="9" width="8.875" style="2" customWidth="1"/>
    <col min="10" max="10" width="8.625" style="2" customWidth="1"/>
    <col min="11" max="11" width="11.00390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12.00390625" style="2" customWidth="1"/>
    <col min="17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71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2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2"/>
    </row>
    <row r="4" spans="1:17" ht="16.5">
      <c r="A4" s="70" t="s">
        <v>542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71"/>
    </row>
    <row r="6" spans="1:17" ht="16.5">
      <c r="A6" s="70" t="s">
        <v>371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320" t="s">
        <v>1</v>
      </c>
      <c r="B8" s="245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244"/>
      <c r="B9" s="246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244"/>
      <c r="B10" s="246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45" customHeight="1">
      <c r="A11" s="244"/>
      <c r="B11" s="24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299" t="s">
        <v>50</v>
      </c>
      <c r="B14" s="300">
        <v>101</v>
      </c>
      <c r="C14" s="8">
        <v>605</v>
      </c>
      <c r="D14" s="8"/>
      <c r="E14" s="8"/>
      <c r="F14" s="8"/>
      <c r="G14" s="8"/>
      <c r="H14" s="8"/>
      <c r="I14" s="8"/>
      <c r="J14" s="8"/>
      <c r="K14" s="8">
        <v>18</v>
      </c>
      <c r="L14" s="8"/>
      <c r="M14" s="8"/>
      <c r="N14" s="8"/>
      <c r="O14" s="8">
        <v>36</v>
      </c>
      <c r="P14" s="8">
        <v>551</v>
      </c>
    </row>
    <row r="15" spans="1:16" ht="51.75" customHeight="1">
      <c r="A15" s="301" t="s">
        <v>328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v>5</v>
      </c>
      <c r="D16" s="8"/>
      <c r="E16" s="8"/>
      <c r="F16" s="8"/>
      <c r="G16" s="8"/>
      <c r="H16" s="8"/>
      <c r="I16" s="8"/>
      <c r="J16" s="8"/>
      <c r="K16" s="8">
        <v>5</v>
      </c>
      <c r="L16" s="8"/>
      <c r="M16" s="8"/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53.25" customHeight="1">
      <c r="A18" s="302" t="s">
        <v>209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401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329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95" t="s">
        <v>402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330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11</v>
      </c>
      <c r="B23" s="300">
        <v>110</v>
      </c>
      <c r="C23" s="8">
        <v>605</v>
      </c>
      <c r="D23" s="8"/>
      <c r="E23" s="8"/>
      <c r="F23" s="8"/>
      <c r="G23" s="8"/>
      <c r="H23" s="8"/>
      <c r="I23" s="8"/>
      <c r="J23" s="8"/>
      <c r="K23" s="8">
        <v>18</v>
      </c>
      <c r="L23" s="8"/>
      <c r="M23" s="8"/>
      <c r="N23" s="8"/>
      <c r="O23" s="8">
        <v>36</v>
      </c>
      <c r="P23" s="8">
        <v>551</v>
      </c>
    </row>
    <row r="24" spans="1:16" ht="52.5" customHeight="1">
      <c r="A24" s="301" t="s">
        <v>403</v>
      </c>
      <c r="B24" s="303">
        <v>111</v>
      </c>
      <c r="C24" s="8">
        <v>5</v>
      </c>
      <c r="D24" s="8"/>
      <c r="E24" s="8"/>
      <c r="F24" s="8"/>
      <c r="G24" s="8"/>
      <c r="H24" s="8"/>
      <c r="I24" s="8"/>
      <c r="J24" s="8"/>
      <c r="K24" s="8">
        <v>5</v>
      </c>
      <c r="L24" s="8"/>
      <c r="M24" s="8"/>
      <c r="N24" s="8"/>
      <c r="O24" s="8"/>
      <c r="P24" s="8"/>
    </row>
    <row r="25" spans="1:16" ht="27" customHeight="1">
      <c r="A25" s="301" t="s">
        <v>210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331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404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332</v>
      </c>
      <c r="B29" s="303">
        <v>116</v>
      </c>
      <c r="C29" s="8">
        <v>605</v>
      </c>
      <c r="D29" s="8"/>
      <c r="E29" s="8"/>
      <c r="F29" s="8"/>
      <c r="G29" s="8"/>
      <c r="H29" s="8"/>
      <c r="I29" s="8"/>
      <c r="J29" s="8"/>
      <c r="K29" s="8">
        <v>18</v>
      </c>
      <c r="L29" s="8"/>
      <c r="M29" s="8"/>
      <c r="N29" s="8"/>
      <c r="O29" s="8">
        <v>36</v>
      </c>
      <c r="P29" s="8">
        <v>551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8" s="39" customFormat="1" ht="45" customHeight="1">
      <c r="A32" s="92" t="s">
        <v>150</v>
      </c>
      <c r="B32" s="96">
        <v>119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316"/>
      <c r="R32" s="316"/>
      <c r="S32" s="316"/>
      <c r="T32" s="316"/>
      <c r="U32" s="316"/>
      <c r="V32" s="316"/>
      <c r="W32" s="316"/>
      <c r="X32" s="316"/>
      <c r="Y32" s="316"/>
      <c r="Z32" s="316"/>
      <c r="AA32" s="316"/>
      <c r="AB32" s="316"/>
    </row>
    <row r="33" spans="1:28" s="39" customFormat="1" ht="42" customHeight="1">
      <c r="A33" s="92" t="s">
        <v>405</v>
      </c>
      <c r="B33" s="96">
        <v>120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316"/>
      <c r="R33" s="316"/>
      <c r="S33" s="316"/>
      <c r="T33" s="316"/>
      <c r="U33" s="316"/>
      <c r="V33" s="316"/>
      <c r="W33" s="316"/>
      <c r="X33" s="316"/>
      <c r="Y33" s="316"/>
      <c r="Z33" s="316"/>
      <c r="AA33" s="316"/>
      <c r="AB33" s="316"/>
    </row>
    <row r="34" spans="1:16" ht="18" customHeight="1">
      <c r="A34" s="299" t="s">
        <v>64</v>
      </c>
      <c r="B34" s="300">
        <v>121</v>
      </c>
      <c r="C34" s="8">
        <v>2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>
        <v>2</v>
      </c>
    </row>
    <row r="35" spans="1:16" ht="18" customHeight="1">
      <c r="A35" s="299" t="s">
        <v>65</v>
      </c>
      <c r="B35" s="300">
        <v>122</v>
      </c>
      <c r="C35" s="8">
        <v>1</v>
      </c>
      <c r="D35" s="8"/>
      <c r="E35" s="8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8"/>
    </row>
    <row r="36" spans="1:16" ht="27.75" customHeight="1">
      <c r="A36" s="304" t="s">
        <v>14</v>
      </c>
      <c r="B36" s="300">
        <v>123</v>
      </c>
      <c r="C36" s="8">
        <v>1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8"/>
      <c r="N36" s="8"/>
      <c r="O36" s="8"/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406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68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256" t="s">
        <v>407</v>
      </c>
      <c r="B42" s="256"/>
      <c r="C42" s="257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</row>
    <row r="43" spans="1:16" ht="15.75" customHeight="1">
      <c r="A43" s="305" t="s">
        <v>16</v>
      </c>
      <c r="B43" s="300">
        <v>201</v>
      </c>
      <c r="C43" s="8">
        <v>50</v>
      </c>
      <c r="D43" s="8"/>
      <c r="E43" s="8"/>
      <c r="F43" s="8"/>
      <c r="G43" s="8"/>
      <c r="H43" s="8"/>
      <c r="I43" s="8"/>
      <c r="J43" s="8"/>
      <c r="K43" s="8">
        <v>50</v>
      </c>
      <c r="L43" s="8"/>
      <c r="M43" s="8"/>
      <c r="N43" s="8"/>
      <c r="O43" s="8"/>
      <c r="P43" s="8"/>
    </row>
    <row r="44" spans="1:16" ht="52.5" customHeight="1">
      <c r="A44" s="306" t="s">
        <v>408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409</v>
      </c>
      <c r="B45" s="300">
        <v>203</v>
      </c>
      <c r="C45" s="8">
        <v>11</v>
      </c>
      <c r="D45" s="8"/>
      <c r="E45" s="8"/>
      <c r="F45" s="8"/>
      <c r="G45" s="8"/>
      <c r="H45" s="8"/>
      <c r="I45" s="8"/>
      <c r="J45" s="8"/>
      <c r="K45" s="8">
        <v>11</v>
      </c>
      <c r="L45" s="8"/>
      <c r="M45" s="8"/>
      <c r="N45" s="8"/>
      <c r="O45" s="8"/>
      <c r="P45" s="8"/>
    </row>
    <row r="46" spans="1:16" ht="41.25" customHeight="1">
      <c r="A46" s="306" t="s">
        <v>410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>
        <v>12</v>
      </c>
      <c r="D47" s="8"/>
      <c r="E47" s="8"/>
      <c r="F47" s="8"/>
      <c r="G47" s="8"/>
      <c r="H47" s="8"/>
      <c r="I47" s="8"/>
      <c r="J47" s="8"/>
      <c r="K47" s="8">
        <v>12</v>
      </c>
      <c r="L47" s="8"/>
      <c r="M47" s="8"/>
      <c r="N47" s="8"/>
      <c r="O47" s="8"/>
      <c r="P47" s="8"/>
    </row>
    <row r="48" spans="1:16" ht="32.25" customHeight="1">
      <c r="A48" s="306" t="s">
        <v>411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412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333</v>
      </c>
      <c r="B50" s="300">
        <v>208</v>
      </c>
      <c r="C50" s="8">
        <v>50</v>
      </c>
      <c r="D50" s="8"/>
      <c r="E50" s="8"/>
      <c r="F50" s="8"/>
      <c r="G50" s="8"/>
      <c r="H50" s="8"/>
      <c r="I50" s="8"/>
      <c r="J50" s="8"/>
      <c r="K50" s="8">
        <v>50</v>
      </c>
      <c r="L50" s="8"/>
      <c r="M50" s="8"/>
      <c r="N50" s="8"/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6</v>
      </c>
      <c r="D53" s="8"/>
      <c r="E53" s="8"/>
      <c r="F53" s="8"/>
      <c r="G53" s="8"/>
      <c r="H53" s="8"/>
      <c r="I53" s="8"/>
      <c r="J53" s="8"/>
      <c r="K53" s="8">
        <v>6</v>
      </c>
      <c r="L53" s="8"/>
      <c r="M53" s="8"/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>
        <v>2</v>
      </c>
      <c r="D54" s="8"/>
      <c r="E54" s="8"/>
      <c r="F54" s="8"/>
      <c r="G54" s="8"/>
      <c r="H54" s="8"/>
      <c r="I54" s="8"/>
      <c r="J54" s="8"/>
      <c r="K54" s="8">
        <v>2</v>
      </c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v>4</v>
      </c>
      <c r="D56" s="8"/>
      <c r="E56" s="8"/>
      <c r="F56" s="8"/>
      <c r="G56" s="8"/>
      <c r="H56" s="8"/>
      <c r="I56" s="8"/>
      <c r="J56" s="8"/>
      <c r="K56" s="8">
        <v>4</v>
      </c>
      <c r="L56" s="8"/>
      <c r="M56" s="8"/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8" s="40" customFormat="1" ht="54" customHeight="1">
      <c r="A58" s="89" t="s">
        <v>153</v>
      </c>
      <c r="B58" s="98">
        <v>216</v>
      </c>
      <c r="C58" s="8">
        <v>18</v>
      </c>
      <c r="D58" s="91"/>
      <c r="E58" s="91"/>
      <c r="F58" s="91"/>
      <c r="G58" s="91"/>
      <c r="H58" s="89"/>
      <c r="I58" s="89"/>
      <c r="J58" s="89"/>
      <c r="K58" s="99">
        <v>18</v>
      </c>
      <c r="L58" s="89"/>
      <c r="M58" s="89"/>
      <c r="N58" s="89"/>
      <c r="O58" s="89"/>
      <c r="P58" s="89"/>
      <c r="Q58" s="89"/>
      <c r="R58" s="89"/>
      <c r="S58" s="89"/>
      <c r="T58" s="89"/>
      <c r="U58" s="317"/>
      <c r="V58" s="317"/>
      <c r="W58" s="317"/>
      <c r="X58" s="317"/>
      <c r="Y58" s="317"/>
      <c r="Z58" s="317"/>
      <c r="AA58" s="317"/>
      <c r="AB58" s="317"/>
    </row>
    <row r="59" spans="1:28" s="40" customFormat="1" ht="70.5" customHeight="1">
      <c r="A59" s="89" t="s">
        <v>413</v>
      </c>
      <c r="B59" s="98">
        <v>217</v>
      </c>
      <c r="C59" s="100">
        <v>5</v>
      </c>
      <c r="D59" s="90"/>
      <c r="E59" s="90"/>
      <c r="F59" s="90"/>
      <c r="G59" s="90"/>
      <c r="H59" s="90"/>
      <c r="I59" s="90"/>
      <c r="J59" s="90"/>
      <c r="K59" s="100">
        <v>5</v>
      </c>
      <c r="L59" s="90"/>
      <c r="M59" s="89"/>
      <c r="N59" s="89"/>
      <c r="O59" s="89"/>
      <c r="P59" s="89"/>
      <c r="Q59" s="90"/>
      <c r="R59" s="90"/>
      <c r="S59" s="90"/>
      <c r="T59" s="90"/>
      <c r="U59" s="91" t="s">
        <v>156</v>
      </c>
      <c r="V59" s="91"/>
      <c r="W59" s="91"/>
      <c r="X59" s="91"/>
      <c r="Y59" s="91"/>
      <c r="Z59" s="91"/>
      <c r="AA59" s="317"/>
      <c r="AB59" s="317"/>
    </row>
    <row r="60" spans="1:28" s="40" customFormat="1" ht="55.5" customHeight="1">
      <c r="A60" s="89" t="s">
        <v>414</v>
      </c>
      <c r="B60" s="98">
        <v>218</v>
      </c>
      <c r="C60" s="90"/>
      <c r="D60" s="90"/>
      <c r="E60" s="90"/>
      <c r="F60" s="90"/>
      <c r="G60" s="90"/>
      <c r="H60" s="90"/>
      <c r="I60" s="90"/>
      <c r="J60" s="90"/>
      <c r="K60" s="100"/>
      <c r="L60" s="90"/>
      <c r="M60" s="8"/>
      <c r="N60" s="8"/>
      <c r="O60" s="8"/>
      <c r="P60" s="8"/>
      <c r="Q60" s="90"/>
      <c r="R60" s="90"/>
      <c r="S60" s="90"/>
      <c r="T60" s="90"/>
      <c r="U60" s="317"/>
      <c r="V60" s="317"/>
      <c r="W60" s="317"/>
      <c r="X60" s="317"/>
      <c r="Y60" s="317"/>
      <c r="Z60" s="317"/>
      <c r="AA60" s="317"/>
      <c r="AB60" s="317"/>
    </row>
    <row r="61" spans="1:20" ht="34.5" customHeight="1">
      <c r="A61" s="89" t="s">
        <v>158</v>
      </c>
      <c r="B61" s="98">
        <v>219</v>
      </c>
      <c r="C61" s="97">
        <v>18</v>
      </c>
      <c r="D61" s="90"/>
      <c r="E61" s="90"/>
      <c r="F61" s="90"/>
      <c r="G61" s="90"/>
      <c r="H61" s="90"/>
      <c r="I61" s="90"/>
      <c r="J61" s="90"/>
      <c r="K61" s="100">
        <v>18</v>
      </c>
      <c r="L61" s="90"/>
      <c r="M61" s="90"/>
      <c r="N61" s="90"/>
      <c r="O61" s="8"/>
      <c r="P61" s="8"/>
      <c r="Q61" s="90"/>
      <c r="R61" s="90"/>
      <c r="S61" s="90"/>
      <c r="T61" s="90"/>
    </row>
    <row r="62" spans="1:20" ht="29.25" customHeight="1">
      <c r="A62" s="89" t="s">
        <v>263</v>
      </c>
      <c r="B62" s="98">
        <v>220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"/>
      <c r="P62" s="8"/>
      <c r="Q62" s="89"/>
      <c r="R62" s="89"/>
      <c r="S62" s="89"/>
      <c r="T62" s="89"/>
    </row>
    <row r="63" spans="1:20" ht="27.75" customHeight="1">
      <c r="A63" s="89" t="s">
        <v>264</v>
      </c>
      <c r="B63" s="98">
        <v>221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"/>
      <c r="P63" s="8"/>
      <c r="Q63" s="89"/>
      <c r="R63" s="89"/>
      <c r="S63" s="89"/>
      <c r="T63" s="89"/>
    </row>
    <row r="64" spans="1:16" ht="27.75" customHeight="1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256" t="s">
        <v>265</v>
      </c>
      <c r="B65" s="256"/>
      <c r="C65" s="257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</row>
    <row r="66" spans="1:18" ht="28.5" customHeight="1">
      <c r="A66" s="305" t="s">
        <v>81</v>
      </c>
      <c r="B66" s="300">
        <v>301</v>
      </c>
      <c r="C66" s="8">
        <v>58997.722</v>
      </c>
      <c r="D66" s="8"/>
      <c r="E66" s="8"/>
      <c r="F66" s="8"/>
      <c r="G66" s="8"/>
      <c r="H66" s="8"/>
      <c r="I66" s="8"/>
      <c r="J66" s="8"/>
      <c r="K66" s="170">
        <v>41032.451</v>
      </c>
      <c r="L66" s="8"/>
      <c r="M66" s="8"/>
      <c r="N66" s="8"/>
      <c r="O66" s="8">
        <v>7669.167</v>
      </c>
      <c r="P66" s="8">
        <v>10296.104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334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">
        <v>14449.417</v>
      </c>
      <c r="D68" s="8"/>
      <c r="E68" s="8"/>
      <c r="F68" s="8"/>
      <c r="G68" s="8"/>
      <c r="H68" s="8"/>
      <c r="I68" s="8"/>
      <c r="J68" s="8"/>
      <c r="K68" s="8">
        <v>14449.417</v>
      </c>
      <c r="L68" s="8"/>
      <c r="M68" s="8"/>
      <c r="N68" s="8"/>
      <c r="O68" s="8"/>
      <c r="P68" s="8"/>
    </row>
    <row r="69" spans="1:16" ht="64.5" customHeight="1">
      <c r="A69" s="301" t="s">
        <v>267</v>
      </c>
      <c r="B69" s="300">
        <v>304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302" t="s">
        <v>415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169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93" t="s">
        <v>416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</row>
    <row r="74" spans="1:16" ht="36.75" customHeight="1">
      <c r="A74" s="299" t="s">
        <v>87</v>
      </c>
      <c r="B74" s="300">
        <v>309</v>
      </c>
      <c r="C74" s="8">
        <v>57572.0599</v>
      </c>
      <c r="D74" s="8"/>
      <c r="E74" s="8"/>
      <c r="F74" s="8"/>
      <c r="G74" s="8"/>
      <c r="H74" s="8"/>
      <c r="I74" s="8"/>
      <c r="J74" s="8"/>
      <c r="K74" s="8">
        <v>39606.7889</v>
      </c>
      <c r="L74" s="8"/>
      <c r="M74" s="8"/>
      <c r="N74" s="8"/>
      <c r="O74" s="8">
        <v>7669.167</v>
      </c>
      <c r="P74" s="8">
        <v>10296.104</v>
      </c>
    </row>
    <row r="75" spans="1:20" ht="70.5" customHeight="1">
      <c r="A75" s="92" t="s">
        <v>417</v>
      </c>
      <c r="B75" s="300">
        <v>310</v>
      </c>
      <c r="C75" s="8">
        <v>14449.417</v>
      </c>
      <c r="D75" s="299"/>
      <c r="E75" s="299"/>
      <c r="F75" s="299"/>
      <c r="G75" s="299"/>
      <c r="H75" s="299"/>
      <c r="I75" s="299"/>
      <c r="J75" s="299"/>
      <c r="K75" s="101">
        <v>14449.417</v>
      </c>
      <c r="L75" s="299"/>
      <c r="M75" s="299"/>
      <c r="N75" s="299"/>
      <c r="O75" s="8"/>
      <c r="P75" s="8"/>
      <c r="Q75" s="299"/>
      <c r="R75" s="299"/>
      <c r="S75" s="299"/>
      <c r="T75" s="299"/>
    </row>
    <row r="76" spans="1:16" ht="27" customHeight="1">
      <c r="A76" s="301" t="s">
        <v>335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418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336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419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337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338</v>
      </c>
      <c r="B81" s="300">
        <v>316</v>
      </c>
      <c r="C81" s="8">
        <v>57572.0599</v>
      </c>
      <c r="D81" s="8"/>
      <c r="E81" s="8"/>
      <c r="F81" s="8"/>
      <c r="G81" s="8"/>
      <c r="H81" s="8"/>
      <c r="I81" s="8"/>
      <c r="J81" s="8"/>
      <c r="K81" s="8">
        <v>39606.7889</v>
      </c>
      <c r="L81" s="8"/>
      <c r="M81" s="8"/>
      <c r="N81" s="8"/>
      <c r="O81" s="8">
        <v>7669.167</v>
      </c>
      <c r="P81" s="8">
        <v>10296.104</v>
      </c>
    </row>
    <row r="82" spans="1:16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8" s="39" customFormat="1" ht="45" customHeight="1">
      <c r="A84" s="92" t="s">
        <v>161</v>
      </c>
      <c r="B84" s="96">
        <v>319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316"/>
      <c r="V84" s="316"/>
      <c r="W84" s="316"/>
      <c r="X84" s="316"/>
      <c r="Y84" s="316"/>
      <c r="Z84" s="316"/>
      <c r="AA84" s="316"/>
      <c r="AB84" s="316"/>
    </row>
    <row r="85" spans="1:28" s="39" customFormat="1" ht="45" customHeight="1">
      <c r="A85" s="92" t="s">
        <v>420</v>
      </c>
      <c r="B85" s="96">
        <v>320</v>
      </c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316"/>
      <c r="V85" s="316"/>
      <c r="W85" s="316"/>
      <c r="X85" s="316"/>
      <c r="Y85" s="316"/>
      <c r="Z85" s="316"/>
      <c r="AA85" s="316"/>
      <c r="AB85" s="316"/>
    </row>
    <row r="86" spans="1:16" ht="29.25" customHeight="1">
      <c r="A86" s="299" t="s">
        <v>93</v>
      </c>
      <c r="B86" s="300">
        <v>321</v>
      </c>
      <c r="C86" s="8">
        <v>35.617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>
        <v>35.617</v>
      </c>
    </row>
    <row r="87" spans="1:16" ht="27" customHeight="1">
      <c r="A87" s="299" t="s">
        <v>94</v>
      </c>
      <c r="B87" s="300">
        <v>322</v>
      </c>
      <c r="C87" s="8">
        <v>6763.886</v>
      </c>
      <c r="D87" s="8"/>
      <c r="E87" s="8"/>
      <c r="F87" s="8"/>
      <c r="G87" s="8"/>
      <c r="H87" s="8"/>
      <c r="I87" s="8"/>
      <c r="J87" s="8"/>
      <c r="K87" s="8">
        <v>6763.886</v>
      </c>
      <c r="L87" s="8"/>
      <c r="M87" s="8"/>
      <c r="N87" s="8"/>
      <c r="O87" s="8"/>
      <c r="P87" s="8"/>
    </row>
    <row r="88" spans="1:16" ht="27" customHeight="1">
      <c r="A88" s="304" t="s">
        <v>14</v>
      </c>
      <c r="B88" s="300">
        <v>323</v>
      </c>
      <c r="C88" s="8">
        <v>6763.886</v>
      </c>
      <c r="D88" s="8"/>
      <c r="E88" s="8"/>
      <c r="F88" s="8"/>
      <c r="G88" s="8"/>
      <c r="H88" s="8"/>
      <c r="I88" s="8"/>
      <c r="J88" s="8"/>
      <c r="K88" s="8">
        <v>6763.886</v>
      </c>
      <c r="L88" s="8"/>
      <c r="M88" s="8"/>
      <c r="N88" s="8"/>
      <c r="O88" s="8"/>
      <c r="P88" s="8"/>
    </row>
    <row r="89" spans="1:16" ht="34.5" customHeight="1">
      <c r="A89" s="304" t="s">
        <v>66</v>
      </c>
      <c r="B89" s="300">
        <v>324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304" t="s">
        <v>67</v>
      </c>
      <c r="B90" s="300">
        <v>325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299" t="s">
        <v>15</v>
      </c>
      <c r="B91" s="300">
        <v>326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8" s="39" customFormat="1" ht="93.75" customHeight="1">
      <c r="A92" s="92" t="s">
        <v>421</v>
      </c>
      <c r="B92" s="96">
        <v>327</v>
      </c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316"/>
      <c r="V92" s="316"/>
      <c r="W92" s="316"/>
      <c r="X92" s="316"/>
      <c r="Y92" s="316"/>
      <c r="Z92" s="316"/>
      <c r="AA92" s="316"/>
      <c r="AB92" s="316"/>
    </row>
    <row r="93" spans="1:16" ht="14.25" customHeight="1">
      <c r="A93" s="256" t="s">
        <v>422</v>
      </c>
      <c r="B93" s="256"/>
      <c r="C93" s="258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</row>
    <row r="94" spans="1:16" ht="25.5" customHeight="1">
      <c r="A94" s="259" t="s">
        <v>423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1"/>
    </row>
    <row r="95" spans="1:16" ht="77.25" customHeight="1">
      <c r="A95" s="302" t="s">
        <v>424</v>
      </c>
      <c r="B95" s="300" t="s">
        <v>21</v>
      </c>
      <c r="C95" s="8">
        <v>15</v>
      </c>
      <c r="D95" s="8"/>
      <c r="E95" s="8"/>
      <c r="F95" s="8"/>
      <c r="G95" s="97"/>
      <c r="H95" s="97"/>
      <c r="I95" s="97"/>
      <c r="J95" s="97"/>
      <c r="K95" s="97">
        <v>15</v>
      </c>
      <c r="L95" s="97"/>
      <c r="M95" s="97"/>
      <c r="N95" s="97"/>
      <c r="O95" s="97"/>
      <c r="P95" s="97"/>
    </row>
    <row r="96" spans="1:28" ht="87.75" customHeight="1">
      <c r="A96" s="93" t="s">
        <v>425</v>
      </c>
      <c r="B96" s="300" t="s">
        <v>22</v>
      </c>
      <c r="C96" s="101">
        <v>3</v>
      </c>
      <c r="D96" s="302"/>
      <c r="E96" s="302"/>
      <c r="F96" s="302"/>
      <c r="G96" s="97"/>
      <c r="H96" s="97"/>
      <c r="I96" s="97"/>
      <c r="J96" s="97"/>
      <c r="K96" s="97">
        <v>3</v>
      </c>
      <c r="L96" s="97"/>
      <c r="M96" s="97"/>
      <c r="N96" s="97"/>
      <c r="O96" s="97"/>
      <c r="P96" s="97"/>
      <c r="Q96" s="302"/>
      <c r="R96" s="302"/>
      <c r="S96" s="302"/>
      <c r="T96" s="302"/>
      <c r="U96" s="302"/>
      <c r="V96" s="302"/>
      <c r="W96" s="302"/>
      <c r="X96" s="302"/>
      <c r="Y96" s="302"/>
      <c r="Z96" s="302"/>
      <c r="AA96" s="302"/>
      <c r="AB96" s="302"/>
    </row>
    <row r="97" spans="1:28" ht="57.75" customHeight="1">
      <c r="A97" s="93" t="s">
        <v>164</v>
      </c>
      <c r="B97" s="300" t="s">
        <v>23</v>
      </c>
      <c r="C97" s="97">
        <v>15</v>
      </c>
      <c r="D97" s="93"/>
      <c r="E97" s="93"/>
      <c r="F97" s="93"/>
      <c r="G97" s="97"/>
      <c r="H97" s="97"/>
      <c r="I97" s="97"/>
      <c r="J97" s="97"/>
      <c r="K97" s="97">
        <v>15</v>
      </c>
      <c r="L97" s="97"/>
      <c r="M97" s="97"/>
      <c r="N97" s="97"/>
      <c r="O97" s="97"/>
      <c r="P97" s="97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</row>
    <row r="98" spans="1:28" ht="93" customHeight="1">
      <c r="A98" s="93" t="s">
        <v>426</v>
      </c>
      <c r="B98" s="300" t="s">
        <v>172</v>
      </c>
      <c r="C98" s="101">
        <v>3</v>
      </c>
      <c r="D98" s="93"/>
      <c r="E98" s="93"/>
      <c r="F98" s="93"/>
      <c r="G98" s="97"/>
      <c r="H98" s="97"/>
      <c r="I98" s="97"/>
      <c r="J98" s="97"/>
      <c r="K98" s="97">
        <v>3</v>
      </c>
      <c r="L98" s="97"/>
      <c r="M98" s="97"/>
      <c r="N98" s="97"/>
      <c r="O98" s="97"/>
      <c r="P98" s="97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</row>
    <row r="99" spans="1:16" ht="12.75" customHeight="1">
      <c r="A99" s="256" t="s">
        <v>427</v>
      </c>
      <c r="B99" s="256"/>
      <c r="C99" s="257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</row>
    <row r="100" spans="1:16" ht="78.75">
      <c r="A100" s="299" t="s">
        <v>428</v>
      </c>
      <c r="B100" s="300" t="s">
        <v>24</v>
      </c>
      <c r="C100" s="8">
        <v>40</v>
      </c>
      <c r="D100" s="8"/>
      <c r="E100" s="8"/>
      <c r="F100" s="8"/>
      <c r="G100" s="97"/>
      <c r="H100" s="97"/>
      <c r="I100" s="97"/>
      <c r="J100" s="97"/>
      <c r="K100" s="97">
        <v>40</v>
      </c>
      <c r="L100" s="97"/>
      <c r="M100" s="97"/>
      <c r="N100" s="97"/>
      <c r="O100" s="97"/>
      <c r="P100" s="97"/>
    </row>
    <row r="101" spans="1:16" ht="39" customHeight="1">
      <c r="A101" s="299" t="s">
        <v>110</v>
      </c>
      <c r="B101" s="300" t="s">
        <v>25</v>
      </c>
      <c r="C101" s="8">
        <v>2</v>
      </c>
      <c r="D101" s="8"/>
      <c r="E101" s="8"/>
      <c r="F101" s="8"/>
      <c r="G101" s="97"/>
      <c r="H101" s="97"/>
      <c r="I101" s="97"/>
      <c r="J101" s="97"/>
      <c r="K101" s="97">
        <v>2</v>
      </c>
      <c r="L101" s="97"/>
      <c r="M101" s="97"/>
      <c r="N101" s="97"/>
      <c r="O101" s="97"/>
      <c r="P101" s="97"/>
    </row>
    <row r="102" spans="1:16" ht="51" customHeight="1">
      <c r="A102" s="299" t="s">
        <v>269</v>
      </c>
      <c r="B102" s="300" t="s">
        <v>26</v>
      </c>
      <c r="C102" s="8"/>
      <c r="D102" s="8"/>
      <c r="E102" s="8"/>
      <c r="F102" s="8"/>
      <c r="G102" s="97"/>
      <c r="H102" s="97"/>
      <c r="I102" s="97"/>
      <c r="J102" s="97"/>
      <c r="K102" s="97"/>
      <c r="L102" s="97"/>
      <c r="M102" s="97"/>
      <c r="N102" s="97"/>
      <c r="O102" s="97"/>
      <c r="P102" s="97"/>
    </row>
    <row r="103" spans="1:16" ht="19.5" customHeight="1">
      <c r="A103" s="299" t="s">
        <v>104</v>
      </c>
      <c r="B103" s="300" t="s">
        <v>27</v>
      </c>
      <c r="C103" s="8"/>
      <c r="D103" s="8"/>
      <c r="E103" s="8"/>
      <c r="F103" s="8"/>
      <c r="G103" s="97"/>
      <c r="H103" s="97"/>
      <c r="I103" s="97"/>
      <c r="J103" s="97"/>
      <c r="K103" s="97"/>
      <c r="L103" s="97"/>
      <c r="M103" s="97"/>
      <c r="N103" s="97"/>
      <c r="O103" s="97"/>
      <c r="P103" s="97"/>
    </row>
    <row r="104" spans="1:28" ht="43.5" customHeight="1">
      <c r="A104" s="299" t="s">
        <v>270</v>
      </c>
      <c r="B104" s="300" t="s">
        <v>28</v>
      </c>
      <c r="C104" s="102">
        <v>15</v>
      </c>
      <c r="D104" s="299"/>
      <c r="E104" s="299"/>
      <c r="F104" s="299"/>
      <c r="G104" s="97"/>
      <c r="H104" s="97"/>
      <c r="I104" s="97"/>
      <c r="J104" s="97"/>
      <c r="K104" s="97">
        <v>15</v>
      </c>
      <c r="L104" s="97"/>
      <c r="M104" s="97"/>
      <c r="N104" s="97"/>
      <c r="O104" s="97"/>
      <c r="P104" s="97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</row>
    <row r="105" spans="1:16" ht="30" customHeight="1">
      <c r="A105" s="262" t="s">
        <v>429</v>
      </c>
      <c r="B105" s="263"/>
      <c r="C105" s="264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5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124" t="s">
        <v>430</v>
      </c>
      <c r="B107" s="125" t="s">
        <v>30</v>
      </c>
      <c r="C107" s="196">
        <v>36794.78</v>
      </c>
      <c r="D107" s="196"/>
      <c r="E107" s="196"/>
      <c r="F107" s="196"/>
      <c r="G107" s="196"/>
      <c r="H107" s="196"/>
      <c r="I107" s="196"/>
      <c r="J107" s="196"/>
      <c r="K107" s="196">
        <v>36794.78</v>
      </c>
      <c r="L107" s="196"/>
      <c r="M107" s="196"/>
      <c r="N107" s="196"/>
      <c r="O107" s="196"/>
      <c r="P107" s="196"/>
    </row>
    <row r="108" spans="1:28" s="39" customFormat="1" ht="82.5" customHeight="1">
      <c r="A108" s="124" t="s">
        <v>431</v>
      </c>
      <c r="B108" s="125" t="s">
        <v>31</v>
      </c>
      <c r="C108" s="196">
        <v>16879.175</v>
      </c>
      <c r="D108" s="124"/>
      <c r="E108" s="124"/>
      <c r="F108" s="124"/>
      <c r="G108" s="196"/>
      <c r="H108" s="196"/>
      <c r="I108" s="196"/>
      <c r="J108" s="196"/>
      <c r="K108" s="196">
        <v>16879.175</v>
      </c>
      <c r="L108" s="196"/>
      <c r="M108" s="196"/>
      <c r="N108" s="196"/>
      <c r="O108" s="196"/>
      <c r="P108" s="196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</row>
    <row r="109" spans="1:16" ht="52.5">
      <c r="A109" s="135" t="s">
        <v>106</v>
      </c>
      <c r="B109" s="127" t="s">
        <v>32</v>
      </c>
      <c r="C109" s="466">
        <v>18657.1529</v>
      </c>
      <c r="D109" s="196"/>
      <c r="E109" s="196"/>
      <c r="F109" s="196"/>
      <c r="G109" s="196"/>
      <c r="H109" s="196"/>
      <c r="I109" s="196"/>
      <c r="J109" s="196"/>
      <c r="K109" s="466">
        <v>18657.1529</v>
      </c>
      <c r="L109" s="196"/>
      <c r="M109" s="196"/>
      <c r="N109" s="196"/>
      <c r="O109" s="196"/>
      <c r="P109" s="196"/>
    </row>
    <row r="110" spans="1:16" ht="92.25">
      <c r="A110" s="136" t="s">
        <v>432</v>
      </c>
      <c r="B110" s="127" t="s">
        <v>112</v>
      </c>
      <c r="C110" s="196">
        <v>16846.708</v>
      </c>
      <c r="D110" s="136"/>
      <c r="E110" s="136"/>
      <c r="F110" s="136"/>
      <c r="G110" s="196"/>
      <c r="H110" s="196"/>
      <c r="I110" s="196"/>
      <c r="J110" s="196"/>
      <c r="K110" s="196">
        <v>16846.708</v>
      </c>
      <c r="L110" s="196"/>
      <c r="M110" s="196"/>
      <c r="N110" s="196"/>
      <c r="O110" s="196"/>
      <c r="P110" s="196"/>
    </row>
    <row r="111" spans="1:28" ht="94.5" customHeight="1">
      <c r="A111" s="135" t="s">
        <v>178</v>
      </c>
      <c r="B111" s="467" t="s">
        <v>179</v>
      </c>
      <c r="C111" s="468"/>
      <c r="D111" s="135"/>
      <c r="E111" s="135"/>
      <c r="F111" s="135"/>
      <c r="G111" s="196"/>
      <c r="H111" s="196"/>
      <c r="I111" s="196"/>
      <c r="J111" s="196"/>
      <c r="K111" s="469"/>
      <c r="L111" s="196"/>
      <c r="M111" s="196"/>
      <c r="N111" s="196"/>
      <c r="O111" s="196"/>
      <c r="P111" s="196"/>
      <c r="Q111" s="311"/>
      <c r="R111" s="311"/>
      <c r="S111" s="311"/>
      <c r="T111" s="311"/>
      <c r="U111" s="311"/>
      <c r="V111" s="311"/>
      <c r="W111" s="311"/>
      <c r="X111" s="311"/>
      <c r="Y111" s="311"/>
      <c r="Z111" s="311"/>
      <c r="AA111" s="311"/>
      <c r="AB111" s="311"/>
    </row>
    <row r="112" spans="1:16" ht="29.25" customHeight="1">
      <c r="A112" s="247" t="s">
        <v>433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9"/>
    </row>
    <row r="113" spans="1:16" ht="18" customHeight="1">
      <c r="A113" s="250" t="s">
        <v>271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2"/>
    </row>
    <row r="114" spans="1:16" ht="53.25" customHeight="1">
      <c r="A114" s="302" t="s">
        <v>434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435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120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97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97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97"/>
      <c r="N118" s="8"/>
      <c r="O118" s="8"/>
      <c r="P118" s="8"/>
    </row>
    <row r="119" spans="1:16" ht="12.75" customHeight="1">
      <c r="A119" s="250" t="s">
        <v>274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2"/>
    </row>
    <row r="120" spans="1:16" ht="66">
      <c r="A120" s="302" t="s">
        <v>436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97"/>
      <c r="N120" s="8"/>
      <c r="O120" s="8"/>
      <c r="P120" s="8"/>
    </row>
    <row r="121" spans="1:16" ht="66">
      <c r="A121" s="302" t="s">
        <v>437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97"/>
      <c r="N121" s="8"/>
      <c r="O121" s="8"/>
      <c r="P121" s="8"/>
    </row>
    <row r="122" spans="1:16" ht="26.25">
      <c r="A122" s="302" t="s">
        <v>129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97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97"/>
      <c r="N123" s="8"/>
      <c r="O123" s="8"/>
      <c r="P123" s="8"/>
    </row>
    <row r="124" spans="1:16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97"/>
      <c r="N124" s="8"/>
      <c r="O124" s="8"/>
      <c r="P124" s="8"/>
    </row>
    <row r="125" spans="1:16" ht="12.75" customHeight="1">
      <c r="A125" s="253" t="s">
        <v>277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5"/>
    </row>
    <row r="126" spans="1:16" ht="66">
      <c r="A126" s="302" t="s">
        <v>438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97"/>
      <c r="N126" s="8"/>
      <c r="O126" s="8"/>
      <c r="P126" s="8"/>
    </row>
    <row r="127" spans="1:16" ht="66">
      <c r="A127" s="302" t="s">
        <v>439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7"/>
      <c r="N127" s="8"/>
      <c r="O127" s="8"/>
      <c r="P127" s="8"/>
    </row>
    <row r="128" spans="1:16" ht="26.25">
      <c r="A128" s="302" t="s">
        <v>138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97"/>
      <c r="N128" s="8"/>
      <c r="O128" s="8"/>
      <c r="P128" s="8"/>
    </row>
    <row r="129" spans="1:16" ht="26.25">
      <c r="A129" s="302" t="s">
        <v>440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97"/>
      <c r="N129" s="8"/>
      <c r="O129" s="8"/>
      <c r="P129" s="8"/>
    </row>
    <row r="130" spans="1:16" ht="26.25">
      <c r="A130" s="311" t="s">
        <v>441</v>
      </c>
      <c r="B130" s="320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97"/>
      <c r="N130" s="15"/>
      <c r="O130" s="8"/>
      <c r="P130" s="8"/>
    </row>
    <row r="131" spans="1:2" s="16" customFormat="1" ht="12.75">
      <c r="A131" s="312"/>
      <c r="B131" s="312"/>
    </row>
    <row r="132" spans="1:2" s="17" customFormat="1" ht="12.75">
      <c r="A132" s="313" t="s">
        <v>37</v>
      </c>
      <c r="B132" s="314"/>
    </row>
    <row r="133" spans="1:2" s="17" customFormat="1" ht="12.75">
      <c r="A133" s="314"/>
      <c r="B133" s="314"/>
    </row>
    <row r="134" spans="1:9" ht="30" customHeight="1">
      <c r="A134" s="83" t="s">
        <v>141</v>
      </c>
      <c r="B134" s="84"/>
      <c r="C134" s="85"/>
      <c r="D134" s="85" t="s">
        <v>199</v>
      </c>
      <c r="E134" s="85"/>
      <c r="F134" s="85"/>
      <c r="G134" s="85" t="s">
        <v>372</v>
      </c>
      <c r="H134" s="85"/>
      <c r="I134" s="85"/>
    </row>
    <row r="135" spans="1:9" ht="15">
      <c r="A135" s="84"/>
      <c r="B135" s="84"/>
      <c r="C135" s="85"/>
      <c r="D135" s="85"/>
      <c r="E135" s="85"/>
      <c r="F135" s="85"/>
      <c r="G135" s="85"/>
      <c r="H135" s="85"/>
      <c r="I135" s="85"/>
    </row>
    <row r="136" spans="1:9" ht="15">
      <c r="A136" s="84"/>
      <c r="B136" s="84"/>
      <c r="C136" s="85"/>
      <c r="D136" s="18" t="s">
        <v>200</v>
      </c>
      <c r="E136" s="18"/>
      <c r="F136" s="18"/>
      <c r="G136" s="94" t="s">
        <v>201</v>
      </c>
      <c r="H136" s="85"/>
      <c r="I136" s="85"/>
    </row>
    <row r="137" spans="1:9" ht="15">
      <c r="A137" s="84"/>
      <c r="B137" s="84"/>
      <c r="C137" s="85"/>
      <c r="D137" s="231" t="s">
        <v>148</v>
      </c>
      <c r="E137" s="231"/>
      <c r="F137" s="231"/>
      <c r="G137" s="85" t="s">
        <v>144</v>
      </c>
      <c r="H137" s="85"/>
      <c r="I137" s="85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107">
      <selection activeCell="E110" sqref="E110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373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374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348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v>3414</v>
      </c>
      <c r="D14" s="8">
        <v>1</v>
      </c>
      <c r="E14" s="8"/>
      <c r="F14" s="8"/>
      <c r="G14" s="8"/>
      <c r="H14" s="8"/>
      <c r="I14" s="8"/>
      <c r="J14" s="8"/>
      <c r="K14" s="8">
        <v>47</v>
      </c>
      <c r="L14" s="8"/>
      <c r="M14" s="8">
        <v>4</v>
      </c>
      <c r="N14" s="8"/>
      <c r="O14" s="8">
        <v>77</v>
      </c>
      <c r="P14" s="8">
        <v>3285</v>
      </c>
    </row>
    <row r="15" spans="1:16" ht="51.75" customHeight="1">
      <c r="A15" s="301" t="s">
        <v>328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v>25</v>
      </c>
      <c r="D16" s="8"/>
      <c r="E16" s="8"/>
      <c r="F16" s="8"/>
      <c r="G16" s="8"/>
      <c r="H16" s="8"/>
      <c r="I16" s="8"/>
      <c r="J16" s="8"/>
      <c r="K16" s="8">
        <v>22</v>
      </c>
      <c r="L16" s="8"/>
      <c r="M16" s="8">
        <v>2</v>
      </c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>
        <v>3</v>
      </c>
      <c r="D17" s="8"/>
      <c r="E17" s="8"/>
      <c r="F17" s="8"/>
      <c r="G17" s="8"/>
      <c r="H17" s="8"/>
      <c r="I17" s="8"/>
      <c r="J17" s="8"/>
      <c r="K17" s="8">
        <v>3</v>
      </c>
      <c r="L17" s="8"/>
      <c r="M17" s="8"/>
      <c r="N17" s="8"/>
      <c r="O17" s="8"/>
      <c r="P17" s="8"/>
    </row>
    <row r="18" spans="1:16" ht="53.2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401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329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402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330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11</v>
      </c>
      <c r="B23" s="300">
        <v>110</v>
      </c>
      <c r="C23" s="8">
        <v>3411</v>
      </c>
      <c r="D23" s="8">
        <v>1</v>
      </c>
      <c r="E23" s="8"/>
      <c r="F23" s="8"/>
      <c r="G23" s="8"/>
      <c r="H23" s="8"/>
      <c r="I23" s="8"/>
      <c r="J23" s="8"/>
      <c r="K23" s="8">
        <v>44</v>
      </c>
      <c r="L23" s="8"/>
      <c r="M23" s="8">
        <v>4</v>
      </c>
      <c r="N23" s="8"/>
      <c r="O23" s="8">
        <v>77</v>
      </c>
      <c r="P23" s="8">
        <v>3285</v>
      </c>
    </row>
    <row r="24" spans="1:16" ht="52.5" customHeight="1">
      <c r="A24" s="301" t="s">
        <v>403</v>
      </c>
      <c r="B24" s="303">
        <v>111</v>
      </c>
      <c r="C24" s="8">
        <v>22</v>
      </c>
      <c r="D24" s="8"/>
      <c r="E24" s="8"/>
      <c r="F24" s="8"/>
      <c r="G24" s="8"/>
      <c r="H24" s="8"/>
      <c r="I24" s="8"/>
      <c r="J24" s="8"/>
      <c r="K24" s="8">
        <v>19</v>
      </c>
      <c r="L24" s="8"/>
      <c r="M24" s="8">
        <v>2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331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404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332</v>
      </c>
      <c r="B29" s="303">
        <v>116</v>
      </c>
      <c r="C29" s="8">
        <v>3411</v>
      </c>
      <c r="D29" s="8">
        <v>1</v>
      </c>
      <c r="E29" s="8"/>
      <c r="F29" s="8"/>
      <c r="G29" s="8"/>
      <c r="H29" s="8"/>
      <c r="I29" s="8"/>
      <c r="J29" s="8"/>
      <c r="K29" s="8">
        <v>44</v>
      </c>
      <c r="L29" s="8"/>
      <c r="M29" s="8">
        <v>4</v>
      </c>
      <c r="N29" s="8"/>
      <c r="O29" s="8">
        <v>77</v>
      </c>
      <c r="P29" s="8">
        <v>3285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299" t="s">
        <v>65</v>
      </c>
      <c r="B35" s="300">
        <v>122</v>
      </c>
      <c r="C35" s="8">
        <v>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3</v>
      </c>
      <c r="P35" s="8"/>
    </row>
    <row r="36" spans="1:16" ht="27.75" customHeight="1">
      <c r="A36" s="304" t="s">
        <v>14</v>
      </c>
      <c r="B36" s="300">
        <v>123</v>
      </c>
      <c r="C36" s="8">
        <v>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3</v>
      </c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406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68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407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16</v>
      </c>
      <c r="B43" s="300">
        <v>201</v>
      </c>
      <c r="C43" s="8">
        <v>193</v>
      </c>
      <c r="D43" s="8">
        <v>1</v>
      </c>
      <c r="E43" s="8"/>
      <c r="F43" s="8"/>
      <c r="G43" s="8"/>
      <c r="H43" s="8"/>
      <c r="I43" s="8"/>
      <c r="J43" s="8"/>
      <c r="K43" s="8">
        <v>184</v>
      </c>
      <c r="L43" s="8"/>
      <c r="M43" s="8">
        <v>8</v>
      </c>
      <c r="N43" s="8"/>
      <c r="O43" s="8"/>
      <c r="P43" s="8"/>
    </row>
    <row r="44" spans="1:16" ht="52.5" customHeight="1">
      <c r="A44" s="306" t="s">
        <v>408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409</v>
      </c>
      <c r="B45" s="300">
        <v>203</v>
      </c>
      <c r="C45" s="8">
        <v>40</v>
      </c>
      <c r="D45" s="8">
        <v>1</v>
      </c>
      <c r="E45" s="8"/>
      <c r="F45" s="8"/>
      <c r="G45" s="8"/>
      <c r="H45" s="8"/>
      <c r="I45" s="8"/>
      <c r="J45" s="8"/>
      <c r="K45" s="8">
        <v>37</v>
      </c>
      <c r="L45" s="8"/>
      <c r="M45" s="8">
        <v>2</v>
      </c>
      <c r="N45" s="8"/>
      <c r="O45" s="8"/>
      <c r="P45" s="8"/>
    </row>
    <row r="46" spans="1:16" ht="41.25" customHeight="1">
      <c r="A46" s="306" t="s">
        <v>410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2.25" customHeight="1">
      <c r="A48" s="306" t="s">
        <v>411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412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333</v>
      </c>
      <c r="B50" s="300">
        <v>208</v>
      </c>
      <c r="C50" s="8">
        <v>193</v>
      </c>
      <c r="D50" s="8"/>
      <c r="E50" s="8"/>
      <c r="F50" s="8"/>
      <c r="G50" s="8"/>
      <c r="H50" s="8"/>
      <c r="I50" s="8"/>
      <c r="J50" s="8"/>
      <c r="K50" s="8">
        <v>184</v>
      </c>
      <c r="L50" s="8"/>
      <c r="M50" s="8">
        <v>8</v>
      </c>
      <c r="N50" s="8"/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9</v>
      </c>
      <c r="D53" s="8"/>
      <c r="E53" s="8"/>
      <c r="F53" s="8"/>
      <c r="G53" s="8"/>
      <c r="H53" s="8"/>
      <c r="I53" s="8"/>
      <c r="J53" s="8"/>
      <c r="K53" s="8">
        <v>9</v>
      </c>
      <c r="L53" s="8"/>
      <c r="M53" s="8"/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v>8</v>
      </c>
      <c r="D56" s="8"/>
      <c r="E56" s="8"/>
      <c r="F56" s="8"/>
      <c r="G56" s="8"/>
      <c r="H56" s="8"/>
      <c r="I56" s="8"/>
      <c r="J56" s="8"/>
      <c r="K56" s="8">
        <v>8</v>
      </c>
      <c r="L56" s="8"/>
      <c r="M56" s="8"/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15">
        <v>24</v>
      </c>
      <c r="D57" s="15"/>
      <c r="E57" s="15"/>
      <c r="F57" s="15"/>
      <c r="G57" s="15"/>
      <c r="H57" s="15"/>
      <c r="I57" s="15"/>
      <c r="J57" s="15"/>
      <c r="K57" s="15">
        <v>24</v>
      </c>
      <c r="L57" s="15"/>
      <c r="M57" s="15"/>
      <c r="N57" s="15"/>
      <c r="O57" s="15"/>
      <c r="P57" s="15"/>
    </row>
    <row r="58" spans="1:29" s="317" customFormat="1" ht="54" customHeight="1">
      <c r="A58" s="65" t="s">
        <v>153</v>
      </c>
      <c r="B58" s="319" t="s">
        <v>154</v>
      </c>
      <c r="C58" s="15">
        <v>49</v>
      </c>
      <c r="D58" s="15"/>
      <c r="E58" s="75"/>
      <c r="F58" s="75"/>
      <c r="G58" s="75"/>
      <c r="H58" s="115"/>
      <c r="I58" s="115"/>
      <c r="J58" s="115"/>
      <c r="K58" s="115">
        <v>44</v>
      </c>
      <c r="L58" s="115"/>
      <c r="M58" s="115">
        <v>4</v>
      </c>
      <c r="N58" s="115"/>
      <c r="O58" s="115"/>
      <c r="P58" s="11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413</v>
      </c>
      <c r="B59" s="61">
        <v>217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323"/>
      <c r="R59" s="323"/>
      <c r="S59" s="323"/>
      <c r="T59" s="323"/>
      <c r="U59" s="324"/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414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158</v>
      </c>
      <c r="B61" s="61">
        <v>219</v>
      </c>
      <c r="C61" s="115">
        <v>49</v>
      </c>
      <c r="D61" s="115"/>
      <c r="E61" s="115"/>
      <c r="F61" s="115"/>
      <c r="G61" s="115"/>
      <c r="H61" s="115"/>
      <c r="I61" s="115"/>
      <c r="J61" s="115"/>
      <c r="K61" s="115">
        <v>44</v>
      </c>
      <c r="L61" s="115"/>
      <c r="M61" s="115">
        <v>4</v>
      </c>
      <c r="N61" s="115"/>
      <c r="O61" s="8"/>
      <c r="P61" s="8"/>
      <c r="Q61" s="323"/>
      <c r="R61" s="323"/>
      <c r="S61" s="323"/>
      <c r="T61" s="323"/>
    </row>
    <row r="62" spans="1:20" ht="29.25" customHeight="1">
      <c r="A62" s="65" t="s">
        <v>263</v>
      </c>
      <c r="B62" s="61">
        <v>220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8"/>
      <c r="P62" s="8"/>
      <c r="Q62" s="322"/>
      <c r="R62" s="322"/>
      <c r="S62" s="322"/>
      <c r="T62" s="322"/>
    </row>
    <row r="63" spans="1:20" ht="27.75" customHeight="1">
      <c r="A63" s="65" t="s">
        <v>264</v>
      </c>
      <c r="B63" s="61">
        <v>221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">
        <v>197307.43</v>
      </c>
      <c r="D66" s="8"/>
      <c r="E66" s="8"/>
      <c r="F66" s="8"/>
      <c r="G66" s="8"/>
      <c r="H66" s="8"/>
      <c r="I66" s="8"/>
      <c r="J66" s="8"/>
      <c r="K66" s="8">
        <v>125064.5</v>
      </c>
      <c r="L66" s="8"/>
      <c r="M66" s="8">
        <v>1133.18</v>
      </c>
      <c r="N66" s="8"/>
      <c r="O66" s="8">
        <v>17426.04</v>
      </c>
      <c r="P66" s="8">
        <v>52046.2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334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">
        <v>49003.23</v>
      </c>
      <c r="D68" s="8"/>
      <c r="E68" s="8"/>
      <c r="F68" s="8"/>
      <c r="G68" s="8"/>
      <c r="H68" s="8"/>
      <c r="I68" s="8"/>
      <c r="J68" s="8"/>
      <c r="K68" s="8">
        <v>47063.54</v>
      </c>
      <c r="L68" s="8"/>
      <c r="M68" s="8">
        <v>450</v>
      </c>
      <c r="N68" s="8"/>
      <c r="O68" s="8"/>
      <c r="P68" s="8"/>
    </row>
    <row r="69" spans="1:16" ht="64.5" customHeight="1">
      <c r="A69" s="301" t="s">
        <v>267</v>
      </c>
      <c r="B69" s="300">
        <v>304</v>
      </c>
      <c r="C69" s="8">
        <v>1680.28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302" t="s">
        <v>415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169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416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16" ht="36.75" customHeight="1">
      <c r="A74" s="58" t="s">
        <v>87</v>
      </c>
      <c r="B74" s="300">
        <v>309</v>
      </c>
      <c r="C74" s="8">
        <v>187996.25</v>
      </c>
      <c r="D74" s="8"/>
      <c r="E74" s="8"/>
      <c r="F74" s="8"/>
      <c r="G74" s="8"/>
      <c r="H74" s="8"/>
      <c r="I74" s="8"/>
      <c r="J74" s="8"/>
      <c r="K74" s="8">
        <v>116239.12</v>
      </c>
      <c r="L74" s="8"/>
      <c r="M74" s="8">
        <v>795.2</v>
      </c>
      <c r="N74" s="8"/>
      <c r="O74" s="8">
        <v>17426.04</v>
      </c>
      <c r="P74" s="8">
        <v>52046.2</v>
      </c>
    </row>
    <row r="75" spans="1:20" ht="70.5" customHeight="1">
      <c r="A75" s="58" t="s">
        <v>417</v>
      </c>
      <c r="B75" s="300">
        <v>310</v>
      </c>
      <c r="C75" s="331">
        <f>SUM(D75:P75)</f>
        <v>27975.77</v>
      </c>
      <c r="D75" s="331"/>
      <c r="E75" s="331"/>
      <c r="F75" s="331"/>
      <c r="G75" s="331"/>
      <c r="H75" s="331"/>
      <c r="I75" s="331"/>
      <c r="J75" s="331"/>
      <c r="K75" s="331">
        <v>27526.77</v>
      </c>
      <c r="L75" s="331"/>
      <c r="M75" s="331">
        <v>449</v>
      </c>
      <c r="N75" s="331"/>
      <c r="O75" s="79"/>
      <c r="P75" s="8"/>
      <c r="Q75" s="326"/>
      <c r="R75" s="326"/>
      <c r="S75" s="326"/>
      <c r="T75" s="326"/>
    </row>
    <row r="76" spans="1:16" ht="27" customHeight="1">
      <c r="A76" s="64" t="s">
        <v>335</v>
      </c>
      <c r="B76" s="300">
        <v>311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8"/>
    </row>
    <row r="77" spans="1:16" ht="42.75" customHeight="1">
      <c r="A77" s="301" t="s">
        <v>418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336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419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338</v>
      </c>
      <c r="B81" s="300">
        <v>316</v>
      </c>
      <c r="C81" s="8">
        <v>187996.25</v>
      </c>
      <c r="D81" s="8"/>
      <c r="E81" s="8"/>
      <c r="F81" s="8"/>
      <c r="G81" s="8"/>
      <c r="H81" s="8"/>
      <c r="I81" s="8"/>
      <c r="J81" s="8"/>
      <c r="K81" s="8">
        <v>116239.12</v>
      </c>
      <c r="L81" s="8"/>
      <c r="M81" s="8">
        <v>795.2</v>
      </c>
      <c r="N81" s="8"/>
      <c r="O81" s="8">
        <v>17426.04</v>
      </c>
      <c r="P81" s="8">
        <v>52046.2</v>
      </c>
    </row>
    <row r="82" spans="1:16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16" customFormat="1" ht="45" customHeight="1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6" ht="29.25" customHeight="1">
      <c r="A86" s="58" t="s">
        <v>93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58" t="s">
        <v>94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16" customFormat="1" ht="93.7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6" ht="14.25" customHeight="1">
      <c r="A93" s="497" t="s">
        <v>422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423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424</v>
      </c>
      <c r="B95" s="59" t="s">
        <v>21</v>
      </c>
      <c r="C95" s="8">
        <v>33</v>
      </c>
      <c r="D95" s="8"/>
      <c r="E95" s="8"/>
      <c r="F95" s="8"/>
      <c r="G95" s="8"/>
      <c r="H95" s="8"/>
      <c r="I95" s="8"/>
      <c r="J95" s="8"/>
      <c r="K95" s="8">
        <v>30</v>
      </c>
      <c r="L95" s="8"/>
      <c r="M95" s="8"/>
      <c r="N95" s="8"/>
      <c r="O95" s="8"/>
      <c r="P95" s="8"/>
    </row>
    <row r="96" spans="1:28" ht="87.75" customHeight="1">
      <c r="A96" s="60" t="s">
        <v>425</v>
      </c>
      <c r="B96" s="59" t="s">
        <v>22</v>
      </c>
      <c r="C96" s="79">
        <v>17</v>
      </c>
      <c r="D96" s="60"/>
      <c r="E96" s="60"/>
      <c r="F96" s="60"/>
      <c r="G96" s="8"/>
      <c r="H96" s="8"/>
      <c r="I96" s="8"/>
      <c r="J96" s="8"/>
      <c r="K96" s="8">
        <v>16</v>
      </c>
      <c r="L96" s="8"/>
      <c r="M96" s="8"/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</row>
    <row r="97" spans="1:28" ht="57.75" customHeight="1">
      <c r="A97" s="60" t="s">
        <v>164</v>
      </c>
      <c r="B97" s="59" t="s">
        <v>23</v>
      </c>
      <c r="C97" s="79">
        <v>31</v>
      </c>
      <c r="D97" s="79"/>
      <c r="E97" s="79"/>
      <c r="F97" s="79"/>
      <c r="G97" s="79"/>
      <c r="H97" s="79"/>
      <c r="I97" s="79"/>
      <c r="J97" s="79"/>
      <c r="K97" s="79">
        <v>28</v>
      </c>
      <c r="L97" s="79"/>
      <c r="M97" s="79"/>
      <c r="N97" s="79"/>
      <c r="O97" s="79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28" ht="104.25" customHeight="1">
      <c r="A98" s="60" t="s">
        <v>426</v>
      </c>
      <c r="B98" s="59" t="s">
        <v>172</v>
      </c>
      <c r="C98" s="79">
        <v>15</v>
      </c>
      <c r="D98" s="79"/>
      <c r="E98" s="79"/>
      <c r="F98" s="79"/>
      <c r="G98" s="79"/>
      <c r="H98" s="79"/>
      <c r="I98" s="79"/>
      <c r="J98" s="79"/>
      <c r="K98" s="79">
        <v>14</v>
      </c>
      <c r="L98" s="79"/>
      <c r="M98" s="79"/>
      <c r="N98" s="79"/>
      <c r="O98" s="79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</row>
    <row r="99" spans="1:16" ht="12.75">
      <c r="A99" s="497" t="s">
        <v>427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428</v>
      </c>
      <c r="B100" s="300" t="s">
        <v>24</v>
      </c>
      <c r="C100" s="8">
        <v>147</v>
      </c>
      <c r="D100" s="8"/>
      <c r="E100" s="8"/>
      <c r="F100" s="8"/>
      <c r="G100" s="8"/>
      <c r="H100" s="8"/>
      <c r="I100" s="8"/>
      <c r="J100" s="8"/>
      <c r="K100" s="8">
        <v>139</v>
      </c>
      <c r="L100" s="8"/>
      <c r="M100" s="8"/>
      <c r="N100" s="8"/>
      <c r="O100" s="8"/>
      <c r="P100" s="8"/>
    </row>
    <row r="101" spans="1:16" ht="39" customHeight="1">
      <c r="A101" s="299" t="s">
        <v>110</v>
      </c>
      <c r="B101" s="300" t="s">
        <v>25</v>
      </c>
      <c r="C101" s="8">
        <v>8</v>
      </c>
      <c r="D101" s="8"/>
      <c r="E101" s="8"/>
      <c r="F101" s="8"/>
      <c r="G101" s="8"/>
      <c r="H101" s="8"/>
      <c r="I101" s="8"/>
      <c r="J101" s="8"/>
      <c r="K101" s="8">
        <v>8</v>
      </c>
      <c r="L101" s="8"/>
      <c r="M101" s="8"/>
      <c r="N101" s="8"/>
      <c r="O101" s="8"/>
      <c r="P101" s="8"/>
    </row>
    <row r="102" spans="1:16" ht="51" customHeight="1">
      <c r="A102" s="299" t="s">
        <v>269</v>
      </c>
      <c r="B102" s="300" t="s">
        <v>26</v>
      </c>
      <c r="C102" s="8">
        <v>1</v>
      </c>
      <c r="D102" s="8"/>
      <c r="E102" s="8"/>
      <c r="F102" s="8"/>
      <c r="G102" s="8"/>
      <c r="H102" s="8"/>
      <c r="I102" s="8"/>
      <c r="J102" s="8"/>
      <c r="K102" s="8">
        <v>1</v>
      </c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8">
        <v>19</v>
      </c>
      <c r="D103" s="8"/>
      <c r="E103" s="8"/>
      <c r="F103" s="8"/>
      <c r="G103" s="8"/>
      <c r="H103" s="8"/>
      <c r="I103" s="8"/>
      <c r="J103" s="8"/>
      <c r="K103" s="8">
        <v>19</v>
      </c>
      <c r="L103" s="8"/>
      <c r="M103" s="8"/>
      <c r="N103" s="8"/>
      <c r="O103" s="8"/>
      <c r="P103" s="8"/>
    </row>
    <row r="104" spans="1:28" ht="51" customHeight="1">
      <c r="A104" s="299" t="s">
        <v>270</v>
      </c>
      <c r="B104" s="300" t="s">
        <v>28</v>
      </c>
      <c r="C104" s="331">
        <v>32</v>
      </c>
      <c r="D104" s="299"/>
      <c r="E104" s="299"/>
      <c r="F104" s="299"/>
      <c r="G104" s="8"/>
      <c r="H104" s="8"/>
      <c r="I104" s="8"/>
      <c r="J104" s="8"/>
      <c r="K104" s="8">
        <v>28</v>
      </c>
      <c r="L104" s="8"/>
      <c r="M104" s="8"/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</row>
    <row r="105" spans="1:16" ht="30" customHeight="1">
      <c r="A105" s="503" t="s">
        <v>429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430</v>
      </c>
      <c r="B107" s="59" t="s">
        <v>30</v>
      </c>
      <c r="C107" s="8">
        <v>73854.9</v>
      </c>
      <c r="D107" s="8"/>
      <c r="E107" s="8"/>
      <c r="F107" s="8"/>
      <c r="G107" s="8"/>
      <c r="H107" s="8"/>
      <c r="I107" s="8"/>
      <c r="J107" s="8"/>
      <c r="K107" s="8">
        <v>73021.72</v>
      </c>
      <c r="L107" s="8"/>
      <c r="M107" s="8"/>
      <c r="N107" s="8"/>
      <c r="O107" s="8"/>
      <c r="P107" s="8"/>
    </row>
    <row r="108" spans="1:29" s="316" customFormat="1" ht="82.5" customHeight="1">
      <c r="A108" s="58" t="s">
        <v>431</v>
      </c>
      <c r="B108" s="59" t="s">
        <v>31</v>
      </c>
      <c r="C108" s="79">
        <v>41537.39</v>
      </c>
      <c r="D108" s="333"/>
      <c r="E108" s="333"/>
      <c r="F108" s="333"/>
      <c r="G108" s="79"/>
      <c r="H108" s="79"/>
      <c r="I108" s="79"/>
      <c r="J108" s="79"/>
      <c r="K108" s="79">
        <v>41387.39</v>
      </c>
      <c r="L108" s="79"/>
      <c r="M108" s="79"/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16" ht="52.5">
      <c r="A109" s="60" t="s">
        <v>106</v>
      </c>
      <c r="B109" s="61" t="s">
        <v>32</v>
      </c>
      <c r="C109" s="8">
        <f>K109</f>
        <v>25835.01</v>
      </c>
      <c r="D109" s="8"/>
      <c r="E109" s="8"/>
      <c r="F109" s="8"/>
      <c r="G109" s="79"/>
      <c r="H109" s="79"/>
      <c r="I109" s="79"/>
      <c r="J109" s="79"/>
      <c r="K109" s="79">
        <v>25835.01</v>
      </c>
      <c r="L109" s="79"/>
      <c r="M109" s="8"/>
      <c r="N109" s="8"/>
      <c r="O109" s="8"/>
      <c r="P109" s="8"/>
    </row>
    <row r="110" spans="1:28" ht="94.5" customHeight="1">
      <c r="A110" s="62" t="s">
        <v>432</v>
      </c>
      <c r="B110" s="68" t="s">
        <v>112</v>
      </c>
      <c r="C110" s="8">
        <f>K110</f>
        <v>41034.91</v>
      </c>
      <c r="D110" s="334"/>
      <c r="E110" s="334"/>
      <c r="F110" s="334"/>
      <c r="G110" s="81"/>
      <c r="H110" s="81"/>
      <c r="I110" s="81"/>
      <c r="J110" s="81"/>
      <c r="K110" s="81">
        <v>41034.91</v>
      </c>
      <c r="L110" s="81"/>
      <c r="M110" s="81"/>
      <c r="N110" s="15"/>
      <c r="O110" s="15"/>
      <c r="P110" s="1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28" ht="94.5" customHeight="1">
      <c r="A111" s="60" t="s">
        <v>178</v>
      </c>
      <c r="B111" s="68" t="s">
        <v>179</v>
      </c>
      <c r="C111" s="8">
        <f>K111</f>
        <v>6330.34</v>
      </c>
      <c r="D111" s="60"/>
      <c r="E111" s="60"/>
      <c r="F111" s="60"/>
      <c r="G111" s="8"/>
      <c r="H111" s="8"/>
      <c r="I111" s="8"/>
      <c r="J111" s="8"/>
      <c r="K111" s="8">
        <v>6330.34</v>
      </c>
      <c r="L111" s="8"/>
      <c r="M111" s="8"/>
      <c r="N111" s="8"/>
      <c r="O111" s="8"/>
      <c r="P111" s="8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</row>
    <row r="112" spans="1:16" ht="29.25" customHeight="1">
      <c r="A112" s="488" t="s">
        <v>433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302" t="s">
        <v>434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435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120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302" t="s">
        <v>436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437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129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277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438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439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138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440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11" t="s">
        <v>441</v>
      </c>
      <c r="B130" s="320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30" customHeight="1">
      <c r="A134" s="329" t="s">
        <v>375</v>
      </c>
      <c r="B134" s="330"/>
      <c r="C134" s="18"/>
      <c r="D134" s="18" t="s">
        <v>142</v>
      </c>
      <c r="E134" s="18"/>
      <c r="F134" s="18"/>
      <c r="G134" s="121" t="s">
        <v>399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330"/>
      <c r="B136" s="330"/>
      <c r="C136" s="18"/>
      <c r="D136" s="18"/>
      <c r="E136" s="121" t="s">
        <v>245</v>
      </c>
      <c r="F136" s="18"/>
      <c r="G136" s="332" t="s">
        <v>376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513" t="s">
        <v>148</v>
      </c>
      <c r="E137" s="513"/>
      <c r="F137" s="513"/>
      <c r="G137" s="201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K1:P1"/>
    <mergeCell ref="A5:P5"/>
    <mergeCell ref="A2:P2"/>
    <mergeCell ref="D137:F137"/>
    <mergeCell ref="A119:P119"/>
    <mergeCell ref="A125:P125"/>
    <mergeCell ref="A112:P112"/>
    <mergeCell ref="A113:P113"/>
    <mergeCell ref="A99:P99"/>
    <mergeCell ref="K10:L10"/>
    <mergeCell ref="A94:P94"/>
    <mergeCell ref="A42:P42"/>
    <mergeCell ref="M10:M11"/>
    <mergeCell ref="A93:P93"/>
    <mergeCell ref="A3:P3"/>
    <mergeCell ref="A4:P4"/>
    <mergeCell ref="A6:P6"/>
    <mergeCell ref="A105:P105"/>
    <mergeCell ref="A65:P65"/>
    <mergeCell ref="A13:P13"/>
    <mergeCell ref="A8:A11"/>
    <mergeCell ref="B8:B11"/>
    <mergeCell ref="D8:P8"/>
    <mergeCell ref="D10:J10"/>
    <mergeCell ref="N10:N11"/>
    <mergeCell ref="C8:C10"/>
    <mergeCell ref="O10:P10"/>
  </mergeCells>
  <hyperlinks>
    <hyperlink ref="A32" location="Par297" display="Par297"/>
    <hyperlink ref="G136" r:id="rId1" display="economy@yadrin.cap,ru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67">
      <selection activeCell="C109" sqref="C109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16384" width="9.125" style="2" customWidth="1"/>
  </cols>
  <sheetData>
    <row r="1" spans="1:16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</row>
    <row r="2" spans="1:16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1:16" ht="36.75" customHeight="1">
      <c r="A3" s="511" t="s">
        <v>38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</row>
    <row r="4" spans="1:16" ht="16.5">
      <c r="A4" s="510" t="s">
        <v>211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</row>
    <row r="5" spans="1:16" ht="13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</row>
    <row r="6" spans="1:16" ht="16.5">
      <c r="A6" s="510" t="s">
        <v>212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193" t="s">
        <v>50</v>
      </c>
      <c r="B14" s="23">
        <v>101</v>
      </c>
      <c r="C14" s="8">
        <v>1583</v>
      </c>
      <c r="D14" s="8"/>
      <c r="E14" s="8"/>
      <c r="F14" s="8"/>
      <c r="G14" s="8"/>
      <c r="H14" s="8"/>
      <c r="I14" s="8"/>
      <c r="J14" s="8"/>
      <c r="K14" s="8">
        <v>58</v>
      </c>
      <c r="L14" s="8"/>
      <c r="M14" s="8"/>
      <c r="N14" s="8"/>
      <c r="O14" s="8">
        <v>114</v>
      </c>
      <c r="P14" s="8">
        <v>1403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>
        <v>49</v>
      </c>
      <c r="D16" s="8"/>
      <c r="E16" s="8"/>
      <c r="F16" s="8"/>
      <c r="G16" s="8"/>
      <c r="H16" s="8"/>
      <c r="I16" s="8"/>
      <c r="J16" s="8"/>
      <c r="K16" s="8">
        <v>42</v>
      </c>
      <c r="L16" s="8"/>
      <c r="M16" s="8"/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53.25" customHeight="1">
      <c r="A18" s="194" t="s">
        <v>56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8">
        <v>1583</v>
      </c>
      <c r="D23" s="8"/>
      <c r="E23" s="8"/>
      <c r="F23" s="8"/>
      <c r="G23" s="8"/>
      <c r="H23" s="8"/>
      <c r="I23" s="8"/>
      <c r="J23" s="8"/>
      <c r="K23" s="8">
        <v>58</v>
      </c>
      <c r="L23" s="8"/>
      <c r="M23" s="8">
        <v>8</v>
      </c>
      <c r="N23" s="8"/>
      <c r="O23" s="8">
        <v>114</v>
      </c>
      <c r="P23" s="8">
        <v>1403</v>
      </c>
    </row>
    <row r="24" spans="1:16" ht="52.5" customHeight="1">
      <c r="A24" s="24" t="s">
        <v>403</v>
      </c>
      <c r="B24" s="26">
        <v>111</v>
      </c>
      <c r="C24" s="8">
        <v>66</v>
      </c>
      <c r="D24" s="8"/>
      <c r="E24" s="8"/>
      <c r="F24" s="8"/>
      <c r="G24" s="8"/>
      <c r="H24" s="8"/>
      <c r="I24" s="8"/>
      <c r="J24" s="8"/>
      <c r="K24" s="8">
        <v>58</v>
      </c>
      <c r="L24" s="8"/>
      <c r="M24" s="8">
        <v>8</v>
      </c>
      <c r="N24" s="8"/>
      <c r="O24" s="8"/>
      <c r="P24" s="8"/>
    </row>
    <row r="25" spans="1:16" ht="27" customHeight="1">
      <c r="A25" s="24" t="s">
        <v>59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8">
        <v>1583</v>
      </c>
      <c r="D29" s="8"/>
      <c r="E29" s="8"/>
      <c r="F29" s="8"/>
      <c r="G29" s="8"/>
      <c r="H29" s="8"/>
      <c r="I29" s="8"/>
      <c r="J29" s="8"/>
      <c r="K29" s="8">
        <v>58</v>
      </c>
      <c r="L29" s="8"/>
      <c r="M29" s="8">
        <v>8</v>
      </c>
      <c r="N29" s="8"/>
      <c r="O29" s="8">
        <v>114</v>
      </c>
      <c r="P29" s="8">
        <v>1403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39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39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8" customHeight="1">
      <c r="A34" s="193" t="s">
        <v>64</v>
      </c>
      <c r="B34" s="23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193" t="s">
        <v>65</v>
      </c>
      <c r="B35" s="23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407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28" t="s">
        <v>16</v>
      </c>
      <c r="B43" s="23">
        <v>201</v>
      </c>
      <c r="C43" s="8">
        <v>119</v>
      </c>
      <c r="D43" s="8"/>
      <c r="E43" s="8"/>
      <c r="F43" s="8"/>
      <c r="G43" s="8"/>
      <c r="H43" s="8"/>
      <c r="I43" s="8"/>
      <c r="J43" s="8"/>
      <c r="K43" s="8">
        <v>108</v>
      </c>
      <c r="L43" s="8"/>
      <c r="M43" s="8">
        <v>11</v>
      </c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409</v>
      </c>
      <c r="B45" s="23">
        <v>203</v>
      </c>
      <c r="C45" s="8">
        <v>51</v>
      </c>
      <c r="D45" s="8"/>
      <c r="E45" s="8"/>
      <c r="F45" s="8"/>
      <c r="G45" s="8"/>
      <c r="H45" s="8"/>
      <c r="I45" s="8"/>
      <c r="J45" s="8"/>
      <c r="K45" s="8">
        <v>44</v>
      </c>
      <c r="L45" s="8"/>
      <c r="M45" s="8">
        <v>7</v>
      </c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2.2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119</v>
      </c>
      <c r="D50" s="8"/>
      <c r="E50" s="8"/>
      <c r="F50" s="8"/>
      <c r="G50" s="8"/>
      <c r="H50" s="8"/>
      <c r="I50" s="8"/>
      <c r="J50" s="8"/>
      <c r="K50" s="8">
        <v>108</v>
      </c>
      <c r="L50" s="8"/>
      <c r="M50" s="8">
        <v>11</v>
      </c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>
        <v>10</v>
      </c>
      <c r="D53" s="8"/>
      <c r="E53" s="8"/>
      <c r="F53" s="8"/>
      <c r="G53" s="8"/>
      <c r="H53" s="8"/>
      <c r="I53" s="8"/>
      <c r="J53" s="8"/>
      <c r="K53" s="8">
        <v>9</v>
      </c>
      <c r="L53" s="8"/>
      <c r="M53" s="8">
        <v>1</v>
      </c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>
        <v>10</v>
      </c>
      <c r="D56" s="8"/>
      <c r="E56" s="8"/>
      <c r="F56" s="8"/>
      <c r="G56" s="8"/>
      <c r="H56" s="8"/>
      <c r="I56" s="8"/>
      <c r="J56" s="8"/>
      <c r="K56" s="8">
        <v>9</v>
      </c>
      <c r="L56" s="8"/>
      <c r="M56" s="8">
        <v>1</v>
      </c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15">
        <v>1</v>
      </c>
      <c r="D57" s="15"/>
      <c r="E57" s="15"/>
      <c r="F57" s="15"/>
      <c r="G57" s="15"/>
      <c r="H57" s="15"/>
      <c r="I57" s="15"/>
      <c r="J57" s="15"/>
      <c r="K57" s="15"/>
      <c r="L57" s="15"/>
      <c r="M57" s="15">
        <v>1</v>
      </c>
      <c r="N57" s="15"/>
      <c r="O57" s="15"/>
      <c r="P57" s="15"/>
    </row>
    <row r="58" spans="1:16" s="40" customFormat="1" ht="54" customHeight="1">
      <c r="A58" s="65" t="s">
        <v>442</v>
      </c>
      <c r="B58" s="113">
        <v>216</v>
      </c>
      <c r="C58" s="114">
        <v>66</v>
      </c>
      <c r="D58" s="66"/>
      <c r="E58" s="66"/>
      <c r="F58" s="66"/>
      <c r="G58" s="66"/>
      <c r="H58" s="65"/>
      <c r="I58" s="65"/>
      <c r="J58" s="65"/>
      <c r="K58" s="115">
        <v>58</v>
      </c>
      <c r="L58" s="115"/>
      <c r="M58" s="115">
        <v>8</v>
      </c>
      <c r="N58" s="65"/>
      <c r="O58" s="65"/>
      <c r="P58" s="65"/>
    </row>
    <row r="59" spans="1:16" s="40" customFormat="1" ht="70.5" customHeight="1">
      <c r="A59" s="65" t="s">
        <v>413</v>
      </c>
      <c r="B59" s="61">
        <v>217</v>
      </c>
      <c r="C59" s="115">
        <v>3</v>
      </c>
      <c r="D59" s="115"/>
      <c r="E59" s="115"/>
      <c r="F59" s="115"/>
      <c r="G59" s="115"/>
      <c r="H59" s="115"/>
      <c r="I59" s="115"/>
      <c r="J59" s="115"/>
      <c r="K59" s="115">
        <v>3</v>
      </c>
      <c r="L59" s="115"/>
      <c r="M59" s="115"/>
      <c r="N59" s="65"/>
      <c r="O59" s="65"/>
      <c r="P59" s="65"/>
    </row>
    <row r="60" spans="1:16" s="40" customFormat="1" ht="55.5" customHeight="1">
      <c r="A60" s="65" t="s">
        <v>414</v>
      </c>
      <c r="B60" s="61">
        <v>218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79"/>
      <c r="N60" s="8"/>
      <c r="O60" s="8"/>
      <c r="P60" s="8"/>
    </row>
    <row r="61" spans="1:16" ht="34.5" customHeight="1">
      <c r="A61" s="65" t="s">
        <v>158</v>
      </c>
      <c r="B61" s="61">
        <v>219</v>
      </c>
      <c r="C61" s="115">
        <v>66</v>
      </c>
      <c r="D61" s="115"/>
      <c r="E61" s="115"/>
      <c r="F61" s="115"/>
      <c r="G61" s="115"/>
      <c r="H61" s="115"/>
      <c r="I61" s="115"/>
      <c r="J61" s="115"/>
      <c r="K61" s="115">
        <v>58</v>
      </c>
      <c r="L61" s="115"/>
      <c r="M61" s="115">
        <v>8</v>
      </c>
      <c r="N61" s="67"/>
      <c r="O61" s="8"/>
      <c r="P61" s="8"/>
    </row>
    <row r="62" spans="1:16" ht="29.25" customHeight="1">
      <c r="A62" s="65" t="s">
        <v>263</v>
      </c>
      <c r="B62" s="61">
        <v>220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65"/>
      <c r="O62" s="8"/>
      <c r="P62" s="8"/>
    </row>
    <row r="63" spans="1:16" ht="27.75" customHeight="1">
      <c r="A63" s="65" t="s">
        <v>264</v>
      </c>
      <c r="B63" s="61">
        <v>221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65"/>
      <c r="O63" s="8"/>
      <c r="P63" s="8"/>
    </row>
    <row r="64" spans="1:16" ht="27.75" customHeight="1">
      <c r="A64" s="193" t="s">
        <v>80</v>
      </c>
      <c r="B64" s="23">
        <v>222</v>
      </c>
      <c r="C64" s="8">
        <v>1</v>
      </c>
      <c r="D64" s="8"/>
      <c r="E64" s="8"/>
      <c r="F64" s="8"/>
      <c r="G64" s="8"/>
      <c r="H64" s="8"/>
      <c r="I64" s="8"/>
      <c r="J64" s="8"/>
      <c r="K64" s="8">
        <v>1</v>
      </c>
      <c r="L64" s="8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28" t="s">
        <v>81</v>
      </c>
      <c r="B66" s="23">
        <v>301</v>
      </c>
      <c r="C66" s="8">
        <v>115574.1</v>
      </c>
      <c r="D66" s="8"/>
      <c r="E66" s="8"/>
      <c r="F66" s="8"/>
      <c r="G66" s="8"/>
      <c r="H66" s="8"/>
      <c r="I66" s="8"/>
      <c r="J66" s="8"/>
      <c r="K66" s="8">
        <v>75876.5</v>
      </c>
      <c r="L66" s="8"/>
      <c r="M66" s="8">
        <v>1521.3</v>
      </c>
      <c r="N66" s="8"/>
      <c r="O66" s="8">
        <v>18254</v>
      </c>
      <c r="P66" s="8">
        <v>19922.3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">
        <v>46988.4</v>
      </c>
      <c r="D68" s="8"/>
      <c r="E68" s="8"/>
      <c r="F68" s="8"/>
      <c r="G68" s="8"/>
      <c r="H68" s="8"/>
      <c r="I68" s="8"/>
      <c r="J68" s="8"/>
      <c r="K68" s="8">
        <v>45467.1</v>
      </c>
      <c r="M68" s="8">
        <v>1421.9</v>
      </c>
      <c r="N68" s="8"/>
      <c r="O68" s="8"/>
      <c r="P68" s="8"/>
    </row>
    <row r="69" spans="1:16" ht="64.5" customHeight="1">
      <c r="A69" s="24" t="s">
        <v>267</v>
      </c>
      <c r="B69" s="23">
        <v>304</v>
      </c>
      <c r="C69" s="8"/>
      <c r="D69" s="8"/>
      <c r="E69" s="8"/>
      <c r="F69" s="8"/>
      <c r="G69" s="8"/>
      <c r="H69" s="8"/>
      <c r="I69" s="8"/>
      <c r="J69" s="8"/>
      <c r="K69" s="8"/>
      <c r="M69" s="8"/>
      <c r="N69" s="8"/>
      <c r="O69" s="8"/>
      <c r="P69" s="8"/>
    </row>
    <row r="70" spans="1:18" ht="50.25" customHeight="1">
      <c r="A70" s="194" t="s">
        <v>85</v>
      </c>
      <c r="B70" s="23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7"/>
      <c r="R70" s="17"/>
    </row>
    <row r="71" spans="1:18" ht="51" customHeight="1">
      <c r="A71" s="194" t="s">
        <v>415</v>
      </c>
      <c r="B71" s="23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7"/>
      <c r="R71" s="17"/>
    </row>
    <row r="72" spans="1:16" ht="51" customHeight="1">
      <c r="A72" s="194" t="s">
        <v>169</v>
      </c>
      <c r="B72" s="23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57.75" customHeight="1">
      <c r="A73" s="60" t="s">
        <v>416</v>
      </c>
      <c r="B73" s="23">
        <v>308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</row>
    <row r="74" spans="1:16" ht="36.75" customHeight="1">
      <c r="A74" s="58" t="s">
        <v>87</v>
      </c>
      <c r="B74" s="23">
        <v>309</v>
      </c>
      <c r="C74" s="8">
        <v>113586.3</v>
      </c>
      <c r="D74" s="8"/>
      <c r="E74" s="8"/>
      <c r="F74" s="8"/>
      <c r="G74" s="8"/>
      <c r="H74" s="8"/>
      <c r="I74" s="8"/>
      <c r="J74" s="8"/>
      <c r="K74" s="8">
        <v>73939</v>
      </c>
      <c r="L74" s="8"/>
      <c r="M74" s="8">
        <v>1471</v>
      </c>
      <c r="N74" s="8"/>
      <c r="O74" s="8">
        <v>18254</v>
      </c>
      <c r="P74" s="8">
        <v>19922.3</v>
      </c>
    </row>
    <row r="75" spans="1:16" ht="70.5" customHeight="1">
      <c r="A75" s="58" t="s">
        <v>417</v>
      </c>
      <c r="B75" s="23">
        <v>310</v>
      </c>
      <c r="C75" s="195">
        <v>46858.6</v>
      </c>
      <c r="D75" s="195"/>
      <c r="E75" s="195"/>
      <c r="F75" s="195"/>
      <c r="G75" s="195"/>
      <c r="H75" s="195"/>
      <c r="I75" s="195"/>
      <c r="J75" s="195"/>
      <c r="K75" s="195">
        <v>45466.1</v>
      </c>
      <c r="L75" s="195"/>
      <c r="M75" s="195">
        <v>1392.5</v>
      </c>
      <c r="N75" s="193"/>
      <c r="O75" s="8"/>
      <c r="P75" s="8"/>
    </row>
    <row r="76" spans="1:16" ht="27" customHeight="1">
      <c r="A76" s="64" t="s">
        <v>335</v>
      </c>
      <c r="B76" s="23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24" t="s">
        <v>336</v>
      </c>
      <c r="B78" s="23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24" t="s">
        <v>419</v>
      </c>
      <c r="B79" s="23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3" t="s">
        <v>147</v>
      </c>
      <c r="B80" s="23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3" t="s">
        <v>338</v>
      </c>
      <c r="B81" s="23">
        <v>316</v>
      </c>
      <c r="C81" s="8">
        <v>113586.3</v>
      </c>
      <c r="D81" s="8"/>
      <c r="E81" s="8"/>
      <c r="F81" s="8"/>
      <c r="G81" s="8"/>
      <c r="H81" s="8"/>
      <c r="I81" s="8"/>
      <c r="J81" s="8"/>
      <c r="K81" s="8">
        <v>73939</v>
      </c>
      <c r="L81" s="8"/>
      <c r="M81" s="8">
        <v>1471</v>
      </c>
      <c r="N81" s="8"/>
      <c r="O81" s="8">
        <v>18254</v>
      </c>
      <c r="P81" s="8">
        <v>19922.3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s="39" customFormat="1" ht="45" customHeight="1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</row>
    <row r="85" spans="1:16" s="39" customFormat="1" ht="45" customHeight="1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</row>
    <row r="86" spans="1:16" ht="29.25" customHeight="1">
      <c r="A86" s="58" t="s">
        <v>93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58" t="s">
        <v>94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s="39" customFormat="1" ht="93.7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</row>
    <row r="93" spans="1:16" ht="14.25" customHeight="1">
      <c r="A93" s="497" t="s">
        <v>422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423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424</v>
      </c>
      <c r="B95" s="59" t="s">
        <v>21</v>
      </c>
      <c r="C95" s="8">
        <v>60</v>
      </c>
      <c r="D95" s="8"/>
      <c r="E95" s="8"/>
      <c r="F95" s="8"/>
      <c r="G95" s="8"/>
      <c r="H95" s="8"/>
      <c r="I95" s="8"/>
      <c r="J95" s="8"/>
      <c r="K95" s="8">
        <v>54</v>
      </c>
      <c r="L95" s="8"/>
      <c r="M95" s="8">
        <v>6</v>
      </c>
      <c r="N95" s="8"/>
      <c r="O95" s="8"/>
      <c r="P95" s="8"/>
    </row>
    <row r="96" spans="1:16" ht="87.75" customHeight="1">
      <c r="A96" s="60" t="s">
        <v>425</v>
      </c>
      <c r="B96" s="59" t="s">
        <v>22</v>
      </c>
      <c r="C96" s="79">
        <v>42</v>
      </c>
      <c r="D96" s="60"/>
      <c r="E96" s="60"/>
      <c r="F96" s="60"/>
      <c r="G96" s="8"/>
      <c r="H96" s="8"/>
      <c r="I96" s="8"/>
      <c r="J96" s="8"/>
      <c r="K96" s="8">
        <v>37</v>
      </c>
      <c r="L96" s="8"/>
      <c r="M96" s="8">
        <v>5</v>
      </c>
      <c r="N96" s="8"/>
      <c r="O96" s="8"/>
      <c r="P96" s="8"/>
    </row>
    <row r="97" spans="1:16" ht="57.75" customHeight="1">
      <c r="A97" s="60" t="s">
        <v>164</v>
      </c>
      <c r="B97" s="59" t="s">
        <v>23</v>
      </c>
      <c r="C97" s="79">
        <v>60</v>
      </c>
      <c r="D97" s="60"/>
      <c r="E97" s="60"/>
      <c r="F97" s="60"/>
      <c r="G97" s="8"/>
      <c r="H97" s="8"/>
      <c r="I97" s="8"/>
      <c r="J97" s="8"/>
      <c r="K97" s="8">
        <v>54</v>
      </c>
      <c r="L97" s="8"/>
      <c r="M97" s="8">
        <v>6</v>
      </c>
      <c r="N97" s="8"/>
      <c r="O97" s="8"/>
      <c r="P97" s="8"/>
    </row>
    <row r="98" spans="1:16" ht="93" customHeight="1">
      <c r="A98" s="60" t="s">
        <v>426</v>
      </c>
      <c r="B98" s="59" t="s">
        <v>172</v>
      </c>
      <c r="C98" s="79">
        <v>42</v>
      </c>
      <c r="D98" s="60"/>
      <c r="E98" s="60"/>
      <c r="F98" s="60"/>
      <c r="G98" s="8"/>
      <c r="H98" s="8"/>
      <c r="I98" s="8"/>
      <c r="J98" s="8"/>
      <c r="K98" s="8">
        <v>37</v>
      </c>
      <c r="L98" s="8"/>
      <c r="M98" s="8">
        <v>5</v>
      </c>
      <c r="N98" s="8"/>
      <c r="O98" s="8"/>
      <c r="P98" s="8"/>
    </row>
    <row r="99" spans="1:16" ht="12.75">
      <c r="A99" s="497" t="s">
        <v>427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193" t="s">
        <v>428</v>
      </c>
      <c r="B100" s="23" t="s">
        <v>24</v>
      </c>
      <c r="C100" s="8">
        <v>99</v>
      </c>
      <c r="D100" s="8"/>
      <c r="E100" s="8"/>
      <c r="F100" s="8"/>
      <c r="G100" s="8"/>
      <c r="H100" s="8"/>
      <c r="I100" s="8"/>
      <c r="J100" s="8"/>
      <c r="K100" s="8">
        <v>91</v>
      </c>
      <c r="L100" s="8"/>
      <c r="M100" s="8">
        <v>8</v>
      </c>
      <c r="N100" s="8"/>
      <c r="O100" s="8"/>
      <c r="P100" s="8"/>
    </row>
    <row r="101" spans="1:16" ht="39" customHeight="1">
      <c r="A101" s="193" t="s">
        <v>110</v>
      </c>
      <c r="B101" s="23" t="s">
        <v>25</v>
      </c>
      <c r="C101" s="8">
        <v>7</v>
      </c>
      <c r="D101" s="8"/>
      <c r="E101" s="8"/>
      <c r="F101" s="8"/>
      <c r="G101" s="8"/>
      <c r="H101" s="8"/>
      <c r="I101" s="8"/>
      <c r="J101" s="8"/>
      <c r="K101" s="8">
        <v>6</v>
      </c>
      <c r="L101" s="8"/>
      <c r="M101" s="8">
        <v>1</v>
      </c>
      <c r="N101" s="8"/>
      <c r="O101" s="8"/>
      <c r="P101" s="8"/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193" t="s">
        <v>104</v>
      </c>
      <c r="B103" s="23" t="s">
        <v>27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t="51" customHeight="1">
      <c r="A104" s="193" t="s">
        <v>270</v>
      </c>
      <c r="B104" s="23" t="s">
        <v>28</v>
      </c>
      <c r="C104" s="195">
        <v>60</v>
      </c>
      <c r="D104" s="193"/>
      <c r="E104" s="193"/>
      <c r="F104" s="193"/>
      <c r="G104" s="8"/>
      <c r="H104" s="8"/>
      <c r="I104" s="8"/>
      <c r="J104" s="8"/>
      <c r="K104" s="8">
        <v>54</v>
      </c>
      <c r="L104" s="8"/>
      <c r="M104" s="8">
        <v>6</v>
      </c>
      <c r="N104" s="8"/>
      <c r="O104" s="8"/>
      <c r="P104" s="8"/>
    </row>
    <row r="105" spans="1:16" ht="30" customHeight="1">
      <c r="A105" s="503" t="s">
        <v>429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193" t="s">
        <v>105</v>
      </c>
      <c r="B106" s="23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430</v>
      </c>
      <c r="B107" s="59" t="s">
        <v>30</v>
      </c>
      <c r="C107" s="8">
        <v>73684.8</v>
      </c>
      <c r="D107" s="8"/>
      <c r="E107" s="8"/>
      <c r="F107" s="8"/>
      <c r="G107" s="8"/>
      <c r="H107" s="8"/>
      <c r="I107" s="8"/>
      <c r="J107" s="8"/>
      <c r="K107" s="8">
        <v>72775.6</v>
      </c>
      <c r="L107" s="8"/>
      <c r="M107" s="8">
        <v>909.2</v>
      </c>
      <c r="N107" s="8"/>
      <c r="O107" s="8"/>
      <c r="P107" s="8"/>
    </row>
    <row r="108" spans="1:16" s="39" customFormat="1" ht="82.5" customHeight="1">
      <c r="A108" s="58" t="s">
        <v>431</v>
      </c>
      <c r="B108" s="59" t="s">
        <v>31</v>
      </c>
      <c r="C108" s="79">
        <v>53293.3</v>
      </c>
      <c r="D108" s="58"/>
      <c r="E108" s="58"/>
      <c r="F108" s="58"/>
      <c r="G108" s="8"/>
      <c r="H108" s="8"/>
      <c r="I108" s="8"/>
      <c r="J108" s="8"/>
      <c r="K108" s="8">
        <v>52483.8</v>
      </c>
      <c r="L108" s="8"/>
      <c r="M108" s="8">
        <v>809.5</v>
      </c>
      <c r="N108" s="8"/>
      <c r="O108" s="8"/>
      <c r="P108" s="8"/>
    </row>
    <row r="109" spans="1:16" ht="66">
      <c r="A109" s="60" t="s">
        <v>443</v>
      </c>
      <c r="B109" s="61" t="s">
        <v>32</v>
      </c>
      <c r="C109" s="79">
        <v>19022.9</v>
      </c>
      <c r="D109" s="8"/>
      <c r="E109" s="8"/>
      <c r="F109" s="8"/>
      <c r="G109" s="8"/>
      <c r="H109" s="8"/>
      <c r="I109" s="8"/>
      <c r="J109" s="8"/>
      <c r="K109" s="8">
        <v>18944.4</v>
      </c>
      <c r="L109" s="8"/>
      <c r="M109" s="8">
        <v>78.5</v>
      </c>
      <c r="N109" s="8"/>
      <c r="O109" s="8"/>
      <c r="P109" s="8"/>
    </row>
    <row r="110" spans="1:16" ht="94.5" customHeight="1">
      <c r="A110" s="62" t="s">
        <v>444</v>
      </c>
      <c r="B110" s="68" t="s">
        <v>112</v>
      </c>
      <c r="C110" s="81">
        <v>53268.2</v>
      </c>
      <c r="D110" s="62"/>
      <c r="E110" s="62"/>
      <c r="F110" s="62"/>
      <c r="G110" s="15"/>
      <c r="H110" s="15"/>
      <c r="I110" s="15"/>
      <c r="J110" s="15"/>
      <c r="K110" s="15">
        <v>52482.8</v>
      </c>
      <c r="L110" s="15"/>
      <c r="M110" s="15">
        <v>785.4</v>
      </c>
      <c r="N110" s="15"/>
      <c r="O110" s="15"/>
      <c r="P110" s="15"/>
    </row>
    <row r="111" spans="1:16" ht="94.5" customHeight="1">
      <c r="A111" s="60" t="s">
        <v>178</v>
      </c>
      <c r="B111" s="68" t="s">
        <v>179</v>
      </c>
      <c r="C111" s="60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ht="29.25" customHeight="1">
      <c r="A112" s="488" t="s">
        <v>433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277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4" t="s">
        <v>441</v>
      </c>
      <c r="B130" s="20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16" s="16" customFormat="1" ht="12.75">
      <c r="A131" s="35"/>
      <c r="B131" s="35"/>
      <c r="P131" s="54"/>
    </row>
    <row r="132" spans="1:16" s="17" customFormat="1" ht="12.75">
      <c r="A132" s="36" t="s">
        <v>37</v>
      </c>
      <c r="B132" s="37"/>
      <c r="P132" s="55"/>
    </row>
    <row r="133" spans="1:16" s="17" customFormat="1" ht="12.75">
      <c r="A133" s="37"/>
      <c r="B133" s="37"/>
      <c r="P133" s="55"/>
    </row>
    <row r="134" spans="1:16" ht="30" customHeight="1">
      <c r="A134" s="56" t="s">
        <v>141</v>
      </c>
      <c r="B134" s="57"/>
      <c r="C134" s="18"/>
      <c r="D134" s="18" t="s">
        <v>213</v>
      </c>
      <c r="E134" s="18"/>
      <c r="F134" s="18"/>
      <c r="G134" s="18"/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57"/>
      <c r="B135" s="57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57"/>
      <c r="B136" s="57"/>
      <c r="C136" s="18"/>
      <c r="D136" s="18" t="s">
        <v>214</v>
      </c>
      <c r="E136" s="18"/>
      <c r="F136" s="18"/>
      <c r="G136" s="94" t="s">
        <v>215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57"/>
      <c r="B137" s="57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A112:P112"/>
    <mergeCell ref="A113:P113"/>
    <mergeCell ref="A119:P119"/>
    <mergeCell ref="A125:P125"/>
    <mergeCell ref="D137:F137"/>
    <mergeCell ref="A42:P42"/>
    <mergeCell ref="A65:P65"/>
    <mergeCell ref="A93:P93"/>
    <mergeCell ref="A94:P94"/>
    <mergeCell ref="A99:P99"/>
    <mergeCell ref="A105:P105"/>
    <mergeCell ref="D10:J10"/>
    <mergeCell ref="K10:L10"/>
    <mergeCell ref="M10:M11"/>
    <mergeCell ref="N10:N11"/>
    <mergeCell ref="O10:P10"/>
    <mergeCell ref="A13:P13"/>
    <mergeCell ref="A8:A11"/>
    <mergeCell ref="B8:B11"/>
    <mergeCell ref="C8:C10"/>
    <mergeCell ref="D8:P8"/>
    <mergeCell ref="K1:P1"/>
    <mergeCell ref="A2:P2"/>
    <mergeCell ref="A3:P3"/>
    <mergeCell ref="A4:P4"/>
    <mergeCell ref="A5:P5"/>
    <mergeCell ref="A6:P6"/>
  </mergeCells>
  <hyperlinks>
    <hyperlink ref="A32" location="Par297" display="Par297"/>
    <hyperlink ref="G136" r:id="rId1" display="_____economy2@alikov.cap.ru_______________________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76"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107">
      <selection activeCell="J110" sqref="J110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9.87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9.37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38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202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348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v>1304</v>
      </c>
      <c r="D14" s="8">
        <v>1</v>
      </c>
      <c r="E14" s="8"/>
      <c r="F14" s="8"/>
      <c r="G14" s="8"/>
      <c r="H14" s="8"/>
      <c r="I14" s="8"/>
      <c r="J14" s="8"/>
      <c r="K14" s="8">
        <v>33</v>
      </c>
      <c r="L14" s="8"/>
      <c r="M14" s="8">
        <v>1</v>
      </c>
      <c r="N14" s="8"/>
      <c r="O14" s="8">
        <v>157</v>
      </c>
      <c r="P14" s="8">
        <v>1112</v>
      </c>
    </row>
    <row r="15" spans="1:16" ht="51.75" customHeight="1">
      <c r="A15" s="301" t="s">
        <v>328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v>17</v>
      </c>
      <c r="D16" s="8"/>
      <c r="E16" s="8"/>
      <c r="F16" s="8"/>
      <c r="G16" s="8"/>
      <c r="H16" s="8"/>
      <c r="I16" s="8"/>
      <c r="J16" s="8"/>
      <c r="K16" s="8">
        <v>16</v>
      </c>
      <c r="L16" s="8"/>
      <c r="M16" s="8">
        <v>1</v>
      </c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>
        <v>4</v>
      </c>
      <c r="D17" s="8"/>
      <c r="E17" s="8"/>
      <c r="F17" s="8"/>
      <c r="G17" s="8"/>
      <c r="H17" s="8"/>
      <c r="I17" s="8"/>
      <c r="J17" s="8"/>
      <c r="K17" s="8">
        <v>4</v>
      </c>
      <c r="L17" s="8"/>
      <c r="M17" s="8"/>
      <c r="N17" s="8"/>
      <c r="O17" s="8"/>
      <c r="P17" s="8"/>
    </row>
    <row r="18" spans="1:16" ht="53.2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401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329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402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330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11</v>
      </c>
      <c r="B23" s="300">
        <v>110</v>
      </c>
      <c r="C23" s="8">
        <v>1300</v>
      </c>
      <c r="D23" s="8">
        <v>1</v>
      </c>
      <c r="E23" s="8"/>
      <c r="F23" s="8"/>
      <c r="G23" s="8"/>
      <c r="H23" s="8"/>
      <c r="I23" s="8"/>
      <c r="J23" s="8"/>
      <c r="K23" s="8">
        <v>29</v>
      </c>
      <c r="L23" s="8"/>
      <c r="M23" s="8">
        <v>1</v>
      </c>
      <c r="N23" s="8"/>
      <c r="O23" s="8">
        <v>157</v>
      </c>
      <c r="P23" s="8">
        <v>1112</v>
      </c>
    </row>
    <row r="24" spans="1:16" ht="52.5" customHeight="1">
      <c r="A24" s="301" t="s">
        <v>403</v>
      </c>
      <c r="B24" s="303">
        <v>111</v>
      </c>
      <c r="C24" s="8">
        <v>13</v>
      </c>
      <c r="D24" s="8"/>
      <c r="E24" s="8"/>
      <c r="F24" s="8"/>
      <c r="G24" s="8"/>
      <c r="H24" s="8"/>
      <c r="I24" s="8"/>
      <c r="J24" s="8"/>
      <c r="K24" s="8">
        <v>12</v>
      </c>
      <c r="L24" s="8"/>
      <c r="M24" s="8">
        <v>1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331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404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332</v>
      </c>
      <c r="B29" s="303">
        <v>116</v>
      </c>
      <c r="C29" s="8">
        <v>1300</v>
      </c>
      <c r="D29" s="8">
        <v>1</v>
      </c>
      <c r="E29" s="8"/>
      <c r="F29" s="8"/>
      <c r="G29" s="8"/>
      <c r="H29" s="8"/>
      <c r="I29" s="8"/>
      <c r="J29" s="8"/>
      <c r="K29" s="8">
        <v>29</v>
      </c>
      <c r="L29" s="8"/>
      <c r="M29" s="8">
        <v>1</v>
      </c>
      <c r="N29" s="8"/>
      <c r="O29" s="8">
        <v>157</v>
      </c>
      <c r="P29" s="8">
        <v>1112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>
        <v>36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36</v>
      </c>
      <c r="P34" s="8"/>
    </row>
    <row r="35" spans="1:16" ht="18" customHeight="1">
      <c r="A35" s="299" t="s">
        <v>65</v>
      </c>
      <c r="B35" s="300">
        <v>122</v>
      </c>
      <c r="C35" s="8">
        <v>6</v>
      </c>
      <c r="D35" s="8"/>
      <c r="E35" s="8"/>
      <c r="F35" s="8"/>
      <c r="G35" s="8"/>
      <c r="H35" s="8"/>
      <c r="I35" s="8"/>
      <c r="J35" s="8"/>
      <c r="K35" s="8">
        <v>1</v>
      </c>
      <c r="L35" s="8"/>
      <c r="M35" s="8"/>
      <c r="N35" s="8"/>
      <c r="O35" s="8">
        <v>5</v>
      </c>
      <c r="P35" s="8"/>
    </row>
    <row r="36" spans="1:16" ht="27.75" customHeight="1">
      <c r="A36" s="304" t="s">
        <v>14</v>
      </c>
      <c r="B36" s="300">
        <v>123</v>
      </c>
      <c r="C36" s="8">
        <v>6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8"/>
      <c r="N36" s="8"/>
      <c r="O36" s="8">
        <v>5</v>
      </c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406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68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407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16</v>
      </c>
      <c r="B43" s="300">
        <v>201</v>
      </c>
      <c r="C43" s="8">
        <v>88</v>
      </c>
      <c r="D43" s="8">
        <v>3</v>
      </c>
      <c r="E43" s="8"/>
      <c r="F43" s="8"/>
      <c r="G43" s="8"/>
      <c r="H43" s="8"/>
      <c r="I43" s="8"/>
      <c r="J43" s="8"/>
      <c r="K43" s="8">
        <v>84</v>
      </c>
      <c r="L43" s="8"/>
      <c r="M43" s="8">
        <v>1</v>
      </c>
      <c r="N43" s="8"/>
      <c r="O43" s="8"/>
      <c r="P43" s="8"/>
    </row>
    <row r="44" spans="1:16" ht="52.5" customHeight="1">
      <c r="A44" s="306" t="s">
        <v>408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409</v>
      </c>
      <c r="B45" s="300">
        <v>203</v>
      </c>
      <c r="C45" s="8">
        <v>17</v>
      </c>
      <c r="D45" s="8"/>
      <c r="E45" s="8"/>
      <c r="F45" s="8"/>
      <c r="G45" s="8"/>
      <c r="H45" s="8"/>
      <c r="I45" s="8"/>
      <c r="J45" s="8"/>
      <c r="K45" s="8">
        <v>16</v>
      </c>
      <c r="L45" s="8"/>
      <c r="M45" s="8">
        <v>1</v>
      </c>
      <c r="N45" s="8"/>
      <c r="O45" s="8"/>
      <c r="P45" s="8"/>
    </row>
    <row r="46" spans="1:16" ht="41.25" customHeight="1">
      <c r="A46" s="306" t="s">
        <v>410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>
        <v>14</v>
      </c>
      <c r="D47" s="8">
        <v>1</v>
      </c>
      <c r="E47" s="8"/>
      <c r="F47" s="8"/>
      <c r="G47" s="8"/>
      <c r="H47" s="8"/>
      <c r="I47" s="8"/>
      <c r="J47" s="8"/>
      <c r="K47" s="8">
        <v>13</v>
      </c>
      <c r="L47" s="8"/>
      <c r="M47" s="8"/>
      <c r="N47" s="8"/>
      <c r="O47" s="8"/>
      <c r="P47" s="8"/>
    </row>
    <row r="48" spans="1:16" ht="34.5" customHeight="1">
      <c r="A48" s="306" t="s">
        <v>411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412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333</v>
      </c>
      <c r="B50" s="300">
        <v>208</v>
      </c>
      <c r="C50" s="8">
        <v>88</v>
      </c>
      <c r="D50" s="8">
        <v>3</v>
      </c>
      <c r="E50" s="8"/>
      <c r="F50" s="8"/>
      <c r="G50" s="8"/>
      <c r="H50" s="8"/>
      <c r="I50" s="8"/>
      <c r="J50" s="8"/>
      <c r="K50" s="8">
        <v>84</v>
      </c>
      <c r="L50" s="8"/>
      <c r="M50" s="8">
        <v>1</v>
      </c>
      <c r="N50" s="8"/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10</v>
      </c>
      <c r="D53" s="8">
        <v>1</v>
      </c>
      <c r="E53" s="8"/>
      <c r="F53" s="8"/>
      <c r="G53" s="8"/>
      <c r="H53" s="8"/>
      <c r="I53" s="8"/>
      <c r="J53" s="8"/>
      <c r="K53" s="8">
        <v>9</v>
      </c>
      <c r="L53" s="8"/>
      <c r="M53" s="8"/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>
        <v>5</v>
      </c>
      <c r="D54" s="8">
        <v>1</v>
      </c>
      <c r="E54" s="8"/>
      <c r="F54" s="8"/>
      <c r="G54" s="8"/>
      <c r="H54" s="8"/>
      <c r="I54" s="8"/>
      <c r="J54" s="8"/>
      <c r="K54" s="8">
        <v>4</v>
      </c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v>5</v>
      </c>
      <c r="D56" s="8"/>
      <c r="E56" s="8"/>
      <c r="F56" s="8"/>
      <c r="G56" s="8"/>
      <c r="H56" s="8"/>
      <c r="I56" s="8"/>
      <c r="J56" s="8"/>
      <c r="K56" s="8">
        <v>5</v>
      </c>
      <c r="L56" s="8"/>
      <c r="M56" s="8"/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15">
        <v>4</v>
      </c>
      <c r="D57" s="15"/>
      <c r="E57" s="15"/>
      <c r="F57" s="15"/>
      <c r="G57" s="15"/>
      <c r="H57" s="15"/>
      <c r="I57" s="15"/>
      <c r="J57" s="15"/>
      <c r="K57" s="15">
        <v>4</v>
      </c>
      <c r="L57" s="15"/>
      <c r="M57" s="15"/>
      <c r="N57" s="15"/>
      <c r="O57" s="15"/>
      <c r="P57" s="15"/>
    </row>
    <row r="58" spans="1:29" s="317" customFormat="1" ht="54" customHeight="1">
      <c r="A58" s="65" t="s">
        <v>153</v>
      </c>
      <c r="B58" s="61" t="s">
        <v>154</v>
      </c>
      <c r="C58" s="335" t="s">
        <v>377</v>
      </c>
      <c r="D58" s="335" t="s">
        <v>203</v>
      </c>
      <c r="E58" s="335"/>
      <c r="F58" s="335"/>
      <c r="G58" s="335"/>
      <c r="H58" s="103"/>
      <c r="I58" s="103"/>
      <c r="J58" s="103"/>
      <c r="K58" s="103">
        <v>29</v>
      </c>
      <c r="L58" s="65"/>
      <c r="M58" s="65">
        <v>1</v>
      </c>
      <c r="N58" s="65"/>
      <c r="O58" s="65"/>
      <c r="P58" s="6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413</v>
      </c>
      <c r="B59" s="61">
        <v>217</v>
      </c>
      <c r="C59" s="103">
        <v>8</v>
      </c>
      <c r="D59" s="103">
        <v>1</v>
      </c>
      <c r="E59" s="103"/>
      <c r="F59" s="103"/>
      <c r="G59" s="103"/>
      <c r="H59" s="103"/>
      <c r="I59" s="103"/>
      <c r="J59" s="103"/>
      <c r="K59" s="103">
        <v>7</v>
      </c>
      <c r="L59" s="67"/>
      <c r="M59" s="65"/>
      <c r="N59" s="65"/>
      <c r="O59" s="65"/>
      <c r="P59" s="65"/>
      <c r="Q59" s="323"/>
      <c r="R59" s="323"/>
      <c r="S59" s="323"/>
      <c r="T59" s="323"/>
      <c r="U59" s="324" t="s">
        <v>156</v>
      </c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414</v>
      </c>
      <c r="B60" s="61">
        <v>218</v>
      </c>
      <c r="C60" s="103"/>
      <c r="D60" s="103"/>
      <c r="E60" s="103"/>
      <c r="F60" s="103"/>
      <c r="G60" s="103"/>
      <c r="H60" s="103"/>
      <c r="I60" s="103"/>
      <c r="J60" s="103"/>
      <c r="K60" s="103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158</v>
      </c>
      <c r="B61" s="61">
        <v>219</v>
      </c>
      <c r="C61" s="103">
        <v>31</v>
      </c>
      <c r="D61" s="103">
        <v>1</v>
      </c>
      <c r="E61" s="103"/>
      <c r="F61" s="103"/>
      <c r="G61" s="103"/>
      <c r="H61" s="103"/>
      <c r="I61" s="103"/>
      <c r="J61" s="103"/>
      <c r="K61" s="103">
        <v>29</v>
      </c>
      <c r="L61" s="67"/>
      <c r="M61" s="67">
        <v>1</v>
      </c>
      <c r="N61" s="67"/>
      <c r="O61" s="8"/>
      <c r="P61" s="8"/>
      <c r="Q61" s="323"/>
      <c r="R61" s="323"/>
      <c r="S61" s="323"/>
      <c r="T61" s="323"/>
    </row>
    <row r="62" spans="1:20" ht="29.25" customHeight="1">
      <c r="A62" s="65" t="s">
        <v>263</v>
      </c>
      <c r="B62" s="61">
        <v>220</v>
      </c>
      <c r="C62" s="103"/>
      <c r="D62" s="103"/>
      <c r="E62" s="103"/>
      <c r="F62" s="103"/>
      <c r="G62" s="103"/>
      <c r="H62" s="103"/>
      <c r="I62" s="103"/>
      <c r="J62" s="103"/>
      <c r="K62" s="103"/>
      <c r="L62" s="65"/>
      <c r="M62" s="65"/>
      <c r="N62" s="65"/>
      <c r="O62" s="8"/>
      <c r="P62" s="8"/>
      <c r="Q62" s="322"/>
      <c r="R62" s="322"/>
      <c r="S62" s="322"/>
      <c r="T62" s="322"/>
    </row>
    <row r="63" spans="1:20" ht="27.75" customHeight="1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">
        <v>119853.92</v>
      </c>
      <c r="D66" s="8">
        <v>62.7</v>
      </c>
      <c r="E66" s="8"/>
      <c r="F66" s="8"/>
      <c r="G66" s="8"/>
      <c r="H66" s="8"/>
      <c r="I66" s="8"/>
      <c r="J66" s="8"/>
      <c r="K66" s="8">
        <v>78732.03</v>
      </c>
      <c r="L66" s="8"/>
      <c r="M66" s="8">
        <v>149.94</v>
      </c>
      <c r="N66" s="8"/>
      <c r="O66" s="8">
        <v>19909.82</v>
      </c>
      <c r="P66" s="8">
        <v>20999.43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334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">
        <v>57568.09</v>
      </c>
      <c r="D68" s="8"/>
      <c r="E68" s="8"/>
      <c r="F68" s="8"/>
      <c r="G68" s="8"/>
      <c r="H68" s="8"/>
      <c r="I68" s="8"/>
      <c r="J68" s="8"/>
      <c r="K68" s="8">
        <v>57418.15</v>
      </c>
      <c r="L68" s="8"/>
      <c r="M68" s="8">
        <v>149.94</v>
      </c>
      <c r="N68" s="8"/>
      <c r="O68" s="8"/>
      <c r="P68" s="8"/>
    </row>
    <row r="69" spans="1:16" ht="64.5" customHeight="1">
      <c r="A69" s="301" t="s">
        <v>267</v>
      </c>
      <c r="B69" s="300">
        <v>304</v>
      </c>
      <c r="C69" s="8">
        <v>9698.4</v>
      </c>
      <c r="D69" s="8"/>
      <c r="E69" s="8"/>
      <c r="F69" s="8"/>
      <c r="G69" s="8"/>
      <c r="H69" s="8"/>
      <c r="I69" s="8"/>
      <c r="J69" s="8"/>
      <c r="K69" s="8">
        <v>9698.4</v>
      </c>
      <c r="L69" s="8"/>
      <c r="M69" s="8"/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302" t="s">
        <v>415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169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416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16" ht="36.75" customHeight="1">
      <c r="A74" s="58" t="s">
        <v>87</v>
      </c>
      <c r="B74" s="300">
        <v>309</v>
      </c>
      <c r="C74" s="8">
        <v>108191.09</v>
      </c>
      <c r="D74" s="8">
        <v>20.5</v>
      </c>
      <c r="E74" s="8"/>
      <c r="F74" s="8"/>
      <c r="G74" s="8"/>
      <c r="H74" s="8"/>
      <c r="I74" s="8"/>
      <c r="J74" s="8"/>
      <c r="K74" s="8">
        <v>67111.4</v>
      </c>
      <c r="L74" s="8"/>
      <c r="M74" s="8">
        <v>149.94</v>
      </c>
      <c r="N74" s="8"/>
      <c r="O74" s="8">
        <v>19909.82</v>
      </c>
      <c r="P74" s="8">
        <v>20999.43</v>
      </c>
    </row>
    <row r="75" spans="1:20" ht="70.5" customHeight="1">
      <c r="A75" s="58" t="s">
        <v>417</v>
      </c>
      <c r="B75" s="300">
        <v>310</v>
      </c>
      <c r="C75" s="299">
        <v>47829.19</v>
      </c>
      <c r="D75" s="299"/>
      <c r="E75" s="299"/>
      <c r="F75" s="299"/>
      <c r="G75" s="299"/>
      <c r="H75" s="299"/>
      <c r="I75" s="299"/>
      <c r="J75" s="299"/>
      <c r="K75" s="299">
        <v>47679.25</v>
      </c>
      <c r="L75" s="299"/>
      <c r="M75" s="299">
        <v>149.94</v>
      </c>
      <c r="N75" s="299"/>
      <c r="O75" s="8"/>
      <c r="P75" s="8"/>
      <c r="Q75" s="326"/>
      <c r="R75" s="326"/>
      <c r="S75" s="326"/>
      <c r="T75" s="326"/>
    </row>
    <row r="76" spans="1:16" ht="27" customHeight="1">
      <c r="A76" s="64" t="s">
        <v>335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418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336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419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338</v>
      </c>
      <c r="B81" s="300">
        <v>316</v>
      </c>
      <c r="C81" s="8">
        <v>108191.09</v>
      </c>
      <c r="D81" s="8">
        <v>20.5</v>
      </c>
      <c r="E81" s="8"/>
      <c r="F81" s="8"/>
      <c r="G81" s="8"/>
      <c r="H81" s="8"/>
      <c r="I81" s="8"/>
      <c r="J81" s="8"/>
      <c r="K81" s="8">
        <v>67111.4</v>
      </c>
      <c r="L81" s="8"/>
      <c r="M81" s="8">
        <v>149.94</v>
      </c>
      <c r="N81" s="8"/>
      <c r="O81" s="8">
        <v>19909.82</v>
      </c>
      <c r="P81" s="8">
        <v>20999.43</v>
      </c>
    </row>
    <row r="82" spans="1:16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16" customFormat="1" ht="45" customHeight="1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6" ht="29.25" customHeight="1">
      <c r="A86" s="58" t="s">
        <v>93</v>
      </c>
      <c r="B86" s="59">
        <v>321</v>
      </c>
      <c r="C86" s="8">
        <v>466.7</v>
      </c>
      <c r="D86" s="8"/>
      <c r="E86" s="8"/>
      <c r="F86" s="8"/>
      <c r="G86" s="8"/>
      <c r="H86" s="8"/>
      <c r="I86" s="8"/>
      <c r="J86" s="8"/>
      <c r="K86" s="8"/>
      <c r="L86" s="8"/>
      <c r="M86" s="8">
        <v>466.7</v>
      </c>
      <c r="N86" s="8"/>
      <c r="O86" s="8"/>
      <c r="P86" s="8"/>
    </row>
    <row r="87" spans="1:16" ht="27" customHeight="1">
      <c r="A87" s="58" t="s">
        <v>94</v>
      </c>
      <c r="B87" s="59">
        <v>322</v>
      </c>
      <c r="C87" s="8">
        <v>884</v>
      </c>
      <c r="D87" s="8"/>
      <c r="E87" s="8"/>
      <c r="F87" s="8"/>
      <c r="G87" s="8"/>
      <c r="H87" s="8"/>
      <c r="I87" s="8"/>
      <c r="J87" s="8"/>
      <c r="K87" s="8">
        <v>537.7</v>
      </c>
      <c r="L87" s="8"/>
      <c r="M87" s="8"/>
      <c r="N87" s="8"/>
      <c r="O87" s="8">
        <v>346.3</v>
      </c>
      <c r="P87" s="8"/>
    </row>
    <row r="88" spans="1:16" ht="27" customHeight="1">
      <c r="A88" s="63" t="s">
        <v>14</v>
      </c>
      <c r="B88" s="59">
        <v>323</v>
      </c>
      <c r="C88" s="14">
        <v>884</v>
      </c>
      <c r="D88" s="8"/>
      <c r="E88" s="8"/>
      <c r="F88" s="8"/>
      <c r="G88" s="8"/>
      <c r="H88" s="8"/>
      <c r="I88" s="8"/>
      <c r="J88" s="8"/>
      <c r="K88" s="8">
        <v>537.7</v>
      </c>
      <c r="L88" s="8"/>
      <c r="M88" s="8"/>
      <c r="N88" s="8"/>
      <c r="O88" s="8">
        <v>346.3</v>
      </c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16" customFormat="1" ht="93.7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6" ht="14.25" customHeight="1">
      <c r="A93" s="497" t="s">
        <v>422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423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424</v>
      </c>
      <c r="B95" s="59" t="s">
        <v>21</v>
      </c>
      <c r="C95" s="8">
        <v>23</v>
      </c>
      <c r="D95" s="8">
        <v>1</v>
      </c>
      <c r="E95" s="8"/>
      <c r="F95" s="8"/>
      <c r="G95" s="8"/>
      <c r="H95" s="8"/>
      <c r="I95" s="8"/>
      <c r="J95" s="8"/>
      <c r="K95" s="8">
        <v>22</v>
      </c>
      <c r="L95" s="8"/>
      <c r="M95" s="8"/>
      <c r="N95" s="8"/>
      <c r="O95" s="8"/>
      <c r="P95" s="8"/>
    </row>
    <row r="96" spans="1:28" ht="87.75" customHeight="1">
      <c r="A96" s="60" t="s">
        <v>425</v>
      </c>
      <c r="B96" s="59" t="s">
        <v>22</v>
      </c>
      <c r="C96" s="336">
        <v>9</v>
      </c>
      <c r="D96" s="336"/>
      <c r="E96" s="336"/>
      <c r="F96" s="336"/>
      <c r="G96" s="8"/>
      <c r="H96" s="8"/>
      <c r="I96" s="8"/>
      <c r="J96" s="8"/>
      <c r="K96" s="8">
        <v>9</v>
      </c>
      <c r="L96" s="8"/>
      <c r="M96" s="8"/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</row>
    <row r="97" spans="1:28" ht="57.75" customHeight="1">
      <c r="A97" s="60" t="s">
        <v>164</v>
      </c>
      <c r="B97" s="59" t="s">
        <v>23</v>
      </c>
      <c r="C97" s="336">
        <v>19</v>
      </c>
      <c r="D97" s="336">
        <v>1</v>
      </c>
      <c r="E97" s="336"/>
      <c r="F97" s="336"/>
      <c r="G97" s="8"/>
      <c r="H97" s="8"/>
      <c r="I97" s="8"/>
      <c r="J97" s="8"/>
      <c r="K97" s="8">
        <v>18</v>
      </c>
      <c r="L97" s="8"/>
      <c r="M97" s="8"/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28" ht="93" customHeight="1">
      <c r="A98" s="60" t="s">
        <v>426</v>
      </c>
      <c r="B98" s="59" t="s">
        <v>172</v>
      </c>
      <c r="C98" s="336">
        <v>5</v>
      </c>
      <c r="D98" s="336"/>
      <c r="E98" s="336"/>
      <c r="F98" s="336"/>
      <c r="G98" s="8"/>
      <c r="H98" s="8"/>
      <c r="I98" s="8"/>
      <c r="J98" s="8"/>
      <c r="K98" s="8">
        <v>5</v>
      </c>
      <c r="L98" s="8"/>
      <c r="M98" s="8"/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</row>
    <row r="99" spans="1:16" ht="12.75">
      <c r="A99" s="497" t="s">
        <v>427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428</v>
      </c>
      <c r="B100" s="300" t="s">
        <v>24</v>
      </c>
      <c r="C100" s="8">
        <v>68</v>
      </c>
      <c r="D100" s="8">
        <v>3</v>
      </c>
      <c r="E100" s="8"/>
      <c r="F100" s="8"/>
      <c r="G100" s="8"/>
      <c r="H100" s="8"/>
      <c r="I100" s="8"/>
      <c r="J100" s="8"/>
      <c r="K100" s="8">
        <v>65</v>
      </c>
      <c r="L100" s="8"/>
      <c r="M100" s="8"/>
      <c r="N100" s="8"/>
      <c r="O100" s="8"/>
      <c r="P100" s="8"/>
    </row>
    <row r="101" spans="1:16" ht="39" customHeight="1">
      <c r="A101" s="299" t="s">
        <v>110</v>
      </c>
      <c r="B101" s="300" t="s">
        <v>25</v>
      </c>
      <c r="C101" s="8">
        <v>9</v>
      </c>
      <c r="D101" s="8">
        <v>1</v>
      </c>
      <c r="E101" s="8"/>
      <c r="F101" s="8"/>
      <c r="G101" s="8"/>
      <c r="H101" s="8"/>
      <c r="I101" s="8"/>
      <c r="J101" s="8"/>
      <c r="K101" s="8">
        <v>8</v>
      </c>
      <c r="L101" s="8"/>
      <c r="M101" s="8"/>
      <c r="N101" s="8"/>
      <c r="O101" s="8"/>
      <c r="P101" s="8"/>
    </row>
    <row r="102" spans="1:16" ht="51" customHeight="1">
      <c r="A102" s="299" t="s">
        <v>269</v>
      </c>
      <c r="B102" s="300" t="s">
        <v>26</v>
      </c>
      <c r="C102" s="8">
        <v>3</v>
      </c>
      <c r="D102" s="8"/>
      <c r="E102" s="8"/>
      <c r="F102" s="8"/>
      <c r="G102" s="8"/>
      <c r="H102" s="8"/>
      <c r="I102" s="8"/>
      <c r="J102" s="8"/>
      <c r="K102" s="8">
        <v>3</v>
      </c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8">
        <v>4</v>
      </c>
      <c r="D103" s="8">
        <v>0</v>
      </c>
      <c r="E103" s="8"/>
      <c r="F103" s="8"/>
      <c r="G103" s="8"/>
      <c r="H103" s="8"/>
      <c r="I103" s="8"/>
      <c r="J103" s="8"/>
      <c r="K103" s="8">
        <v>4</v>
      </c>
      <c r="L103" s="8"/>
      <c r="M103" s="8"/>
      <c r="N103" s="8"/>
      <c r="O103" s="8"/>
      <c r="P103" s="8"/>
    </row>
    <row r="104" spans="1:28" ht="51" customHeight="1">
      <c r="A104" s="299" t="s">
        <v>270</v>
      </c>
      <c r="B104" s="300" t="s">
        <v>28</v>
      </c>
      <c r="C104" s="299">
        <v>14</v>
      </c>
      <c r="D104" s="299">
        <v>1</v>
      </c>
      <c r="E104" s="299"/>
      <c r="F104" s="299"/>
      <c r="G104" s="8"/>
      <c r="H104" s="8"/>
      <c r="I104" s="8"/>
      <c r="J104" s="8"/>
      <c r="K104" s="8">
        <v>13</v>
      </c>
      <c r="L104" s="8"/>
      <c r="M104" s="8"/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</row>
    <row r="105" spans="1:16" ht="30" customHeight="1">
      <c r="A105" s="503" t="s">
        <v>429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430</v>
      </c>
      <c r="B107" s="59" t="s">
        <v>30</v>
      </c>
      <c r="C107" s="8">
        <v>17097</v>
      </c>
      <c r="D107" s="8">
        <v>62.7</v>
      </c>
      <c r="E107" s="8"/>
      <c r="F107" s="8"/>
      <c r="G107" s="8"/>
      <c r="H107" s="8"/>
      <c r="I107" s="8"/>
      <c r="J107" s="8"/>
      <c r="K107" s="8">
        <v>17034.3</v>
      </c>
      <c r="L107" s="8"/>
      <c r="M107" s="8"/>
      <c r="N107" s="8"/>
      <c r="O107" s="8"/>
      <c r="P107" s="8"/>
    </row>
    <row r="108" spans="1:29" s="316" customFormat="1" ht="82.5" customHeight="1">
      <c r="A108" s="58" t="s">
        <v>431</v>
      </c>
      <c r="B108" s="59" t="s">
        <v>31</v>
      </c>
      <c r="C108" s="337">
        <v>9051</v>
      </c>
      <c r="D108" s="58"/>
      <c r="E108" s="58"/>
      <c r="F108" s="58"/>
      <c r="G108" s="8"/>
      <c r="H108" s="8"/>
      <c r="I108" s="8"/>
      <c r="J108" s="8"/>
      <c r="K108" s="8">
        <v>9051</v>
      </c>
      <c r="L108" s="8"/>
      <c r="M108" s="8"/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16" ht="52.5">
      <c r="A109" s="60" t="s">
        <v>106</v>
      </c>
      <c r="B109" s="61" t="s">
        <v>32</v>
      </c>
      <c r="C109" s="8">
        <v>6928.86</v>
      </c>
      <c r="D109" s="8">
        <v>20.5</v>
      </c>
      <c r="E109" s="8"/>
      <c r="F109" s="8"/>
      <c r="G109" s="8"/>
      <c r="H109" s="8"/>
      <c r="I109" s="8"/>
      <c r="J109" s="8"/>
      <c r="K109" s="8">
        <v>6908.36</v>
      </c>
      <c r="L109" s="8"/>
      <c r="M109" s="8"/>
      <c r="N109" s="8"/>
      <c r="O109" s="8"/>
      <c r="P109" s="8"/>
    </row>
    <row r="110" spans="1:28" ht="94.5" customHeight="1">
      <c r="A110" s="62" t="s">
        <v>432</v>
      </c>
      <c r="B110" s="68" t="s">
        <v>112</v>
      </c>
      <c r="C110" s="81">
        <v>6329.7</v>
      </c>
      <c r="D110" s="62"/>
      <c r="E110" s="62"/>
      <c r="F110" s="62"/>
      <c r="G110" s="15"/>
      <c r="H110" s="15"/>
      <c r="I110" s="15"/>
      <c r="J110" s="15"/>
      <c r="K110" s="15">
        <v>6329.7</v>
      </c>
      <c r="L110" s="15"/>
      <c r="M110" s="15"/>
      <c r="N110" s="15"/>
      <c r="O110" s="15"/>
      <c r="P110" s="1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28" ht="94.5" customHeight="1">
      <c r="A111" s="60" t="s">
        <v>178</v>
      </c>
      <c r="B111" s="68" t="s">
        <v>179</v>
      </c>
      <c r="C111" s="79">
        <v>7830.7</v>
      </c>
      <c r="D111" s="60"/>
      <c r="E111" s="60"/>
      <c r="F111" s="60"/>
      <c r="G111" s="8"/>
      <c r="H111" s="8"/>
      <c r="I111" s="8"/>
      <c r="J111" s="8"/>
      <c r="K111" s="8">
        <v>7830.7</v>
      </c>
      <c r="L111" s="8"/>
      <c r="M111" s="8"/>
      <c r="N111" s="8"/>
      <c r="O111" s="8"/>
      <c r="P111" s="8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</row>
    <row r="112" spans="1:16" ht="29.25" customHeight="1">
      <c r="A112" s="488" t="s">
        <v>433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302" t="s">
        <v>434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435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120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302" t="s">
        <v>436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437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129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277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438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439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138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440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11" t="s">
        <v>441</v>
      </c>
      <c r="B130" s="416" t="s">
        <v>137</v>
      </c>
      <c r="C130" s="15"/>
      <c r="D130" s="15"/>
      <c r="E130" s="15"/>
      <c r="F130" s="15"/>
      <c r="G130" s="15" t="s">
        <v>204</v>
      </c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30" customHeight="1">
      <c r="A134" s="329" t="s">
        <v>141</v>
      </c>
      <c r="B134" s="330"/>
      <c r="C134" s="18"/>
      <c r="D134" s="18" t="s">
        <v>142</v>
      </c>
      <c r="E134" s="18"/>
      <c r="F134" s="18"/>
      <c r="G134" s="18" t="s">
        <v>205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330"/>
      <c r="B136" s="330"/>
      <c r="C136" s="18"/>
      <c r="D136" s="18" t="s">
        <v>206</v>
      </c>
      <c r="E136" s="18"/>
      <c r="F136" s="18"/>
      <c r="G136" s="104" t="s">
        <v>207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O10:P10"/>
    <mergeCell ref="A3:P3"/>
    <mergeCell ref="K10:L10"/>
    <mergeCell ref="A105:P105"/>
    <mergeCell ref="A65:P65"/>
    <mergeCell ref="A13:P13"/>
    <mergeCell ref="A94:P94"/>
    <mergeCell ref="D137:F137"/>
    <mergeCell ref="A119:P119"/>
    <mergeCell ref="A125:P125"/>
    <mergeCell ref="A113:P113"/>
    <mergeCell ref="A8:A11"/>
    <mergeCell ref="B8:B11"/>
    <mergeCell ref="D8:P8"/>
    <mergeCell ref="D10:J10"/>
    <mergeCell ref="N10:N11"/>
    <mergeCell ref="C8:C10"/>
    <mergeCell ref="K1:P1"/>
    <mergeCell ref="A5:P5"/>
    <mergeCell ref="A93:P93"/>
    <mergeCell ref="A2:P2"/>
    <mergeCell ref="A112:P112"/>
    <mergeCell ref="A99:P99"/>
    <mergeCell ref="A4:P4"/>
    <mergeCell ref="A6:P6"/>
    <mergeCell ref="A42:P42"/>
    <mergeCell ref="M10:M11"/>
  </mergeCells>
  <hyperlinks>
    <hyperlink ref="A32" location="Par297" display="Par297"/>
    <hyperlink ref="G136" r:id="rId1" display="zakupki@yaltch.cap.ru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="80" zoomScaleNormal="80" zoomScalePageLayoutView="0" workbookViewId="0" topLeftCell="A73">
      <selection activeCell="M126" activeCellId="35" sqref="L134 L81:L82 D15:P15 O16:P18 D19:P22 O24:P28 D26:N28 O41:P41 O43:P43 D44:P44 D46:P46 O45:P45 M47:P49 O50:P53 O54:P64 M59:N59 M60:N60 D67:P67 O68:P72 D71:N72 O75:P79 D77:N79 G95:J98 L95:L98 O95:P98 H100:J104 G100:G104 L100:L104 O100:P104 C106:P106 G107:J110 L107:L110 O107:P110 M114:P118 M120:P124 M126:P130"/>
    </sheetView>
  </sheetViews>
  <sheetFormatPr defaultColWidth="9.125" defaultRowHeight="12.75"/>
  <cols>
    <col min="1" max="1" width="37.625" style="38" customWidth="1"/>
    <col min="2" max="2" width="9.125" style="38" customWidth="1"/>
    <col min="3" max="3" width="11.375" style="171" customWidth="1"/>
    <col min="4" max="10" width="9.125" style="2" customWidth="1"/>
    <col min="11" max="11" width="12.125" style="169" customWidth="1"/>
    <col min="12" max="12" width="9.125" style="2" customWidth="1"/>
    <col min="13" max="13" width="9.125" style="169" customWidth="1"/>
    <col min="14" max="14" width="9.125" style="2" customWidth="1"/>
    <col min="15" max="15" width="10.125" style="2" customWidth="1"/>
    <col min="16" max="16" width="10.75390625" style="2" customWidth="1"/>
    <col min="17" max="29" width="9.125" style="17" customWidth="1"/>
    <col min="30" max="16384" width="9.125" style="2" customWidth="1"/>
  </cols>
  <sheetData>
    <row r="1" spans="1:17" ht="16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16.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4"/>
    </row>
    <row r="4" spans="1:17" ht="16.5">
      <c r="A4" s="510" t="s">
        <v>378</v>
      </c>
      <c r="B4" s="510"/>
      <c r="C4" s="510"/>
      <c r="D4" s="51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>
      <c r="A6" s="70" t="s">
        <v>342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7" ht="16.5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  <c r="Q7"/>
    </row>
    <row r="8" spans="1:17" ht="12.75" customHeight="1">
      <c r="A8" s="320" t="s">
        <v>1</v>
      </c>
      <c r="B8" s="245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/>
    </row>
    <row r="9" spans="1:17" ht="12.75">
      <c r="A9" s="244"/>
      <c r="B9" s="246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  <c r="Q9"/>
    </row>
    <row r="10" spans="1:17" ht="12.75" customHeight="1">
      <c r="A10" s="244"/>
      <c r="B10" s="246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  <c r="Q10"/>
    </row>
    <row r="11" spans="1:17" ht="44.25" customHeight="1">
      <c r="A11" s="244"/>
      <c r="B11" s="24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  <c r="Q11"/>
    </row>
    <row r="12" spans="1:17" ht="12.75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/>
    </row>
    <row r="13" spans="1:17" ht="12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/>
    </row>
    <row r="14" spans="1:17" ht="56.25" customHeight="1">
      <c r="A14" s="299" t="s">
        <v>50</v>
      </c>
      <c r="B14" s="300">
        <v>101</v>
      </c>
      <c r="C14" s="8">
        <v>1624</v>
      </c>
      <c r="D14" s="8"/>
      <c r="E14" s="8"/>
      <c r="F14" s="8"/>
      <c r="G14" s="8"/>
      <c r="H14" s="8"/>
      <c r="I14" s="8"/>
      <c r="J14" s="8"/>
      <c r="K14" s="8">
        <v>32</v>
      </c>
      <c r="L14" s="8"/>
      <c r="M14" s="8">
        <v>2</v>
      </c>
      <c r="N14" s="8"/>
      <c r="O14" s="8">
        <v>89</v>
      </c>
      <c r="P14" s="8">
        <v>1501</v>
      </c>
      <c r="Q14"/>
    </row>
    <row r="15" spans="1:17" ht="57" customHeight="1">
      <c r="A15" s="301" t="s">
        <v>328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/>
    </row>
    <row r="16" spans="1:17" ht="45" customHeight="1">
      <c r="A16" s="301" t="s">
        <v>257</v>
      </c>
      <c r="B16" s="300">
        <v>103</v>
      </c>
      <c r="C16" s="8">
        <v>26</v>
      </c>
      <c r="D16" s="8"/>
      <c r="E16" s="8"/>
      <c r="F16" s="8"/>
      <c r="G16" s="8"/>
      <c r="H16" s="8"/>
      <c r="I16" s="8"/>
      <c r="J16" s="8"/>
      <c r="K16" s="8">
        <v>24</v>
      </c>
      <c r="L16" s="8"/>
      <c r="M16" s="8">
        <v>2</v>
      </c>
      <c r="N16" s="8"/>
      <c r="O16" s="8"/>
      <c r="P16" s="8"/>
      <c r="Q16"/>
    </row>
    <row r="17" spans="1:29" ht="57" customHeight="1">
      <c r="A17" s="301" t="s">
        <v>258</v>
      </c>
      <c r="B17" s="300">
        <v>104</v>
      </c>
      <c r="C17" s="8">
        <v>12</v>
      </c>
      <c r="D17" s="8"/>
      <c r="E17" s="8"/>
      <c r="F17" s="8"/>
      <c r="G17" s="8"/>
      <c r="H17" s="8"/>
      <c r="I17" s="8"/>
      <c r="J17" s="8"/>
      <c r="K17" s="8">
        <v>12</v>
      </c>
      <c r="L17" s="8"/>
      <c r="M17" s="8"/>
      <c r="N17" s="8"/>
      <c r="O17" s="8"/>
      <c r="P17" s="8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51" customHeight="1">
      <c r="A18" s="302" t="s">
        <v>209</v>
      </c>
      <c r="B18" s="300">
        <v>105</v>
      </c>
      <c r="C18" s="8">
        <v>1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66">
      <c r="A19" s="302" t="s">
        <v>401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26.25">
      <c r="A20" s="301" t="s">
        <v>329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26.25">
      <c r="A21" s="64" t="s">
        <v>402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39">
      <c r="A22" s="301" t="s">
        <v>330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26.25">
      <c r="A23" s="299" t="s">
        <v>11</v>
      </c>
      <c r="B23" s="300">
        <v>110</v>
      </c>
      <c r="C23" s="8">
        <v>1613</v>
      </c>
      <c r="D23" s="8"/>
      <c r="E23" s="8"/>
      <c r="F23" s="8"/>
      <c r="G23" s="8"/>
      <c r="H23" s="8"/>
      <c r="I23" s="8"/>
      <c r="J23" s="8"/>
      <c r="K23" s="8">
        <v>21</v>
      </c>
      <c r="L23" s="8"/>
      <c r="M23" s="8">
        <v>2</v>
      </c>
      <c r="N23" s="8"/>
      <c r="O23" s="8">
        <v>89</v>
      </c>
      <c r="P23" s="8">
        <v>1501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66">
      <c r="A24" s="301" t="s">
        <v>403</v>
      </c>
      <c r="B24" s="303">
        <v>111</v>
      </c>
      <c r="C24" s="8">
        <v>13</v>
      </c>
      <c r="D24" s="8"/>
      <c r="E24" s="8"/>
      <c r="F24" s="8"/>
      <c r="G24" s="8"/>
      <c r="H24" s="8"/>
      <c r="I24" s="8"/>
      <c r="J24" s="8"/>
      <c r="K24" s="8">
        <v>11</v>
      </c>
      <c r="L24" s="8"/>
      <c r="M24" s="8">
        <v>2</v>
      </c>
      <c r="N24" s="8"/>
      <c r="O24" s="8"/>
      <c r="P24" s="8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26.25">
      <c r="A25" s="301" t="s">
        <v>210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39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39">
      <c r="A27" s="301" t="s">
        <v>331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52.5">
      <c r="A28" s="301" t="s">
        <v>404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39">
      <c r="A29" s="301" t="s">
        <v>332</v>
      </c>
      <c r="B29" s="303">
        <v>116</v>
      </c>
      <c r="C29" s="8">
        <v>1613</v>
      </c>
      <c r="D29" s="8"/>
      <c r="E29" s="8"/>
      <c r="F29" s="8"/>
      <c r="G29" s="8"/>
      <c r="H29" s="8"/>
      <c r="I29" s="8"/>
      <c r="J29" s="8"/>
      <c r="K29" s="8">
        <v>21</v>
      </c>
      <c r="L29" s="8"/>
      <c r="M29" s="8">
        <v>2</v>
      </c>
      <c r="N29" s="8"/>
      <c r="O29" s="8">
        <v>89</v>
      </c>
      <c r="P29" s="8">
        <v>1501</v>
      </c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26.25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39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ht="39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29" ht="12.75">
      <c r="A34" s="299" t="s">
        <v>64</v>
      </c>
      <c r="B34" s="300">
        <v>121</v>
      </c>
      <c r="C34" s="8">
        <v>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1</v>
      </c>
      <c r="P34" s="8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>
      <c r="A35" s="299" t="s">
        <v>65</v>
      </c>
      <c r="B35" s="300">
        <v>122</v>
      </c>
      <c r="C35" s="8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1</v>
      </c>
      <c r="P35" s="8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6.25">
      <c r="A36" s="304" t="s">
        <v>14</v>
      </c>
      <c r="B36" s="300">
        <v>123</v>
      </c>
      <c r="C36" s="8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26.25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9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2.75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78.75">
      <c r="A40" s="304" t="s">
        <v>406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52.5">
      <c r="A41" s="299" t="s">
        <v>68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 customHeight="1">
      <c r="A42" s="256" t="s">
        <v>407</v>
      </c>
      <c r="B42" s="256"/>
      <c r="C42" s="257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2.75">
      <c r="A43" s="305" t="s">
        <v>16</v>
      </c>
      <c r="B43" s="300">
        <v>201</v>
      </c>
      <c r="C43" s="8">
        <v>100</v>
      </c>
      <c r="D43" s="8"/>
      <c r="E43" s="8"/>
      <c r="F43" s="8"/>
      <c r="G43" s="8"/>
      <c r="H43" s="8"/>
      <c r="I43" s="8"/>
      <c r="J43" s="8"/>
      <c r="K43" s="8">
        <v>98</v>
      </c>
      <c r="L43" s="8"/>
      <c r="M43" s="8">
        <v>2</v>
      </c>
      <c r="N43" s="8"/>
      <c r="O43" s="8"/>
      <c r="P43" s="8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66">
      <c r="A44" s="306" t="s">
        <v>408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66">
      <c r="A45" s="306" t="s">
        <v>409</v>
      </c>
      <c r="B45" s="300">
        <v>203</v>
      </c>
      <c r="C45" s="8">
        <v>30</v>
      </c>
      <c r="D45" s="8"/>
      <c r="E45" s="8"/>
      <c r="F45" s="8"/>
      <c r="G45" s="8"/>
      <c r="H45" s="8"/>
      <c r="I45" s="8"/>
      <c r="J45" s="8"/>
      <c r="K45" s="8">
        <v>28</v>
      </c>
      <c r="L45" s="8"/>
      <c r="M45" s="8">
        <v>2</v>
      </c>
      <c r="N45" s="8"/>
      <c r="O45" s="8"/>
      <c r="P45" s="8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52.5">
      <c r="A46" s="306" t="s">
        <v>410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66">
      <c r="A47" s="306" t="s">
        <v>261</v>
      </c>
      <c r="B47" s="300">
        <v>205</v>
      </c>
      <c r="C47" s="8">
        <v>7</v>
      </c>
      <c r="D47" s="8"/>
      <c r="E47" s="8"/>
      <c r="F47" s="8"/>
      <c r="G47" s="8"/>
      <c r="H47" s="8"/>
      <c r="I47" s="8"/>
      <c r="J47" s="8"/>
      <c r="K47" s="8">
        <v>7</v>
      </c>
      <c r="L47" s="8"/>
      <c r="M47" s="8"/>
      <c r="N47" s="8"/>
      <c r="O47" s="8"/>
      <c r="P47" s="8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39">
      <c r="A48" s="306" t="s">
        <v>411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52.5">
      <c r="A49" s="306" t="s">
        <v>412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26.25">
      <c r="A50" s="306" t="s">
        <v>333</v>
      </c>
      <c r="B50" s="300">
        <v>208</v>
      </c>
      <c r="C50" s="8">
        <v>100</v>
      </c>
      <c r="D50" s="8"/>
      <c r="E50" s="8"/>
      <c r="F50" s="8"/>
      <c r="G50" s="8"/>
      <c r="H50" s="8"/>
      <c r="I50" s="8"/>
      <c r="J50" s="8"/>
      <c r="K50" s="8">
        <v>98</v>
      </c>
      <c r="L50" s="8"/>
      <c r="M50" s="8">
        <v>2</v>
      </c>
      <c r="N50" s="8"/>
      <c r="O50" s="8"/>
      <c r="P50" s="8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26.25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2.75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39">
      <c r="A53" s="299" t="s">
        <v>166</v>
      </c>
      <c r="B53" s="300">
        <v>211</v>
      </c>
      <c r="C53" s="8">
        <v>21</v>
      </c>
      <c r="D53" s="8"/>
      <c r="E53" s="8"/>
      <c r="F53" s="8"/>
      <c r="G53" s="8"/>
      <c r="H53" s="8"/>
      <c r="I53" s="8"/>
      <c r="J53" s="8"/>
      <c r="K53" s="8">
        <v>21</v>
      </c>
      <c r="L53" s="8"/>
      <c r="M53" s="8"/>
      <c r="N53" s="8"/>
      <c r="O53" s="8"/>
      <c r="P53" s="8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39">
      <c r="A54" s="307" t="s">
        <v>76</v>
      </c>
      <c r="B54" s="300">
        <v>212</v>
      </c>
      <c r="C54" s="8">
        <v>8</v>
      </c>
      <c r="D54" s="8"/>
      <c r="E54" s="8"/>
      <c r="F54" s="8"/>
      <c r="G54" s="8"/>
      <c r="H54" s="8"/>
      <c r="I54" s="8"/>
      <c r="J54" s="8"/>
      <c r="K54" s="8">
        <v>8</v>
      </c>
      <c r="L54" s="8"/>
      <c r="M54" s="8"/>
      <c r="N54" s="8"/>
      <c r="O54" s="8"/>
      <c r="P54" s="8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26.25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26.25">
      <c r="A56" s="309" t="s">
        <v>78</v>
      </c>
      <c r="B56" s="300">
        <v>214</v>
      </c>
      <c r="C56" s="8">
        <v>13</v>
      </c>
      <c r="D56" s="8"/>
      <c r="E56" s="8"/>
      <c r="F56" s="8"/>
      <c r="G56" s="8"/>
      <c r="H56" s="8"/>
      <c r="I56" s="8"/>
      <c r="J56" s="8"/>
      <c r="K56" s="8">
        <v>13</v>
      </c>
      <c r="L56" s="8"/>
      <c r="M56" s="8"/>
      <c r="N56" s="8"/>
      <c r="O56" s="8"/>
      <c r="P56" s="8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26.25">
      <c r="A57" s="318" t="s">
        <v>79</v>
      </c>
      <c r="B57" s="319">
        <v>215</v>
      </c>
      <c r="C57" s="8">
        <v>19</v>
      </c>
      <c r="D57" s="15"/>
      <c r="E57" s="15"/>
      <c r="F57" s="15"/>
      <c r="G57" s="15"/>
      <c r="H57" s="15"/>
      <c r="I57" s="15"/>
      <c r="J57" s="15"/>
      <c r="K57" s="15">
        <v>19</v>
      </c>
      <c r="L57" s="15"/>
      <c r="M57" s="15"/>
      <c r="N57" s="15"/>
      <c r="O57" s="15"/>
      <c r="P57" s="15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36">
      <c r="A58" s="340" t="s">
        <v>153</v>
      </c>
      <c r="B58" s="61">
        <v>216</v>
      </c>
      <c r="C58" s="8">
        <v>21</v>
      </c>
      <c r="D58" s="335"/>
      <c r="E58" s="335"/>
      <c r="F58" s="335"/>
      <c r="G58" s="335"/>
      <c r="H58" s="103"/>
      <c r="I58" s="103"/>
      <c r="J58" s="103"/>
      <c r="K58" s="115">
        <v>19</v>
      </c>
      <c r="L58" s="103"/>
      <c r="M58" s="115">
        <v>2</v>
      </c>
      <c r="N58" s="103"/>
      <c r="O58" s="103"/>
      <c r="P58" s="103"/>
      <c r="Q58" s="338"/>
      <c r="R58" s="338"/>
      <c r="S58" s="338"/>
      <c r="T58" s="338"/>
      <c r="U58" s="339"/>
      <c r="V58" s="339"/>
      <c r="W58" s="339"/>
      <c r="X58" s="339"/>
      <c r="Y58" s="339"/>
      <c r="Z58" s="339"/>
      <c r="AA58" s="339"/>
      <c r="AB58" s="339"/>
      <c r="AC58" s="339"/>
    </row>
    <row r="59" spans="1:29" ht="60">
      <c r="A59" s="65" t="s">
        <v>413</v>
      </c>
      <c r="B59" s="61">
        <v>217</v>
      </c>
      <c r="C59" s="115">
        <v>2</v>
      </c>
      <c r="D59" s="103"/>
      <c r="E59" s="103"/>
      <c r="F59" s="103"/>
      <c r="G59" s="103"/>
      <c r="H59" s="103"/>
      <c r="I59" s="103"/>
      <c r="J59" s="103"/>
      <c r="K59" s="115">
        <v>2</v>
      </c>
      <c r="L59" s="103"/>
      <c r="M59" s="65"/>
      <c r="N59" s="65"/>
      <c r="O59" s="65"/>
      <c r="P59" s="65"/>
      <c r="Q59" s="323"/>
      <c r="R59" s="323"/>
      <c r="S59" s="323"/>
      <c r="T59" s="323"/>
      <c r="U59" s="324"/>
      <c r="V59" s="324"/>
      <c r="W59" s="324"/>
      <c r="X59" s="324"/>
      <c r="Y59" s="324"/>
      <c r="Z59" s="324"/>
      <c r="AA59" s="321"/>
      <c r="AB59" s="321"/>
      <c r="AC59" s="321"/>
    </row>
    <row r="60" spans="1:29" ht="48">
      <c r="A60" s="65" t="s">
        <v>414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9" ht="24">
      <c r="A61" s="65" t="s">
        <v>158</v>
      </c>
      <c r="B61" s="61">
        <v>219</v>
      </c>
      <c r="C61" s="8">
        <v>21</v>
      </c>
      <c r="D61" s="115"/>
      <c r="E61" s="115"/>
      <c r="F61" s="115"/>
      <c r="G61" s="115"/>
      <c r="H61" s="115"/>
      <c r="I61" s="115"/>
      <c r="J61" s="115"/>
      <c r="K61" s="115">
        <v>19</v>
      </c>
      <c r="L61" s="115"/>
      <c r="M61" s="115">
        <v>2</v>
      </c>
      <c r="N61" s="115"/>
      <c r="O61" s="8"/>
      <c r="P61" s="8"/>
      <c r="Q61" s="323"/>
      <c r="R61" s="323"/>
      <c r="S61" s="323"/>
      <c r="T61" s="323"/>
      <c r="U61"/>
      <c r="V61"/>
      <c r="W61"/>
      <c r="X61"/>
      <c r="Y61"/>
      <c r="Z61"/>
      <c r="AA61"/>
      <c r="AB61"/>
      <c r="AC61"/>
    </row>
    <row r="62" spans="1:29" ht="24">
      <c r="A62" s="65" t="s">
        <v>263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  <c r="T62" s="322"/>
      <c r="U62"/>
      <c r="V62"/>
      <c r="W62"/>
      <c r="X62"/>
      <c r="Y62"/>
      <c r="Z62"/>
      <c r="AA62"/>
      <c r="AB62"/>
      <c r="AC62"/>
    </row>
    <row r="63" spans="1:29" ht="12.75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  <c r="U63"/>
      <c r="V63"/>
      <c r="W63"/>
      <c r="X63"/>
      <c r="Y63"/>
      <c r="Z63"/>
      <c r="AA63"/>
      <c r="AB63"/>
      <c r="AC63"/>
    </row>
    <row r="64" spans="1:29" ht="26.25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0" ht="12.75" customHeight="1">
      <c r="A65" s="256" t="s">
        <v>265</v>
      </c>
      <c r="B65" s="256"/>
      <c r="C65" s="257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/>
      <c r="R65"/>
      <c r="S65"/>
      <c r="T65"/>
    </row>
    <row r="66" spans="1:20" ht="26.25">
      <c r="A66" s="305" t="s">
        <v>81</v>
      </c>
      <c r="B66" s="300">
        <v>301</v>
      </c>
      <c r="C66" s="170">
        <v>142618.818</v>
      </c>
      <c r="D66" s="170"/>
      <c r="E66" s="170"/>
      <c r="F66" s="170"/>
      <c r="G66" s="170"/>
      <c r="H66" s="170"/>
      <c r="I66" s="170"/>
      <c r="J66" s="170"/>
      <c r="K66" s="170">
        <v>110446.163</v>
      </c>
      <c r="L66" s="170"/>
      <c r="M66" s="170">
        <v>536.623</v>
      </c>
      <c r="N66" s="170"/>
      <c r="O66" s="170">
        <v>10826.272</v>
      </c>
      <c r="P66" s="170">
        <v>20809.76</v>
      </c>
      <c r="Q66" s="17" t="b">
        <f>O66=O74</f>
        <v>1</v>
      </c>
      <c r="R66" s="17" t="b">
        <f>O74=O81</f>
        <v>1</v>
      </c>
      <c r="S66"/>
      <c r="T66"/>
    </row>
    <row r="67" spans="1:20" ht="66">
      <c r="A67" s="301" t="s">
        <v>334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  <c r="S67"/>
      <c r="T67"/>
    </row>
    <row r="68" spans="1:20" ht="52.5">
      <c r="A68" s="301" t="s">
        <v>266</v>
      </c>
      <c r="B68" s="300">
        <v>303</v>
      </c>
      <c r="C68" s="8">
        <v>85834.409</v>
      </c>
      <c r="D68" s="8"/>
      <c r="E68" s="8"/>
      <c r="F68" s="8"/>
      <c r="G68" s="8"/>
      <c r="H68" s="8"/>
      <c r="I68" s="8"/>
      <c r="J68" s="8"/>
      <c r="K68" s="8">
        <v>85297.786</v>
      </c>
      <c r="L68" s="8"/>
      <c r="M68" s="8">
        <v>536.623</v>
      </c>
      <c r="N68" s="8"/>
      <c r="O68" s="8"/>
      <c r="P68" s="8"/>
      <c r="Q68"/>
      <c r="R68"/>
      <c r="S68"/>
      <c r="T68"/>
    </row>
    <row r="69" spans="1:20" ht="66">
      <c r="A69" s="301" t="s">
        <v>267</v>
      </c>
      <c r="B69" s="300">
        <v>304</v>
      </c>
      <c r="C69" s="8">
        <v>36915.655</v>
      </c>
      <c r="D69" s="8"/>
      <c r="E69" s="8"/>
      <c r="F69" s="8"/>
      <c r="G69" s="8"/>
      <c r="H69" s="8"/>
      <c r="I69" s="8"/>
      <c r="J69" s="8"/>
      <c r="K69" s="8">
        <v>36915.655</v>
      </c>
      <c r="L69" s="8"/>
      <c r="M69" s="8"/>
      <c r="N69" s="8"/>
      <c r="O69" s="8"/>
      <c r="P69" s="8"/>
      <c r="Q69"/>
      <c r="R69"/>
      <c r="S69"/>
      <c r="T69"/>
    </row>
    <row r="70" spans="1:20" ht="52.5">
      <c r="A70" s="302" t="s">
        <v>85</v>
      </c>
      <c r="B70" s="300">
        <v>305</v>
      </c>
      <c r="C70" s="8">
        <v>8002.79</v>
      </c>
      <c r="D70" s="8"/>
      <c r="E70" s="8"/>
      <c r="F70" s="8"/>
      <c r="G70" s="8"/>
      <c r="H70" s="8"/>
      <c r="I70" s="8"/>
      <c r="J70" s="8"/>
      <c r="K70" s="8">
        <v>8002.79</v>
      </c>
      <c r="L70" s="8"/>
      <c r="M70" s="8"/>
      <c r="N70" s="8"/>
      <c r="O70" s="8"/>
      <c r="P70" s="8"/>
      <c r="Q70"/>
      <c r="R70"/>
      <c r="S70"/>
      <c r="T70"/>
    </row>
    <row r="71" spans="1:20" ht="52.5">
      <c r="A71" s="302" t="s">
        <v>415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/>
      <c r="R71"/>
      <c r="S71"/>
      <c r="T71"/>
    </row>
    <row r="72" spans="1:20" ht="39">
      <c r="A72" s="302" t="s">
        <v>169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/>
      <c r="R72"/>
      <c r="S72"/>
      <c r="T72"/>
    </row>
    <row r="73" spans="1:20" ht="52.5">
      <c r="A73" s="60" t="s">
        <v>416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20" ht="26.25">
      <c r="A74" s="58" t="s">
        <v>87</v>
      </c>
      <c r="B74" s="300">
        <v>309</v>
      </c>
      <c r="C74" s="170">
        <v>93108.213</v>
      </c>
      <c r="D74" s="8"/>
      <c r="E74" s="8"/>
      <c r="F74" s="8"/>
      <c r="G74" s="8"/>
      <c r="H74" s="8"/>
      <c r="I74" s="8"/>
      <c r="J74" s="8"/>
      <c r="K74" s="8">
        <v>60935.558</v>
      </c>
      <c r="L74" s="8"/>
      <c r="M74" s="8">
        <v>536.623</v>
      </c>
      <c r="N74" s="8"/>
      <c r="O74" s="8">
        <v>10826.272</v>
      </c>
      <c r="P74" s="8">
        <v>20809.76</v>
      </c>
      <c r="Q74"/>
      <c r="R74"/>
      <c r="S74"/>
      <c r="T74"/>
    </row>
    <row r="75" spans="1:20" ht="66">
      <c r="A75" s="58" t="s">
        <v>417</v>
      </c>
      <c r="B75" s="300">
        <v>310</v>
      </c>
      <c r="C75" s="8">
        <v>40893.437</v>
      </c>
      <c r="D75" s="299"/>
      <c r="E75" s="299"/>
      <c r="F75" s="299"/>
      <c r="G75" s="299"/>
      <c r="H75" s="299"/>
      <c r="I75" s="299"/>
      <c r="J75" s="299"/>
      <c r="K75" s="299">
        <v>40356.814</v>
      </c>
      <c r="L75" s="299"/>
      <c r="M75" s="299">
        <v>536.623</v>
      </c>
      <c r="N75" s="299"/>
      <c r="O75" s="8"/>
      <c r="P75" s="8"/>
      <c r="Q75" s="326"/>
      <c r="R75" s="326"/>
      <c r="S75" s="326"/>
      <c r="T75" s="326"/>
    </row>
    <row r="76" spans="1:20" ht="26.25">
      <c r="A76" s="64" t="s">
        <v>335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/>
      <c r="R76"/>
      <c r="S76"/>
      <c r="T76"/>
    </row>
    <row r="77" spans="1:20" ht="52.5">
      <c r="A77" s="301" t="s">
        <v>418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/>
      <c r="R77"/>
      <c r="S77"/>
      <c r="T77"/>
    </row>
    <row r="78" spans="1:20" ht="39">
      <c r="A78" s="301" t="s">
        <v>336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/>
      <c r="R78"/>
      <c r="S78"/>
      <c r="T78"/>
    </row>
    <row r="79" spans="1:20" ht="52.5">
      <c r="A79" s="301" t="s">
        <v>419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/>
      <c r="R79"/>
      <c r="S79"/>
      <c r="T79"/>
    </row>
    <row r="80" spans="1:20" ht="39">
      <c r="A80" s="310" t="s">
        <v>337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/>
      <c r="R80"/>
      <c r="S80"/>
      <c r="T80"/>
    </row>
    <row r="81" spans="1:29" ht="39">
      <c r="A81" s="310" t="s">
        <v>338</v>
      </c>
      <c r="B81" s="300">
        <v>316</v>
      </c>
      <c r="C81" s="170">
        <v>93108.213</v>
      </c>
      <c r="D81" s="8"/>
      <c r="E81" s="8"/>
      <c r="F81" s="8"/>
      <c r="G81" s="8"/>
      <c r="H81" s="8"/>
      <c r="I81" s="8"/>
      <c r="J81" s="8"/>
      <c r="K81" s="8">
        <v>60935.558</v>
      </c>
      <c r="L81" s="8"/>
      <c r="M81" s="8">
        <v>536.623</v>
      </c>
      <c r="N81" s="8"/>
      <c r="O81" s="8">
        <v>10826.272</v>
      </c>
      <c r="P81" s="8">
        <v>20809.76</v>
      </c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26.25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39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ht="39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29" ht="26.25">
      <c r="A86" s="58" t="s">
        <v>93</v>
      </c>
      <c r="B86" s="59">
        <v>321</v>
      </c>
      <c r="C86" s="170">
        <v>0.135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0.135</v>
      </c>
      <c r="P86" s="8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26.25">
      <c r="A87" s="58" t="s">
        <v>94</v>
      </c>
      <c r="B87" s="59">
        <v>322</v>
      </c>
      <c r="C87" s="170">
        <v>491.956</v>
      </c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>
        <v>491.956</v>
      </c>
      <c r="P87" s="8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26.25">
      <c r="A88" s="63" t="s">
        <v>14</v>
      </c>
      <c r="B88" s="59">
        <v>323</v>
      </c>
      <c r="C88" s="170">
        <v>491.956</v>
      </c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>
        <v>491.956</v>
      </c>
      <c r="P88" s="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26.25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39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18.5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29" ht="12.75" customHeight="1">
      <c r="A93" s="256" t="s">
        <v>422</v>
      </c>
      <c r="B93" s="256"/>
      <c r="C93" s="258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 customHeight="1">
      <c r="A94" s="259" t="s">
        <v>423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1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78.75">
      <c r="A95" s="60" t="s">
        <v>424</v>
      </c>
      <c r="B95" s="59" t="s">
        <v>21</v>
      </c>
      <c r="C95" s="8">
        <v>14</v>
      </c>
      <c r="D95" s="8"/>
      <c r="E95" s="8"/>
      <c r="F95" s="8"/>
      <c r="G95" s="8"/>
      <c r="H95" s="8"/>
      <c r="I95" s="8"/>
      <c r="J95" s="8"/>
      <c r="K95" s="8">
        <v>12</v>
      </c>
      <c r="L95" s="8"/>
      <c r="M95" s="8">
        <v>2</v>
      </c>
      <c r="N95" s="8"/>
      <c r="O95" s="8"/>
      <c r="P95" s="8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92.25">
      <c r="A96" s="60" t="s">
        <v>425</v>
      </c>
      <c r="B96" s="59" t="s">
        <v>22</v>
      </c>
      <c r="C96" s="8">
        <v>9</v>
      </c>
      <c r="D96" s="60"/>
      <c r="E96" s="60"/>
      <c r="F96" s="60"/>
      <c r="G96" s="8"/>
      <c r="H96" s="8"/>
      <c r="I96" s="8"/>
      <c r="J96" s="8"/>
      <c r="K96" s="8">
        <v>7</v>
      </c>
      <c r="L96" s="8"/>
      <c r="M96" s="8">
        <v>2</v>
      </c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/>
    </row>
    <row r="97" spans="1:29" ht="52.5">
      <c r="A97" s="60" t="s">
        <v>164</v>
      </c>
      <c r="B97" s="59" t="s">
        <v>23</v>
      </c>
      <c r="C97" s="8">
        <v>5</v>
      </c>
      <c r="D97" s="60"/>
      <c r="E97" s="60"/>
      <c r="F97" s="60"/>
      <c r="G97" s="8"/>
      <c r="H97" s="8"/>
      <c r="I97" s="8"/>
      <c r="J97" s="8"/>
      <c r="K97" s="8">
        <v>5</v>
      </c>
      <c r="L97" s="8"/>
      <c r="M97" s="8"/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/>
    </row>
    <row r="98" spans="1:29" ht="105">
      <c r="A98" s="60" t="s">
        <v>426</v>
      </c>
      <c r="B98" s="59" t="s">
        <v>172</v>
      </c>
      <c r="C98" s="8">
        <v>4</v>
      </c>
      <c r="D98" s="60"/>
      <c r="E98" s="60"/>
      <c r="F98" s="60"/>
      <c r="G98" s="8"/>
      <c r="H98" s="8"/>
      <c r="I98" s="8"/>
      <c r="J98" s="8"/>
      <c r="K98" s="8">
        <v>2</v>
      </c>
      <c r="L98" s="8"/>
      <c r="M98" s="8">
        <v>2</v>
      </c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/>
    </row>
    <row r="99" spans="1:29" ht="12.75" customHeight="1">
      <c r="A99" s="256" t="s">
        <v>427</v>
      </c>
      <c r="B99" s="256"/>
      <c r="C99" s="257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92.25">
      <c r="A100" s="299" t="s">
        <v>428</v>
      </c>
      <c r="B100" s="300" t="s">
        <v>24</v>
      </c>
      <c r="C100" s="8">
        <v>57</v>
      </c>
      <c r="D100" s="8"/>
      <c r="E100" s="8"/>
      <c r="F100" s="8"/>
      <c r="G100" s="8"/>
      <c r="H100" s="8"/>
      <c r="I100" s="8"/>
      <c r="J100" s="8"/>
      <c r="K100" s="8">
        <v>55</v>
      </c>
      <c r="L100" s="8"/>
      <c r="M100" s="8">
        <v>2</v>
      </c>
      <c r="N100" s="8"/>
      <c r="O100" s="8"/>
      <c r="P100" s="8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39">
      <c r="A101" s="299" t="s">
        <v>110</v>
      </c>
      <c r="B101" s="300" t="s">
        <v>25</v>
      </c>
      <c r="C101" s="8">
        <v>14</v>
      </c>
      <c r="D101" s="8"/>
      <c r="E101" s="8"/>
      <c r="F101" s="8"/>
      <c r="G101" s="8"/>
      <c r="H101" s="8"/>
      <c r="I101" s="8"/>
      <c r="J101" s="8"/>
      <c r="K101" s="8">
        <v>14</v>
      </c>
      <c r="L101" s="8"/>
      <c r="M101" s="8"/>
      <c r="N101" s="8"/>
      <c r="O101" s="8"/>
      <c r="P101" s="8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52.5">
      <c r="A102" s="299" t="s">
        <v>269</v>
      </c>
      <c r="B102" s="300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>
      <c r="A103" s="299" t="s">
        <v>104</v>
      </c>
      <c r="B103" s="300" t="s">
        <v>27</v>
      </c>
      <c r="C103" s="8">
        <v>6</v>
      </c>
      <c r="D103" s="8"/>
      <c r="E103" s="8"/>
      <c r="F103" s="8"/>
      <c r="G103" s="8"/>
      <c r="H103" s="8"/>
      <c r="I103" s="8"/>
      <c r="J103" s="8"/>
      <c r="K103" s="8">
        <v>6</v>
      </c>
      <c r="L103" s="8"/>
      <c r="M103" s="8"/>
      <c r="N103" s="8"/>
      <c r="O103" s="8"/>
      <c r="P103" s="8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52.5">
      <c r="A104" s="299" t="s">
        <v>270</v>
      </c>
      <c r="B104" s="300" t="s">
        <v>28</v>
      </c>
      <c r="C104" s="8">
        <v>9</v>
      </c>
      <c r="D104" s="299"/>
      <c r="E104" s="299"/>
      <c r="F104" s="299"/>
      <c r="G104" s="8"/>
      <c r="H104" s="8"/>
      <c r="I104" s="8"/>
      <c r="J104" s="8"/>
      <c r="K104" s="8">
        <v>7</v>
      </c>
      <c r="L104" s="8"/>
      <c r="M104" s="8">
        <v>2</v>
      </c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/>
    </row>
    <row r="105" spans="1:29" ht="12.75" customHeight="1">
      <c r="A105" s="262" t="s">
        <v>429</v>
      </c>
      <c r="B105" s="263"/>
      <c r="C105" s="264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66">
      <c r="A107" s="58" t="s">
        <v>430</v>
      </c>
      <c r="B107" s="59" t="s">
        <v>30</v>
      </c>
      <c r="C107" s="8">
        <v>15675.481</v>
      </c>
      <c r="D107" s="8"/>
      <c r="E107" s="8"/>
      <c r="F107" s="8"/>
      <c r="G107" s="8"/>
      <c r="H107" s="8"/>
      <c r="I107" s="8"/>
      <c r="J107" s="8"/>
      <c r="K107" s="8">
        <v>15138.858</v>
      </c>
      <c r="L107" s="8"/>
      <c r="M107" s="8">
        <v>536.623</v>
      </c>
      <c r="N107" s="8"/>
      <c r="O107" s="8"/>
      <c r="P107" s="8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78.75">
      <c r="A108" s="58" t="s">
        <v>431</v>
      </c>
      <c r="B108" s="59" t="s">
        <v>31</v>
      </c>
      <c r="C108" s="8">
        <v>12730.713</v>
      </c>
      <c r="D108" s="58"/>
      <c r="E108" s="58"/>
      <c r="F108" s="58"/>
      <c r="G108" s="8"/>
      <c r="H108" s="8"/>
      <c r="I108" s="8"/>
      <c r="J108" s="8"/>
      <c r="K108" s="8">
        <v>12194.09</v>
      </c>
      <c r="L108" s="8"/>
      <c r="M108" s="8">
        <v>536.623</v>
      </c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29" ht="52.5">
      <c r="A109" s="60" t="s">
        <v>106</v>
      </c>
      <c r="B109" s="61" t="s">
        <v>32</v>
      </c>
      <c r="C109" s="8">
        <v>2345.246</v>
      </c>
      <c r="D109" s="8"/>
      <c r="E109" s="8"/>
      <c r="F109" s="8"/>
      <c r="G109" s="8"/>
      <c r="H109" s="8"/>
      <c r="I109" s="8"/>
      <c r="J109" s="8"/>
      <c r="K109" s="8">
        <v>2345.246</v>
      </c>
      <c r="L109" s="8"/>
      <c r="M109" s="8"/>
      <c r="N109" s="8"/>
      <c r="O109" s="8"/>
      <c r="P109" s="8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92.25">
      <c r="A110" s="62" t="s">
        <v>432</v>
      </c>
      <c r="B110" s="68" t="s">
        <v>112</v>
      </c>
      <c r="C110" s="8">
        <v>5143.055</v>
      </c>
      <c r="D110" s="62"/>
      <c r="E110" s="62"/>
      <c r="F110" s="62"/>
      <c r="G110" s="15"/>
      <c r="H110" s="15"/>
      <c r="I110" s="15"/>
      <c r="J110" s="15"/>
      <c r="K110" s="15">
        <v>4606.432</v>
      </c>
      <c r="L110" s="15"/>
      <c r="M110" s="15">
        <v>536.623</v>
      </c>
      <c r="N110" s="15"/>
      <c r="O110" s="15"/>
      <c r="P110" s="1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/>
    </row>
    <row r="111" spans="1:29" ht="78.75">
      <c r="A111" s="60" t="s">
        <v>178</v>
      </c>
      <c r="B111" s="68" t="s">
        <v>179</v>
      </c>
      <c r="C111" s="8">
        <v>8360.392</v>
      </c>
      <c r="D111" s="60"/>
      <c r="E111" s="60"/>
      <c r="F111" s="60"/>
      <c r="G111" s="8"/>
      <c r="H111" s="8"/>
      <c r="I111" s="8"/>
      <c r="J111" s="8"/>
      <c r="K111" s="8">
        <v>8360.392</v>
      </c>
      <c r="L111" s="8"/>
      <c r="M111" s="8"/>
      <c r="N111" s="8"/>
      <c r="O111" s="8"/>
      <c r="P111" s="8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  <c r="AC111"/>
    </row>
    <row r="112" spans="1:29" ht="12.75" customHeight="1">
      <c r="A112" s="247" t="s">
        <v>433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9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16" ht="12.75" customHeight="1">
      <c r="A113" s="250" t="s">
        <v>271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2"/>
    </row>
    <row r="114" spans="1:16" ht="66">
      <c r="A114" s="302" t="s">
        <v>434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78.75">
      <c r="A115" s="302" t="s">
        <v>435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120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 customHeight="1">
      <c r="A119" s="250" t="s">
        <v>274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2"/>
    </row>
    <row r="120" spans="1:16" ht="66">
      <c r="A120" s="302" t="s">
        <v>436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437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129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 customHeight="1">
      <c r="A125" s="253" t="s">
        <v>277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5"/>
    </row>
    <row r="126" spans="1:16" ht="78.75">
      <c r="A126" s="302" t="s">
        <v>438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78.75">
      <c r="A127" s="302" t="s">
        <v>439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39">
      <c r="A128" s="302" t="s">
        <v>138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29" ht="26.25">
      <c r="A129" s="302" t="s">
        <v>440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39">
      <c r="A130" s="311" t="s">
        <v>441</v>
      </c>
      <c r="B130" s="320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16" ht="12.75">
      <c r="A131" s="312"/>
      <c r="B131" s="312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54"/>
    </row>
    <row r="132" spans="1:16" ht="12.75">
      <c r="A132" s="313" t="s">
        <v>37</v>
      </c>
      <c r="B132" s="314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55"/>
    </row>
    <row r="133" spans="1:16" ht="12.75">
      <c r="A133" s="314"/>
      <c r="B133" s="314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55"/>
    </row>
    <row r="134" spans="1:29" ht="31.5" customHeight="1">
      <c r="A134" s="329" t="s">
        <v>141</v>
      </c>
      <c r="B134" s="330"/>
      <c r="C134" s="18"/>
      <c r="D134" s="266" t="s">
        <v>246</v>
      </c>
      <c r="E134" s="238"/>
      <c r="F134" s="238"/>
      <c r="G134" s="18" t="s">
        <v>247</v>
      </c>
      <c r="H134" s="18"/>
      <c r="I134" s="18"/>
      <c r="J134" s="17"/>
      <c r="K134" s="17"/>
      <c r="L134" s="17"/>
      <c r="M134" s="17"/>
      <c r="N134" s="17"/>
      <c r="O134" s="17"/>
      <c r="P134" s="55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5">
      <c r="A136" s="330"/>
      <c r="B136" s="330"/>
      <c r="C136" s="18"/>
      <c r="D136" s="121" t="s">
        <v>379</v>
      </c>
      <c r="E136" s="18"/>
      <c r="F136" s="18"/>
      <c r="G136" s="104" t="s">
        <v>248</v>
      </c>
      <c r="H136" s="18"/>
      <c r="I136" s="18"/>
      <c r="J136" s="17"/>
      <c r="K136" s="17"/>
      <c r="L136" s="17"/>
      <c r="M136" s="17"/>
      <c r="N136" s="17"/>
      <c r="O136" s="17"/>
      <c r="P136" s="55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5">
      <c r="A137" s="330"/>
      <c r="B137" s="330"/>
      <c r="C137" s="18"/>
      <c r="D137" s="201" t="s">
        <v>148</v>
      </c>
      <c r="E137" s="201"/>
      <c r="F137" s="201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</sheetData>
  <sheetProtection/>
  <mergeCells count="1">
    <mergeCell ref="A4:D4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PageLayoutView="0" workbookViewId="0" topLeftCell="A107">
      <selection activeCell="N109" sqref="J109:N109"/>
    </sheetView>
  </sheetViews>
  <sheetFormatPr defaultColWidth="9.125" defaultRowHeight="12.75"/>
  <cols>
    <col min="1" max="1" width="36.625" style="38" customWidth="1"/>
    <col min="2" max="2" width="9.125" style="38" customWidth="1"/>
    <col min="3" max="16" width="9.125" style="2" customWidth="1"/>
    <col min="17" max="29" width="9.125" style="17" customWidth="1"/>
    <col min="30" max="16384" width="9.125" style="2" customWidth="1"/>
  </cols>
  <sheetData>
    <row r="1" spans="1:17" ht="16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16.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4"/>
    </row>
    <row r="4" spans="1:17" ht="16.5">
      <c r="A4" s="70" t="s">
        <v>380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>
      <c r="A6" s="70" t="s">
        <v>348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7" ht="16.5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  <c r="Q7"/>
    </row>
    <row r="8" spans="1:17" ht="12.75" customHeight="1">
      <c r="A8" s="320" t="s">
        <v>1</v>
      </c>
      <c r="B8" s="245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/>
    </row>
    <row r="9" spans="1:17" ht="12.75">
      <c r="A9" s="244"/>
      <c r="B9" s="246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  <c r="Q9"/>
    </row>
    <row r="10" spans="1:17" ht="12.75" customHeight="1">
      <c r="A10" s="244"/>
      <c r="B10" s="246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  <c r="Q10"/>
    </row>
    <row r="11" spans="1:17" ht="30" customHeight="1">
      <c r="A11" s="244"/>
      <c r="B11" s="24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  <c r="Q11"/>
    </row>
    <row r="12" spans="1:17" ht="12.75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/>
    </row>
    <row r="13" spans="1:17" ht="12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/>
    </row>
    <row r="14" spans="1:17" ht="54.75" customHeight="1">
      <c r="A14" s="299" t="s">
        <v>50</v>
      </c>
      <c r="B14" s="300">
        <v>101</v>
      </c>
      <c r="C14" s="8">
        <v>1948</v>
      </c>
      <c r="D14" s="8"/>
      <c r="E14" s="8"/>
      <c r="F14" s="8"/>
      <c r="G14" s="8"/>
      <c r="H14" s="8"/>
      <c r="I14" s="8"/>
      <c r="J14" s="8"/>
      <c r="K14" s="8">
        <v>41</v>
      </c>
      <c r="L14" s="8"/>
      <c r="M14" s="8">
        <v>12</v>
      </c>
      <c r="N14" s="8"/>
      <c r="O14" s="8">
        <v>150</v>
      </c>
      <c r="P14" s="8">
        <v>1745</v>
      </c>
      <c r="Q14"/>
    </row>
    <row r="15" spans="1:17" ht="45.75" customHeight="1">
      <c r="A15" s="301" t="s">
        <v>328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/>
    </row>
    <row r="16" spans="1:17" ht="45.75" customHeight="1">
      <c r="A16" s="301" t="s">
        <v>257</v>
      </c>
      <c r="B16" s="300">
        <v>103</v>
      </c>
      <c r="C16" s="8">
        <v>37</v>
      </c>
      <c r="D16" s="8"/>
      <c r="E16" s="8"/>
      <c r="F16" s="8"/>
      <c r="G16" s="8"/>
      <c r="H16" s="8"/>
      <c r="I16" s="8"/>
      <c r="J16" s="8"/>
      <c r="K16" s="8">
        <v>31</v>
      </c>
      <c r="L16" s="8"/>
      <c r="M16" s="8">
        <v>6</v>
      </c>
      <c r="N16" s="8"/>
      <c r="O16" s="8"/>
      <c r="P16" s="8"/>
      <c r="Q16"/>
    </row>
    <row r="17" spans="1:29" ht="45.75" customHeight="1">
      <c r="A17" s="301" t="s">
        <v>258</v>
      </c>
      <c r="B17" s="300">
        <v>104</v>
      </c>
      <c r="C17" s="8">
        <v>8</v>
      </c>
      <c r="D17" s="8"/>
      <c r="E17" s="8"/>
      <c r="F17" s="8"/>
      <c r="G17" s="8"/>
      <c r="H17" s="8"/>
      <c r="I17" s="8"/>
      <c r="J17" s="8"/>
      <c r="K17" s="8">
        <v>7</v>
      </c>
      <c r="L17" s="8"/>
      <c r="M17" s="8">
        <v>1</v>
      </c>
      <c r="N17" s="8"/>
      <c r="O17" s="8"/>
      <c r="P17" s="8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66">
      <c r="A18" s="302" t="s">
        <v>209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ht="66">
      <c r="A19" s="302" t="s">
        <v>401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ht="26.25">
      <c r="A20" s="301" t="s">
        <v>329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ht="39">
      <c r="A21" s="64" t="s">
        <v>402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ht="39">
      <c r="A22" s="301" t="s">
        <v>330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ht="26.25">
      <c r="A23" s="299" t="s">
        <v>11</v>
      </c>
      <c r="B23" s="300">
        <v>110</v>
      </c>
      <c r="C23" s="8">
        <v>1940</v>
      </c>
      <c r="D23" s="8"/>
      <c r="E23" s="8"/>
      <c r="F23" s="8"/>
      <c r="G23" s="8"/>
      <c r="H23" s="8"/>
      <c r="I23" s="8"/>
      <c r="J23" s="8"/>
      <c r="K23" s="8">
        <v>34</v>
      </c>
      <c r="L23" s="8"/>
      <c r="M23" s="8">
        <v>11</v>
      </c>
      <c r="N23" s="8"/>
      <c r="O23" s="8">
        <v>150</v>
      </c>
      <c r="P23" s="8">
        <v>1745</v>
      </c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ht="66">
      <c r="A24" s="301" t="s">
        <v>403</v>
      </c>
      <c r="B24" s="303">
        <v>111</v>
      </c>
      <c r="C24" s="8">
        <v>29</v>
      </c>
      <c r="D24" s="8"/>
      <c r="E24" s="8"/>
      <c r="F24" s="8"/>
      <c r="G24" s="8"/>
      <c r="H24" s="8"/>
      <c r="I24" s="8"/>
      <c r="J24" s="8"/>
      <c r="K24" s="8">
        <v>24</v>
      </c>
      <c r="L24" s="8"/>
      <c r="M24" s="8">
        <v>5</v>
      </c>
      <c r="N24" s="8"/>
      <c r="O24" s="8"/>
      <c r="P24" s="8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ht="26.25">
      <c r="A25" s="301" t="s">
        <v>210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39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ht="39">
      <c r="A27" s="301" t="s">
        <v>331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52.5">
      <c r="A28" s="301" t="s">
        <v>404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39">
      <c r="A29" s="301" t="s">
        <v>332</v>
      </c>
      <c r="B29" s="303">
        <v>116</v>
      </c>
      <c r="C29" s="8">
        <v>1940</v>
      </c>
      <c r="D29" s="8"/>
      <c r="E29" s="8"/>
      <c r="F29" s="8"/>
      <c r="G29" s="8"/>
      <c r="H29" s="8"/>
      <c r="I29" s="8"/>
      <c r="J29" s="8"/>
      <c r="K29" s="8">
        <v>34</v>
      </c>
      <c r="L29" s="8"/>
      <c r="M29" s="8">
        <v>11</v>
      </c>
      <c r="N29" s="8"/>
      <c r="O29" s="8">
        <v>150</v>
      </c>
      <c r="P29" s="8">
        <v>1745</v>
      </c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ht="26.25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ht="12.75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ht="39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ht="39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29" ht="26.25">
      <c r="A34" s="299" t="s">
        <v>64</v>
      </c>
      <c r="B34" s="300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2.75">
      <c r="A35" s="299" t="s">
        <v>65</v>
      </c>
      <c r="B35" s="300">
        <v>122</v>
      </c>
      <c r="C35" s="8">
        <v>1</v>
      </c>
      <c r="D35" s="8"/>
      <c r="E35" s="8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8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6.25">
      <c r="A36" s="304" t="s">
        <v>14</v>
      </c>
      <c r="B36" s="300">
        <v>123</v>
      </c>
      <c r="C36" s="8">
        <v>1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8"/>
      <c r="N36" s="8"/>
      <c r="O36" s="8"/>
      <c r="P36" s="8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26.25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9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2.75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78.75">
      <c r="A40" s="304" t="s">
        <v>406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ht="52.5">
      <c r="A41" s="299" t="s">
        <v>68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12.75" customHeight="1">
      <c r="A42" s="256" t="s">
        <v>407</v>
      </c>
      <c r="B42" s="256"/>
      <c r="C42" s="257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ht="12.75">
      <c r="A43" s="305" t="s">
        <v>16</v>
      </c>
      <c r="B43" s="300">
        <v>201</v>
      </c>
      <c r="C43" s="8">
        <v>110</v>
      </c>
      <c r="D43" s="8"/>
      <c r="E43" s="8"/>
      <c r="F43" s="8"/>
      <c r="G43" s="8"/>
      <c r="H43" s="8"/>
      <c r="I43" s="8"/>
      <c r="J43" s="8"/>
      <c r="K43" s="8">
        <v>87</v>
      </c>
      <c r="L43" s="8"/>
      <c r="M43" s="8">
        <v>23</v>
      </c>
      <c r="N43" s="8"/>
      <c r="O43" s="8"/>
      <c r="P43" s="8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ht="66">
      <c r="A44" s="306" t="s">
        <v>408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ht="66">
      <c r="A45" s="306" t="s">
        <v>409</v>
      </c>
      <c r="B45" s="300">
        <v>203</v>
      </c>
      <c r="C45" s="8">
        <v>48</v>
      </c>
      <c r="D45" s="8"/>
      <c r="E45" s="8"/>
      <c r="F45" s="8"/>
      <c r="G45" s="8"/>
      <c r="H45" s="8"/>
      <c r="I45" s="8"/>
      <c r="J45" s="8"/>
      <c r="K45" s="8">
        <v>41</v>
      </c>
      <c r="L45" s="8"/>
      <c r="M45" s="8">
        <v>7</v>
      </c>
      <c r="N45" s="8"/>
      <c r="O45" s="8"/>
      <c r="P45" s="8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ht="52.5">
      <c r="A46" s="306" t="s">
        <v>410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66">
      <c r="A47" s="306" t="s">
        <v>261</v>
      </c>
      <c r="B47" s="300">
        <v>205</v>
      </c>
      <c r="C47" s="8">
        <v>10</v>
      </c>
      <c r="D47" s="8"/>
      <c r="E47" s="8"/>
      <c r="F47" s="8"/>
      <c r="G47" s="8"/>
      <c r="H47" s="8"/>
      <c r="I47" s="8"/>
      <c r="J47" s="8"/>
      <c r="K47" s="8">
        <v>10</v>
      </c>
      <c r="L47" s="8"/>
      <c r="M47" s="8"/>
      <c r="N47" s="8"/>
      <c r="O47" s="8"/>
      <c r="P47" s="8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ht="39">
      <c r="A48" s="306" t="s">
        <v>411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ht="52.5">
      <c r="A49" s="306" t="s">
        <v>412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ht="26.25">
      <c r="A50" s="306" t="s">
        <v>333</v>
      </c>
      <c r="B50" s="300">
        <v>208</v>
      </c>
      <c r="C50" s="8">
        <v>110</v>
      </c>
      <c r="D50" s="8"/>
      <c r="E50" s="8"/>
      <c r="F50" s="8"/>
      <c r="G50" s="8"/>
      <c r="H50" s="8"/>
      <c r="I50" s="8"/>
      <c r="J50" s="8"/>
      <c r="K50" s="8">
        <v>87</v>
      </c>
      <c r="L50" s="8"/>
      <c r="M50" s="8">
        <v>23</v>
      </c>
      <c r="N50" s="8"/>
      <c r="O50" s="8"/>
      <c r="P50" s="8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ht="26.25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ht="12.75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ht="39">
      <c r="A53" s="299" t="s">
        <v>166</v>
      </c>
      <c r="B53" s="300">
        <v>211</v>
      </c>
      <c r="C53" s="8">
        <v>9</v>
      </c>
      <c r="D53" s="8"/>
      <c r="E53" s="8"/>
      <c r="F53" s="8"/>
      <c r="G53" s="8"/>
      <c r="H53" s="8"/>
      <c r="I53" s="8"/>
      <c r="J53" s="8"/>
      <c r="K53" s="8">
        <v>7</v>
      </c>
      <c r="L53" s="8"/>
      <c r="M53" s="8">
        <v>2</v>
      </c>
      <c r="N53" s="8"/>
      <c r="O53" s="8"/>
      <c r="P53" s="8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ht="39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ht="26.25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ht="26.25">
      <c r="A56" s="309" t="s">
        <v>78</v>
      </c>
      <c r="B56" s="300">
        <v>214</v>
      </c>
      <c r="C56" s="8">
        <v>9</v>
      </c>
      <c r="D56" s="8"/>
      <c r="E56" s="8"/>
      <c r="F56" s="8"/>
      <c r="G56" s="8"/>
      <c r="H56" s="8"/>
      <c r="I56" s="8"/>
      <c r="J56" s="8"/>
      <c r="K56" s="8">
        <v>7</v>
      </c>
      <c r="L56" s="8"/>
      <c r="M56" s="8">
        <v>2</v>
      </c>
      <c r="N56" s="8"/>
      <c r="O56" s="8"/>
      <c r="P56" s="8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ht="26.25">
      <c r="A57" s="318" t="s">
        <v>79</v>
      </c>
      <c r="B57" s="319">
        <v>215</v>
      </c>
      <c r="C57" s="15">
        <v>2</v>
      </c>
      <c r="D57" s="15"/>
      <c r="E57" s="15"/>
      <c r="F57" s="15"/>
      <c r="G57" s="15"/>
      <c r="H57" s="15"/>
      <c r="I57" s="15"/>
      <c r="J57" s="15"/>
      <c r="K57" s="15">
        <v>2</v>
      </c>
      <c r="L57" s="15"/>
      <c r="M57" s="15"/>
      <c r="N57" s="15"/>
      <c r="O57" s="15"/>
      <c r="P57" s="15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ht="48">
      <c r="A58" s="65" t="s">
        <v>153</v>
      </c>
      <c r="B58" s="61">
        <v>216</v>
      </c>
      <c r="C58" s="8">
        <v>45</v>
      </c>
      <c r="D58" s="66"/>
      <c r="E58" s="66"/>
      <c r="F58" s="66"/>
      <c r="G58" s="66"/>
      <c r="H58" s="65"/>
      <c r="I58" s="65"/>
      <c r="J58" s="65"/>
      <c r="K58" s="65">
        <v>34</v>
      </c>
      <c r="L58" s="65"/>
      <c r="M58" s="65">
        <v>11</v>
      </c>
      <c r="N58" s="65"/>
      <c r="O58" s="65"/>
      <c r="P58" s="6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ht="72">
      <c r="A59" s="65" t="s">
        <v>413</v>
      </c>
      <c r="B59" s="61">
        <v>217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5"/>
      <c r="N59" s="65"/>
      <c r="O59" s="65"/>
      <c r="P59" s="65"/>
      <c r="Q59" s="323"/>
      <c r="R59" s="323"/>
      <c r="S59" s="323"/>
      <c r="T59" s="323"/>
      <c r="U59" s="324"/>
      <c r="V59" s="324"/>
      <c r="W59" s="324"/>
      <c r="X59" s="324"/>
      <c r="Y59" s="324"/>
      <c r="Z59" s="324"/>
      <c r="AA59" s="321"/>
      <c r="AB59" s="321"/>
      <c r="AC59" s="321"/>
    </row>
    <row r="60" spans="1:29" ht="48">
      <c r="A60" s="65" t="s">
        <v>414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9" ht="24">
      <c r="A61" s="65" t="s">
        <v>158</v>
      </c>
      <c r="B61" s="61">
        <v>219</v>
      </c>
      <c r="C61" s="8">
        <v>45</v>
      </c>
      <c r="D61" s="67"/>
      <c r="E61" s="67"/>
      <c r="F61" s="67"/>
      <c r="G61" s="67"/>
      <c r="H61" s="67"/>
      <c r="I61" s="67"/>
      <c r="J61" s="67"/>
      <c r="K61" s="67">
        <v>34</v>
      </c>
      <c r="L61" s="67"/>
      <c r="M61" s="67">
        <v>11</v>
      </c>
      <c r="N61" s="67"/>
      <c r="O61" s="8"/>
      <c r="P61" s="8"/>
      <c r="Q61" s="323"/>
      <c r="R61" s="323"/>
      <c r="S61" s="323"/>
      <c r="T61" s="323"/>
      <c r="U61"/>
      <c r="V61"/>
      <c r="W61"/>
      <c r="X61"/>
      <c r="Y61"/>
      <c r="Z61"/>
      <c r="AA61"/>
      <c r="AB61"/>
      <c r="AC61"/>
    </row>
    <row r="62" spans="1:29" ht="24">
      <c r="A62" s="65" t="s">
        <v>263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  <c r="T62" s="322"/>
      <c r="U62"/>
      <c r="V62"/>
      <c r="W62"/>
      <c r="X62"/>
      <c r="Y62"/>
      <c r="Z62"/>
      <c r="AA62"/>
      <c r="AB62"/>
      <c r="AC62"/>
    </row>
    <row r="63" spans="1:29" ht="12.75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  <c r="U63"/>
      <c r="V63"/>
      <c r="W63"/>
      <c r="X63"/>
      <c r="Y63"/>
      <c r="Z63"/>
      <c r="AA63"/>
      <c r="AB63"/>
      <c r="AC63"/>
    </row>
    <row r="64" spans="1:29" ht="26.25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0" ht="12.75" customHeight="1">
      <c r="A65" s="256" t="s">
        <v>265</v>
      </c>
      <c r="B65" s="256"/>
      <c r="C65" s="257"/>
      <c r="D65" s="256"/>
      <c r="E65" s="256"/>
      <c r="F65" s="256"/>
      <c r="G65" s="256"/>
      <c r="H65" s="256"/>
      <c r="I65" s="256"/>
      <c r="J65" s="256"/>
      <c r="K65" s="256"/>
      <c r="L65" s="256"/>
      <c r="M65" s="256"/>
      <c r="N65" s="256"/>
      <c r="O65" s="256"/>
      <c r="P65" s="256"/>
      <c r="Q65"/>
      <c r="R65"/>
      <c r="S65"/>
      <c r="T65"/>
    </row>
    <row r="66" spans="1:20" ht="26.25">
      <c r="A66" s="305" t="s">
        <v>81</v>
      </c>
      <c r="B66" s="300">
        <v>301</v>
      </c>
      <c r="C66" s="8">
        <v>203470.2</v>
      </c>
      <c r="D66" s="8"/>
      <c r="E66" s="8"/>
      <c r="F66" s="8"/>
      <c r="G66" s="8"/>
      <c r="H66" s="8"/>
      <c r="I66" s="8"/>
      <c r="J66" s="8"/>
      <c r="K66" s="8">
        <v>154146.4</v>
      </c>
      <c r="L66" s="8"/>
      <c r="M66" s="8">
        <v>2879.3</v>
      </c>
      <c r="N66" s="8"/>
      <c r="O66" s="8">
        <v>29294.7</v>
      </c>
      <c r="P66" s="8">
        <v>17149.8</v>
      </c>
      <c r="Q66" s="17" t="b">
        <f>O66=O74</f>
        <v>1</v>
      </c>
      <c r="R66" s="17" t="b">
        <f>O74=O81</f>
        <v>1</v>
      </c>
      <c r="S66"/>
      <c r="T66"/>
    </row>
    <row r="67" spans="1:20" ht="66">
      <c r="A67" s="301" t="s">
        <v>334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  <c r="S67"/>
      <c r="T67"/>
    </row>
    <row r="68" spans="1:20" ht="52.5">
      <c r="A68" s="301" t="s">
        <v>266</v>
      </c>
      <c r="B68" s="300">
        <v>303</v>
      </c>
      <c r="C68" s="8">
        <v>127921.8</v>
      </c>
      <c r="D68" s="8"/>
      <c r="E68" s="8"/>
      <c r="F68" s="8"/>
      <c r="G68" s="8"/>
      <c r="H68" s="8"/>
      <c r="I68" s="8"/>
      <c r="J68" s="8"/>
      <c r="K68" s="8">
        <v>126756.2</v>
      </c>
      <c r="L68" s="8"/>
      <c r="M68" s="8">
        <v>1165.6</v>
      </c>
      <c r="N68" s="8"/>
      <c r="O68" s="8"/>
      <c r="P68" s="8"/>
      <c r="Q68"/>
      <c r="R68"/>
      <c r="S68"/>
      <c r="T68"/>
    </row>
    <row r="69" spans="1:20" ht="66">
      <c r="A69" s="301" t="s">
        <v>267</v>
      </c>
      <c r="B69" s="300">
        <v>304</v>
      </c>
      <c r="C69" s="8">
        <v>20832.5</v>
      </c>
      <c r="D69" s="8"/>
      <c r="E69" s="8"/>
      <c r="F69" s="8"/>
      <c r="G69" s="8"/>
      <c r="H69" s="8"/>
      <c r="I69" s="8"/>
      <c r="J69" s="8"/>
      <c r="K69" s="8">
        <v>20582.5</v>
      </c>
      <c r="L69" s="8"/>
      <c r="M69" s="8">
        <v>250</v>
      </c>
      <c r="N69" s="8"/>
      <c r="O69" s="8"/>
      <c r="P69" s="8"/>
      <c r="Q69"/>
      <c r="R69"/>
      <c r="S69"/>
      <c r="T69"/>
    </row>
    <row r="70" spans="1:20" ht="52.5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/>
      <c r="R70"/>
      <c r="S70"/>
      <c r="T70"/>
    </row>
    <row r="71" spans="1:20" ht="52.5">
      <c r="A71" s="302" t="s">
        <v>415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/>
      <c r="R71"/>
      <c r="S71"/>
      <c r="T71"/>
    </row>
    <row r="72" spans="1:20" ht="39">
      <c r="A72" s="302" t="s">
        <v>169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/>
      <c r="R72"/>
      <c r="S72"/>
      <c r="T72"/>
    </row>
    <row r="73" spans="1:20" ht="52.5">
      <c r="A73" s="60" t="s">
        <v>416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20" ht="26.25">
      <c r="A74" s="58" t="s">
        <v>87</v>
      </c>
      <c r="B74" s="300">
        <v>309</v>
      </c>
      <c r="C74" s="8">
        <v>178050.5</v>
      </c>
      <c r="D74" s="8"/>
      <c r="E74" s="8"/>
      <c r="F74" s="8"/>
      <c r="G74" s="8"/>
      <c r="H74" s="8"/>
      <c r="I74" s="8"/>
      <c r="J74" s="8"/>
      <c r="K74" s="8">
        <v>129409.4</v>
      </c>
      <c r="L74" s="8"/>
      <c r="M74" s="8">
        <v>2196.6</v>
      </c>
      <c r="N74" s="8"/>
      <c r="O74" s="8">
        <v>29294.7</v>
      </c>
      <c r="P74" s="8">
        <v>17149.8</v>
      </c>
      <c r="Q74"/>
      <c r="R74"/>
      <c r="S74"/>
      <c r="T74"/>
    </row>
    <row r="75" spans="1:20" ht="66">
      <c r="A75" s="58" t="s">
        <v>417</v>
      </c>
      <c r="B75" s="300">
        <v>310</v>
      </c>
      <c r="C75" s="8">
        <v>106632.8</v>
      </c>
      <c r="D75" s="299"/>
      <c r="E75" s="299"/>
      <c r="F75" s="299"/>
      <c r="G75" s="299"/>
      <c r="H75" s="299"/>
      <c r="I75" s="299"/>
      <c r="J75" s="299"/>
      <c r="K75" s="299">
        <v>105829.4</v>
      </c>
      <c r="L75" s="299"/>
      <c r="M75" s="299">
        <v>803.4</v>
      </c>
      <c r="N75" s="299"/>
      <c r="O75" s="8"/>
      <c r="P75" s="8"/>
      <c r="Q75" s="326"/>
      <c r="R75" s="326"/>
      <c r="S75" s="326"/>
      <c r="T75" s="326"/>
    </row>
    <row r="76" spans="1:20" ht="26.25">
      <c r="A76" s="64" t="s">
        <v>335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/>
      <c r="R76"/>
      <c r="S76"/>
      <c r="T76"/>
    </row>
    <row r="77" spans="1:20" ht="52.5">
      <c r="A77" s="301" t="s">
        <v>418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/>
      <c r="R77"/>
      <c r="S77"/>
      <c r="T77"/>
    </row>
    <row r="78" spans="1:20" ht="39">
      <c r="A78" s="301" t="s">
        <v>336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/>
      <c r="R78"/>
      <c r="S78"/>
      <c r="T78"/>
    </row>
    <row r="79" spans="1:20" ht="52.5">
      <c r="A79" s="301" t="s">
        <v>419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/>
      <c r="R79"/>
      <c r="S79"/>
      <c r="T79"/>
    </row>
    <row r="80" spans="1:20" ht="39">
      <c r="A80" s="310" t="s">
        <v>337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/>
      <c r="R80"/>
      <c r="S80"/>
      <c r="T80"/>
    </row>
    <row r="81" spans="1:29" ht="39">
      <c r="A81" s="310" t="s">
        <v>338</v>
      </c>
      <c r="B81" s="300">
        <v>316</v>
      </c>
      <c r="C81" s="8">
        <v>178050.5</v>
      </c>
      <c r="D81" s="8"/>
      <c r="E81" s="8"/>
      <c r="F81" s="8"/>
      <c r="G81" s="8"/>
      <c r="H81" s="8"/>
      <c r="I81" s="8"/>
      <c r="J81" s="8"/>
      <c r="K81" s="8">
        <v>129409.4</v>
      </c>
      <c r="L81" s="8"/>
      <c r="M81" s="8">
        <v>2196.6</v>
      </c>
      <c r="N81" s="8"/>
      <c r="O81" s="8">
        <v>29294.7</v>
      </c>
      <c r="P81" s="8">
        <v>17149.8</v>
      </c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26.25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39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ht="39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29" ht="26.25">
      <c r="A86" s="58" t="s">
        <v>93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26.25">
      <c r="A87" s="58" t="s">
        <v>94</v>
      </c>
      <c r="B87" s="59">
        <v>322</v>
      </c>
      <c r="C87" s="8">
        <v>920.7</v>
      </c>
      <c r="D87" s="8"/>
      <c r="E87" s="8"/>
      <c r="F87" s="8"/>
      <c r="G87" s="8"/>
      <c r="H87" s="8"/>
      <c r="I87" s="8"/>
      <c r="J87" s="8"/>
      <c r="K87" s="8">
        <v>920.7</v>
      </c>
      <c r="L87" s="8"/>
      <c r="M87" s="8"/>
      <c r="N87" s="8"/>
      <c r="O87" s="8"/>
      <c r="P87" s="8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26.25">
      <c r="A88" s="63" t="s">
        <v>14</v>
      </c>
      <c r="B88" s="59">
        <v>323</v>
      </c>
      <c r="C88" s="8">
        <v>920.7</v>
      </c>
      <c r="D88" s="8"/>
      <c r="E88" s="8"/>
      <c r="F88" s="8"/>
      <c r="G88" s="8"/>
      <c r="H88" s="8"/>
      <c r="I88" s="8"/>
      <c r="J88" s="8"/>
      <c r="K88" s="8">
        <v>920.7</v>
      </c>
      <c r="L88" s="8"/>
      <c r="M88" s="8"/>
      <c r="N88" s="8"/>
      <c r="O88" s="8"/>
      <c r="P88" s="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26.25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39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18.5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29" ht="12.75" customHeight="1">
      <c r="A93" s="256" t="s">
        <v>422</v>
      </c>
      <c r="B93" s="256"/>
      <c r="C93" s="258"/>
      <c r="D93" s="256"/>
      <c r="E93" s="256"/>
      <c r="F93" s="256"/>
      <c r="G93" s="256"/>
      <c r="H93" s="256"/>
      <c r="I93" s="256"/>
      <c r="J93" s="256"/>
      <c r="K93" s="256"/>
      <c r="L93" s="256"/>
      <c r="M93" s="256"/>
      <c r="N93" s="256"/>
      <c r="O93" s="256"/>
      <c r="P93" s="256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 customHeight="1">
      <c r="A94" s="259" t="s">
        <v>423</v>
      </c>
      <c r="B94" s="260"/>
      <c r="C94" s="260"/>
      <c r="D94" s="260"/>
      <c r="E94" s="260"/>
      <c r="F94" s="260"/>
      <c r="G94" s="260"/>
      <c r="H94" s="260"/>
      <c r="I94" s="260"/>
      <c r="J94" s="260"/>
      <c r="K94" s="260"/>
      <c r="L94" s="260"/>
      <c r="M94" s="260"/>
      <c r="N94" s="260"/>
      <c r="O94" s="260"/>
      <c r="P94" s="261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78.75">
      <c r="A95" s="60" t="s">
        <v>424</v>
      </c>
      <c r="B95" s="59" t="s">
        <v>21</v>
      </c>
      <c r="C95" s="8">
        <v>15</v>
      </c>
      <c r="D95" s="8"/>
      <c r="E95" s="8"/>
      <c r="F95" s="8"/>
      <c r="G95" s="8"/>
      <c r="H95" s="8"/>
      <c r="I95" s="8"/>
      <c r="J95" s="8"/>
      <c r="K95" s="8">
        <v>10</v>
      </c>
      <c r="L95" s="8"/>
      <c r="M95" s="8">
        <v>5</v>
      </c>
      <c r="N95" s="8"/>
      <c r="O95" s="8"/>
      <c r="P95" s="8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92.25">
      <c r="A96" s="60" t="s">
        <v>425</v>
      </c>
      <c r="B96" s="59" t="s">
        <v>22</v>
      </c>
      <c r="C96" s="8">
        <v>9</v>
      </c>
      <c r="D96" s="60"/>
      <c r="E96" s="60"/>
      <c r="F96" s="60"/>
      <c r="G96" s="8"/>
      <c r="H96" s="8"/>
      <c r="I96" s="8"/>
      <c r="J96" s="8"/>
      <c r="K96" s="8">
        <v>6</v>
      </c>
      <c r="L96" s="8"/>
      <c r="M96" s="8">
        <v>3</v>
      </c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/>
    </row>
    <row r="97" spans="1:29" ht="52.5">
      <c r="A97" s="60" t="s">
        <v>164</v>
      </c>
      <c r="B97" s="59" t="s">
        <v>23</v>
      </c>
      <c r="C97" s="8">
        <v>15</v>
      </c>
      <c r="D97" s="60"/>
      <c r="E97" s="60"/>
      <c r="F97" s="60"/>
      <c r="G97" s="8"/>
      <c r="H97" s="8"/>
      <c r="I97" s="8"/>
      <c r="J97" s="8"/>
      <c r="K97" s="8">
        <v>10</v>
      </c>
      <c r="L97" s="8"/>
      <c r="M97" s="8">
        <v>5</v>
      </c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/>
    </row>
    <row r="98" spans="1:29" ht="105">
      <c r="A98" s="60" t="s">
        <v>426</v>
      </c>
      <c r="B98" s="59" t="s">
        <v>172</v>
      </c>
      <c r="C98" s="8">
        <v>9</v>
      </c>
      <c r="D98" s="60"/>
      <c r="E98" s="60"/>
      <c r="F98" s="60"/>
      <c r="G98" s="8"/>
      <c r="H98" s="8"/>
      <c r="I98" s="8"/>
      <c r="J98" s="8"/>
      <c r="K98" s="8">
        <v>6</v>
      </c>
      <c r="L98" s="8"/>
      <c r="M98" s="8">
        <v>3</v>
      </c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/>
    </row>
    <row r="99" spans="1:29" ht="12.75" customHeight="1">
      <c r="A99" s="256" t="s">
        <v>427</v>
      </c>
      <c r="B99" s="256"/>
      <c r="C99" s="257"/>
      <c r="D99" s="256"/>
      <c r="E99" s="256"/>
      <c r="F99" s="256"/>
      <c r="G99" s="256"/>
      <c r="H99" s="256"/>
      <c r="I99" s="256"/>
      <c r="J99" s="256"/>
      <c r="K99" s="256"/>
      <c r="L99" s="256"/>
      <c r="M99" s="256"/>
      <c r="N99" s="256"/>
      <c r="O99" s="256"/>
      <c r="P99" s="256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92.25">
      <c r="A100" s="299" t="s">
        <v>428</v>
      </c>
      <c r="B100" s="300" t="s">
        <v>24</v>
      </c>
      <c r="C100" s="8">
        <v>41</v>
      </c>
      <c r="D100" s="8"/>
      <c r="E100" s="8"/>
      <c r="F100" s="8"/>
      <c r="G100" s="8"/>
      <c r="H100" s="8"/>
      <c r="I100" s="8"/>
      <c r="J100" s="8"/>
      <c r="K100" s="8">
        <v>29</v>
      </c>
      <c r="L100" s="8"/>
      <c r="M100" s="8">
        <v>12</v>
      </c>
      <c r="N100" s="8"/>
      <c r="O100" s="8"/>
      <c r="P100" s="8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39">
      <c r="A101" s="299" t="s">
        <v>110</v>
      </c>
      <c r="B101" s="300" t="s">
        <v>25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52.5">
      <c r="A102" s="299" t="s">
        <v>269</v>
      </c>
      <c r="B102" s="300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>
      <c r="A103" s="299" t="s">
        <v>104</v>
      </c>
      <c r="B103" s="300" t="s">
        <v>27</v>
      </c>
      <c r="C103" s="8">
        <v>2</v>
      </c>
      <c r="D103" s="8"/>
      <c r="E103" s="8"/>
      <c r="F103" s="8"/>
      <c r="G103" s="8"/>
      <c r="H103" s="8"/>
      <c r="I103" s="8"/>
      <c r="J103" s="8"/>
      <c r="K103" s="8">
        <v>2</v>
      </c>
      <c r="L103" s="8"/>
      <c r="M103" s="8"/>
      <c r="N103" s="8"/>
      <c r="O103" s="8"/>
      <c r="P103" s="8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52.5">
      <c r="A104" s="299" t="s">
        <v>270</v>
      </c>
      <c r="B104" s="300" t="s">
        <v>28</v>
      </c>
      <c r="C104" s="8">
        <v>15</v>
      </c>
      <c r="D104" s="299"/>
      <c r="E104" s="299"/>
      <c r="F104" s="299"/>
      <c r="G104" s="8"/>
      <c r="H104" s="8"/>
      <c r="I104" s="8"/>
      <c r="J104" s="8"/>
      <c r="K104" s="8">
        <v>10</v>
      </c>
      <c r="L104" s="8"/>
      <c r="M104" s="8">
        <v>5</v>
      </c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  <c r="AC104"/>
    </row>
    <row r="105" spans="1:29" ht="12.75" customHeight="1">
      <c r="A105" s="262" t="s">
        <v>429</v>
      </c>
      <c r="B105" s="263"/>
      <c r="C105" s="264"/>
      <c r="D105" s="263"/>
      <c r="E105" s="263"/>
      <c r="F105" s="263"/>
      <c r="G105" s="263"/>
      <c r="H105" s="263"/>
      <c r="I105" s="263"/>
      <c r="J105" s="263"/>
      <c r="K105" s="263"/>
      <c r="L105" s="263"/>
      <c r="M105" s="263"/>
      <c r="N105" s="263"/>
      <c r="O105" s="263"/>
      <c r="P105" s="26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78.75">
      <c r="A107" s="58" t="s">
        <v>430</v>
      </c>
      <c r="B107" s="59" t="s">
        <v>30</v>
      </c>
      <c r="C107" s="8">
        <v>17290.6</v>
      </c>
      <c r="D107" s="8"/>
      <c r="E107" s="8"/>
      <c r="F107" s="8"/>
      <c r="G107" s="8"/>
      <c r="H107" s="8"/>
      <c r="I107" s="8"/>
      <c r="J107" s="8"/>
      <c r="K107" s="8">
        <v>16403</v>
      </c>
      <c r="L107" s="8"/>
      <c r="M107" s="8">
        <v>887.6</v>
      </c>
      <c r="N107" s="8"/>
      <c r="O107" s="8"/>
      <c r="P107" s="8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78.75">
      <c r="A108" s="58" t="s">
        <v>431</v>
      </c>
      <c r="B108" s="59" t="s">
        <v>31</v>
      </c>
      <c r="C108" s="8">
        <v>7476.3</v>
      </c>
      <c r="D108" s="58"/>
      <c r="E108" s="58"/>
      <c r="F108" s="58"/>
      <c r="G108" s="8"/>
      <c r="H108" s="8"/>
      <c r="I108" s="8"/>
      <c r="J108" s="8"/>
      <c r="K108" s="8">
        <v>7060.8</v>
      </c>
      <c r="L108" s="8"/>
      <c r="M108" s="8">
        <v>415.5</v>
      </c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29" ht="52.5">
      <c r="A109" s="60" t="s">
        <v>106</v>
      </c>
      <c r="B109" s="61" t="s">
        <v>32</v>
      </c>
      <c r="C109" s="8">
        <v>8931.7</v>
      </c>
      <c r="D109" s="8"/>
      <c r="E109" s="8"/>
      <c r="F109" s="8"/>
      <c r="G109" s="8"/>
      <c r="H109" s="8"/>
      <c r="I109" s="8"/>
      <c r="J109" s="8"/>
      <c r="K109" s="8">
        <v>8585.7</v>
      </c>
      <c r="L109" s="8"/>
      <c r="M109" s="8">
        <v>346</v>
      </c>
      <c r="N109" s="8"/>
      <c r="O109" s="8"/>
      <c r="P109" s="8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92.25">
      <c r="A110" s="62" t="s">
        <v>432</v>
      </c>
      <c r="B110" s="68" t="s">
        <v>112</v>
      </c>
      <c r="C110" s="8">
        <v>7253.1</v>
      </c>
      <c r="D110" s="62"/>
      <c r="E110" s="62"/>
      <c r="F110" s="62"/>
      <c r="G110" s="15"/>
      <c r="H110" s="15"/>
      <c r="I110" s="15"/>
      <c r="J110" s="15"/>
      <c r="K110" s="15">
        <v>6938.1</v>
      </c>
      <c r="L110" s="15"/>
      <c r="M110" s="15">
        <v>315</v>
      </c>
      <c r="N110" s="15"/>
      <c r="O110" s="15"/>
      <c r="P110" s="1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  <c r="AC110"/>
    </row>
    <row r="111" spans="1:29" ht="78.75">
      <c r="A111" s="60" t="s">
        <v>178</v>
      </c>
      <c r="B111" s="68" t="s">
        <v>179</v>
      </c>
      <c r="C111" s="8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  <c r="AC111"/>
    </row>
    <row r="112" spans="1:29" ht="12.75" customHeight="1">
      <c r="A112" s="247" t="s">
        <v>433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9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16" ht="12.75" customHeight="1">
      <c r="A113" s="250" t="s">
        <v>271</v>
      </c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2"/>
    </row>
    <row r="114" spans="1:16" ht="66">
      <c r="A114" s="302" t="s">
        <v>434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78.75">
      <c r="A115" s="302" t="s">
        <v>435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120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 customHeight="1">
      <c r="A119" s="250" t="s">
        <v>274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2"/>
    </row>
    <row r="120" spans="1:16" ht="78.75">
      <c r="A120" s="302" t="s">
        <v>436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78.75">
      <c r="A121" s="302" t="s">
        <v>437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129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 customHeight="1">
      <c r="A125" s="253" t="s">
        <v>277</v>
      </c>
      <c r="B125" s="254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5"/>
    </row>
    <row r="126" spans="1:16" ht="78.75">
      <c r="A126" s="302" t="s">
        <v>438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78.75">
      <c r="A127" s="302" t="s">
        <v>439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39">
      <c r="A128" s="302" t="s">
        <v>138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29" ht="39">
      <c r="A129" s="302" t="s">
        <v>440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39">
      <c r="A130" s="311" t="s">
        <v>441</v>
      </c>
      <c r="B130" s="320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16" ht="12.75">
      <c r="A131" s="312"/>
      <c r="B131" s="312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54"/>
    </row>
    <row r="132" spans="1:16" ht="12.75">
      <c r="A132" s="313" t="s">
        <v>37</v>
      </c>
      <c r="B132" s="314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55"/>
    </row>
    <row r="133" spans="1:16" ht="12.75">
      <c r="A133" s="314"/>
      <c r="B133" s="314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55"/>
    </row>
    <row r="134" spans="1:29" ht="31.5" customHeight="1">
      <c r="A134" s="329" t="s">
        <v>141</v>
      </c>
      <c r="B134" s="330"/>
      <c r="C134" s="18"/>
      <c r="D134" s="267" t="s">
        <v>249</v>
      </c>
      <c r="E134" s="267"/>
      <c r="F134" s="267"/>
      <c r="G134" s="231" t="s">
        <v>250</v>
      </c>
      <c r="H134" s="231"/>
      <c r="I134" s="231"/>
      <c r="J134" s="17"/>
      <c r="K134" s="17"/>
      <c r="L134" s="17"/>
      <c r="M134" s="17"/>
      <c r="N134" s="17"/>
      <c r="O134" s="17"/>
      <c r="P134" s="55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5">
      <c r="A135" s="330"/>
      <c r="B135" s="330"/>
      <c r="C135" s="18"/>
      <c r="D135" s="85"/>
      <c r="E135" s="85"/>
      <c r="F135" s="85"/>
      <c r="G135" s="85"/>
      <c r="H135" s="85"/>
      <c r="I135" s="85"/>
      <c r="J135" s="17"/>
      <c r="K135" s="17"/>
      <c r="L135" s="17"/>
      <c r="M135" s="17"/>
      <c r="N135" s="17"/>
      <c r="O135" s="17"/>
      <c r="P135" s="5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5">
      <c r="A136" s="330"/>
      <c r="B136" s="330"/>
      <c r="C136" s="18"/>
      <c r="D136" s="201" t="s">
        <v>251</v>
      </c>
      <c r="E136" s="201"/>
      <c r="F136" s="201"/>
      <c r="G136" s="268" t="s">
        <v>252</v>
      </c>
      <c r="H136" s="268"/>
      <c r="I136" s="268"/>
      <c r="J136" s="17"/>
      <c r="K136" s="17"/>
      <c r="L136" s="17"/>
      <c r="M136" s="17"/>
      <c r="N136" s="17"/>
      <c r="O136" s="17"/>
      <c r="P136" s="55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5">
      <c r="A137" s="330"/>
      <c r="B137" s="330"/>
      <c r="C137" s="18"/>
      <c r="D137" s="231" t="s">
        <v>148</v>
      </c>
      <c r="E137" s="231"/>
      <c r="F137" s="231"/>
      <c r="G137" s="85" t="s">
        <v>144</v>
      </c>
      <c r="H137" s="85"/>
      <c r="I137" s="85"/>
      <c r="J137" s="17"/>
      <c r="K137" s="17"/>
      <c r="L137" s="17"/>
      <c r="M137" s="17"/>
      <c r="N137" s="17"/>
      <c r="O137" s="17"/>
      <c r="P137" s="55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3:R137"/>
  <sheetViews>
    <sheetView zoomScale="80" zoomScaleNormal="80" zoomScalePageLayoutView="0" workbookViewId="0" topLeftCell="A75">
      <selection activeCell="A90" sqref="A90"/>
    </sheetView>
  </sheetViews>
  <sheetFormatPr defaultColWidth="9.125" defaultRowHeight="12.75"/>
  <cols>
    <col min="1" max="1" width="41.375" style="2" customWidth="1"/>
    <col min="2" max="2" width="7.50390625" style="2" customWidth="1"/>
    <col min="3" max="3" width="9.50390625" style="2" customWidth="1"/>
    <col min="4" max="6" width="9.125" style="2" customWidth="1"/>
    <col min="7" max="9" width="8.875" style="2" customWidth="1"/>
    <col min="10" max="10" width="8.625" style="2" customWidth="1"/>
    <col min="11" max="13" width="8.875" style="2" customWidth="1"/>
    <col min="14" max="14" width="9.50390625" style="2" customWidth="1"/>
    <col min="15" max="15" width="12.50390625" style="2" customWidth="1"/>
    <col min="16" max="16" width="9.00390625" style="2" customWidth="1"/>
    <col min="17" max="16384" width="9.125" style="2" customWidth="1"/>
  </cols>
  <sheetData>
    <row r="3" spans="1:17" ht="2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508" t="s">
        <v>34</v>
      </c>
      <c r="L3" s="509"/>
      <c r="M3" s="509"/>
      <c r="N3" s="509"/>
      <c r="O3" s="509"/>
      <c r="P3" s="509"/>
      <c r="Q3" s="71"/>
    </row>
    <row r="4" spans="1:17" ht="16.5">
      <c r="A4" s="510" t="s">
        <v>0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72"/>
    </row>
    <row r="5" spans="1:17" ht="32.25" customHeight="1">
      <c r="A5" s="511" t="s">
        <v>381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72"/>
    </row>
    <row r="6" spans="1:17" ht="16.5">
      <c r="A6" s="510" t="s">
        <v>382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70"/>
    </row>
    <row r="7" spans="1:16" ht="12" customHeight="1">
      <c r="A7" s="86"/>
      <c r="B7" s="1"/>
      <c r="C7" s="1"/>
      <c r="D7" s="13"/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17" t="s">
        <v>1</v>
      </c>
      <c r="B8" s="519" t="s">
        <v>2</v>
      </c>
      <c r="C8" s="517" t="s">
        <v>40</v>
      </c>
      <c r="D8" s="507" t="s">
        <v>180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0"/>
      <c r="B9" s="547"/>
      <c r="C9" s="520"/>
      <c r="D9" s="514" t="s">
        <v>181</v>
      </c>
      <c r="E9" s="549"/>
      <c r="F9" s="549"/>
      <c r="G9" s="549"/>
      <c r="H9" s="549"/>
      <c r="I9" s="549"/>
      <c r="J9" s="549"/>
      <c r="K9" s="549"/>
      <c r="L9" s="549"/>
      <c r="M9" s="549"/>
      <c r="N9" s="550"/>
      <c r="O9" s="527" t="s">
        <v>182</v>
      </c>
      <c r="P9" s="551"/>
    </row>
    <row r="10" spans="1:16" ht="27.75" customHeight="1">
      <c r="A10" s="520"/>
      <c r="B10" s="547"/>
      <c r="C10" s="520"/>
      <c r="D10" s="514" t="s">
        <v>183</v>
      </c>
      <c r="E10" s="515"/>
      <c r="F10" s="515"/>
      <c r="G10" s="515"/>
      <c r="H10" s="515"/>
      <c r="I10" s="515"/>
      <c r="J10" s="515"/>
      <c r="K10" s="514" t="s">
        <v>184</v>
      </c>
      <c r="L10" s="516"/>
      <c r="M10" s="517" t="s">
        <v>185</v>
      </c>
      <c r="N10" s="519" t="s">
        <v>186</v>
      </c>
      <c r="O10" s="552"/>
      <c r="P10" s="553"/>
    </row>
    <row r="11" spans="1:16" ht="108.75" customHeight="1">
      <c r="A11" s="520"/>
      <c r="B11" s="547"/>
      <c r="C11" s="548"/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49</v>
      </c>
      <c r="P11" s="4" t="s">
        <v>10</v>
      </c>
    </row>
    <row r="12" spans="1:16" ht="16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5.75" customHeight="1">
      <c r="A13" s="537" t="s">
        <v>256</v>
      </c>
      <c r="B13" s="537"/>
      <c r="C13" s="559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</row>
    <row r="14" spans="1:16" ht="55.5" customHeight="1">
      <c r="A14" s="345" t="s">
        <v>383</v>
      </c>
      <c r="B14" s="343">
        <v>101</v>
      </c>
      <c r="C14" s="8">
        <f>D14+E14+F14+G14+H14+I14+J14+K14+L14+M14+N14+O14+P14</f>
        <v>2248</v>
      </c>
      <c r="D14" s="336"/>
      <c r="E14" s="336"/>
      <c r="F14" s="336"/>
      <c r="G14" s="336"/>
      <c r="H14" s="336"/>
      <c r="I14" s="336"/>
      <c r="J14" s="336"/>
      <c r="K14" s="336">
        <v>75</v>
      </c>
      <c r="L14" s="336"/>
      <c r="M14" s="336">
        <v>24</v>
      </c>
      <c r="N14" s="336"/>
      <c r="O14" s="336">
        <v>210</v>
      </c>
      <c r="P14" s="336">
        <v>1939</v>
      </c>
    </row>
    <row r="15" spans="1:16" ht="51.75" customHeight="1">
      <c r="A15" s="345" t="s">
        <v>328</v>
      </c>
      <c r="B15" s="343">
        <v>102</v>
      </c>
      <c r="C15" s="8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</row>
    <row r="16" spans="1:16" ht="40.5" customHeight="1">
      <c r="A16" s="345" t="s">
        <v>280</v>
      </c>
      <c r="B16" s="343">
        <v>103</v>
      </c>
      <c r="C16" s="8">
        <f>D16+E16+F16+G16+H16+I16+J16+K16+L16+M16+N16</f>
        <v>32</v>
      </c>
      <c r="D16" s="336"/>
      <c r="E16" s="336"/>
      <c r="F16" s="336"/>
      <c r="G16" s="336"/>
      <c r="H16" s="336"/>
      <c r="I16" s="336"/>
      <c r="J16" s="336"/>
      <c r="K16" s="336">
        <v>24</v>
      </c>
      <c r="L16" s="336"/>
      <c r="M16" s="336">
        <v>8</v>
      </c>
      <c r="N16" s="336"/>
      <c r="O16" s="336"/>
      <c r="P16" s="336"/>
    </row>
    <row r="17" spans="1:16" ht="53.25" customHeight="1">
      <c r="A17" s="345" t="s">
        <v>281</v>
      </c>
      <c r="B17" s="343">
        <v>104</v>
      </c>
      <c r="C17" s="8">
        <f>D17+E17+F17+G17+H17+I17+J17+K17+L17+M17+N17</f>
        <v>8</v>
      </c>
      <c r="D17" s="336"/>
      <c r="E17" s="336"/>
      <c r="F17" s="336"/>
      <c r="G17" s="336"/>
      <c r="H17" s="336"/>
      <c r="I17" s="336"/>
      <c r="J17" s="336"/>
      <c r="K17" s="336">
        <v>5</v>
      </c>
      <c r="L17" s="336"/>
      <c r="M17" s="336">
        <v>3</v>
      </c>
      <c r="N17" s="336"/>
      <c r="O17" s="336"/>
      <c r="P17" s="336"/>
    </row>
    <row r="18" spans="1:16" ht="53.25" customHeight="1">
      <c r="A18" s="345" t="s">
        <v>187</v>
      </c>
      <c r="B18" s="343">
        <v>105</v>
      </c>
      <c r="C18" s="8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</row>
    <row r="19" spans="1:16" ht="53.25" customHeight="1">
      <c r="A19" s="354" t="s">
        <v>445</v>
      </c>
      <c r="B19" s="343">
        <v>106</v>
      </c>
      <c r="C19" s="8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</row>
    <row r="20" spans="1:16" ht="29.25" customHeight="1">
      <c r="A20" s="345" t="s">
        <v>329</v>
      </c>
      <c r="B20" s="343">
        <v>107</v>
      </c>
      <c r="C20" s="8">
        <f>D20+E20+F20+G20+H20+I20+J20+K20+L20</f>
        <v>1</v>
      </c>
      <c r="D20" s="336"/>
      <c r="E20" s="336"/>
      <c r="F20" s="336"/>
      <c r="G20" s="336"/>
      <c r="H20" s="336"/>
      <c r="I20" s="336"/>
      <c r="J20" s="336"/>
      <c r="K20" s="336">
        <v>1</v>
      </c>
      <c r="L20" s="336"/>
      <c r="M20" s="336"/>
      <c r="N20" s="336"/>
      <c r="O20" s="336"/>
      <c r="P20" s="336"/>
    </row>
    <row r="21" spans="1:16" ht="25.5" customHeight="1">
      <c r="A21" s="345" t="s">
        <v>402</v>
      </c>
      <c r="B21" s="343">
        <v>108</v>
      </c>
      <c r="C21" s="8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</row>
    <row r="22" spans="1:16" ht="39" customHeight="1">
      <c r="A22" s="345" t="s">
        <v>446</v>
      </c>
      <c r="B22" s="343">
        <v>109</v>
      </c>
      <c r="C22" s="8"/>
      <c r="D22" s="336"/>
      <c r="E22" s="336"/>
      <c r="F22" s="336"/>
      <c r="G22" s="336"/>
      <c r="H22" s="336"/>
      <c r="I22" s="336"/>
      <c r="J22" s="336"/>
      <c r="K22" s="336"/>
      <c r="L22" s="336"/>
      <c r="M22" s="336"/>
      <c r="N22" s="336"/>
      <c r="O22" s="336"/>
      <c r="P22" s="336"/>
    </row>
    <row r="23" spans="1:16" ht="27.75" customHeight="1">
      <c r="A23" s="345" t="s">
        <v>11</v>
      </c>
      <c r="B23" s="343">
        <v>110</v>
      </c>
      <c r="C23" s="8">
        <f>D23+E23+F23+G23+H23+I23+J23+K23+L23+M23+N23+O23+P23</f>
        <v>2254</v>
      </c>
      <c r="D23" s="336"/>
      <c r="E23" s="336"/>
      <c r="F23" s="336"/>
      <c r="G23" s="336"/>
      <c r="H23" s="336"/>
      <c r="I23" s="336"/>
      <c r="J23" s="336"/>
      <c r="K23" s="336">
        <v>84</v>
      </c>
      <c r="L23" s="336"/>
      <c r="M23" s="336">
        <v>21</v>
      </c>
      <c r="N23" s="336"/>
      <c r="O23" s="336">
        <v>210</v>
      </c>
      <c r="P23" s="336">
        <v>1939</v>
      </c>
    </row>
    <row r="24" spans="1:16" ht="52.5" customHeight="1">
      <c r="A24" s="345" t="s">
        <v>403</v>
      </c>
      <c r="B24" s="344">
        <v>111</v>
      </c>
      <c r="C24" s="8">
        <f>D24+E24+F24+G24+H24+I24+J24+K24+L24+M24+N24</f>
        <v>24</v>
      </c>
      <c r="D24" s="336"/>
      <c r="E24" s="336"/>
      <c r="F24" s="336"/>
      <c r="G24" s="336"/>
      <c r="H24" s="336"/>
      <c r="I24" s="336"/>
      <c r="J24" s="336"/>
      <c r="K24" s="336">
        <v>19</v>
      </c>
      <c r="L24" s="336"/>
      <c r="M24" s="336">
        <v>5</v>
      </c>
      <c r="N24" s="336"/>
      <c r="O24" s="336"/>
      <c r="P24" s="336"/>
    </row>
    <row r="25" spans="1:16" ht="27" customHeight="1">
      <c r="A25" s="345" t="s">
        <v>188</v>
      </c>
      <c r="B25" s="344">
        <v>112</v>
      </c>
      <c r="C25" s="8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</row>
    <row r="26" spans="1:16" ht="39.75" customHeight="1">
      <c r="A26" s="345" t="s">
        <v>259</v>
      </c>
      <c r="B26" s="344">
        <v>113</v>
      </c>
      <c r="C26" s="8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</row>
    <row r="27" spans="1:16" ht="39.75" customHeight="1">
      <c r="A27" s="345" t="s">
        <v>331</v>
      </c>
      <c r="B27" s="344">
        <v>114</v>
      </c>
      <c r="C27" s="8">
        <f>D27+E27+F27+G27+H27+I27+J27+K27+L27</f>
        <v>15</v>
      </c>
      <c r="D27" s="336"/>
      <c r="E27" s="336"/>
      <c r="F27" s="336"/>
      <c r="G27" s="336"/>
      <c r="H27" s="336"/>
      <c r="I27" s="336"/>
      <c r="J27" s="336"/>
      <c r="K27" s="336">
        <v>15</v>
      </c>
      <c r="L27" s="336"/>
      <c r="M27" s="336"/>
      <c r="N27" s="336"/>
      <c r="O27" s="336"/>
      <c r="P27" s="336"/>
    </row>
    <row r="28" spans="1:16" ht="39.75" customHeight="1">
      <c r="A28" s="345" t="s">
        <v>447</v>
      </c>
      <c r="B28" s="344">
        <v>115</v>
      </c>
      <c r="C28" s="8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</row>
    <row r="29" spans="1:16" ht="41.25" customHeight="1">
      <c r="A29" s="345" t="s">
        <v>332</v>
      </c>
      <c r="B29" s="344">
        <v>116</v>
      </c>
      <c r="C29" s="8">
        <f aca="true" t="shared" si="0" ref="C29:C36">D29+E29+F29+G29+H29+I29+J29+K29+L29+M29+N29+O29+P29</f>
        <v>2254</v>
      </c>
      <c r="D29" s="336"/>
      <c r="E29" s="336"/>
      <c r="F29" s="336"/>
      <c r="G29" s="336"/>
      <c r="H29" s="336"/>
      <c r="I29" s="336"/>
      <c r="J29" s="336"/>
      <c r="K29" s="336">
        <v>84</v>
      </c>
      <c r="L29" s="336"/>
      <c r="M29" s="336">
        <v>21</v>
      </c>
      <c r="N29" s="336"/>
      <c r="O29" s="336">
        <v>210</v>
      </c>
      <c r="P29" s="336">
        <v>1939</v>
      </c>
    </row>
    <row r="30" spans="1:16" ht="26.25" customHeight="1">
      <c r="A30" s="345" t="s">
        <v>260</v>
      </c>
      <c r="B30" s="343">
        <v>117</v>
      </c>
      <c r="C30" s="8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1:16" ht="15.75" customHeight="1">
      <c r="A31" s="345" t="s">
        <v>13</v>
      </c>
      <c r="B31" s="343">
        <v>118</v>
      </c>
      <c r="C31" s="8"/>
      <c r="D31" s="336"/>
      <c r="E31" s="336"/>
      <c r="F31" s="336"/>
      <c r="G31" s="336"/>
      <c r="H31" s="336"/>
      <c r="I31" s="336"/>
      <c r="J31" s="336"/>
      <c r="K31" s="336"/>
      <c r="L31" s="336"/>
      <c r="M31" s="336"/>
      <c r="N31" s="336"/>
      <c r="O31" s="336"/>
      <c r="P31" s="336"/>
    </row>
    <row r="32" spans="1:16" ht="41.25" customHeight="1">
      <c r="A32" s="345" t="s">
        <v>150</v>
      </c>
      <c r="B32" s="343">
        <v>119</v>
      </c>
      <c r="C32" s="8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</row>
    <row r="33" spans="1:16" ht="41.25" customHeight="1">
      <c r="A33" s="345" t="s">
        <v>405</v>
      </c>
      <c r="B33" s="343">
        <v>120</v>
      </c>
      <c r="C33" s="8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</row>
    <row r="34" spans="1:16" ht="18" customHeight="1">
      <c r="A34" s="345" t="s">
        <v>64</v>
      </c>
      <c r="B34" s="343">
        <v>121</v>
      </c>
      <c r="C34" s="8">
        <f t="shared" si="0"/>
        <v>83</v>
      </c>
      <c r="D34" s="8"/>
      <c r="E34" s="8"/>
      <c r="F34" s="8"/>
      <c r="G34" s="8"/>
      <c r="H34" s="8"/>
      <c r="I34" s="8"/>
      <c r="J34" s="8"/>
      <c r="K34" s="336">
        <v>7</v>
      </c>
      <c r="L34" s="8"/>
      <c r="M34" s="336">
        <v>2</v>
      </c>
      <c r="N34" s="8"/>
      <c r="O34" s="336">
        <v>67</v>
      </c>
      <c r="P34" s="336">
        <v>7</v>
      </c>
    </row>
    <row r="35" spans="1:16" ht="18" customHeight="1">
      <c r="A35" s="345" t="s">
        <v>65</v>
      </c>
      <c r="B35" s="343">
        <v>122</v>
      </c>
      <c r="C35" s="8">
        <f t="shared" si="0"/>
        <v>13</v>
      </c>
      <c r="D35" s="8"/>
      <c r="E35" s="8"/>
      <c r="F35" s="8"/>
      <c r="G35" s="8"/>
      <c r="H35" s="8"/>
      <c r="I35" s="8"/>
      <c r="J35" s="8"/>
      <c r="K35" s="336">
        <v>2</v>
      </c>
      <c r="L35" s="8"/>
      <c r="M35" s="8"/>
      <c r="N35" s="8"/>
      <c r="O35" s="336">
        <v>1</v>
      </c>
      <c r="P35" s="336">
        <v>10</v>
      </c>
    </row>
    <row r="36" spans="1:16" ht="27.75" customHeight="1">
      <c r="A36" s="345" t="s">
        <v>14</v>
      </c>
      <c r="B36" s="343">
        <v>123</v>
      </c>
      <c r="C36" s="8">
        <f t="shared" si="0"/>
        <v>13</v>
      </c>
      <c r="D36" s="8"/>
      <c r="E36" s="8"/>
      <c r="F36" s="8"/>
      <c r="G36" s="8"/>
      <c r="H36" s="8"/>
      <c r="I36" s="8"/>
      <c r="J36" s="8"/>
      <c r="K36" s="336">
        <v>2</v>
      </c>
      <c r="L36" s="8"/>
      <c r="M36" s="8"/>
      <c r="N36" s="8"/>
      <c r="O36" s="336">
        <v>1</v>
      </c>
      <c r="P36" s="336">
        <v>10</v>
      </c>
    </row>
    <row r="37" spans="1:16" ht="27.75" customHeight="1">
      <c r="A37" s="345" t="s">
        <v>66</v>
      </c>
      <c r="B37" s="343">
        <v>124</v>
      </c>
      <c r="C37" s="8"/>
      <c r="D37" s="8"/>
      <c r="E37" s="8"/>
      <c r="F37" s="8"/>
      <c r="G37" s="8"/>
      <c r="H37" s="8"/>
      <c r="I37" s="8"/>
      <c r="J37" s="8"/>
      <c r="K37" s="336"/>
      <c r="L37" s="8"/>
      <c r="M37" s="8"/>
      <c r="N37" s="8"/>
      <c r="O37" s="8"/>
      <c r="P37" s="8"/>
    </row>
    <row r="38" spans="1:16" ht="38.25" customHeight="1">
      <c r="A38" s="345" t="s">
        <v>67</v>
      </c>
      <c r="B38" s="34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345" t="s">
        <v>15</v>
      </c>
      <c r="B39" s="34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45" t="s">
        <v>406</v>
      </c>
      <c r="B40" s="34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345" t="s">
        <v>68</v>
      </c>
      <c r="B41" s="34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336">
        <v>0</v>
      </c>
      <c r="P41" s="336">
        <v>0</v>
      </c>
    </row>
    <row r="42" spans="1:16" ht="15.75" customHeight="1">
      <c r="A42" s="537" t="s">
        <v>407</v>
      </c>
      <c r="B42" s="537"/>
      <c r="C42" s="542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</row>
    <row r="43" spans="1:16" ht="27.75" customHeight="1">
      <c r="A43" s="346" t="s">
        <v>16</v>
      </c>
      <c r="B43" s="343">
        <v>201</v>
      </c>
      <c r="C43" s="8">
        <f>D43+E43+F43+G43+H43+I43+J43+K43+L43+M43+N43</f>
        <v>561</v>
      </c>
      <c r="D43" s="336"/>
      <c r="E43" s="336"/>
      <c r="F43" s="336"/>
      <c r="G43" s="336"/>
      <c r="H43" s="336"/>
      <c r="I43" s="336"/>
      <c r="J43" s="336"/>
      <c r="K43" s="336">
        <v>487</v>
      </c>
      <c r="L43" s="336"/>
      <c r="M43" s="336">
        <v>74</v>
      </c>
      <c r="N43" s="336"/>
      <c r="O43" s="336"/>
      <c r="P43" s="336"/>
    </row>
    <row r="44" spans="1:16" ht="52.5" customHeight="1">
      <c r="A44" s="345" t="s">
        <v>408</v>
      </c>
      <c r="B44" s="343">
        <v>202</v>
      </c>
      <c r="C44" s="8"/>
      <c r="D44" s="336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</row>
    <row r="45" spans="1:16" ht="52.5" customHeight="1">
      <c r="A45" s="345" t="s">
        <v>409</v>
      </c>
      <c r="B45" s="343">
        <v>203</v>
      </c>
      <c r="C45" s="8">
        <f>D45+E45+F45+G45+H45+I45+J45+K45+L45+M45+N45</f>
        <v>93</v>
      </c>
      <c r="D45" s="336"/>
      <c r="E45" s="336"/>
      <c r="F45" s="336"/>
      <c r="G45" s="336"/>
      <c r="H45" s="336"/>
      <c r="I45" s="336"/>
      <c r="J45" s="336"/>
      <c r="K45" s="336">
        <v>86</v>
      </c>
      <c r="L45" s="336"/>
      <c r="M45" s="336">
        <v>7</v>
      </c>
      <c r="N45" s="336"/>
      <c r="O45" s="336"/>
      <c r="P45" s="336"/>
    </row>
    <row r="46" spans="1:16" ht="41.25" customHeight="1">
      <c r="A46" s="345" t="s">
        <v>410</v>
      </c>
      <c r="B46" s="343">
        <v>204</v>
      </c>
      <c r="C46" s="8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</row>
    <row r="47" spans="1:16" ht="52.5" customHeight="1">
      <c r="A47" s="345" t="s">
        <v>261</v>
      </c>
      <c r="B47" s="343">
        <v>205</v>
      </c>
      <c r="C47" s="8">
        <f>D47+E47+F47+G47+H47+I47+J47+K47+L47</f>
        <v>61</v>
      </c>
      <c r="D47" s="336"/>
      <c r="E47" s="336"/>
      <c r="F47" s="336"/>
      <c r="G47" s="336"/>
      <c r="H47" s="336"/>
      <c r="I47" s="336"/>
      <c r="J47" s="336"/>
      <c r="K47" s="336">
        <v>61</v>
      </c>
      <c r="L47" s="336"/>
      <c r="M47" s="336"/>
      <c r="N47" s="336"/>
      <c r="O47" s="336"/>
      <c r="P47" s="336"/>
    </row>
    <row r="48" spans="1:16" ht="32.25" customHeight="1">
      <c r="A48" s="345" t="s">
        <v>411</v>
      </c>
      <c r="B48" s="343">
        <v>206</v>
      </c>
      <c r="C48" s="8">
        <f>D48+E48+F48+G48+H48+I48+J48+K48+L48</f>
        <v>2</v>
      </c>
      <c r="D48" s="336"/>
      <c r="E48" s="336"/>
      <c r="F48" s="336"/>
      <c r="G48" s="336"/>
      <c r="H48" s="336"/>
      <c r="I48" s="336"/>
      <c r="J48" s="336"/>
      <c r="K48" s="336">
        <v>2</v>
      </c>
      <c r="L48" s="336"/>
      <c r="M48" s="336"/>
      <c r="N48" s="336"/>
      <c r="O48" s="336"/>
      <c r="P48" s="336"/>
    </row>
    <row r="49" spans="1:16" ht="42" customHeight="1">
      <c r="A49" s="345" t="s">
        <v>412</v>
      </c>
      <c r="B49" s="343">
        <v>207</v>
      </c>
      <c r="C49" s="8"/>
      <c r="D49" s="336"/>
      <c r="E49" s="336"/>
      <c r="F49" s="336"/>
      <c r="G49" s="336"/>
      <c r="H49" s="336"/>
      <c r="I49" s="336"/>
      <c r="J49" s="336"/>
      <c r="K49" s="336"/>
      <c r="L49" s="336"/>
      <c r="M49" s="336"/>
      <c r="N49" s="336"/>
      <c r="O49" s="336"/>
      <c r="P49" s="336"/>
    </row>
    <row r="50" spans="1:16" ht="25.5" customHeight="1">
      <c r="A50" s="345" t="s">
        <v>448</v>
      </c>
      <c r="B50" s="343">
        <v>208</v>
      </c>
      <c r="C50" s="8">
        <f aca="true" t="shared" si="1" ref="C50:C58">D50+E50+F50+G50+H50+I50+J50+K50+L50+M50+N50</f>
        <v>561</v>
      </c>
      <c r="D50" s="336"/>
      <c r="E50" s="336"/>
      <c r="F50" s="336"/>
      <c r="G50" s="336"/>
      <c r="H50" s="336"/>
      <c r="I50" s="336"/>
      <c r="J50" s="336"/>
      <c r="K50" s="336">
        <v>487</v>
      </c>
      <c r="L50" s="336"/>
      <c r="M50" s="336">
        <v>74</v>
      </c>
      <c r="N50" s="336"/>
      <c r="O50" s="336"/>
      <c r="P50" s="336"/>
    </row>
    <row r="51" spans="1:16" ht="27.75" customHeight="1">
      <c r="A51" s="345" t="s">
        <v>282</v>
      </c>
      <c r="B51" s="343">
        <v>209</v>
      </c>
      <c r="C51" s="8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</row>
    <row r="52" spans="1:16" ht="15.75" customHeight="1">
      <c r="A52" s="342" t="s">
        <v>18</v>
      </c>
      <c r="B52" s="343">
        <v>210</v>
      </c>
      <c r="C52" s="8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</row>
    <row r="53" spans="1:16" ht="40.5" customHeight="1">
      <c r="A53" s="345" t="s">
        <v>189</v>
      </c>
      <c r="B53" s="343">
        <v>211</v>
      </c>
      <c r="C53" s="8">
        <f t="shared" si="1"/>
        <v>119</v>
      </c>
      <c r="D53" s="336"/>
      <c r="E53" s="336"/>
      <c r="F53" s="336"/>
      <c r="G53" s="336"/>
      <c r="H53" s="336"/>
      <c r="I53" s="336"/>
      <c r="J53" s="336"/>
      <c r="K53" s="336">
        <v>113</v>
      </c>
      <c r="L53" s="336"/>
      <c r="M53" s="336">
        <v>6</v>
      </c>
      <c r="N53" s="336"/>
      <c r="O53" s="336"/>
      <c r="P53" s="336"/>
    </row>
    <row r="54" spans="1:16" ht="39" customHeight="1">
      <c r="A54" s="356" t="s">
        <v>190</v>
      </c>
      <c r="B54" s="343">
        <v>212</v>
      </c>
      <c r="C54" s="8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</row>
    <row r="55" spans="1:16" ht="21.75" customHeight="1">
      <c r="A55" s="357" t="s">
        <v>77</v>
      </c>
      <c r="B55" s="343">
        <v>213</v>
      </c>
      <c r="C55" s="8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</row>
    <row r="56" spans="1:16" ht="31.5" customHeight="1">
      <c r="A56" s="357" t="s">
        <v>78</v>
      </c>
      <c r="B56" s="343">
        <v>214</v>
      </c>
      <c r="C56" s="8">
        <f t="shared" si="1"/>
        <v>119</v>
      </c>
      <c r="D56" s="336"/>
      <c r="E56" s="336"/>
      <c r="F56" s="336"/>
      <c r="G56" s="336"/>
      <c r="H56" s="336"/>
      <c r="I56" s="336"/>
      <c r="J56" s="336"/>
      <c r="K56" s="336">
        <v>113</v>
      </c>
      <c r="L56" s="336"/>
      <c r="M56" s="336">
        <v>6</v>
      </c>
      <c r="N56" s="336"/>
      <c r="O56" s="336"/>
      <c r="P56" s="336"/>
    </row>
    <row r="57" spans="1:16" ht="27.75" customHeight="1">
      <c r="A57" s="358" t="s">
        <v>191</v>
      </c>
      <c r="B57" s="343">
        <v>215</v>
      </c>
      <c r="C57" s="8">
        <f t="shared" si="1"/>
        <v>173</v>
      </c>
      <c r="D57" s="336"/>
      <c r="E57" s="336"/>
      <c r="F57" s="336"/>
      <c r="G57" s="336"/>
      <c r="H57" s="336"/>
      <c r="I57" s="336"/>
      <c r="J57" s="336"/>
      <c r="K57" s="336">
        <v>173</v>
      </c>
      <c r="L57" s="336"/>
      <c r="M57" s="336"/>
      <c r="N57" s="336"/>
      <c r="O57" s="336"/>
      <c r="P57" s="336"/>
    </row>
    <row r="58" spans="1:16" ht="53.25" customHeight="1">
      <c r="A58" s="358" t="s">
        <v>384</v>
      </c>
      <c r="B58" s="343">
        <v>216</v>
      </c>
      <c r="C58" s="8">
        <f t="shared" si="1"/>
        <v>91</v>
      </c>
      <c r="D58" s="336"/>
      <c r="E58" s="336"/>
      <c r="F58" s="336"/>
      <c r="G58" s="336"/>
      <c r="H58" s="336"/>
      <c r="I58" s="336"/>
      <c r="J58" s="336"/>
      <c r="K58" s="336">
        <v>70</v>
      </c>
      <c r="L58" s="336"/>
      <c r="M58" s="336">
        <v>21</v>
      </c>
      <c r="N58" s="336"/>
      <c r="O58" s="336"/>
      <c r="P58" s="336"/>
    </row>
    <row r="59" spans="1:16" ht="54" customHeight="1">
      <c r="A59" s="358" t="s">
        <v>449</v>
      </c>
      <c r="B59" s="343">
        <v>217</v>
      </c>
      <c r="C59" s="8">
        <f>D59+E59+F59+G59+H59+I59+J59+K59+L59</f>
        <v>21</v>
      </c>
      <c r="D59" s="336"/>
      <c r="E59" s="336"/>
      <c r="F59" s="336"/>
      <c r="G59" s="336"/>
      <c r="H59" s="336"/>
      <c r="I59" s="336"/>
      <c r="J59" s="336"/>
      <c r="K59" s="336">
        <v>21</v>
      </c>
      <c r="L59" s="336"/>
      <c r="M59" s="336"/>
      <c r="N59" s="336"/>
      <c r="O59" s="336"/>
      <c r="P59" s="336"/>
    </row>
    <row r="60" spans="1:16" ht="54.75" customHeight="1">
      <c r="A60" s="358" t="s">
        <v>450</v>
      </c>
      <c r="B60" s="343">
        <v>218</v>
      </c>
      <c r="C60" s="8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</row>
    <row r="61" spans="1:16" ht="27.75" customHeight="1">
      <c r="A61" s="358" t="s">
        <v>451</v>
      </c>
      <c r="B61" s="343">
        <v>219</v>
      </c>
      <c r="C61" s="8">
        <f>D61+E61+F61+G61+H61+I61+J61+K61+L61+M61+N61</f>
        <v>91</v>
      </c>
      <c r="D61" s="336"/>
      <c r="E61" s="336"/>
      <c r="F61" s="336"/>
      <c r="G61" s="336"/>
      <c r="H61" s="336"/>
      <c r="I61" s="336"/>
      <c r="J61" s="336"/>
      <c r="K61" s="336">
        <v>70</v>
      </c>
      <c r="L61" s="336"/>
      <c r="M61" s="336">
        <v>21</v>
      </c>
      <c r="N61" s="336"/>
      <c r="O61" s="336"/>
      <c r="P61" s="336"/>
    </row>
    <row r="62" spans="1:16" ht="26.25" customHeight="1">
      <c r="A62" s="358" t="s">
        <v>278</v>
      </c>
      <c r="B62" s="343">
        <v>220</v>
      </c>
      <c r="C62" s="8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</row>
    <row r="63" spans="1:16" ht="18" customHeight="1">
      <c r="A63" s="342" t="s">
        <v>192</v>
      </c>
      <c r="B63" s="343">
        <v>221</v>
      </c>
      <c r="C63" s="8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</row>
    <row r="64" spans="1:16" ht="27.75" customHeight="1">
      <c r="A64" s="345" t="s">
        <v>80</v>
      </c>
      <c r="B64" s="343">
        <v>222</v>
      </c>
      <c r="C64" s="8">
        <f>D64+E64+F64+G64+H64+I64+J64+K64+L64+M64+N64</f>
        <v>6</v>
      </c>
      <c r="D64" s="336"/>
      <c r="E64" s="336"/>
      <c r="F64" s="336"/>
      <c r="G64" s="336"/>
      <c r="H64" s="336"/>
      <c r="I64" s="336"/>
      <c r="J64" s="336"/>
      <c r="K64" s="336">
        <v>6</v>
      </c>
      <c r="L64" s="336"/>
      <c r="M64" s="336"/>
      <c r="N64" s="336"/>
      <c r="O64" s="336"/>
      <c r="P64" s="336"/>
    </row>
    <row r="65" spans="1:16" ht="16.5" customHeight="1">
      <c r="A65" s="537" t="s">
        <v>279</v>
      </c>
      <c r="B65" s="537"/>
      <c r="C65" s="542"/>
      <c r="D65" s="537"/>
      <c r="E65" s="537"/>
      <c r="F65" s="537"/>
      <c r="G65" s="537"/>
      <c r="H65" s="537"/>
      <c r="I65" s="537"/>
      <c r="J65" s="537"/>
      <c r="K65" s="537"/>
      <c r="L65" s="537"/>
      <c r="M65" s="537"/>
      <c r="N65" s="537"/>
      <c r="O65" s="537"/>
      <c r="P65" s="537"/>
    </row>
    <row r="66" spans="1:18" ht="28.5" customHeight="1">
      <c r="A66" s="347" t="s">
        <v>81</v>
      </c>
      <c r="B66" s="343">
        <v>301</v>
      </c>
      <c r="C66" s="87">
        <f>D66+E66+F66+G66+H66+I66+J66+K66+L66+M66+N66+O66+P66</f>
        <v>380984.3</v>
      </c>
      <c r="D66" s="336"/>
      <c r="E66" s="336"/>
      <c r="F66" s="336"/>
      <c r="G66" s="336"/>
      <c r="H66" s="336"/>
      <c r="I66" s="336"/>
      <c r="J66" s="336"/>
      <c r="K66" s="341">
        <v>286276.5</v>
      </c>
      <c r="L66" s="336"/>
      <c r="M66" s="336">
        <v>6856.4</v>
      </c>
      <c r="N66" s="336"/>
      <c r="O66" s="336">
        <v>53785.3</v>
      </c>
      <c r="P66" s="336">
        <v>34066.1</v>
      </c>
      <c r="Q66" s="17" t="b">
        <f>O66=O74</f>
        <v>1</v>
      </c>
      <c r="R66" s="17" t="b">
        <f>O74=O81</f>
        <v>1</v>
      </c>
    </row>
    <row r="67" spans="1:18" ht="54" customHeight="1">
      <c r="A67" s="345" t="s">
        <v>334</v>
      </c>
      <c r="B67" s="343">
        <v>302</v>
      </c>
      <c r="C67" s="87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17" t="b">
        <f>P66=P74</f>
        <v>1</v>
      </c>
      <c r="R67" s="17" t="b">
        <f>P74=P81</f>
        <v>1</v>
      </c>
    </row>
    <row r="68" spans="1:16" ht="51" customHeight="1">
      <c r="A68" s="345" t="s">
        <v>266</v>
      </c>
      <c r="B68" s="343">
        <v>303</v>
      </c>
      <c r="C68" s="87">
        <f>D68+E68+F68+G68+H68+I68+J68+K68+L68+M68+N68</f>
        <v>208794.9</v>
      </c>
      <c r="D68" s="336"/>
      <c r="E68" s="336"/>
      <c r="F68" s="336"/>
      <c r="G68" s="336"/>
      <c r="H68" s="336"/>
      <c r="I68" s="336"/>
      <c r="J68" s="336"/>
      <c r="K68" s="336">
        <v>206964.4</v>
      </c>
      <c r="L68" s="336"/>
      <c r="M68" s="336">
        <v>1830.5</v>
      </c>
      <c r="N68" s="336"/>
      <c r="O68" s="336"/>
      <c r="P68" s="336"/>
    </row>
    <row r="69" spans="1:16" ht="64.5" customHeight="1">
      <c r="A69" s="345" t="s">
        <v>267</v>
      </c>
      <c r="B69" s="343">
        <v>304</v>
      </c>
      <c r="C69" s="87">
        <f>D69+E69+F69+G69+H69+I69+J69+K69+L69+M69+N69</f>
        <v>22101.9</v>
      </c>
      <c r="D69" s="336"/>
      <c r="E69" s="336"/>
      <c r="F69" s="336"/>
      <c r="G69" s="336"/>
      <c r="H69" s="336"/>
      <c r="I69" s="336"/>
      <c r="J69" s="336"/>
      <c r="K69" s="336">
        <v>21528.9</v>
      </c>
      <c r="L69" s="336"/>
      <c r="M69" s="336">
        <v>573</v>
      </c>
      <c r="N69" s="336"/>
      <c r="O69" s="336"/>
      <c r="P69" s="336"/>
    </row>
    <row r="70" spans="1:16" ht="53.25" customHeight="1">
      <c r="A70" s="345" t="s">
        <v>385</v>
      </c>
      <c r="B70" s="343">
        <v>305</v>
      </c>
      <c r="C70" s="87"/>
      <c r="D70" s="336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</row>
    <row r="71" spans="1:16" ht="51" customHeight="1">
      <c r="A71" s="345" t="s">
        <v>400</v>
      </c>
      <c r="B71" s="343">
        <v>306</v>
      </c>
      <c r="C71" s="87"/>
      <c r="D71" s="336"/>
      <c r="E71" s="336"/>
      <c r="F71" s="336"/>
      <c r="G71" s="336"/>
      <c r="H71" s="336"/>
      <c r="I71" s="336"/>
      <c r="J71" s="336"/>
      <c r="K71" s="336"/>
      <c r="L71" s="336"/>
      <c r="M71" s="336"/>
      <c r="N71" s="336"/>
      <c r="O71" s="336"/>
      <c r="P71" s="336"/>
    </row>
    <row r="72" spans="1:16" ht="41.25" customHeight="1">
      <c r="A72" s="345" t="s">
        <v>452</v>
      </c>
      <c r="B72" s="343">
        <v>307</v>
      </c>
      <c r="C72" s="8">
        <f>D72+E72+F72+G72+H72+I72+J72+K72+L72</f>
        <v>1423.4</v>
      </c>
      <c r="D72" s="336"/>
      <c r="E72" s="336"/>
      <c r="F72" s="336"/>
      <c r="G72" s="336"/>
      <c r="H72" s="336"/>
      <c r="I72" s="336"/>
      <c r="J72" s="336"/>
      <c r="K72" s="336">
        <v>1423.4</v>
      </c>
      <c r="L72" s="336"/>
      <c r="M72" s="336"/>
      <c r="N72" s="336"/>
      <c r="O72" s="336"/>
      <c r="P72" s="336"/>
    </row>
    <row r="73" spans="1:16" ht="40.5" customHeight="1">
      <c r="A73" s="345" t="s">
        <v>453</v>
      </c>
      <c r="B73" s="343">
        <v>308</v>
      </c>
      <c r="C73" s="8"/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336"/>
      <c r="O73" s="336"/>
      <c r="P73" s="336"/>
    </row>
    <row r="74" spans="1:16" ht="27.75" customHeight="1">
      <c r="A74" s="345" t="s">
        <v>87</v>
      </c>
      <c r="B74" s="343">
        <v>309</v>
      </c>
      <c r="C74" s="8">
        <f>D74+E74+F74+G74+H74+I74+J74+K74+L74+M74+N74+O74+P74</f>
        <v>339745.69999999995</v>
      </c>
      <c r="D74" s="336"/>
      <c r="E74" s="336"/>
      <c r="F74" s="336"/>
      <c r="G74" s="336"/>
      <c r="H74" s="336"/>
      <c r="I74" s="336"/>
      <c r="J74" s="336"/>
      <c r="K74" s="336">
        <v>247237.4</v>
      </c>
      <c r="L74" s="336"/>
      <c r="M74" s="336">
        <v>4656.9</v>
      </c>
      <c r="N74" s="336"/>
      <c r="O74" s="336">
        <v>53785.3</v>
      </c>
      <c r="P74" s="336">
        <v>34066.1</v>
      </c>
    </row>
    <row r="75" spans="1:16" ht="53.25" customHeight="1">
      <c r="A75" s="345" t="s">
        <v>454</v>
      </c>
      <c r="B75" s="343">
        <v>310</v>
      </c>
      <c r="C75" s="8">
        <f>D75+E75+F75+G75+H75+I75+J75+K75+L75+M75+N75</f>
        <v>179073.7</v>
      </c>
      <c r="D75" s="336"/>
      <c r="E75" s="336"/>
      <c r="F75" s="336"/>
      <c r="G75" s="336"/>
      <c r="H75" s="336"/>
      <c r="I75" s="336"/>
      <c r="J75" s="336"/>
      <c r="K75" s="336">
        <v>177842.7</v>
      </c>
      <c r="L75" s="336"/>
      <c r="M75" s="336">
        <v>1231</v>
      </c>
      <c r="N75" s="336"/>
      <c r="O75" s="336"/>
      <c r="P75" s="336"/>
    </row>
    <row r="76" spans="1:16" ht="27" customHeight="1">
      <c r="A76" s="345" t="s">
        <v>335</v>
      </c>
      <c r="B76" s="343">
        <v>311</v>
      </c>
      <c r="C76" s="8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6"/>
      <c r="P76" s="336"/>
    </row>
    <row r="77" spans="1:16" ht="42.75" customHeight="1">
      <c r="A77" s="345" t="s">
        <v>418</v>
      </c>
      <c r="B77" s="343">
        <v>312</v>
      </c>
      <c r="C77" s="8"/>
      <c r="D77" s="336"/>
      <c r="E77" s="336"/>
      <c r="F77" s="336"/>
      <c r="G77" s="336"/>
      <c r="H77" s="336"/>
      <c r="I77" s="336"/>
      <c r="J77" s="336"/>
      <c r="K77" s="336"/>
      <c r="L77" s="336"/>
      <c r="M77" s="336"/>
      <c r="N77" s="336"/>
      <c r="O77" s="336"/>
      <c r="P77" s="336"/>
    </row>
    <row r="78" spans="1:16" ht="42.75" customHeight="1">
      <c r="A78" s="345" t="s">
        <v>336</v>
      </c>
      <c r="B78" s="343">
        <v>313</v>
      </c>
      <c r="C78" s="8">
        <f>D78+E78+F78+G78+H78+I78+J78+K78+L78</f>
        <v>1345.1</v>
      </c>
      <c r="D78" s="336"/>
      <c r="E78" s="336"/>
      <c r="F78" s="336"/>
      <c r="G78" s="336"/>
      <c r="H78" s="336"/>
      <c r="I78" s="336"/>
      <c r="J78" s="336"/>
      <c r="K78" s="336">
        <v>1345.1</v>
      </c>
      <c r="L78" s="336"/>
      <c r="M78" s="336"/>
      <c r="N78" s="336"/>
      <c r="O78" s="336"/>
      <c r="P78" s="336"/>
    </row>
    <row r="79" spans="1:16" ht="42.75" customHeight="1">
      <c r="A79" s="345" t="s">
        <v>419</v>
      </c>
      <c r="B79" s="343">
        <v>314</v>
      </c>
      <c r="C79" s="8"/>
      <c r="D79" s="336"/>
      <c r="E79" s="336"/>
      <c r="F79" s="336"/>
      <c r="G79" s="336"/>
      <c r="H79" s="336"/>
      <c r="I79" s="336"/>
      <c r="J79" s="336"/>
      <c r="K79" s="336"/>
      <c r="L79" s="336"/>
      <c r="M79" s="336"/>
      <c r="N79" s="336"/>
      <c r="O79" s="336"/>
      <c r="P79" s="336"/>
    </row>
    <row r="80" spans="1:16" ht="42.75" customHeight="1">
      <c r="A80" s="347" t="s">
        <v>193</v>
      </c>
      <c r="B80" s="343">
        <v>315</v>
      </c>
      <c r="C80" s="8"/>
      <c r="D80" s="336"/>
      <c r="E80" s="336"/>
      <c r="F80" s="336"/>
      <c r="G80" s="336"/>
      <c r="H80" s="336"/>
      <c r="I80" s="336"/>
      <c r="J80" s="336"/>
      <c r="K80" s="336"/>
      <c r="L80" s="336"/>
      <c r="M80" s="336"/>
      <c r="N80" s="336"/>
      <c r="O80" s="336"/>
      <c r="P80" s="336"/>
    </row>
    <row r="81" spans="1:16" ht="39" customHeight="1">
      <c r="A81" s="347" t="s">
        <v>455</v>
      </c>
      <c r="B81" s="343">
        <v>316</v>
      </c>
      <c r="C81" s="8">
        <f aca="true" t="shared" si="2" ref="C81:C88">D81+E81+F81+G81+H81+I81+J81+K81+L81+M81+N81+O81+P81</f>
        <v>339745.69999999995</v>
      </c>
      <c r="D81" s="336"/>
      <c r="E81" s="336"/>
      <c r="F81" s="336"/>
      <c r="G81" s="336"/>
      <c r="H81" s="336"/>
      <c r="I81" s="336"/>
      <c r="J81" s="336"/>
      <c r="K81" s="336">
        <v>247237.4</v>
      </c>
      <c r="L81" s="336"/>
      <c r="M81" s="336">
        <v>4656.9</v>
      </c>
      <c r="N81" s="336"/>
      <c r="O81" s="336">
        <v>53785.3</v>
      </c>
      <c r="P81" s="336">
        <v>34066.1</v>
      </c>
    </row>
    <row r="82" spans="1:16" ht="25.5" customHeight="1">
      <c r="A82" s="345" t="s">
        <v>268</v>
      </c>
      <c r="B82" s="343">
        <v>317</v>
      </c>
      <c r="C82" s="8"/>
      <c r="D82" s="336"/>
      <c r="E82" s="336"/>
      <c r="F82" s="336"/>
      <c r="G82" s="336"/>
      <c r="H82" s="336"/>
      <c r="I82" s="336"/>
      <c r="J82" s="336"/>
      <c r="K82" s="336"/>
      <c r="L82" s="336"/>
      <c r="M82" s="336"/>
      <c r="N82" s="336"/>
      <c r="O82" s="336"/>
      <c r="P82" s="336"/>
    </row>
    <row r="83" spans="1:16" ht="17.25" customHeight="1">
      <c r="A83" s="345" t="s">
        <v>20</v>
      </c>
      <c r="B83" s="343">
        <v>318</v>
      </c>
      <c r="C83" s="8"/>
      <c r="D83" s="336"/>
      <c r="E83" s="336"/>
      <c r="F83" s="336"/>
      <c r="G83" s="336"/>
      <c r="H83" s="336"/>
      <c r="I83" s="336"/>
      <c r="J83" s="336"/>
      <c r="K83" s="336"/>
      <c r="L83" s="336"/>
      <c r="M83" s="336"/>
      <c r="N83" s="336"/>
      <c r="O83" s="336"/>
      <c r="P83" s="336"/>
    </row>
    <row r="84" spans="1:16" ht="42" customHeight="1">
      <c r="A84" s="345" t="s">
        <v>456</v>
      </c>
      <c r="B84" s="343">
        <v>319</v>
      </c>
      <c r="C84" s="8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</row>
    <row r="85" spans="1:16" ht="40.5" customHeight="1">
      <c r="A85" s="345" t="s">
        <v>457</v>
      </c>
      <c r="B85" s="343">
        <v>320</v>
      </c>
      <c r="C85" s="8"/>
      <c r="D85" s="336"/>
      <c r="E85" s="336"/>
      <c r="F85" s="336"/>
      <c r="G85" s="336"/>
      <c r="H85" s="336"/>
      <c r="I85" s="336"/>
      <c r="J85" s="336"/>
      <c r="K85" s="336"/>
      <c r="L85" s="336"/>
      <c r="M85" s="336"/>
      <c r="N85" s="336"/>
      <c r="O85" s="336"/>
      <c r="P85" s="336"/>
    </row>
    <row r="86" spans="1:16" ht="29.25" customHeight="1">
      <c r="A86" s="345" t="s">
        <v>386</v>
      </c>
      <c r="B86" s="343">
        <v>321</v>
      </c>
      <c r="C86" s="8">
        <f t="shared" si="2"/>
        <v>-781.6999999999999</v>
      </c>
      <c r="D86" s="336"/>
      <c r="E86" s="336"/>
      <c r="F86" s="336"/>
      <c r="G86" s="336"/>
      <c r="H86" s="336"/>
      <c r="I86" s="336"/>
      <c r="J86" s="336"/>
      <c r="K86" s="336">
        <v>-625.9</v>
      </c>
      <c r="L86" s="336"/>
      <c r="M86" s="336">
        <v>-192.9</v>
      </c>
      <c r="N86" s="336"/>
      <c r="O86" s="336">
        <v>29.9</v>
      </c>
      <c r="P86" s="336">
        <v>7.2</v>
      </c>
    </row>
    <row r="87" spans="1:16" ht="27" customHeight="1">
      <c r="A87" s="345" t="s">
        <v>387</v>
      </c>
      <c r="B87" s="343">
        <v>322</v>
      </c>
      <c r="C87" s="8">
        <f t="shared" si="2"/>
        <v>31924.4</v>
      </c>
      <c r="D87" s="336"/>
      <c r="E87" s="336"/>
      <c r="F87" s="336"/>
      <c r="G87" s="336"/>
      <c r="H87" s="336"/>
      <c r="I87" s="336"/>
      <c r="J87" s="336"/>
      <c r="K87" s="336">
        <v>15508.1</v>
      </c>
      <c r="L87" s="336"/>
      <c r="M87" s="336"/>
      <c r="N87" s="336"/>
      <c r="O87" s="336">
        <v>15756.2</v>
      </c>
      <c r="P87" s="336">
        <v>660.1</v>
      </c>
    </row>
    <row r="88" spans="1:16" ht="27" customHeight="1">
      <c r="A88" s="345" t="s">
        <v>14</v>
      </c>
      <c r="B88" s="343">
        <v>323</v>
      </c>
      <c r="C88" s="8">
        <f t="shared" si="2"/>
        <v>31924.4</v>
      </c>
      <c r="D88" s="336"/>
      <c r="E88" s="336"/>
      <c r="F88" s="336"/>
      <c r="G88" s="336"/>
      <c r="H88" s="336"/>
      <c r="I88" s="336"/>
      <c r="J88" s="336"/>
      <c r="K88" s="336">
        <v>15508.1</v>
      </c>
      <c r="L88" s="336"/>
      <c r="M88" s="336"/>
      <c r="N88" s="336"/>
      <c r="O88" s="336">
        <v>15756.2</v>
      </c>
      <c r="P88" s="336">
        <v>660.1</v>
      </c>
    </row>
    <row r="89" spans="1:16" ht="27" customHeight="1">
      <c r="A89" s="345" t="s">
        <v>66</v>
      </c>
      <c r="B89" s="343">
        <v>324</v>
      </c>
      <c r="C89" s="8"/>
      <c r="D89" s="336"/>
      <c r="E89" s="336"/>
      <c r="F89" s="336"/>
      <c r="G89" s="336"/>
      <c r="H89" s="336"/>
      <c r="I89" s="336"/>
      <c r="J89" s="336"/>
      <c r="K89" s="336"/>
      <c r="L89" s="336"/>
      <c r="M89" s="336"/>
      <c r="N89" s="336"/>
      <c r="O89" s="336"/>
      <c r="P89" s="336"/>
    </row>
    <row r="90" spans="1:16" ht="38.25" customHeight="1">
      <c r="A90" s="345" t="s">
        <v>67</v>
      </c>
      <c r="B90" s="343">
        <v>325</v>
      </c>
      <c r="C90" s="8"/>
      <c r="D90" s="336"/>
      <c r="E90" s="336"/>
      <c r="F90" s="336"/>
      <c r="G90" s="336"/>
      <c r="H90" s="336"/>
      <c r="I90" s="336"/>
      <c r="J90" s="336"/>
      <c r="K90" s="336"/>
      <c r="L90" s="336"/>
      <c r="M90" s="336"/>
      <c r="N90" s="336"/>
      <c r="O90" s="336"/>
      <c r="P90" s="336"/>
    </row>
    <row r="91" spans="1:16" ht="18.75" customHeight="1">
      <c r="A91" s="345" t="s">
        <v>15</v>
      </c>
      <c r="B91" s="343">
        <v>326</v>
      </c>
      <c r="C91" s="8"/>
      <c r="D91" s="336"/>
      <c r="E91" s="336"/>
      <c r="F91" s="336"/>
      <c r="G91" s="336"/>
      <c r="H91" s="336"/>
      <c r="I91" s="336"/>
      <c r="J91" s="336"/>
      <c r="K91" s="336"/>
      <c r="L91" s="336"/>
      <c r="M91" s="336"/>
      <c r="N91" s="336"/>
      <c r="O91" s="336"/>
      <c r="P91" s="336"/>
    </row>
    <row r="92" spans="1:16" ht="83.25" customHeight="1">
      <c r="A92" s="345" t="s">
        <v>458</v>
      </c>
      <c r="B92" s="343">
        <v>327</v>
      </c>
      <c r="C92" s="8"/>
      <c r="D92" s="336"/>
      <c r="E92" s="336"/>
      <c r="F92" s="336"/>
      <c r="G92" s="336"/>
      <c r="H92" s="336"/>
      <c r="I92" s="336"/>
      <c r="J92" s="336"/>
      <c r="K92" s="336"/>
      <c r="L92" s="336"/>
      <c r="M92" s="336"/>
      <c r="N92" s="336"/>
      <c r="O92" s="336"/>
      <c r="P92" s="336"/>
    </row>
    <row r="93" spans="1:16" ht="14.25" customHeight="1">
      <c r="A93" s="537" t="s">
        <v>422</v>
      </c>
      <c r="B93" s="537"/>
      <c r="C93" s="538"/>
      <c r="D93" s="537"/>
      <c r="E93" s="537"/>
      <c r="F93" s="537"/>
      <c r="G93" s="537"/>
      <c r="H93" s="537"/>
      <c r="I93" s="537"/>
      <c r="J93" s="537"/>
      <c r="K93" s="537"/>
      <c r="L93" s="537"/>
      <c r="M93" s="537"/>
      <c r="N93" s="537"/>
      <c r="O93" s="537"/>
      <c r="P93" s="537"/>
    </row>
    <row r="94" spans="1:16" ht="16.5" customHeight="1">
      <c r="A94" s="539" t="s">
        <v>423</v>
      </c>
      <c r="B94" s="540"/>
      <c r="C94" s="540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1"/>
    </row>
    <row r="95" spans="1:16" ht="66" customHeight="1">
      <c r="A95" s="354" t="s">
        <v>424</v>
      </c>
      <c r="B95" s="343" t="s">
        <v>21</v>
      </c>
      <c r="C95" s="8">
        <f>D95+E95+F95+K95+M95+N95</f>
        <v>80</v>
      </c>
      <c r="D95" s="8"/>
      <c r="E95" s="8"/>
      <c r="F95" s="8"/>
      <c r="G95" s="336"/>
      <c r="H95" s="336"/>
      <c r="I95" s="336"/>
      <c r="J95" s="336"/>
      <c r="K95" s="336">
        <v>57</v>
      </c>
      <c r="L95" s="336"/>
      <c r="M95" s="336">
        <v>23</v>
      </c>
      <c r="N95" s="336"/>
      <c r="O95" s="336"/>
      <c r="P95" s="336"/>
    </row>
    <row r="96" spans="1:16" ht="78.75">
      <c r="A96" s="354" t="s">
        <v>459</v>
      </c>
      <c r="B96" s="343" t="s">
        <v>22</v>
      </c>
      <c r="C96" s="8">
        <f>D96+E96+F96+K96+M96+N96</f>
        <v>23</v>
      </c>
      <c r="D96" s="8"/>
      <c r="E96" s="8"/>
      <c r="F96" s="8"/>
      <c r="G96" s="336"/>
      <c r="H96" s="336"/>
      <c r="I96" s="336"/>
      <c r="J96" s="336"/>
      <c r="K96" s="336">
        <v>15</v>
      </c>
      <c r="L96" s="336"/>
      <c r="M96" s="336">
        <v>8</v>
      </c>
      <c r="N96" s="336"/>
      <c r="O96" s="336"/>
      <c r="P96" s="336"/>
    </row>
    <row r="97" spans="1:16" ht="55.5" customHeight="1">
      <c r="A97" s="345" t="s">
        <v>388</v>
      </c>
      <c r="B97" s="343" t="s">
        <v>23</v>
      </c>
      <c r="C97" s="8">
        <f>D97+E97+F97+K97+M97+N97</f>
        <v>71</v>
      </c>
      <c r="D97" s="8"/>
      <c r="E97" s="8"/>
      <c r="F97" s="8"/>
      <c r="G97" s="336"/>
      <c r="H97" s="336"/>
      <c r="I97" s="336"/>
      <c r="J97" s="336"/>
      <c r="K97" s="336">
        <v>56</v>
      </c>
      <c r="L97" s="336"/>
      <c r="M97" s="336">
        <v>15</v>
      </c>
      <c r="N97" s="336"/>
      <c r="O97" s="336"/>
      <c r="P97" s="336"/>
    </row>
    <row r="98" spans="1:16" ht="93" customHeight="1">
      <c r="A98" s="345" t="s">
        <v>460</v>
      </c>
      <c r="B98" s="343" t="s">
        <v>172</v>
      </c>
      <c r="C98" s="8">
        <f>D98+E98+F98+K98+M98+N98</f>
        <v>17</v>
      </c>
      <c r="D98" s="8"/>
      <c r="E98" s="8"/>
      <c r="F98" s="8"/>
      <c r="G98" s="336"/>
      <c r="H98" s="336"/>
      <c r="I98" s="336"/>
      <c r="J98" s="336"/>
      <c r="K98" s="336">
        <v>12</v>
      </c>
      <c r="L98" s="336"/>
      <c r="M98" s="336">
        <v>5</v>
      </c>
      <c r="N98" s="336"/>
      <c r="O98" s="336"/>
      <c r="P98" s="336"/>
    </row>
    <row r="99" spans="1:16" ht="12.75">
      <c r="A99" s="537" t="s">
        <v>427</v>
      </c>
      <c r="B99" s="537"/>
      <c r="C99" s="542"/>
      <c r="D99" s="537"/>
      <c r="E99" s="537"/>
      <c r="F99" s="537"/>
      <c r="G99" s="537"/>
      <c r="H99" s="537"/>
      <c r="I99" s="537"/>
      <c r="J99" s="537"/>
      <c r="K99" s="537"/>
      <c r="L99" s="537"/>
      <c r="M99" s="537"/>
      <c r="N99" s="537"/>
      <c r="O99" s="537"/>
      <c r="P99" s="537"/>
    </row>
    <row r="100" spans="1:16" ht="85.5" customHeight="1">
      <c r="A100" s="345" t="s">
        <v>428</v>
      </c>
      <c r="B100" s="343" t="s">
        <v>24</v>
      </c>
      <c r="C100" s="8">
        <f>D100+E100+F100+K100+M100+N100</f>
        <v>473</v>
      </c>
      <c r="D100" s="8"/>
      <c r="E100" s="8"/>
      <c r="F100" s="8"/>
      <c r="G100" s="336"/>
      <c r="H100" s="336"/>
      <c r="I100" s="336"/>
      <c r="J100" s="336"/>
      <c r="K100" s="336">
        <v>401</v>
      </c>
      <c r="L100" s="336"/>
      <c r="M100" s="336">
        <v>72</v>
      </c>
      <c r="N100" s="336"/>
      <c r="O100" s="336"/>
      <c r="P100" s="336"/>
    </row>
    <row r="101" spans="1:16" ht="39" customHeight="1">
      <c r="A101" s="345" t="s">
        <v>194</v>
      </c>
      <c r="B101" s="343" t="s">
        <v>25</v>
      </c>
      <c r="C101" s="8">
        <f>D101+E101+F101+K101+M101+N101</f>
        <v>96</v>
      </c>
      <c r="D101" s="8"/>
      <c r="E101" s="8"/>
      <c r="F101" s="8"/>
      <c r="G101" s="336"/>
      <c r="H101" s="336"/>
      <c r="I101" s="336"/>
      <c r="J101" s="336"/>
      <c r="K101" s="336">
        <v>90</v>
      </c>
      <c r="L101" s="336"/>
      <c r="M101" s="336">
        <v>6</v>
      </c>
      <c r="N101" s="336"/>
      <c r="O101" s="336"/>
      <c r="P101" s="336"/>
    </row>
    <row r="102" spans="1:16" ht="51" customHeight="1">
      <c r="A102" s="345" t="s">
        <v>269</v>
      </c>
      <c r="B102" s="343" t="s">
        <v>26</v>
      </c>
      <c r="C102" s="8">
        <f>D102+E102+F102+K102+M102+N102</f>
        <v>0</v>
      </c>
      <c r="D102" s="8"/>
      <c r="E102" s="8"/>
      <c r="F102" s="8"/>
      <c r="G102" s="336"/>
      <c r="H102" s="336"/>
      <c r="I102" s="336"/>
      <c r="J102" s="336"/>
      <c r="K102" s="336"/>
      <c r="L102" s="336"/>
      <c r="M102" s="336"/>
      <c r="N102" s="336"/>
      <c r="O102" s="336"/>
      <c r="P102" s="336"/>
    </row>
    <row r="103" spans="1:16" ht="25.5" customHeight="1">
      <c r="A103" s="345" t="s">
        <v>104</v>
      </c>
      <c r="B103" s="343" t="s">
        <v>27</v>
      </c>
      <c r="C103" s="8">
        <f>D103+E103+F103+K103+M103+N103</f>
        <v>142</v>
      </c>
      <c r="D103" s="8"/>
      <c r="E103" s="8"/>
      <c r="F103" s="8"/>
      <c r="G103" s="336"/>
      <c r="H103" s="336"/>
      <c r="I103" s="336"/>
      <c r="J103" s="336"/>
      <c r="K103" s="336">
        <v>142</v>
      </c>
      <c r="L103" s="336"/>
      <c r="M103" s="336"/>
      <c r="N103" s="336"/>
      <c r="O103" s="336"/>
      <c r="P103" s="336"/>
    </row>
    <row r="104" spans="1:16" ht="39">
      <c r="A104" s="345" t="s">
        <v>270</v>
      </c>
      <c r="B104" s="343" t="s">
        <v>28</v>
      </c>
      <c r="C104" s="8">
        <f>D104+E104+F104+K104+M104+N104</f>
        <v>74</v>
      </c>
      <c r="D104" s="8"/>
      <c r="E104" s="8"/>
      <c r="F104" s="8"/>
      <c r="G104" s="336"/>
      <c r="H104" s="336"/>
      <c r="I104" s="336"/>
      <c r="J104" s="336"/>
      <c r="K104" s="336">
        <v>54</v>
      </c>
      <c r="L104" s="336"/>
      <c r="M104" s="336">
        <v>20</v>
      </c>
      <c r="N104" s="336"/>
      <c r="O104" s="336"/>
      <c r="P104" s="336"/>
    </row>
    <row r="105" spans="1:16" ht="29.25" customHeight="1">
      <c r="A105" s="543" t="s">
        <v>461</v>
      </c>
      <c r="B105" s="544"/>
      <c r="C105" s="545"/>
      <c r="D105" s="544"/>
      <c r="E105" s="544"/>
      <c r="F105" s="544"/>
      <c r="G105" s="544"/>
      <c r="H105" s="544"/>
      <c r="I105" s="544"/>
      <c r="J105" s="544"/>
      <c r="K105" s="544"/>
      <c r="L105" s="544"/>
      <c r="M105" s="544"/>
      <c r="N105" s="544"/>
      <c r="O105" s="544"/>
      <c r="P105" s="546"/>
    </row>
    <row r="106" spans="1:16" ht="25.5" customHeight="1">
      <c r="A106" s="359" t="s">
        <v>105</v>
      </c>
      <c r="B106" s="355" t="s">
        <v>29</v>
      </c>
      <c r="C106" s="336"/>
      <c r="D106" s="336"/>
      <c r="E106" s="336"/>
      <c r="F106" s="336"/>
      <c r="G106" s="336"/>
      <c r="H106" s="336"/>
      <c r="I106" s="336"/>
      <c r="J106" s="336"/>
      <c r="K106" s="336"/>
      <c r="L106" s="336"/>
      <c r="M106" s="336"/>
      <c r="N106" s="336"/>
      <c r="O106" s="336"/>
      <c r="P106" s="336"/>
    </row>
    <row r="107" spans="1:16" ht="66">
      <c r="A107" s="358" t="s">
        <v>430</v>
      </c>
      <c r="B107" s="343" t="s">
        <v>30</v>
      </c>
      <c r="C107" s="8">
        <f>D107+E107+F107+K107+M107+N107</f>
        <v>68059.9</v>
      </c>
      <c r="D107" s="336"/>
      <c r="E107" s="336"/>
      <c r="F107" s="336"/>
      <c r="G107" s="336"/>
      <c r="H107" s="336"/>
      <c r="I107" s="336"/>
      <c r="J107" s="336"/>
      <c r="K107" s="336">
        <v>61702.4</v>
      </c>
      <c r="L107" s="336"/>
      <c r="M107" s="336">
        <v>6357.5</v>
      </c>
      <c r="N107" s="336"/>
      <c r="O107" s="336"/>
      <c r="P107" s="336"/>
    </row>
    <row r="108" spans="1:16" ht="82.5" customHeight="1">
      <c r="A108" s="358" t="s">
        <v>462</v>
      </c>
      <c r="B108" s="343" t="s">
        <v>31</v>
      </c>
      <c r="C108" s="8">
        <f>D108+E108+F108+K108+M108+N108</f>
        <v>19481.8</v>
      </c>
      <c r="D108" s="336"/>
      <c r="E108" s="336"/>
      <c r="F108" s="336"/>
      <c r="G108" s="336"/>
      <c r="H108" s="336"/>
      <c r="I108" s="336"/>
      <c r="J108" s="336"/>
      <c r="K108" s="336">
        <v>17651.3</v>
      </c>
      <c r="L108" s="336"/>
      <c r="M108" s="336">
        <v>1830.5</v>
      </c>
      <c r="N108" s="336"/>
      <c r="O108" s="336"/>
      <c r="P108" s="336"/>
    </row>
    <row r="109" spans="1:16" ht="52.5">
      <c r="A109" s="358" t="s">
        <v>106</v>
      </c>
      <c r="B109" s="348" t="s">
        <v>32</v>
      </c>
      <c r="C109" s="8">
        <f>D109+E109+F109+K109+M109+N109</f>
        <v>39019.6</v>
      </c>
      <c r="D109" s="336"/>
      <c r="E109" s="336"/>
      <c r="F109" s="336"/>
      <c r="G109" s="336"/>
      <c r="H109" s="336"/>
      <c r="I109" s="336"/>
      <c r="J109" s="336"/>
      <c r="K109" s="336">
        <v>36002.2</v>
      </c>
      <c r="L109" s="336"/>
      <c r="M109" s="336">
        <v>3017.4</v>
      </c>
      <c r="N109" s="336"/>
      <c r="O109" s="336"/>
      <c r="P109" s="336"/>
    </row>
    <row r="110" spans="1:16" ht="79.5" customHeight="1">
      <c r="A110" s="358" t="s">
        <v>463</v>
      </c>
      <c r="B110" s="348" t="s">
        <v>112</v>
      </c>
      <c r="C110" s="8">
        <f>D110+E110+F110+K110+M110+N110</f>
        <v>16435.1</v>
      </c>
      <c r="D110" s="336"/>
      <c r="E110" s="336"/>
      <c r="F110" s="336"/>
      <c r="G110" s="336"/>
      <c r="H110" s="336"/>
      <c r="I110" s="336"/>
      <c r="J110" s="336"/>
      <c r="K110" s="336">
        <v>15204.1</v>
      </c>
      <c r="L110" s="336"/>
      <c r="M110" s="336">
        <v>1231</v>
      </c>
      <c r="N110" s="336"/>
      <c r="O110" s="336"/>
      <c r="P110" s="336"/>
    </row>
    <row r="111" spans="1:16" ht="78.75">
      <c r="A111" s="358" t="s">
        <v>389</v>
      </c>
      <c r="B111" s="349" t="s">
        <v>179</v>
      </c>
      <c r="C111" s="8"/>
      <c r="D111" s="350"/>
      <c r="E111" s="336"/>
      <c r="F111" s="350"/>
      <c r="G111" s="336"/>
      <c r="H111" s="336"/>
      <c r="I111" s="350"/>
      <c r="J111" s="336"/>
      <c r="K111" s="350"/>
      <c r="L111" s="336"/>
      <c r="M111" s="350"/>
      <c r="N111" s="336"/>
      <c r="O111" s="350"/>
      <c r="P111" s="336"/>
    </row>
    <row r="112" spans="1:16" ht="29.25" customHeight="1">
      <c r="A112" s="554" t="s">
        <v>464</v>
      </c>
      <c r="B112" s="555"/>
      <c r="C112" s="555"/>
      <c r="D112" s="555"/>
      <c r="E112" s="555"/>
      <c r="F112" s="555"/>
      <c r="G112" s="555"/>
      <c r="H112" s="555"/>
      <c r="I112" s="555"/>
      <c r="J112" s="555"/>
      <c r="K112" s="555"/>
      <c r="L112" s="555"/>
      <c r="M112" s="555"/>
      <c r="N112" s="555"/>
      <c r="O112" s="555"/>
      <c r="P112" s="556"/>
    </row>
    <row r="113" spans="1:16" ht="12.75">
      <c r="A113" s="554" t="s">
        <v>271</v>
      </c>
      <c r="B113" s="555"/>
      <c r="C113" s="555"/>
      <c r="D113" s="555"/>
      <c r="E113" s="555"/>
      <c r="F113" s="555"/>
      <c r="G113" s="555"/>
      <c r="H113" s="555"/>
      <c r="I113" s="555"/>
      <c r="J113" s="555"/>
      <c r="K113" s="555"/>
      <c r="L113" s="555"/>
      <c r="M113" s="555"/>
      <c r="N113" s="555"/>
      <c r="O113" s="555"/>
      <c r="P113" s="556"/>
    </row>
    <row r="114" spans="1:16" ht="53.25" customHeight="1">
      <c r="A114" s="354" t="s">
        <v>434</v>
      </c>
      <c r="B114" s="34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336"/>
      <c r="N114" s="336"/>
      <c r="O114" s="336"/>
      <c r="P114" s="336"/>
    </row>
    <row r="115" spans="1:16" ht="66">
      <c r="A115" s="354" t="s">
        <v>435</v>
      </c>
      <c r="B115" s="348" t="s">
        <v>116</v>
      </c>
      <c r="C115" s="8">
        <f>D115+E115+F115+G115+H115+I115+J115+K115+L115+N115</f>
        <v>0</v>
      </c>
      <c r="D115" s="8"/>
      <c r="E115" s="8"/>
      <c r="F115" s="8"/>
      <c r="G115" s="8"/>
      <c r="H115" s="8"/>
      <c r="I115" s="8"/>
      <c r="J115" s="8"/>
      <c r="K115" s="8"/>
      <c r="L115" s="8"/>
      <c r="M115" s="336"/>
      <c r="N115" s="336"/>
      <c r="O115" s="336"/>
      <c r="P115" s="336"/>
    </row>
    <row r="116" spans="1:16" ht="26.25">
      <c r="A116" s="354" t="s">
        <v>120</v>
      </c>
      <c r="B116" s="348" t="s">
        <v>117</v>
      </c>
      <c r="C116" s="8">
        <f>D116+E116+F116+G116+H116+I116+J116+K116+L116+N116</f>
        <v>0</v>
      </c>
      <c r="D116" s="8"/>
      <c r="E116" s="8"/>
      <c r="F116" s="8"/>
      <c r="G116" s="8"/>
      <c r="H116" s="8"/>
      <c r="I116" s="8"/>
      <c r="J116" s="8"/>
      <c r="K116" s="8"/>
      <c r="L116" s="8"/>
      <c r="M116" s="336"/>
      <c r="N116" s="336"/>
      <c r="O116" s="336"/>
      <c r="P116" s="336"/>
    </row>
    <row r="117" spans="1:16" ht="26.25">
      <c r="A117" s="354" t="s">
        <v>272</v>
      </c>
      <c r="B117" s="348" t="s">
        <v>118</v>
      </c>
      <c r="C117" s="8">
        <f>D117+E117+F117+G117+H117+I117+J117+K117+L117+N117</f>
        <v>0</v>
      </c>
      <c r="D117" s="8"/>
      <c r="E117" s="8"/>
      <c r="F117" s="8"/>
      <c r="G117" s="8"/>
      <c r="H117" s="8"/>
      <c r="I117" s="8"/>
      <c r="J117" s="8"/>
      <c r="K117" s="8"/>
      <c r="L117" s="8"/>
      <c r="M117" s="336"/>
      <c r="N117" s="336"/>
      <c r="O117" s="336"/>
      <c r="P117" s="336"/>
    </row>
    <row r="118" spans="1:16" ht="26.25">
      <c r="A118" s="354" t="s">
        <v>273</v>
      </c>
      <c r="B118" s="348" t="s">
        <v>119</v>
      </c>
      <c r="C118" s="8">
        <f>D118+E118+F118+G118+H118+I118+J118+K118+L118+N118</f>
        <v>0</v>
      </c>
      <c r="D118" s="8"/>
      <c r="E118" s="8"/>
      <c r="F118" s="8"/>
      <c r="G118" s="8"/>
      <c r="H118" s="8"/>
      <c r="I118" s="8"/>
      <c r="J118" s="8"/>
      <c r="K118" s="8"/>
      <c r="L118" s="8"/>
      <c r="M118" s="336"/>
      <c r="N118" s="336"/>
      <c r="O118" s="336"/>
      <c r="P118" s="336"/>
    </row>
    <row r="119" spans="1:16" ht="12.75">
      <c r="A119" s="554" t="s">
        <v>274</v>
      </c>
      <c r="B119" s="555"/>
      <c r="C119" s="555"/>
      <c r="D119" s="555"/>
      <c r="E119" s="555"/>
      <c r="F119" s="555"/>
      <c r="G119" s="555"/>
      <c r="H119" s="555"/>
      <c r="I119" s="555"/>
      <c r="J119" s="555"/>
      <c r="K119" s="555"/>
      <c r="L119" s="555"/>
      <c r="M119" s="555"/>
      <c r="N119" s="555"/>
      <c r="O119" s="555"/>
      <c r="P119" s="556"/>
    </row>
    <row r="120" spans="1:16" ht="66">
      <c r="A120" s="354" t="s">
        <v>436</v>
      </c>
      <c r="B120" s="348" t="s">
        <v>124</v>
      </c>
      <c r="C120" s="8">
        <f>D120+E120+F120+G120+H120+I120+J120+K120+L120+N120</f>
        <v>0</v>
      </c>
      <c r="D120" s="8"/>
      <c r="E120" s="8"/>
      <c r="F120" s="8"/>
      <c r="G120" s="8"/>
      <c r="H120" s="8"/>
      <c r="I120" s="8"/>
      <c r="J120" s="8"/>
      <c r="K120" s="8"/>
      <c r="L120" s="8"/>
      <c r="M120" s="336"/>
      <c r="N120" s="336"/>
      <c r="O120" s="336"/>
      <c r="P120" s="336"/>
    </row>
    <row r="121" spans="1:16" ht="66">
      <c r="A121" s="354" t="s">
        <v>437</v>
      </c>
      <c r="B121" s="348" t="s">
        <v>125</v>
      </c>
      <c r="C121" s="8">
        <f>D121+E121+F121+G121+H121+I121+J121+K121+L121+N121</f>
        <v>0</v>
      </c>
      <c r="D121" s="8"/>
      <c r="E121" s="8"/>
      <c r="F121" s="8"/>
      <c r="G121" s="8"/>
      <c r="H121" s="8"/>
      <c r="I121" s="8"/>
      <c r="J121" s="8"/>
      <c r="K121" s="8"/>
      <c r="L121" s="8"/>
      <c r="M121" s="336"/>
      <c r="N121" s="336"/>
      <c r="O121" s="336"/>
      <c r="P121" s="336"/>
    </row>
    <row r="122" spans="1:16" ht="26.25">
      <c r="A122" s="354" t="s">
        <v>465</v>
      </c>
      <c r="B122" s="348" t="s">
        <v>126</v>
      </c>
      <c r="C122" s="8">
        <f>D122+E122+F122+G122+H122+I122+J122+K122+L122+N122</f>
        <v>0</v>
      </c>
      <c r="D122" s="8"/>
      <c r="E122" s="8"/>
      <c r="F122" s="8"/>
      <c r="G122" s="8"/>
      <c r="H122" s="8"/>
      <c r="I122" s="8"/>
      <c r="J122" s="8"/>
      <c r="K122" s="8"/>
      <c r="L122" s="8"/>
      <c r="M122" s="336"/>
      <c r="N122" s="336"/>
      <c r="O122" s="336"/>
      <c r="P122" s="336"/>
    </row>
    <row r="123" spans="1:16" ht="26.25">
      <c r="A123" s="354" t="s">
        <v>283</v>
      </c>
      <c r="B123" s="348" t="s">
        <v>127</v>
      </c>
      <c r="C123" s="8">
        <f>D123+E123+F123+G123+H123+I123+J123+K123+L123+N123</f>
        <v>0</v>
      </c>
      <c r="D123" s="8"/>
      <c r="E123" s="8"/>
      <c r="F123" s="8"/>
      <c r="G123" s="8"/>
      <c r="H123" s="8"/>
      <c r="I123" s="8"/>
      <c r="J123" s="8"/>
      <c r="K123" s="8"/>
      <c r="L123" s="8"/>
      <c r="M123" s="336"/>
      <c r="N123" s="336"/>
      <c r="O123" s="336"/>
      <c r="P123" s="336"/>
    </row>
    <row r="124" spans="1:16" ht="26.25">
      <c r="A124" s="354" t="s">
        <v>276</v>
      </c>
      <c r="B124" s="348" t="s">
        <v>128</v>
      </c>
      <c r="C124" s="8">
        <f>D124+E124+F124+G124+H124+I124+J124+K124+L124+N124</f>
        <v>0</v>
      </c>
      <c r="D124" s="8"/>
      <c r="E124" s="8"/>
      <c r="F124" s="8"/>
      <c r="G124" s="8"/>
      <c r="H124" s="8"/>
      <c r="I124" s="8"/>
      <c r="J124" s="8"/>
      <c r="K124" s="8"/>
      <c r="L124" s="8"/>
      <c r="M124" s="336"/>
      <c r="N124" s="336"/>
      <c r="O124" s="336"/>
      <c r="P124" s="336"/>
    </row>
    <row r="125" spans="1:16" ht="12.75">
      <c r="A125" s="554" t="s">
        <v>277</v>
      </c>
      <c r="B125" s="557"/>
      <c r="C125" s="557"/>
      <c r="D125" s="557"/>
      <c r="E125" s="557"/>
      <c r="F125" s="557"/>
      <c r="G125" s="557"/>
      <c r="H125" s="557"/>
      <c r="I125" s="557"/>
      <c r="J125" s="557"/>
      <c r="K125" s="557"/>
      <c r="L125" s="557"/>
      <c r="M125" s="557"/>
      <c r="N125" s="557"/>
      <c r="O125" s="557"/>
      <c r="P125" s="558"/>
    </row>
    <row r="126" spans="1:16" ht="66">
      <c r="A126" s="354" t="s">
        <v>438</v>
      </c>
      <c r="B126" s="348" t="s">
        <v>133</v>
      </c>
      <c r="C126" s="8">
        <f>D126+E126+F126+G126+H126+I126+J126+K126+L126+N126</f>
        <v>0</v>
      </c>
      <c r="D126" s="8"/>
      <c r="E126" s="8"/>
      <c r="F126" s="8"/>
      <c r="G126" s="8"/>
      <c r="H126" s="8"/>
      <c r="I126" s="8"/>
      <c r="J126" s="8"/>
      <c r="K126" s="8"/>
      <c r="L126" s="8"/>
      <c r="M126" s="336"/>
      <c r="N126" s="336"/>
      <c r="O126" s="336"/>
      <c r="P126" s="336"/>
    </row>
    <row r="127" spans="1:16" ht="66">
      <c r="A127" s="354" t="s">
        <v>439</v>
      </c>
      <c r="B127" s="348" t="s">
        <v>134</v>
      </c>
      <c r="C127" s="8">
        <f>D127+E127+F127+G127+H127+I127+J127+K127+L127+N127</f>
        <v>0</v>
      </c>
      <c r="D127" s="8"/>
      <c r="E127" s="8"/>
      <c r="F127" s="8"/>
      <c r="G127" s="8"/>
      <c r="H127" s="8"/>
      <c r="I127" s="8"/>
      <c r="J127" s="8"/>
      <c r="K127" s="8"/>
      <c r="L127" s="8"/>
      <c r="M127" s="336"/>
      <c r="N127" s="336"/>
      <c r="O127" s="336"/>
      <c r="P127" s="336"/>
    </row>
    <row r="128" spans="1:16" ht="27" customHeight="1">
      <c r="A128" s="354" t="s">
        <v>138</v>
      </c>
      <c r="B128" s="348" t="s">
        <v>135</v>
      </c>
      <c r="C128" s="8">
        <f>D128+E128+F128+G128+H128+I128+J128+K128+L128+N128</f>
        <v>0</v>
      </c>
      <c r="D128" s="8"/>
      <c r="E128" s="8"/>
      <c r="F128" s="8"/>
      <c r="G128" s="8"/>
      <c r="H128" s="8"/>
      <c r="I128" s="8"/>
      <c r="J128" s="8"/>
      <c r="K128" s="8"/>
      <c r="L128" s="8"/>
      <c r="M128" s="336"/>
      <c r="N128" s="336"/>
      <c r="O128" s="336"/>
      <c r="P128" s="336"/>
    </row>
    <row r="129" spans="1:16" ht="27" customHeight="1">
      <c r="A129" s="354" t="s">
        <v>440</v>
      </c>
      <c r="B129" s="348" t="s">
        <v>136</v>
      </c>
      <c r="C129" s="8">
        <f>D129+E129+F129+G129+H129+I129+J129+K129+L129+N129</f>
        <v>0</v>
      </c>
      <c r="D129" s="8"/>
      <c r="E129" s="8"/>
      <c r="F129" s="8"/>
      <c r="G129" s="8"/>
      <c r="H129" s="8"/>
      <c r="I129" s="8"/>
      <c r="J129" s="8"/>
      <c r="K129" s="8"/>
      <c r="L129" s="8"/>
      <c r="M129" s="336"/>
      <c r="N129" s="336"/>
      <c r="O129" s="336"/>
      <c r="P129" s="336"/>
    </row>
    <row r="130" spans="1:16" s="17" customFormat="1" ht="27.75" customHeight="1">
      <c r="A130" s="360" t="s">
        <v>441</v>
      </c>
      <c r="B130" s="351" t="s">
        <v>137</v>
      </c>
      <c r="C130" s="8">
        <f>D130+E130+F130+G130+H130+I130+J130+K130+L130+N130</f>
        <v>0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352"/>
      <c r="N130" s="352"/>
      <c r="O130" s="336"/>
      <c r="P130" s="336"/>
    </row>
    <row r="131" spans="1:16" s="17" customFormat="1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353"/>
      <c r="N131" s="353"/>
      <c r="O131" s="353"/>
      <c r="P131" s="353"/>
    </row>
    <row r="132" s="17" customFormat="1" ht="12.75">
      <c r="A132" s="88"/>
    </row>
    <row r="133" s="17" customFormat="1" ht="12.75"/>
    <row r="134" spans="1:9" ht="30" customHeight="1">
      <c r="A134" s="286"/>
      <c r="B134" s="85"/>
      <c r="C134" s="85"/>
      <c r="D134" s="85"/>
      <c r="E134" s="85"/>
      <c r="F134" s="85"/>
      <c r="G134" s="85"/>
      <c r="H134" s="85"/>
      <c r="I134" s="85"/>
    </row>
    <row r="135" spans="1:9" ht="15">
      <c r="A135" s="85"/>
      <c r="B135" s="85"/>
      <c r="C135" s="85"/>
      <c r="D135" s="85"/>
      <c r="E135" s="85"/>
      <c r="F135" s="85"/>
      <c r="G135" s="85"/>
      <c r="H135" s="85"/>
      <c r="I135" s="85"/>
    </row>
    <row r="136" spans="1:9" ht="15">
      <c r="A136" s="85"/>
      <c r="B136" s="85"/>
      <c r="C136" s="85"/>
      <c r="D136" s="18"/>
      <c r="E136" s="18"/>
      <c r="F136" s="18"/>
      <c r="G136" s="85"/>
      <c r="H136" s="85"/>
      <c r="I136" s="85"/>
    </row>
    <row r="137" spans="1:9" ht="15">
      <c r="A137" s="85"/>
      <c r="B137" s="85"/>
      <c r="C137" s="85"/>
      <c r="D137" s="534"/>
      <c r="E137" s="534"/>
      <c r="F137" s="534"/>
      <c r="G137" s="85"/>
      <c r="H137" s="85"/>
      <c r="I137" s="85"/>
    </row>
  </sheetData>
  <sheetProtection/>
  <mergeCells count="26">
    <mergeCell ref="A112:P112"/>
    <mergeCell ref="A113:P113"/>
    <mergeCell ref="A119:P119"/>
    <mergeCell ref="A125:P125"/>
    <mergeCell ref="D137:F137"/>
    <mergeCell ref="K10:L10"/>
    <mergeCell ref="M10:M11"/>
    <mergeCell ref="N10:N11"/>
    <mergeCell ref="A13:P13"/>
    <mergeCell ref="A42:P42"/>
    <mergeCell ref="K3:P3"/>
    <mergeCell ref="A4:P4"/>
    <mergeCell ref="A5:P5"/>
    <mergeCell ref="A8:A11"/>
    <mergeCell ref="B8:B11"/>
    <mergeCell ref="C8:C11"/>
    <mergeCell ref="D8:P8"/>
    <mergeCell ref="D9:N9"/>
    <mergeCell ref="O9:P10"/>
    <mergeCell ref="D10:J10"/>
    <mergeCell ref="A93:P93"/>
    <mergeCell ref="A94:P94"/>
    <mergeCell ref="A99:P99"/>
    <mergeCell ref="A105:P105"/>
    <mergeCell ref="A6:P6"/>
    <mergeCell ref="A65:P65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7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72">
      <selection activeCell="F110" sqref="F110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8" width="9.125" style="17" customWidth="1"/>
    <col min="29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650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253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390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111.7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556</v>
      </c>
      <c r="G11" s="5" t="s">
        <v>43</v>
      </c>
      <c r="H11" s="5" t="s">
        <v>9</v>
      </c>
      <c r="I11" s="5" t="s">
        <v>44</v>
      </c>
      <c r="J11" s="5" t="s">
        <v>557</v>
      </c>
      <c r="K11" s="5" t="s">
        <v>46</v>
      </c>
      <c r="L11" s="5" t="s">
        <v>9</v>
      </c>
      <c r="M11" s="518"/>
      <c r="N11" s="520"/>
      <c r="O11" s="7" t="s">
        <v>558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559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f>K14+O14+P14</f>
        <v>3025</v>
      </c>
      <c r="D14" s="8"/>
      <c r="E14" s="8"/>
      <c r="F14" s="8"/>
      <c r="G14" s="8"/>
      <c r="H14" s="8"/>
      <c r="I14" s="8"/>
      <c r="J14" s="8"/>
      <c r="K14" s="8">
        <v>151</v>
      </c>
      <c r="L14" s="8"/>
      <c r="M14" s="8">
        <v>1</v>
      </c>
      <c r="N14" s="8"/>
      <c r="O14" s="8">
        <v>263</v>
      </c>
      <c r="P14" s="8">
        <v>2611</v>
      </c>
    </row>
    <row r="15" spans="1:16" ht="51.75" customHeight="1">
      <c r="A15" s="301" t="s">
        <v>560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561</v>
      </c>
      <c r="B16" s="300">
        <v>103</v>
      </c>
      <c r="C16" s="8">
        <f>K16</f>
        <v>33</v>
      </c>
      <c r="D16" s="8"/>
      <c r="E16" s="8"/>
      <c r="F16" s="8"/>
      <c r="G16" s="8"/>
      <c r="H16" s="8"/>
      <c r="I16" s="8"/>
      <c r="J16" s="8"/>
      <c r="K16" s="8">
        <v>33</v>
      </c>
      <c r="L16" s="8"/>
      <c r="M16" s="8"/>
      <c r="N16" s="8"/>
      <c r="O16" s="8"/>
      <c r="P16" s="8"/>
    </row>
    <row r="17" spans="1:16" ht="53.25" customHeight="1">
      <c r="A17" s="301" t="s">
        <v>649</v>
      </c>
      <c r="B17" s="300">
        <v>104</v>
      </c>
      <c r="C17" s="8">
        <f>K17</f>
        <v>8</v>
      </c>
      <c r="D17" s="8"/>
      <c r="E17" s="8"/>
      <c r="F17" s="8"/>
      <c r="G17" s="8"/>
      <c r="H17" s="8"/>
      <c r="I17" s="8"/>
      <c r="J17" s="8"/>
      <c r="K17" s="8">
        <v>8</v>
      </c>
      <c r="L17" s="8"/>
      <c r="M17" s="8"/>
      <c r="N17" s="8"/>
      <c r="O17" s="8"/>
      <c r="P17" s="8"/>
    </row>
    <row r="18" spans="1:16" ht="63.75" customHeight="1">
      <c r="A18" s="302" t="s">
        <v>56</v>
      </c>
      <c r="B18" s="300">
        <v>105</v>
      </c>
      <c r="C18" s="8">
        <f>K18</f>
        <v>1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</row>
    <row r="19" spans="1:16" ht="66" customHeight="1">
      <c r="A19" s="302" t="s">
        <v>563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564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565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566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567</v>
      </c>
      <c r="B23" s="300">
        <v>110</v>
      </c>
      <c r="C23" s="8">
        <f>K23+O23+P23</f>
        <v>3017</v>
      </c>
      <c r="D23" s="8"/>
      <c r="E23" s="8"/>
      <c r="F23" s="8"/>
      <c r="G23" s="8"/>
      <c r="H23" s="8"/>
      <c r="I23" s="8"/>
      <c r="J23" s="8"/>
      <c r="K23" s="8">
        <v>143</v>
      </c>
      <c r="L23" s="8"/>
      <c r="M23" s="8">
        <v>1</v>
      </c>
      <c r="N23" s="8"/>
      <c r="O23" s="8">
        <v>263</v>
      </c>
      <c r="P23" s="8">
        <v>2611</v>
      </c>
    </row>
    <row r="24" spans="1:16" ht="52.5" customHeight="1">
      <c r="A24" s="301" t="s">
        <v>568</v>
      </c>
      <c r="B24" s="303">
        <v>111</v>
      </c>
      <c r="C24" s="8">
        <f>K24</f>
        <v>25</v>
      </c>
      <c r="D24" s="8"/>
      <c r="E24" s="8"/>
      <c r="F24" s="8"/>
      <c r="G24" s="8"/>
      <c r="H24" s="8"/>
      <c r="I24" s="8"/>
      <c r="J24" s="8"/>
      <c r="K24" s="8">
        <v>25</v>
      </c>
      <c r="L24" s="8"/>
      <c r="M24" s="8"/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569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570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571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572</v>
      </c>
      <c r="B29" s="303">
        <v>116</v>
      </c>
      <c r="C29" s="8">
        <f>K29+O29+P29</f>
        <v>3017</v>
      </c>
      <c r="D29" s="8"/>
      <c r="E29" s="8"/>
      <c r="F29" s="8"/>
      <c r="G29" s="8"/>
      <c r="H29" s="8"/>
      <c r="I29" s="8"/>
      <c r="J29" s="8"/>
      <c r="K29" s="8">
        <v>143</v>
      </c>
      <c r="L29" s="8"/>
      <c r="M29" s="8">
        <v>1</v>
      </c>
      <c r="N29" s="8"/>
      <c r="O29" s="8">
        <v>263</v>
      </c>
      <c r="P29" s="8">
        <v>2611</v>
      </c>
    </row>
    <row r="30" spans="1:16" ht="26.25" customHeight="1">
      <c r="A30" s="304" t="s">
        <v>573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8" s="316" customFormat="1" ht="45" customHeight="1">
      <c r="A32" s="58" t="s">
        <v>574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</row>
    <row r="33" spans="1:28" s="316" customFormat="1" ht="42" customHeight="1">
      <c r="A33" s="58" t="s">
        <v>575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</row>
    <row r="34" spans="1:16" ht="18" customHeight="1">
      <c r="A34" s="299" t="s">
        <v>64</v>
      </c>
      <c r="B34" s="300">
        <v>121</v>
      </c>
      <c r="C34" s="8">
        <f>K34+O34+P34</f>
        <v>47</v>
      </c>
      <c r="D34" s="8"/>
      <c r="E34" s="8"/>
      <c r="F34" s="8"/>
      <c r="G34" s="8"/>
      <c r="H34" s="8"/>
      <c r="I34" s="8"/>
      <c r="J34" s="8"/>
      <c r="K34" s="8">
        <v>29</v>
      </c>
      <c r="L34" s="8"/>
      <c r="M34" s="8"/>
      <c r="N34" s="8"/>
      <c r="O34" s="8">
        <v>16</v>
      </c>
      <c r="P34" s="8">
        <v>2</v>
      </c>
    </row>
    <row r="35" spans="1:16" ht="18" customHeight="1">
      <c r="A35" s="299" t="s">
        <v>65</v>
      </c>
      <c r="B35" s="300">
        <v>122</v>
      </c>
      <c r="C35" s="8">
        <f>K35+O35+P35</f>
        <v>22</v>
      </c>
      <c r="D35" s="8"/>
      <c r="E35" s="8"/>
      <c r="F35" s="8"/>
      <c r="G35" s="8"/>
      <c r="H35" s="8"/>
      <c r="I35" s="8"/>
      <c r="J35" s="8"/>
      <c r="K35" s="8">
        <v>5</v>
      </c>
      <c r="L35" s="8"/>
      <c r="M35" s="8"/>
      <c r="N35" s="8"/>
      <c r="O35" s="8">
        <v>12</v>
      </c>
      <c r="P35" s="8">
        <v>5</v>
      </c>
    </row>
    <row r="36" spans="1:16" ht="27.75" customHeight="1">
      <c r="A36" s="304" t="s">
        <v>14</v>
      </c>
      <c r="B36" s="300">
        <v>123</v>
      </c>
      <c r="C36" s="8">
        <f>K36+O36+P36</f>
        <v>20</v>
      </c>
      <c r="D36" s="8"/>
      <c r="E36" s="8"/>
      <c r="F36" s="8"/>
      <c r="G36" s="8"/>
      <c r="H36" s="8"/>
      <c r="I36" s="8"/>
      <c r="J36" s="8"/>
      <c r="K36" s="8">
        <v>3</v>
      </c>
      <c r="L36" s="8"/>
      <c r="M36" s="8"/>
      <c r="N36" s="8"/>
      <c r="O36" s="8">
        <v>12</v>
      </c>
      <c r="P36" s="8">
        <v>5</v>
      </c>
    </row>
    <row r="37" spans="1:16" ht="27.75" customHeight="1">
      <c r="A37" s="304" t="s">
        <v>66</v>
      </c>
      <c r="B37" s="300">
        <v>124</v>
      </c>
      <c r="C37" s="8">
        <f>K37+O37+P37</f>
        <v>2</v>
      </c>
      <c r="D37" s="8"/>
      <c r="E37" s="8"/>
      <c r="F37" s="8"/>
      <c r="G37" s="8"/>
      <c r="H37" s="8"/>
      <c r="I37" s="8"/>
      <c r="J37" s="8"/>
      <c r="K37" s="8">
        <v>2</v>
      </c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576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577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578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579</v>
      </c>
      <c r="B43" s="300">
        <v>201</v>
      </c>
      <c r="C43" s="8">
        <f>K43+M43</f>
        <v>544</v>
      </c>
      <c r="D43" s="8"/>
      <c r="E43" s="8"/>
      <c r="F43" s="8"/>
      <c r="G43" s="8"/>
      <c r="H43" s="8"/>
      <c r="I43" s="8"/>
      <c r="J43" s="8"/>
      <c r="K43" s="8">
        <v>540</v>
      </c>
      <c r="L43" s="8"/>
      <c r="M43" s="8">
        <v>4</v>
      </c>
      <c r="N43" s="8"/>
      <c r="O43" s="8"/>
      <c r="P43" s="8"/>
    </row>
    <row r="44" spans="1:16" ht="52.5" customHeight="1">
      <c r="A44" s="306" t="s">
        <v>580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581</v>
      </c>
      <c r="B45" s="300">
        <v>203</v>
      </c>
      <c r="C45" s="8">
        <f>K45+M45</f>
        <v>113</v>
      </c>
      <c r="D45" s="8"/>
      <c r="E45" s="8"/>
      <c r="F45" s="8"/>
      <c r="G45" s="8"/>
      <c r="H45" s="8"/>
      <c r="I45" s="8"/>
      <c r="J45" s="8"/>
      <c r="K45" s="8">
        <v>109</v>
      </c>
      <c r="L45" s="8"/>
      <c r="M45" s="8">
        <v>4</v>
      </c>
      <c r="N45" s="8"/>
      <c r="O45" s="8"/>
      <c r="P45" s="8"/>
    </row>
    <row r="46" spans="1:16" ht="41.25" customHeight="1">
      <c r="A46" s="306" t="s">
        <v>582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583</v>
      </c>
      <c r="B47" s="300">
        <v>205</v>
      </c>
      <c r="C47" s="8">
        <f>K47</f>
        <v>50</v>
      </c>
      <c r="D47" s="8"/>
      <c r="E47" s="8"/>
      <c r="F47" s="8"/>
      <c r="G47" s="8"/>
      <c r="H47" s="8"/>
      <c r="I47" s="8"/>
      <c r="J47" s="8"/>
      <c r="K47" s="8">
        <v>50</v>
      </c>
      <c r="L47" s="8"/>
      <c r="M47" s="8"/>
      <c r="N47" s="8"/>
      <c r="O47" s="8"/>
      <c r="P47" s="8"/>
    </row>
    <row r="48" spans="1:16" ht="32.25" customHeight="1">
      <c r="A48" s="306" t="s">
        <v>584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585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586</v>
      </c>
      <c r="B50" s="300">
        <v>208</v>
      </c>
      <c r="C50" s="8">
        <f>K50+M50</f>
        <v>544</v>
      </c>
      <c r="D50" s="8"/>
      <c r="E50" s="8"/>
      <c r="F50" s="8"/>
      <c r="G50" s="8"/>
      <c r="H50" s="8"/>
      <c r="I50" s="8"/>
      <c r="J50" s="8"/>
      <c r="K50" s="8">
        <v>540</v>
      </c>
      <c r="L50" s="8"/>
      <c r="M50" s="8">
        <v>4</v>
      </c>
      <c r="N50" s="8"/>
      <c r="O50" s="8"/>
      <c r="P50" s="8"/>
    </row>
    <row r="51" spans="1:16" ht="27.75" customHeight="1">
      <c r="A51" s="304" t="s">
        <v>587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f>K53+M53</f>
        <v>110</v>
      </c>
      <c r="D53" s="8"/>
      <c r="E53" s="8"/>
      <c r="F53" s="8"/>
      <c r="G53" s="8"/>
      <c r="H53" s="8"/>
      <c r="I53" s="8"/>
      <c r="J53" s="8"/>
      <c r="K53" s="8">
        <v>109</v>
      </c>
      <c r="L53" s="8"/>
      <c r="M53" s="8">
        <v>1</v>
      </c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>
        <v>0</v>
      </c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f>K56+M56</f>
        <v>110</v>
      </c>
      <c r="D56" s="8"/>
      <c r="E56" s="8"/>
      <c r="F56" s="8"/>
      <c r="G56" s="8"/>
      <c r="H56" s="8"/>
      <c r="I56" s="8"/>
      <c r="J56" s="8"/>
      <c r="K56" s="8">
        <v>109</v>
      </c>
      <c r="L56" s="8"/>
      <c r="M56" s="8">
        <v>1</v>
      </c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8">
        <f>K57</f>
        <v>121</v>
      </c>
      <c r="D57" s="15"/>
      <c r="E57" s="15"/>
      <c r="F57" s="15"/>
      <c r="G57" s="15"/>
      <c r="H57" s="15"/>
      <c r="I57" s="15"/>
      <c r="J57" s="15"/>
      <c r="K57" s="15">
        <v>121</v>
      </c>
      <c r="L57" s="15"/>
      <c r="M57" s="15"/>
      <c r="N57" s="15"/>
      <c r="O57" s="15"/>
      <c r="P57" s="15"/>
    </row>
    <row r="58" spans="1:28" s="317" customFormat="1" ht="54" customHeight="1">
      <c r="A58" s="65" t="s">
        <v>588</v>
      </c>
      <c r="B58" s="61" t="s">
        <v>154</v>
      </c>
      <c r="C58" s="8">
        <f>K58+M58</f>
        <v>144</v>
      </c>
      <c r="D58" s="66"/>
      <c r="E58" s="66"/>
      <c r="F58" s="66"/>
      <c r="G58" s="66"/>
      <c r="H58" s="65"/>
      <c r="I58" s="65"/>
      <c r="J58" s="65"/>
      <c r="K58" s="8">
        <v>143</v>
      </c>
      <c r="L58" s="65"/>
      <c r="M58" s="115">
        <v>1</v>
      </c>
      <c r="N58" s="115"/>
      <c r="O58" s="115"/>
      <c r="P58" s="115"/>
      <c r="Q58" s="322"/>
      <c r="R58" s="322"/>
      <c r="S58" s="322"/>
      <c r="T58" s="321"/>
      <c r="U58" s="321"/>
      <c r="V58" s="321"/>
      <c r="W58" s="321"/>
      <c r="X58" s="321"/>
      <c r="Y58" s="321"/>
      <c r="Z58" s="321"/>
      <c r="AA58" s="321"/>
      <c r="AB58" s="321"/>
    </row>
    <row r="59" spans="1:28" s="317" customFormat="1" ht="70.5" customHeight="1">
      <c r="A59" s="65" t="s">
        <v>651</v>
      </c>
      <c r="B59" s="61">
        <v>217</v>
      </c>
      <c r="C59" s="8">
        <f>K59</f>
        <v>23</v>
      </c>
      <c r="D59" s="67"/>
      <c r="E59" s="67"/>
      <c r="F59" s="67"/>
      <c r="G59" s="67"/>
      <c r="H59" s="67"/>
      <c r="I59" s="67"/>
      <c r="J59" s="67"/>
      <c r="K59" s="115">
        <v>23</v>
      </c>
      <c r="L59" s="67"/>
      <c r="M59" s="115"/>
      <c r="N59" s="115"/>
      <c r="O59" s="115"/>
      <c r="P59" s="115"/>
      <c r="Q59" s="323"/>
      <c r="R59" s="323"/>
      <c r="S59" s="323"/>
      <c r="T59" s="324"/>
      <c r="U59" s="324"/>
      <c r="V59" s="324"/>
      <c r="W59" s="324"/>
      <c r="X59" s="324"/>
      <c r="Y59" s="324"/>
      <c r="Z59" s="321"/>
      <c r="AA59" s="321"/>
      <c r="AB59" s="321"/>
    </row>
    <row r="60" spans="1:28" s="317" customFormat="1" ht="55.5" customHeight="1">
      <c r="A60" s="65" t="s">
        <v>590</v>
      </c>
      <c r="B60" s="61">
        <v>218</v>
      </c>
      <c r="C60" s="8">
        <f>K60</f>
        <v>0</v>
      </c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323"/>
      <c r="R60" s="323"/>
      <c r="S60" s="323"/>
      <c r="T60" s="321"/>
      <c r="U60" s="321"/>
      <c r="V60" s="321"/>
      <c r="W60" s="321"/>
      <c r="X60" s="321"/>
      <c r="Y60" s="321"/>
      <c r="Z60" s="321"/>
      <c r="AA60" s="321"/>
      <c r="AB60" s="321"/>
    </row>
    <row r="61" spans="1:19" ht="34.5" customHeight="1">
      <c r="A61" s="65" t="s">
        <v>591</v>
      </c>
      <c r="B61" s="61">
        <v>219</v>
      </c>
      <c r="C61" s="8">
        <f>K61+M61</f>
        <v>144</v>
      </c>
      <c r="D61" s="115"/>
      <c r="E61" s="115"/>
      <c r="F61" s="115"/>
      <c r="G61" s="115"/>
      <c r="H61" s="115"/>
      <c r="I61" s="115"/>
      <c r="J61" s="115"/>
      <c r="K61" s="8">
        <v>143</v>
      </c>
      <c r="L61" s="67"/>
      <c r="M61" s="8">
        <v>1</v>
      </c>
      <c r="N61" s="67"/>
      <c r="O61" s="8"/>
      <c r="P61" s="8"/>
      <c r="Q61" s="323"/>
      <c r="R61" s="323"/>
      <c r="S61" s="323"/>
    </row>
    <row r="62" spans="1:19" ht="29.25" customHeight="1">
      <c r="A62" s="65" t="s">
        <v>592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</row>
    <row r="63" spans="1:19" ht="27.75" customHeight="1">
      <c r="A63" s="65" t="s">
        <v>593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</row>
    <row r="64" spans="1:16" ht="27.75" customHeight="1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497" t="s">
        <v>594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">
        <f>SUM(D66:P66)</f>
        <v>679496.6000000001</v>
      </c>
      <c r="D66" s="8"/>
      <c r="E66" s="8"/>
      <c r="F66" s="8"/>
      <c r="G66" s="8"/>
      <c r="H66" s="8"/>
      <c r="I66" s="8"/>
      <c r="J66" s="8"/>
      <c r="K66" s="8">
        <v>396900.13</v>
      </c>
      <c r="L66" s="8"/>
      <c r="M66" s="8">
        <v>286.37</v>
      </c>
      <c r="N66" s="8"/>
      <c r="O66" s="8">
        <v>19913.4</v>
      </c>
      <c r="P66" s="8">
        <v>262396.7</v>
      </c>
      <c r="Q66" s="17">
        <v>375464.85550000006</v>
      </c>
      <c r="R66" s="17">
        <v>342530.6553300001</v>
      </c>
    </row>
    <row r="67" spans="1:16" ht="52.5" customHeight="1">
      <c r="A67" s="301" t="s">
        <v>595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51" customHeight="1">
      <c r="A68" s="301" t="s">
        <v>596</v>
      </c>
      <c r="B68" s="300">
        <v>303</v>
      </c>
      <c r="C68" s="8">
        <f aca="true" t="shared" si="0" ref="C68:C89">SUM(D68:P68)</f>
        <v>138533</v>
      </c>
      <c r="D68" s="8"/>
      <c r="E68" s="8"/>
      <c r="F68" s="8"/>
      <c r="G68" s="8"/>
      <c r="H68" s="8"/>
      <c r="I68" s="8"/>
      <c r="J68" s="8"/>
      <c r="K68" s="8">
        <v>138533</v>
      </c>
      <c r="L68" s="8"/>
      <c r="M68" s="8"/>
      <c r="N68" s="8"/>
      <c r="O68" s="8"/>
      <c r="P68" s="8"/>
    </row>
    <row r="69" spans="1:21" ht="64.5" customHeight="1">
      <c r="A69" s="301" t="s">
        <v>597</v>
      </c>
      <c r="B69" s="300">
        <v>304</v>
      </c>
      <c r="C69" s="8">
        <f t="shared" si="0"/>
        <v>19847.7</v>
      </c>
      <c r="D69" s="8"/>
      <c r="E69" s="8"/>
      <c r="F69" s="8"/>
      <c r="G69" s="8"/>
      <c r="H69" s="8"/>
      <c r="I69" s="8"/>
      <c r="J69" s="8"/>
      <c r="K69" s="8">
        <v>19847.7</v>
      </c>
      <c r="L69" s="8"/>
      <c r="M69" s="8"/>
      <c r="N69" s="8"/>
      <c r="O69" s="8"/>
      <c r="P69" s="8"/>
      <c r="T69" s="108"/>
      <c r="U69" s="108"/>
    </row>
    <row r="70" spans="1:16" ht="50.25" customHeight="1">
      <c r="A70" s="302" t="s">
        <v>85</v>
      </c>
      <c r="B70" s="300">
        <v>305</v>
      </c>
      <c r="C70" s="8">
        <f t="shared" si="0"/>
        <v>1873.9</v>
      </c>
      <c r="D70" s="8"/>
      <c r="E70" s="8"/>
      <c r="F70" s="8"/>
      <c r="G70" s="8"/>
      <c r="H70" s="8"/>
      <c r="I70" s="8"/>
      <c r="J70" s="8"/>
      <c r="K70" s="8">
        <v>1873.9</v>
      </c>
      <c r="L70" s="8"/>
      <c r="M70" s="8"/>
      <c r="N70" s="8"/>
      <c r="O70" s="8"/>
      <c r="P70" s="8"/>
    </row>
    <row r="71" spans="1:16" ht="51" customHeight="1">
      <c r="A71" s="302" t="s">
        <v>598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599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9" ht="57.75" customHeight="1">
      <c r="A73" s="60" t="s">
        <v>600</v>
      </c>
      <c r="B73" s="300">
        <v>308</v>
      </c>
      <c r="C73" s="8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</row>
    <row r="74" spans="1:16" ht="36.75" customHeight="1">
      <c r="A74" s="58" t="s">
        <v>601</v>
      </c>
      <c r="B74" s="300">
        <v>309</v>
      </c>
      <c r="C74" s="8">
        <f t="shared" si="0"/>
        <v>624840.76</v>
      </c>
      <c r="D74" s="8"/>
      <c r="E74" s="8"/>
      <c r="F74" s="8"/>
      <c r="G74" s="8"/>
      <c r="H74" s="8"/>
      <c r="I74" s="8"/>
      <c r="J74" s="8"/>
      <c r="K74" s="8">
        <v>342255.8</v>
      </c>
      <c r="L74" s="8"/>
      <c r="M74" s="8">
        <v>274.86</v>
      </c>
      <c r="N74" s="8"/>
      <c r="O74" s="8">
        <v>19913.4</v>
      </c>
      <c r="P74" s="8">
        <v>262396.7</v>
      </c>
    </row>
    <row r="75" spans="1:19" ht="70.5" customHeight="1">
      <c r="A75" s="58" t="s">
        <v>602</v>
      </c>
      <c r="B75" s="300">
        <v>310</v>
      </c>
      <c r="C75" s="8">
        <f t="shared" si="0"/>
        <v>118119.8</v>
      </c>
      <c r="D75" s="295"/>
      <c r="E75" s="295"/>
      <c r="F75" s="295"/>
      <c r="G75" s="295"/>
      <c r="H75" s="295"/>
      <c r="I75" s="295"/>
      <c r="J75" s="295"/>
      <c r="K75" s="331">
        <v>118119.8</v>
      </c>
      <c r="L75" s="299"/>
      <c r="M75" s="299"/>
      <c r="N75" s="299"/>
      <c r="O75" s="8"/>
      <c r="P75" s="8"/>
      <c r="Q75" s="326"/>
      <c r="R75" s="326"/>
      <c r="S75" s="326"/>
    </row>
    <row r="76" spans="1:16" ht="27" customHeight="1">
      <c r="A76" s="64" t="s">
        <v>603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604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605</v>
      </c>
      <c r="B78" s="300">
        <v>313</v>
      </c>
      <c r="C78" s="8">
        <f t="shared" si="0"/>
        <v>91.3</v>
      </c>
      <c r="D78" s="8"/>
      <c r="E78" s="8"/>
      <c r="F78" s="8"/>
      <c r="G78" s="8"/>
      <c r="H78" s="8"/>
      <c r="I78" s="8"/>
      <c r="J78" s="8"/>
      <c r="K78" s="8">
        <v>91.3</v>
      </c>
      <c r="L78" s="8"/>
      <c r="M78" s="8"/>
      <c r="N78" s="8"/>
      <c r="O78" s="8"/>
      <c r="P78" s="8"/>
    </row>
    <row r="79" spans="1:16" ht="42.75" customHeight="1">
      <c r="A79" s="301" t="s">
        <v>606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607</v>
      </c>
      <c r="B81" s="300">
        <v>316</v>
      </c>
      <c r="C81" s="8">
        <f t="shared" si="0"/>
        <v>624840.8</v>
      </c>
      <c r="D81" s="8"/>
      <c r="E81" s="8"/>
      <c r="F81" s="8"/>
      <c r="G81" s="8"/>
      <c r="H81" s="8"/>
      <c r="I81" s="8"/>
      <c r="J81" s="8"/>
      <c r="K81" s="8">
        <v>342530.7</v>
      </c>
      <c r="L81" s="8"/>
      <c r="M81" s="8"/>
      <c r="N81" s="8"/>
      <c r="O81" s="8">
        <v>19913.4</v>
      </c>
      <c r="P81" s="8">
        <v>262396.7</v>
      </c>
    </row>
    <row r="82" spans="1:16" ht="25.5" customHeight="1">
      <c r="A82" s="304" t="s">
        <v>608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8" s="316" customFormat="1" ht="45" customHeight="1">
      <c r="A84" s="58" t="s">
        <v>609</v>
      </c>
      <c r="B84" s="59">
        <v>319</v>
      </c>
      <c r="C84" s="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1"/>
      <c r="U84" s="321"/>
      <c r="V84" s="321"/>
      <c r="W84" s="321"/>
      <c r="X84" s="321"/>
      <c r="Y84" s="321"/>
      <c r="Z84" s="321"/>
      <c r="AA84" s="321"/>
      <c r="AB84" s="321"/>
    </row>
    <row r="85" spans="1:28" s="316" customFormat="1" ht="45" customHeight="1">
      <c r="A85" s="58" t="s">
        <v>610</v>
      </c>
      <c r="B85" s="59">
        <v>320</v>
      </c>
      <c r="C85" s="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1"/>
      <c r="U85" s="321"/>
      <c r="V85" s="321"/>
      <c r="W85" s="321"/>
      <c r="X85" s="321"/>
      <c r="Y85" s="321"/>
      <c r="Z85" s="321"/>
      <c r="AA85" s="321"/>
      <c r="AB85" s="321"/>
    </row>
    <row r="86" spans="1:16" ht="29.25" customHeight="1">
      <c r="A86" s="58" t="s">
        <v>611</v>
      </c>
      <c r="B86" s="59">
        <v>321</v>
      </c>
      <c r="C86" s="8">
        <f t="shared" si="0"/>
        <v>1031.5</v>
      </c>
      <c r="D86" s="8"/>
      <c r="E86" s="8"/>
      <c r="F86" s="8"/>
      <c r="G86" s="8"/>
      <c r="H86" s="8"/>
      <c r="I86" s="8"/>
      <c r="J86" s="8"/>
      <c r="K86" s="8">
        <v>735.9</v>
      </c>
      <c r="L86" s="8"/>
      <c r="M86" s="8"/>
      <c r="N86" s="8"/>
      <c r="O86" s="8">
        <v>287.9</v>
      </c>
      <c r="P86" s="8">
        <v>7.7</v>
      </c>
    </row>
    <row r="87" spans="1:16" ht="27" customHeight="1">
      <c r="A87" s="58" t="s">
        <v>612</v>
      </c>
      <c r="B87" s="59">
        <v>322</v>
      </c>
      <c r="C87" s="8">
        <f t="shared" si="0"/>
        <v>3457.1</v>
      </c>
      <c r="D87" s="8"/>
      <c r="E87" s="8"/>
      <c r="F87" s="8"/>
      <c r="G87" s="8"/>
      <c r="H87" s="8"/>
      <c r="I87" s="8"/>
      <c r="J87" s="8"/>
      <c r="K87" s="8">
        <v>3117.9</v>
      </c>
      <c r="L87" s="8"/>
      <c r="M87" s="8"/>
      <c r="N87" s="8"/>
      <c r="O87" s="8">
        <v>209.5</v>
      </c>
      <c r="P87" s="87">
        <v>129.7</v>
      </c>
    </row>
    <row r="88" spans="1:16" ht="27" customHeight="1">
      <c r="A88" s="63" t="s">
        <v>14</v>
      </c>
      <c r="B88" s="59">
        <v>323</v>
      </c>
      <c r="C88" s="8">
        <f t="shared" si="0"/>
        <v>784.4000000000001</v>
      </c>
      <c r="D88" s="8"/>
      <c r="E88" s="8"/>
      <c r="F88" s="8"/>
      <c r="G88" s="8"/>
      <c r="H88" s="8"/>
      <c r="I88" s="8"/>
      <c r="J88" s="8"/>
      <c r="K88" s="8">
        <v>478.2</v>
      </c>
      <c r="L88" s="8"/>
      <c r="M88" s="8"/>
      <c r="N88" s="8"/>
      <c r="O88" s="8">
        <v>209.5</v>
      </c>
      <c r="P88" s="8">
        <v>96.7</v>
      </c>
    </row>
    <row r="89" spans="1:16" ht="34.5" customHeight="1">
      <c r="A89" s="63" t="s">
        <v>66</v>
      </c>
      <c r="B89" s="59">
        <v>324</v>
      </c>
      <c r="C89" s="8">
        <f t="shared" si="0"/>
        <v>2639.7</v>
      </c>
      <c r="D89" s="8"/>
      <c r="E89" s="8"/>
      <c r="F89" s="8"/>
      <c r="G89" s="8"/>
      <c r="H89" s="8"/>
      <c r="I89" s="8"/>
      <c r="J89" s="8"/>
      <c r="K89" s="8">
        <v>2639.7</v>
      </c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8" s="316" customFormat="1" ht="93.75" customHeight="1">
      <c r="A92" s="58" t="s">
        <v>613</v>
      </c>
      <c r="B92" s="59">
        <v>327</v>
      </c>
      <c r="C92" s="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1"/>
      <c r="U92" s="321"/>
      <c r="V92" s="321"/>
      <c r="W92" s="321"/>
      <c r="X92" s="321"/>
      <c r="Y92" s="321"/>
      <c r="Z92" s="321"/>
      <c r="AA92" s="321"/>
      <c r="AB92" s="321"/>
    </row>
    <row r="93" spans="1:16" ht="14.25" customHeight="1">
      <c r="A93" s="497" t="s">
        <v>614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615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616</v>
      </c>
      <c r="B95" s="59" t="s">
        <v>21</v>
      </c>
      <c r="C95" s="8">
        <f aca="true" t="shared" si="1" ref="C95:C104">K95</f>
        <v>43</v>
      </c>
      <c r="D95" s="8"/>
      <c r="E95" s="8"/>
      <c r="F95" s="8"/>
      <c r="G95" s="8"/>
      <c r="H95" s="8"/>
      <c r="I95" s="8"/>
      <c r="J95" s="8"/>
      <c r="K95" s="8">
        <v>43</v>
      </c>
      <c r="L95" s="8"/>
      <c r="M95" s="8"/>
      <c r="N95" s="8"/>
      <c r="O95" s="8"/>
      <c r="P95" s="8"/>
    </row>
    <row r="96" spans="1:27" ht="87.75" customHeight="1">
      <c r="A96" s="60" t="s">
        <v>617</v>
      </c>
      <c r="B96" s="59" t="s">
        <v>22</v>
      </c>
      <c r="C96" s="8">
        <f t="shared" si="1"/>
        <v>19</v>
      </c>
      <c r="D96" s="60"/>
      <c r="E96" s="60"/>
      <c r="F96" s="60"/>
      <c r="G96" s="8"/>
      <c r="H96" s="8"/>
      <c r="I96" s="8"/>
      <c r="J96" s="8"/>
      <c r="K96" s="8">
        <v>19</v>
      </c>
      <c r="L96" s="8"/>
      <c r="M96" s="8"/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</row>
    <row r="97" spans="1:27" ht="57.75" customHeight="1">
      <c r="A97" s="60" t="s">
        <v>618</v>
      </c>
      <c r="B97" s="59" t="s">
        <v>23</v>
      </c>
      <c r="C97" s="8">
        <f t="shared" si="1"/>
        <v>39</v>
      </c>
      <c r="D97" s="60"/>
      <c r="E97" s="60"/>
      <c r="F97" s="60"/>
      <c r="G97" s="8"/>
      <c r="H97" s="8"/>
      <c r="I97" s="8"/>
      <c r="J97" s="8"/>
      <c r="K97" s="8">
        <v>39</v>
      </c>
      <c r="L97" s="8"/>
      <c r="M97" s="8"/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</row>
    <row r="98" spans="1:27" ht="93" customHeight="1">
      <c r="A98" s="60" t="s">
        <v>619</v>
      </c>
      <c r="B98" s="59" t="s">
        <v>172</v>
      </c>
      <c r="C98" s="8">
        <f t="shared" si="1"/>
        <v>16</v>
      </c>
      <c r="D98" s="60"/>
      <c r="E98" s="60"/>
      <c r="F98" s="60"/>
      <c r="G98" s="8"/>
      <c r="H98" s="8"/>
      <c r="I98" s="8"/>
      <c r="J98" s="8"/>
      <c r="K98" s="8">
        <v>16</v>
      </c>
      <c r="L98" s="8"/>
      <c r="M98" s="8"/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</row>
    <row r="99" spans="1:16" ht="12.75">
      <c r="A99" s="497" t="s">
        <v>620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621</v>
      </c>
      <c r="B100" s="300" t="s">
        <v>24</v>
      </c>
      <c r="C100" s="8">
        <f t="shared" si="1"/>
        <v>209</v>
      </c>
      <c r="D100" s="8"/>
      <c r="E100" s="8"/>
      <c r="F100" s="8"/>
      <c r="G100" s="8"/>
      <c r="H100" s="8"/>
      <c r="I100" s="8"/>
      <c r="J100" s="8"/>
      <c r="K100" s="8">
        <v>209</v>
      </c>
      <c r="L100" s="8"/>
      <c r="M100" s="8"/>
      <c r="N100" s="8"/>
      <c r="O100" s="8"/>
      <c r="P100" s="8"/>
    </row>
    <row r="101" spans="1:16" ht="39" customHeight="1">
      <c r="A101" s="299" t="s">
        <v>110</v>
      </c>
      <c r="B101" s="300" t="s">
        <v>25</v>
      </c>
      <c r="C101" s="8">
        <f t="shared" si="1"/>
        <v>39</v>
      </c>
      <c r="D101" s="8"/>
      <c r="E101" s="8"/>
      <c r="F101" s="8"/>
      <c r="G101" s="8"/>
      <c r="H101" s="8"/>
      <c r="I101" s="8"/>
      <c r="J101" s="8"/>
      <c r="K101" s="8">
        <v>39</v>
      </c>
      <c r="L101" s="8"/>
      <c r="M101" s="8"/>
      <c r="N101" s="8"/>
      <c r="O101" s="8"/>
      <c r="P101" s="8"/>
    </row>
    <row r="102" spans="1:16" ht="51" customHeight="1">
      <c r="A102" s="299" t="s">
        <v>622</v>
      </c>
      <c r="B102" s="300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8">
        <f t="shared" si="1"/>
        <v>51</v>
      </c>
      <c r="D103" s="8"/>
      <c r="E103" s="8"/>
      <c r="F103" s="8"/>
      <c r="G103" s="8"/>
      <c r="H103" s="8"/>
      <c r="I103" s="8"/>
      <c r="J103" s="8"/>
      <c r="K103" s="8">
        <v>51</v>
      </c>
      <c r="L103" s="8"/>
      <c r="M103" s="8"/>
      <c r="N103" s="8"/>
      <c r="O103" s="8"/>
      <c r="P103" s="8"/>
    </row>
    <row r="104" spans="1:27" ht="51" customHeight="1">
      <c r="A104" s="299" t="s">
        <v>623</v>
      </c>
      <c r="B104" s="300" t="s">
        <v>28</v>
      </c>
      <c r="C104" s="8">
        <f t="shared" si="1"/>
        <v>56</v>
      </c>
      <c r="D104" s="299"/>
      <c r="E104" s="299"/>
      <c r="F104" s="299"/>
      <c r="G104" s="8"/>
      <c r="H104" s="8"/>
      <c r="I104" s="8"/>
      <c r="J104" s="8"/>
      <c r="K104" s="331">
        <v>56</v>
      </c>
      <c r="L104" s="8"/>
      <c r="M104" s="8"/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</row>
    <row r="105" spans="1:16" ht="30" customHeight="1">
      <c r="A105" s="503" t="s">
        <v>624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625</v>
      </c>
      <c r="B107" s="59" t="s">
        <v>30</v>
      </c>
      <c r="C107" s="8">
        <f>K107</f>
        <v>63441</v>
      </c>
      <c r="D107" s="8"/>
      <c r="E107" s="8"/>
      <c r="F107" s="8"/>
      <c r="G107" s="8"/>
      <c r="H107" s="8"/>
      <c r="I107" s="8"/>
      <c r="J107" s="8"/>
      <c r="K107" s="8">
        <v>63441</v>
      </c>
      <c r="L107" s="8"/>
      <c r="M107" s="8"/>
      <c r="N107" s="8"/>
      <c r="O107" s="8"/>
      <c r="P107" s="8"/>
    </row>
    <row r="108" spans="1:28" s="316" customFormat="1" ht="82.5" customHeight="1">
      <c r="A108" s="58" t="s">
        <v>626</v>
      </c>
      <c r="B108" s="59" t="s">
        <v>31</v>
      </c>
      <c r="C108" s="8">
        <f>K108</f>
        <v>16917.5</v>
      </c>
      <c r="D108" s="58"/>
      <c r="E108" s="58"/>
      <c r="F108" s="58"/>
      <c r="G108" s="8"/>
      <c r="H108" s="8"/>
      <c r="I108" s="8"/>
      <c r="J108" s="8"/>
      <c r="K108" s="79">
        <v>16917.5</v>
      </c>
      <c r="L108" s="8"/>
      <c r="M108" s="8"/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1"/>
    </row>
    <row r="109" spans="1:16" ht="52.5">
      <c r="A109" s="60" t="s">
        <v>627</v>
      </c>
      <c r="B109" s="61" t="s">
        <v>32</v>
      </c>
      <c r="C109" s="8">
        <f>K109</f>
        <v>46523.5</v>
      </c>
      <c r="D109" s="8"/>
      <c r="E109" s="8"/>
      <c r="F109" s="8"/>
      <c r="G109" s="8"/>
      <c r="H109" s="8"/>
      <c r="I109" s="8"/>
      <c r="J109" s="8"/>
      <c r="K109" s="79">
        <v>46523.5</v>
      </c>
      <c r="L109" s="8"/>
      <c r="M109" s="8"/>
      <c r="N109" s="8"/>
      <c r="O109" s="8"/>
      <c r="P109" s="8"/>
    </row>
    <row r="110" spans="1:27" ht="94.5" customHeight="1">
      <c r="A110" s="62" t="s">
        <v>628</v>
      </c>
      <c r="B110" s="68" t="s">
        <v>112</v>
      </c>
      <c r="C110" s="8">
        <f>K110</f>
        <v>13324.6</v>
      </c>
      <c r="D110" s="62"/>
      <c r="E110" s="62"/>
      <c r="F110" s="62"/>
      <c r="G110" s="15"/>
      <c r="H110" s="15"/>
      <c r="I110" s="15"/>
      <c r="J110" s="15"/>
      <c r="K110" s="81">
        <v>13324.6</v>
      </c>
      <c r="L110" s="15"/>
      <c r="M110" s="15"/>
      <c r="N110" s="15"/>
      <c r="O110" s="15"/>
      <c r="P110" s="1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</row>
    <row r="111" spans="1:27" ht="94.5" customHeight="1">
      <c r="A111" s="60" t="s">
        <v>629</v>
      </c>
      <c r="B111" s="68" t="s">
        <v>179</v>
      </c>
      <c r="C111" s="60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</row>
    <row r="112" spans="1:16" ht="29.25" customHeight="1">
      <c r="A112" s="488" t="s">
        <v>630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631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302" t="s">
        <v>632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9" ht="66">
      <c r="A115" s="302" t="s">
        <v>633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S115" s="17" t="s">
        <v>391</v>
      </c>
    </row>
    <row r="116" spans="1:16" ht="26.25">
      <c r="A116" s="302" t="s">
        <v>634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635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636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637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302" t="s">
        <v>638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639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640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641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642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643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644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645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646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647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11" t="s">
        <v>648</v>
      </c>
      <c r="B130" s="454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8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45" customHeight="1">
      <c r="A134" s="138" t="s">
        <v>141</v>
      </c>
      <c r="B134" s="330"/>
      <c r="C134" s="18"/>
      <c r="D134" s="562" t="s">
        <v>392</v>
      </c>
      <c r="E134" s="562"/>
      <c r="F134" s="562"/>
      <c r="G134" s="563" t="s">
        <v>393</v>
      </c>
      <c r="H134" s="563"/>
      <c r="I134" s="563"/>
      <c r="J134" s="563"/>
      <c r="K134" s="563"/>
      <c r="L134" s="17"/>
      <c r="M134" s="17"/>
      <c r="N134" s="17"/>
      <c r="O134" s="17"/>
      <c r="P134" s="55"/>
    </row>
    <row r="135" spans="1:16" ht="15" hidden="1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330"/>
      <c r="B136" s="330"/>
      <c r="C136" s="18"/>
      <c r="D136" s="513" t="s">
        <v>394</v>
      </c>
      <c r="E136" s="513"/>
      <c r="F136" s="513"/>
      <c r="G136" s="560" t="s">
        <v>395</v>
      </c>
      <c r="H136" s="561"/>
      <c r="I136" s="561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31">
    <mergeCell ref="N10:N11"/>
    <mergeCell ref="A119:P119"/>
    <mergeCell ref="G134:K134"/>
    <mergeCell ref="A42:P42"/>
    <mergeCell ref="C8:C10"/>
    <mergeCell ref="K10:L10"/>
    <mergeCell ref="O10:P10"/>
    <mergeCell ref="A99:P99"/>
    <mergeCell ref="A113:P113"/>
    <mergeCell ref="A13:P13"/>
    <mergeCell ref="B8:B11"/>
    <mergeCell ref="A112:P112"/>
    <mergeCell ref="A6:P6"/>
    <mergeCell ref="M10:M11"/>
    <mergeCell ref="A8:A11"/>
    <mergeCell ref="D10:J10"/>
    <mergeCell ref="D137:F137"/>
    <mergeCell ref="A125:P125"/>
    <mergeCell ref="A65:P65"/>
    <mergeCell ref="A93:P93"/>
    <mergeCell ref="A94:P94"/>
    <mergeCell ref="D8:P8"/>
    <mergeCell ref="D136:F136"/>
    <mergeCell ref="G136:I136"/>
    <mergeCell ref="A105:P105"/>
    <mergeCell ref="D134:F134"/>
    <mergeCell ref="K1:P1"/>
    <mergeCell ref="A2:P2"/>
    <mergeCell ref="A3:P3"/>
    <mergeCell ref="A4:P4"/>
    <mergeCell ref="A5:P5"/>
  </mergeCells>
  <hyperlinks>
    <hyperlink ref="A32" location="Par297" display="Par297"/>
    <hyperlink ref="G136" r:id="rId1" display="nowch-economy2@cap.ru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6"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7">
      <selection activeCell="R14" sqref="R14"/>
    </sheetView>
  </sheetViews>
  <sheetFormatPr defaultColWidth="9.125" defaultRowHeight="12.75"/>
  <cols>
    <col min="1" max="1" width="39.50390625" style="414" customWidth="1"/>
    <col min="2" max="2" width="7.50390625" style="414" customWidth="1"/>
    <col min="3" max="3" width="8.50390625" style="276" customWidth="1"/>
    <col min="4" max="6" width="9.125" style="276" customWidth="1"/>
    <col min="7" max="9" width="8.875" style="276" customWidth="1"/>
    <col min="10" max="11" width="8.625" style="276" customWidth="1"/>
    <col min="12" max="13" width="8.875" style="276" customWidth="1"/>
    <col min="14" max="14" width="9.50390625" style="276" customWidth="1"/>
    <col min="15" max="15" width="12.50390625" style="276" customWidth="1"/>
    <col min="16" max="16" width="8.50390625" style="276" customWidth="1"/>
    <col min="17" max="29" width="9.125" style="283" customWidth="1"/>
    <col min="30" max="16384" width="9.125" style="276" customWidth="1"/>
  </cols>
  <sheetData>
    <row r="1" spans="1:17" ht="16.5" customHeight="1">
      <c r="A1" s="294"/>
      <c r="B1" s="294"/>
      <c r="C1" s="293"/>
      <c r="D1" s="293"/>
      <c r="E1" s="293"/>
      <c r="F1" s="293"/>
      <c r="G1" s="293"/>
      <c r="H1" s="293"/>
      <c r="I1" s="293"/>
      <c r="J1" s="293"/>
      <c r="K1" s="573" t="s">
        <v>34</v>
      </c>
      <c r="L1" s="574"/>
      <c r="M1" s="574"/>
      <c r="N1" s="574"/>
      <c r="O1" s="574"/>
      <c r="P1" s="574"/>
      <c r="Q1" s="292"/>
    </row>
    <row r="2" spans="1:17" ht="16.5">
      <c r="A2" s="575" t="s">
        <v>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  <c r="Q2" s="277"/>
    </row>
    <row r="3" spans="1:17" ht="16.5" customHeight="1">
      <c r="A3" s="576" t="s">
        <v>396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277"/>
    </row>
    <row r="4" spans="1:17" ht="16.5">
      <c r="A4" s="575" t="s">
        <v>208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278"/>
    </row>
    <row r="5" spans="1:17" ht="16.5">
      <c r="A5" s="577" t="s">
        <v>146</v>
      </c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292"/>
    </row>
    <row r="6" spans="1:17" ht="16.5">
      <c r="A6" s="575" t="s">
        <v>324</v>
      </c>
      <c r="B6" s="575"/>
      <c r="C6" s="575"/>
      <c r="D6" s="575"/>
      <c r="E6" s="575"/>
      <c r="F6" s="575"/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278"/>
    </row>
    <row r="7" spans="1:16" ht="12.75">
      <c r="A7" s="564" t="s">
        <v>36</v>
      </c>
      <c r="B7" s="564"/>
      <c r="C7" s="564"/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</row>
    <row r="8" spans="1:16" ht="12.75" customHeight="1">
      <c r="A8" s="581" t="s">
        <v>1</v>
      </c>
      <c r="B8" s="583" t="s">
        <v>2</v>
      </c>
      <c r="C8" s="585" t="s">
        <v>40</v>
      </c>
      <c r="D8" s="565" t="s">
        <v>3</v>
      </c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</row>
    <row r="9" spans="1:16" ht="12.75">
      <c r="A9" s="582"/>
      <c r="B9" s="584"/>
      <c r="C9" s="586"/>
      <c r="D9" s="280"/>
      <c r="E9" s="281"/>
      <c r="F9" s="281"/>
      <c r="G9" s="281"/>
      <c r="H9" s="281"/>
      <c r="I9" s="281"/>
      <c r="J9" s="281"/>
      <c r="K9" s="280"/>
      <c r="L9" s="282"/>
      <c r="M9" s="361"/>
      <c r="N9" s="361"/>
      <c r="O9" s="280"/>
      <c r="P9" s="282"/>
    </row>
    <row r="10" spans="1:16" ht="12.75" customHeight="1">
      <c r="A10" s="582"/>
      <c r="B10" s="584"/>
      <c r="C10" s="586"/>
      <c r="D10" s="566" t="s">
        <v>4</v>
      </c>
      <c r="E10" s="567"/>
      <c r="F10" s="567"/>
      <c r="G10" s="567"/>
      <c r="H10" s="567"/>
      <c r="I10" s="567"/>
      <c r="J10" s="567"/>
      <c r="K10" s="566" t="s">
        <v>5</v>
      </c>
      <c r="L10" s="568"/>
      <c r="M10" s="569" t="s">
        <v>6</v>
      </c>
      <c r="N10" s="571" t="s">
        <v>47</v>
      </c>
      <c r="O10" s="566" t="s">
        <v>48</v>
      </c>
      <c r="P10" s="568"/>
    </row>
    <row r="11" spans="1:16" ht="105">
      <c r="A11" s="582"/>
      <c r="B11" s="584"/>
      <c r="C11" s="279" t="s">
        <v>7</v>
      </c>
      <c r="D11" s="362" t="s">
        <v>8</v>
      </c>
      <c r="E11" s="363" t="s">
        <v>41</v>
      </c>
      <c r="F11" s="363" t="s">
        <v>254</v>
      </c>
      <c r="G11" s="363" t="s">
        <v>43</v>
      </c>
      <c r="H11" s="363" t="s">
        <v>9</v>
      </c>
      <c r="I11" s="363" t="s">
        <v>44</v>
      </c>
      <c r="J11" s="363" t="s">
        <v>255</v>
      </c>
      <c r="K11" s="363" t="s">
        <v>46</v>
      </c>
      <c r="L11" s="363" t="s">
        <v>9</v>
      </c>
      <c r="M11" s="570"/>
      <c r="N11" s="572"/>
      <c r="O11" s="364" t="s">
        <v>49</v>
      </c>
      <c r="P11" s="362" t="s">
        <v>10</v>
      </c>
    </row>
    <row r="12" spans="1:16" ht="12.75">
      <c r="A12" s="365">
        <v>1</v>
      </c>
      <c r="B12" s="365">
        <v>2</v>
      </c>
      <c r="C12" s="279">
        <v>3</v>
      </c>
      <c r="D12" s="279">
        <v>4</v>
      </c>
      <c r="E12" s="279">
        <v>5</v>
      </c>
      <c r="F12" s="279">
        <v>6</v>
      </c>
      <c r="G12" s="279">
        <v>7</v>
      </c>
      <c r="H12" s="279">
        <v>8</v>
      </c>
      <c r="I12" s="279">
        <v>9</v>
      </c>
      <c r="J12" s="279">
        <v>10</v>
      </c>
      <c r="K12" s="279">
        <v>11</v>
      </c>
      <c r="L12" s="279">
        <v>12</v>
      </c>
      <c r="M12" s="279">
        <v>13</v>
      </c>
      <c r="N12" s="279">
        <v>14</v>
      </c>
      <c r="O12" s="279">
        <v>15</v>
      </c>
      <c r="P12" s="279">
        <v>16</v>
      </c>
    </row>
    <row r="13" spans="1:16" ht="12.75" customHeight="1">
      <c r="A13" s="587" t="s">
        <v>256</v>
      </c>
      <c r="B13" s="587"/>
      <c r="C13" s="588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</row>
    <row r="14" spans="1:18" ht="52.5">
      <c r="A14" s="366" t="s">
        <v>50</v>
      </c>
      <c r="B14" s="367">
        <v>101</v>
      </c>
      <c r="C14" s="368">
        <v>17098</v>
      </c>
      <c r="D14" s="368">
        <v>37</v>
      </c>
      <c r="E14" s="368">
        <v>5</v>
      </c>
      <c r="F14" s="368"/>
      <c r="G14" s="368"/>
      <c r="H14" s="368"/>
      <c r="I14" s="368"/>
      <c r="J14" s="368"/>
      <c r="K14" s="368">
        <v>1244</v>
      </c>
      <c r="L14" s="368"/>
      <c r="M14" s="368">
        <v>148</v>
      </c>
      <c r="N14" s="368">
        <v>1</v>
      </c>
      <c r="O14" s="368">
        <v>8712</v>
      </c>
      <c r="P14" s="368">
        <v>6951</v>
      </c>
      <c r="Q14" s="283">
        <f>N14+M14+K14+E14+D14</f>
        <v>1435</v>
      </c>
      <c r="R14" s="471">
        <f>C43/Q14</f>
        <v>3.4146341463414633</v>
      </c>
    </row>
    <row r="15" spans="1:16" ht="52.5">
      <c r="A15" s="369" t="s">
        <v>328</v>
      </c>
      <c r="B15" s="367">
        <v>102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</row>
    <row r="16" spans="1:16" ht="39">
      <c r="A16" s="369" t="s">
        <v>257</v>
      </c>
      <c r="B16" s="367">
        <v>103</v>
      </c>
      <c r="C16" s="368">
        <v>405</v>
      </c>
      <c r="D16" s="368">
        <v>14</v>
      </c>
      <c r="E16" s="368">
        <v>5</v>
      </c>
      <c r="F16" s="368"/>
      <c r="G16" s="368"/>
      <c r="H16" s="368"/>
      <c r="I16" s="368"/>
      <c r="J16" s="368"/>
      <c r="K16" s="368">
        <v>323</v>
      </c>
      <c r="L16" s="368"/>
      <c r="M16" s="368">
        <v>62</v>
      </c>
      <c r="N16" s="368">
        <v>1</v>
      </c>
      <c r="O16" s="368"/>
      <c r="P16" s="368"/>
    </row>
    <row r="17" spans="1:16" ht="52.5">
      <c r="A17" s="369" t="s">
        <v>258</v>
      </c>
      <c r="B17" s="367">
        <v>104</v>
      </c>
      <c r="C17" s="368">
        <v>130</v>
      </c>
      <c r="D17" s="368">
        <v>3</v>
      </c>
      <c r="E17" s="368">
        <v>1</v>
      </c>
      <c r="F17" s="368"/>
      <c r="G17" s="368"/>
      <c r="H17" s="368"/>
      <c r="I17" s="368"/>
      <c r="J17" s="368"/>
      <c r="K17" s="368">
        <v>102</v>
      </c>
      <c r="L17" s="368"/>
      <c r="M17" s="368">
        <v>24</v>
      </c>
      <c r="N17" s="368"/>
      <c r="O17" s="368"/>
      <c r="P17" s="368"/>
    </row>
    <row r="18" spans="1:16" ht="66">
      <c r="A18" s="370" t="s">
        <v>56</v>
      </c>
      <c r="B18" s="367">
        <v>105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</row>
    <row r="19" spans="1:16" ht="66">
      <c r="A19" s="370" t="s">
        <v>401</v>
      </c>
      <c r="B19" s="367">
        <v>106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</row>
    <row r="20" spans="1:16" ht="26.25">
      <c r="A20" s="369" t="s">
        <v>329</v>
      </c>
      <c r="B20" s="367">
        <v>107</v>
      </c>
      <c r="C20" s="368">
        <v>214</v>
      </c>
      <c r="D20" s="368"/>
      <c r="E20" s="368"/>
      <c r="F20" s="368"/>
      <c r="G20" s="368"/>
      <c r="H20" s="368"/>
      <c r="I20" s="368"/>
      <c r="J20" s="368"/>
      <c r="K20" s="368">
        <v>214</v>
      </c>
      <c r="L20" s="368"/>
      <c r="M20" s="368"/>
      <c r="N20" s="368"/>
      <c r="O20" s="368"/>
      <c r="P20" s="368"/>
    </row>
    <row r="21" spans="1:16" ht="26.25">
      <c r="A21" s="109" t="s">
        <v>402</v>
      </c>
      <c r="B21" s="367">
        <v>108</v>
      </c>
      <c r="C21" s="368">
        <v>143</v>
      </c>
      <c r="D21" s="368"/>
      <c r="E21" s="368"/>
      <c r="F21" s="368"/>
      <c r="G21" s="368"/>
      <c r="H21" s="368"/>
      <c r="I21" s="368"/>
      <c r="J21" s="368"/>
      <c r="K21" s="368">
        <v>143</v>
      </c>
      <c r="L21" s="368"/>
      <c r="M21" s="368"/>
      <c r="N21" s="368"/>
      <c r="O21" s="368"/>
      <c r="P21" s="368"/>
    </row>
    <row r="22" spans="1:16" ht="39">
      <c r="A22" s="369" t="s">
        <v>330</v>
      </c>
      <c r="B22" s="367">
        <v>109</v>
      </c>
      <c r="C22" s="368">
        <v>16</v>
      </c>
      <c r="D22" s="368"/>
      <c r="E22" s="368"/>
      <c r="F22" s="368"/>
      <c r="G22" s="368"/>
      <c r="H22" s="368"/>
      <c r="I22" s="368"/>
      <c r="J22" s="368"/>
      <c r="K22" s="368">
        <v>16</v>
      </c>
      <c r="L22" s="368"/>
      <c r="M22" s="368"/>
      <c r="N22" s="368"/>
      <c r="O22" s="368"/>
      <c r="P22" s="368"/>
    </row>
    <row r="23" spans="1:16" ht="26.25">
      <c r="A23" s="366" t="s">
        <v>11</v>
      </c>
      <c r="B23" s="367">
        <v>110</v>
      </c>
      <c r="C23" s="368">
        <v>20555</v>
      </c>
      <c r="D23" s="368">
        <v>33</v>
      </c>
      <c r="E23" s="368">
        <v>4</v>
      </c>
      <c r="F23" s="368"/>
      <c r="G23" s="368"/>
      <c r="H23" s="368"/>
      <c r="I23" s="368"/>
      <c r="J23" s="368"/>
      <c r="K23" s="368">
        <v>4733</v>
      </c>
      <c r="L23" s="368"/>
      <c r="M23" s="368">
        <v>121</v>
      </c>
      <c r="N23" s="368">
        <v>1</v>
      </c>
      <c r="O23" s="368">
        <v>8712</v>
      </c>
      <c r="P23" s="368">
        <v>6951</v>
      </c>
    </row>
    <row r="24" spans="1:16" ht="66">
      <c r="A24" s="369" t="s">
        <v>403</v>
      </c>
      <c r="B24" s="371">
        <v>111</v>
      </c>
      <c r="C24" s="368">
        <v>944</v>
      </c>
      <c r="D24" s="368">
        <v>10</v>
      </c>
      <c r="E24" s="368">
        <v>4</v>
      </c>
      <c r="F24" s="368"/>
      <c r="G24" s="368"/>
      <c r="H24" s="368"/>
      <c r="I24" s="368"/>
      <c r="J24" s="368"/>
      <c r="K24" s="368">
        <v>882</v>
      </c>
      <c r="L24" s="368"/>
      <c r="M24" s="368">
        <v>47</v>
      </c>
      <c r="N24" s="368">
        <v>1</v>
      </c>
      <c r="O24" s="368"/>
      <c r="P24" s="368"/>
    </row>
    <row r="25" spans="1:16" ht="26.25">
      <c r="A25" s="369" t="s">
        <v>59</v>
      </c>
      <c r="B25" s="371">
        <v>112</v>
      </c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</row>
    <row r="26" spans="1:16" ht="39">
      <c r="A26" s="369" t="s">
        <v>259</v>
      </c>
      <c r="B26" s="371">
        <v>113</v>
      </c>
      <c r="C26" s="368"/>
      <c r="D26" s="368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</row>
    <row r="27" spans="1:16" ht="39">
      <c r="A27" s="369" t="s">
        <v>331</v>
      </c>
      <c r="B27" s="371">
        <v>114</v>
      </c>
      <c r="C27" s="368">
        <v>3035</v>
      </c>
      <c r="D27" s="368"/>
      <c r="E27" s="368"/>
      <c r="F27" s="368"/>
      <c r="G27" s="368"/>
      <c r="H27" s="368"/>
      <c r="I27" s="368"/>
      <c r="J27" s="368"/>
      <c r="K27" s="368">
        <v>3035</v>
      </c>
      <c r="L27" s="368"/>
      <c r="M27" s="368"/>
      <c r="N27" s="368"/>
      <c r="O27" s="368"/>
      <c r="P27" s="368"/>
    </row>
    <row r="28" spans="1:16" ht="52.5">
      <c r="A28" s="369" t="s">
        <v>404</v>
      </c>
      <c r="B28" s="371">
        <v>115</v>
      </c>
      <c r="C28" s="368">
        <v>1183</v>
      </c>
      <c r="D28" s="368"/>
      <c r="E28" s="368"/>
      <c r="F28" s="368"/>
      <c r="G28" s="368"/>
      <c r="H28" s="368"/>
      <c r="I28" s="368"/>
      <c r="J28" s="368"/>
      <c r="K28" s="368">
        <v>1183</v>
      </c>
      <c r="L28" s="368"/>
      <c r="M28" s="368"/>
      <c r="N28" s="368"/>
      <c r="O28" s="368"/>
      <c r="P28" s="368"/>
    </row>
    <row r="29" spans="1:16" ht="39">
      <c r="A29" s="369" t="s">
        <v>332</v>
      </c>
      <c r="B29" s="371">
        <v>116</v>
      </c>
      <c r="C29" s="368">
        <v>20555</v>
      </c>
      <c r="D29" s="368">
        <v>33</v>
      </c>
      <c r="E29" s="368">
        <v>4</v>
      </c>
      <c r="F29" s="368"/>
      <c r="G29" s="368"/>
      <c r="H29" s="368"/>
      <c r="I29" s="368"/>
      <c r="J29" s="368"/>
      <c r="K29" s="368">
        <v>4733</v>
      </c>
      <c r="L29" s="368"/>
      <c r="M29" s="368">
        <v>121</v>
      </c>
      <c r="N29" s="368">
        <v>1</v>
      </c>
      <c r="O29" s="368">
        <v>8712</v>
      </c>
      <c r="P29" s="368">
        <v>6951</v>
      </c>
    </row>
    <row r="30" spans="1:16" ht="26.25">
      <c r="A30" s="372" t="s">
        <v>260</v>
      </c>
      <c r="B30" s="367">
        <v>117</v>
      </c>
      <c r="C30" s="368"/>
      <c r="D30" s="368"/>
      <c r="E30" s="368"/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</row>
    <row r="31" spans="1:16" ht="12.75">
      <c r="A31" s="366" t="s">
        <v>13</v>
      </c>
      <c r="B31" s="367">
        <v>118</v>
      </c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</row>
    <row r="32" spans="1:256" ht="39">
      <c r="A32" s="373" t="s">
        <v>150</v>
      </c>
      <c r="B32" s="374">
        <v>119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375"/>
      <c r="AB32" s="375"/>
      <c r="AC32" s="375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6"/>
      <c r="BF32" s="376"/>
      <c r="BG32" s="376"/>
      <c r="BH32" s="376"/>
      <c r="BI32" s="376"/>
      <c r="BJ32" s="376"/>
      <c r="BK32" s="376"/>
      <c r="BL32" s="376"/>
      <c r="BM32" s="376"/>
      <c r="BN32" s="376"/>
      <c r="BO32" s="376"/>
      <c r="BP32" s="376"/>
      <c r="BQ32" s="376"/>
      <c r="BR32" s="376"/>
      <c r="BS32" s="376"/>
      <c r="BT32" s="376"/>
      <c r="BU32" s="376"/>
      <c r="BV32" s="376"/>
      <c r="BW32" s="376"/>
      <c r="BX32" s="376"/>
      <c r="BY32" s="376"/>
      <c r="BZ32" s="376"/>
      <c r="CA32" s="376"/>
      <c r="CB32" s="376"/>
      <c r="CC32" s="376"/>
      <c r="CD32" s="376"/>
      <c r="CE32" s="376"/>
      <c r="CF32" s="376"/>
      <c r="CG32" s="376"/>
      <c r="CH32" s="376"/>
      <c r="CI32" s="376"/>
      <c r="CJ32" s="376"/>
      <c r="CK32" s="376"/>
      <c r="CL32" s="376"/>
      <c r="CM32" s="376"/>
      <c r="CN32" s="376"/>
      <c r="CO32" s="376"/>
      <c r="CP32" s="376"/>
      <c r="CQ32" s="376"/>
      <c r="CR32" s="376"/>
      <c r="CS32" s="376"/>
      <c r="CT32" s="376"/>
      <c r="CU32" s="376"/>
      <c r="CV32" s="376"/>
      <c r="CW32" s="376"/>
      <c r="CX32" s="376"/>
      <c r="CY32" s="376"/>
      <c r="CZ32" s="376"/>
      <c r="DA32" s="376"/>
      <c r="DB32" s="376"/>
      <c r="DC32" s="376"/>
      <c r="DD32" s="376"/>
      <c r="DE32" s="376"/>
      <c r="DF32" s="376"/>
      <c r="DG32" s="376"/>
      <c r="DH32" s="376"/>
      <c r="DI32" s="376"/>
      <c r="DJ32" s="376"/>
      <c r="DK32" s="376"/>
      <c r="DL32" s="376"/>
      <c r="DM32" s="376"/>
      <c r="DN32" s="376"/>
      <c r="DO32" s="376"/>
      <c r="DP32" s="376"/>
      <c r="DQ32" s="376"/>
      <c r="DR32" s="376"/>
      <c r="DS32" s="376"/>
      <c r="DT32" s="376"/>
      <c r="DU32" s="376"/>
      <c r="DV32" s="376"/>
      <c r="DW32" s="376"/>
      <c r="DX32" s="376"/>
      <c r="DY32" s="376"/>
      <c r="DZ32" s="376"/>
      <c r="EA32" s="376"/>
      <c r="EB32" s="376"/>
      <c r="EC32" s="376"/>
      <c r="ED32" s="376"/>
      <c r="EE32" s="376"/>
      <c r="EF32" s="376"/>
      <c r="EG32" s="376"/>
      <c r="EH32" s="376"/>
      <c r="EI32" s="376"/>
      <c r="EJ32" s="376"/>
      <c r="EK32" s="376"/>
      <c r="EL32" s="376"/>
      <c r="EM32" s="376"/>
      <c r="EN32" s="376"/>
      <c r="EO32" s="376"/>
      <c r="EP32" s="376"/>
      <c r="EQ32" s="376"/>
      <c r="ER32" s="376"/>
      <c r="ES32" s="376"/>
      <c r="ET32" s="376"/>
      <c r="EU32" s="376"/>
      <c r="EV32" s="376"/>
      <c r="EW32" s="376"/>
      <c r="EX32" s="376"/>
      <c r="EY32" s="376"/>
      <c r="EZ32" s="376"/>
      <c r="FA32" s="376"/>
      <c r="FB32" s="376"/>
      <c r="FC32" s="376"/>
      <c r="FD32" s="376"/>
      <c r="FE32" s="376"/>
      <c r="FF32" s="376"/>
      <c r="FG32" s="376"/>
      <c r="FH32" s="376"/>
      <c r="FI32" s="376"/>
      <c r="FJ32" s="376"/>
      <c r="FK32" s="376"/>
      <c r="FL32" s="376"/>
      <c r="FM32" s="376"/>
      <c r="FN32" s="376"/>
      <c r="FO32" s="376"/>
      <c r="FP32" s="376"/>
      <c r="FQ32" s="376"/>
      <c r="FR32" s="376"/>
      <c r="FS32" s="376"/>
      <c r="FT32" s="376"/>
      <c r="FU32" s="376"/>
      <c r="FV32" s="376"/>
      <c r="FW32" s="376"/>
      <c r="FX32" s="376"/>
      <c r="FY32" s="376"/>
      <c r="FZ32" s="376"/>
      <c r="GA32" s="376"/>
      <c r="GB32" s="376"/>
      <c r="GC32" s="376"/>
      <c r="GD32" s="376"/>
      <c r="GE32" s="376"/>
      <c r="GF32" s="376"/>
      <c r="GG32" s="376"/>
      <c r="GH32" s="376"/>
      <c r="GI32" s="376"/>
      <c r="GJ32" s="376"/>
      <c r="GK32" s="376"/>
      <c r="GL32" s="376"/>
      <c r="GM32" s="376"/>
      <c r="GN32" s="376"/>
      <c r="GO32" s="376"/>
      <c r="GP32" s="376"/>
      <c r="GQ32" s="376"/>
      <c r="GR32" s="376"/>
      <c r="GS32" s="376"/>
      <c r="GT32" s="376"/>
      <c r="GU32" s="376"/>
      <c r="GV32" s="376"/>
      <c r="GW32" s="376"/>
      <c r="GX32" s="376"/>
      <c r="GY32" s="376"/>
      <c r="GZ32" s="376"/>
      <c r="HA32" s="376"/>
      <c r="HB32" s="376"/>
      <c r="HC32" s="376"/>
      <c r="HD32" s="376"/>
      <c r="HE32" s="376"/>
      <c r="HF32" s="376"/>
      <c r="HG32" s="376"/>
      <c r="HH32" s="376"/>
      <c r="HI32" s="376"/>
      <c r="HJ32" s="376"/>
      <c r="HK32" s="376"/>
      <c r="HL32" s="376"/>
      <c r="HM32" s="376"/>
      <c r="HN32" s="376"/>
      <c r="HO32" s="376"/>
      <c r="HP32" s="376"/>
      <c r="HQ32" s="376"/>
      <c r="HR32" s="376"/>
      <c r="HS32" s="376"/>
      <c r="HT32" s="376"/>
      <c r="HU32" s="376"/>
      <c r="HV32" s="376"/>
      <c r="HW32" s="376"/>
      <c r="HX32" s="376"/>
      <c r="HY32" s="376"/>
      <c r="HZ32" s="376"/>
      <c r="IA32" s="376"/>
      <c r="IB32" s="376"/>
      <c r="IC32" s="376"/>
      <c r="ID32" s="376"/>
      <c r="IE32" s="376"/>
      <c r="IF32" s="376"/>
      <c r="IG32" s="376"/>
      <c r="IH32" s="376"/>
      <c r="II32" s="376"/>
      <c r="IJ32" s="376"/>
      <c r="IK32" s="376"/>
      <c r="IL32" s="376"/>
      <c r="IM32" s="376"/>
      <c r="IN32" s="376"/>
      <c r="IO32" s="376"/>
      <c r="IP32" s="376"/>
      <c r="IQ32" s="376"/>
      <c r="IR32" s="376"/>
      <c r="IS32" s="376"/>
      <c r="IT32" s="376"/>
      <c r="IU32" s="376"/>
      <c r="IV32" s="376"/>
    </row>
    <row r="33" spans="1:256" ht="39">
      <c r="A33" s="373" t="s">
        <v>405</v>
      </c>
      <c r="B33" s="374">
        <v>120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75"/>
      <c r="R33" s="375"/>
      <c r="S33" s="375"/>
      <c r="T33" s="375"/>
      <c r="U33" s="375"/>
      <c r="V33" s="375"/>
      <c r="W33" s="375"/>
      <c r="X33" s="375"/>
      <c r="Y33" s="375"/>
      <c r="Z33" s="375"/>
      <c r="AA33" s="375"/>
      <c r="AB33" s="375"/>
      <c r="AC33" s="375"/>
      <c r="AD33" s="376"/>
      <c r="AE33" s="376"/>
      <c r="AF33" s="376"/>
      <c r="AG33" s="376"/>
      <c r="AH33" s="376"/>
      <c r="AI33" s="376"/>
      <c r="AJ33" s="376"/>
      <c r="AK33" s="376"/>
      <c r="AL33" s="376"/>
      <c r="AM33" s="376"/>
      <c r="AN33" s="376"/>
      <c r="AO33" s="376"/>
      <c r="AP33" s="376"/>
      <c r="AQ33" s="376"/>
      <c r="AR33" s="376"/>
      <c r="AS33" s="376"/>
      <c r="AT33" s="376"/>
      <c r="AU33" s="376"/>
      <c r="AV33" s="376"/>
      <c r="AW33" s="376"/>
      <c r="AX33" s="376"/>
      <c r="AY33" s="376"/>
      <c r="AZ33" s="376"/>
      <c r="BA33" s="376"/>
      <c r="BB33" s="376"/>
      <c r="BC33" s="376"/>
      <c r="BD33" s="376"/>
      <c r="BE33" s="376"/>
      <c r="BF33" s="376"/>
      <c r="BG33" s="376"/>
      <c r="BH33" s="376"/>
      <c r="BI33" s="376"/>
      <c r="BJ33" s="376"/>
      <c r="BK33" s="376"/>
      <c r="BL33" s="376"/>
      <c r="BM33" s="376"/>
      <c r="BN33" s="376"/>
      <c r="BO33" s="376"/>
      <c r="BP33" s="376"/>
      <c r="BQ33" s="376"/>
      <c r="BR33" s="376"/>
      <c r="BS33" s="376"/>
      <c r="BT33" s="376"/>
      <c r="BU33" s="376"/>
      <c r="BV33" s="376"/>
      <c r="BW33" s="376"/>
      <c r="BX33" s="376"/>
      <c r="BY33" s="376"/>
      <c r="BZ33" s="376"/>
      <c r="CA33" s="376"/>
      <c r="CB33" s="376"/>
      <c r="CC33" s="376"/>
      <c r="CD33" s="376"/>
      <c r="CE33" s="376"/>
      <c r="CF33" s="376"/>
      <c r="CG33" s="376"/>
      <c r="CH33" s="376"/>
      <c r="CI33" s="376"/>
      <c r="CJ33" s="376"/>
      <c r="CK33" s="376"/>
      <c r="CL33" s="376"/>
      <c r="CM33" s="376"/>
      <c r="CN33" s="376"/>
      <c r="CO33" s="376"/>
      <c r="CP33" s="376"/>
      <c r="CQ33" s="376"/>
      <c r="CR33" s="376"/>
      <c r="CS33" s="376"/>
      <c r="CT33" s="376"/>
      <c r="CU33" s="376"/>
      <c r="CV33" s="376"/>
      <c r="CW33" s="376"/>
      <c r="CX33" s="376"/>
      <c r="CY33" s="376"/>
      <c r="CZ33" s="376"/>
      <c r="DA33" s="376"/>
      <c r="DB33" s="376"/>
      <c r="DC33" s="376"/>
      <c r="DD33" s="376"/>
      <c r="DE33" s="376"/>
      <c r="DF33" s="376"/>
      <c r="DG33" s="376"/>
      <c r="DH33" s="376"/>
      <c r="DI33" s="376"/>
      <c r="DJ33" s="376"/>
      <c r="DK33" s="376"/>
      <c r="DL33" s="376"/>
      <c r="DM33" s="376"/>
      <c r="DN33" s="376"/>
      <c r="DO33" s="376"/>
      <c r="DP33" s="376"/>
      <c r="DQ33" s="376"/>
      <c r="DR33" s="376"/>
      <c r="DS33" s="376"/>
      <c r="DT33" s="376"/>
      <c r="DU33" s="376"/>
      <c r="DV33" s="376"/>
      <c r="DW33" s="376"/>
      <c r="DX33" s="376"/>
      <c r="DY33" s="376"/>
      <c r="DZ33" s="376"/>
      <c r="EA33" s="376"/>
      <c r="EB33" s="376"/>
      <c r="EC33" s="376"/>
      <c r="ED33" s="376"/>
      <c r="EE33" s="376"/>
      <c r="EF33" s="376"/>
      <c r="EG33" s="376"/>
      <c r="EH33" s="376"/>
      <c r="EI33" s="376"/>
      <c r="EJ33" s="376"/>
      <c r="EK33" s="376"/>
      <c r="EL33" s="376"/>
      <c r="EM33" s="376"/>
      <c r="EN33" s="376"/>
      <c r="EO33" s="376"/>
      <c r="EP33" s="376"/>
      <c r="EQ33" s="376"/>
      <c r="ER33" s="376"/>
      <c r="ES33" s="376"/>
      <c r="ET33" s="376"/>
      <c r="EU33" s="376"/>
      <c r="EV33" s="376"/>
      <c r="EW33" s="376"/>
      <c r="EX33" s="376"/>
      <c r="EY33" s="376"/>
      <c r="EZ33" s="376"/>
      <c r="FA33" s="376"/>
      <c r="FB33" s="376"/>
      <c r="FC33" s="376"/>
      <c r="FD33" s="376"/>
      <c r="FE33" s="376"/>
      <c r="FF33" s="376"/>
      <c r="FG33" s="376"/>
      <c r="FH33" s="376"/>
      <c r="FI33" s="376"/>
      <c r="FJ33" s="376"/>
      <c r="FK33" s="376"/>
      <c r="FL33" s="376"/>
      <c r="FM33" s="376"/>
      <c r="FN33" s="376"/>
      <c r="FO33" s="376"/>
      <c r="FP33" s="376"/>
      <c r="FQ33" s="376"/>
      <c r="FR33" s="376"/>
      <c r="FS33" s="376"/>
      <c r="FT33" s="376"/>
      <c r="FU33" s="376"/>
      <c r="FV33" s="376"/>
      <c r="FW33" s="376"/>
      <c r="FX33" s="376"/>
      <c r="FY33" s="376"/>
      <c r="FZ33" s="376"/>
      <c r="GA33" s="376"/>
      <c r="GB33" s="376"/>
      <c r="GC33" s="376"/>
      <c r="GD33" s="376"/>
      <c r="GE33" s="376"/>
      <c r="GF33" s="376"/>
      <c r="GG33" s="376"/>
      <c r="GH33" s="376"/>
      <c r="GI33" s="376"/>
      <c r="GJ33" s="376"/>
      <c r="GK33" s="376"/>
      <c r="GL33" s="376"/>
      <c r="GM33" s="376"/>
      <c r="GN33" s="376"/>
      <c r="GO33" s="376"/>
      <c r="GP33" s="376"/>
      <c r="GQ33" s="376"/>
      <c r="GR33" s="376"/>
      <c r="GS33" s="376"/>
      <c r="GT33" s="376"/>
      <c r="GU33" s="376"/>
      <c r="GV33" s="376"/>
      <c r="GW33" s="376"/>
      <c r="GX33" s="376"/>
      <c r="GY33" s="376"/>
      <c r="GZ33" s="376"/>
      <c r="HA33" s="376"/>
      <c r="HB33" s="376"/>
      <c r="HC33" s="376"/>
      <c r="HD33" s="376"/>
      <c r="HE33" s="376"/>
      <c r="HF33" s="376"/>
      <c r="HG33" s="376"/>
      <c r="HH33" s="376"/>
      <c r="HI33" s="376"/>
      <c r="HJ33" s="376"/>
      <c r="HK33" s="376"/>
      <c r="HL33" s="376"/>
      <c r="HM33" s="376"/>
      <c r="HN33" s="376"/>
      <c r="HO33" s="376"/>
      <c r="HP33" s="376"/>
      <c r="HQ33" s="376"/>
      <c r="HR33" s="376"/>
      <c r="HS33" s="376"/>
      <c r="HT33" s="376"/>
      <c r="HU33" s="376"/>
      <c r="HV33" s="376"/>
      <c r="HW33" s="376"/>
      <c r="HX33" s="376"/>
      <c r="HY33" s="376"/>
      <c r="HZ33" s="376"/>
      <c r="IA33" s="376"/>
      <c r="IB33" s="376"/>
      <c r="IC33" s="376"/>
      <c r="ID33" s="376"/>
      <c r="IE33" s="376"/>
      <c r="IF33" s="376"/>
      <c r="IG33" s="376"/>
      <c r="IH33" s="376"/>
      <c r="II33" s="376"/>
      <c r="IJ33" s="376"/>
      <c r="IK33" s="376"/>
      <c r="IL33" s="376"/>
      <c r="IM33" s="376"/>
      <c r="IN33" s="376"/>
      <c r="IO33" s="376"/>
      <c r="IP33" s="376"/>
      <c r="IQ33" s="376"/>
      <c r="IR33" s="376"/>
      <c r="IS33" s="376"/>
      <c r="IT33" s="376"/>
      <c r="IU33" s="376"/>
      <c r="IV33" s="376"/>
    </row>
    <row r="34" spans="1:16" ht="12.75">
      <c r="A34" s="366" t="s">
        <v>64</v>
      </c>
      <c r="B34" s="367">
        <v>121</v>
      </c>
      <c r="C34" s="368">
        <v>235</v>
      </c>
      <c r="D34" s="368">
        <v>75</v>
      </c>
      <c r="E34" s="368"/>
      <c r="F34" s="368"/>
      <c r="G34" s="368"/>
      <c r="H34" s="368"/>
      <c r="I34" s="368"/>
      <c r="J34" s="368"/>
      <c r="K34" s="368">
        <v>145</v>
      </c>
      <c r="L34" s="368"/>
      <c r="M34" s="368">
        <v>3</v>
      </c>
      <c r="N34" s="368"/>
      <c r="O34" s="368">
        <v>12</v>
      </c>
      <c r="P34" s="368"/>
    </row>
    <row r="35" spans="1:16" ht="12.75">
      <c r="A35" s="366" t="s">
        <v>65</v>
      </c>
      <c r="B35" s="367">
        <v>122</v>
      </c>
      <c r="C35" s="368">
        <v>442</v>
      </c>
      <c r="D35" s="368">
        <v>1</v>
      </c>
      <c r="E35" s="368"/>
      <c r="F35" s="368"/>
      <c r="G35" s="368"/>
      <c r="H35" s="368"/>
      <c r="I35" s="368"/>
      <c r="J35" s="368"/>
      <c r="K35" s="368">
        <v>433</v>
      </c>
      <c r="L35" s="368"/>
      <c r="M35" s="368">
        <v>4</v>
      </c>
      <c r="N35" s="368"/>
      <c r="O35" s="368">
        <v>4</v>
      </c>
      <c r="P35" s="368"/>
    </row>
    <row r="36" spans="1:16" ht="26.25">
      <c r="A36" s="372" t="s">
        <v>14</v>
      </c>
      <c r="B36" s="367">
        <v>123</v>
      </c>
      <c r="C36" s="368">
        <v>440</v>
      </c>
      <c r="D36" s="368">
        <v>1</v>
      </c>
      <c r="E36" s="368"/>
      <c r="F36" s="368"/>
      <c r="G36" s="368"/>
      <c r="H36" s="368"/>
      <c r="I36" s="368"/>
      <c r="J36" s="368"/>
      <c r="K36" s="368">
        <v>431</v>
      </c>
      <c r="L36" s="368"/>
      <c r="M36" s="368">
        <v>4</v>
      </c>
      <c r="N36" s="368"/>
      <c r="O36" s="368">
        <v>4</v>
      </c>
      <c r="P36" s="368"/>
    </row>
    <row r="37" spans="1:16" ht="26.25">
      <c r="A37" s="372" t="s">
        <v>66</v>
      </c>
      <c r="B37" s="367">
        <v>124</v>
      </c>
      <c r="C37" s="368">
        <v>2</v>
      </c>
      <c r="D37" s="368"/>
      <c r="E37" s="368"/>
      <c r="F37" s="368"/>
      <c r="G37" s="368"/>
      <c r="H37" s="368"/>
      <c r="I37" s="368"/>
      <c r="J37" s="368"/>
      <c r="K37" s="368">
        <v>2</v>
      </c>
      <c r="L37" s="368"/>
      <c r="M37" s="368"/>
      <c r="N37" s="368"/>
      <c r="O37" s="368"/>
      <c r="P37" s="368"/>
    </row>
    <row r="38" spans="1:16" ht="39">
      <c r="A38" s="372" t="s">
        <v>67</v>
      </c>
      <c r="B38" s="367">
        <v>125</v>
      </c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</row>
    <row r="39" spans="1:16" ht="12.75">
      <c r="A39" s="366" t="s">
        <v>15</v>
      </c>
      <c r="B39" s="367">
        <v>126</v>
      </c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</row>
    <row r="40" spans="1:16" ht="78.75">
      <c r="A40" s="372" t="s">
        <v>406</v>
      </c>
      <c r="B40" s="367">
        <v>127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</row>
    <row r="41" spans="1:16" ht="39">
      <c r="A41" s="366" t="s">
        <v>68</v>
      </c>
      <c r="B41" s="367">
        <v>128</v>
      </c>
      <c r="C41" s="368">
        <v>3</v>
      </c>
      <c r="D41" s="368"/>
      <c r="E41" s="368"/>
      <c r="F41" s="368"/>
      <c r="G41" s="368"/>
      <c r="H41" s="368"/>
      <c r="I41" s="368"/>
      <c r="J41" s="368"/>
      <c r="K41" s="368"/>
      <c r="L41" s="368"/>
      <c r="M41" s="368">
        <v>3</v>
      </c>
      <c r="N41" s="368"/>
      <c r="O41" s="368"/>
      <c r="P41" s="368"/>
    </row>
    <row r="42" spans="1:16" ht="12.75" customHeight="1">
      <c r="A42" s="578" t="s">
        <v>407</v>
      </c>
      <c r="B42" s="578"/>
      <c r="C42" s="579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</row>
    <row r="43" spans="1:16" ht="12.75">
      <c r="A43" s="377" t="s">
        <v>16</v>
      </c>
      <c r="B43" s="367">
        <v>201</v>
      </c>
      <c r="C43" s="368">
        <v>4900</v>
      </c>
      <c r="D43" s="368">
        <v>101</v>
      </c>
      <c r="E43" s="368">
        <v>4</v>
      </c>
      <c r="F43" s="368"/>
      <c r="G43" s="368"/>
      <c r="H43" s="368"/>
      <c r="I43" s="368"/>
      <c r="J43" s="368"/>
      <c r="K43" s="368">
        <v>4476</v>
      </c>
      <c r="L43" s="368"/>
      <c r="M43" s="368">
        <v>318</v>
      </c>
      <c r="N43" s="368">
        <v>1</v>
      </c>
      <c r="O43" s="368"/>
      <c r="P43" s="368"/>
    </row>
    <row r="44" spans="1:16" ht="66">
      <c r="A44" s="378" t="s">
        <v>408</v>
      </c>
      <c r="B44" s="367">
        <v>202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</row>
    <row r="45" spans="1:16" ht="52.5">
      <c r="A45" s="378" t="s">
        <v>409</v>
      </c>
      <c r="B45" s="367">
        <v>203</v>
      </c>
      <c r="C45" s="368">
        <v>655</v>
      </c>
      <c r="D45" s="368">
        <v>9</v>
      </c>
      <c r="E45" s="368">
        <v>4</v>
      </c>
      <c r="F45" s="368"/>
      <c r="G45" s="368"/>
      <c r="H45" s="368"/>
      <c r="I45" s="368"/>
      <c r="J45" s="368"/>
      <c r="K45" s="368">
        <v>557</v>
      </c>
      <c r="L45" s="368"/>
      <c r="M45" s="368">
        <v>84</v>
      </c>
      <c r="N45" s="368">
        <v>1</v>
      </c>
      <c r="O45" s="368"/>
      <c r="P45" s="368"/>
    </row>
    <row r="46" spans="1:16" ht="39">
      <c r="A46" s="378" t="s">
        <v>410</v>
      </c>
      <c r="B46" s="367">
        <v>204</v>
      </c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</row>
    <row r="47" spans="1:16" ht="52.5">
      <c r="A47" s="378" t="s">
        <v>261</v>
      </c>
      <c r="B47" s="367">
        <v>205</v>
      </c>
      <c r="C47" s="368">
        <v>180</v>
      </c>
      <c r="D47" s="368">
        <v>10</v>
      </c>
      <c r="E47" s="368"/>
      <c r="F47" s="368"/>
      <c r="G47" s="368"/>
      <c r="H47" s="368"/>
      <c r="I47" s="368"/>
      <c r="J47" s="368"/>
      <c r="K47" s="368">
        <v>170</v>
      </c>
      <c r="L47" s="368"/>
      <c r="M47" s="368"/>
      <c r="N47" s="368"/>
      <c r="O47" s="368"/>
      <c r="P47" s="368"/>
    </row>
    <row r="48" spans="1:16" ht="39">
      <c r="A48" s="378" t="s">
        <v>411</v>
      </c>
      <c r="B48" s="367">
        <v>206</v>
      </c>
      <c r="C48" s="368">
        <v>656</v>
      </c>
      <c r="D48" s="368"/>
      <c r="E48" s="368"/>
      <c r="F48" s="368"/>
      <c r="G48" s="368"/>
      <c r="H48" s="368"/>
      <c r="I48" s="368"/>
      <c r="J48" s="368"/>
      <c r="K48" s="368">
        <v>656</v>
      </c>
      <c r="L48" s="368"/>
      <c r="M48" s="368"/>
      <c r="N48" s="368"/>
      <c r="O48" s="368"/>
      <c r="P48" s="368"/>
    </row>
    <row r="49" spans="1:16" ht="39">
      <c r="A49" s="378" t="s">
        <v>412</v>
      </c>
      <c r="B49" s="367">
        <v>207</v>
      </c>
      <c r="C49" s="368">
        <v>320</v>
      </c>
      <c r="D49" s="368"/>
      <c r="E49" s="368"/>
      <c r="F49" s="368"/>
      <c r="G49" s="368"/>
      <c r="H49" s="368"/>
      <c r="I49" s="368"/>
      <c r="J49" s="368"/>
      <c r="K49" s="368">
        <v>320</v>
      </c>
      <c r="L49" s="368"/>
      <c r="M49" s="368"/>
      <c r="N49" s="368"/>
      <c r="O49" s="368"/>
      <c r="P49" s="368"/>
    </row>
    <row r="50" spans="1:16" ht="26.25">
      <c r="A50" s="378" t="s">
        <v>333</v>
      </c>
      <c r="B50" s="367">
        <v>208</v>
      </c>
      <c r="C50" s="368">
        <v>4900</v>
      </c>
      <c r="D50" s="368">
        <v>101</v>
      </c>
      <c r="E50" s="368">
        <v>4</v>
      </c>
      <c r="F50" s="368"/>
      <c r="G50" s="368"/>
      <c r="H50" s="368"/>
      <c r="I50" s="368"/>
      <c r="J50" s="368"/>
      <c r="K50" s="368">
        <v>4476</v>
      </c>
      <c r="L50" s="368"/>
      <c r="M50" s="368">
        <v>318</v>
      </c>
      <c r="N50" s="368">
        <v>1</v>
      </c>
      <c r="O50" s="368"/>
      <c r="P50" s="368"/>
    </row>
    <row r="51" spans="1:16" ht="26.25">
      <c r="A51" s="372" t="s">
        <v>262</v>
      </c>
      <c r="B51" s="367">
        <v>209</v>
      </c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1:16" ht="12.75">
      <c r="A52" s="366" t="s">
        <v>18</v>
      </c>
      <c r="B52" s="367">
        <v>210</v>
      </c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</row>
    <row r="53" spans="1:16" ht="39">
      <c r="A53" s="366" t="s">
        <v>166</v>
      </c>
      <c r="B53" s="367">
        <v>211</v>
      </c>
      <c r="C53" s="368">
        <v>450</v>
      </c>
      <c r="D53" s="368">
        <v>4</v>
      </c>
      <c r="E53" s="368"/>
      <c r="F53" s="368"/>
      <c r="G53" s="368"/>
      <c r="H53" s="368"/>
      <c r="I53" s="368"/>
      <c r="J53" s="368"/>
      <c r="K53" s="368">
        <v>379</v>
      </c>
      <c r="L53" s="368"/>
      <c r="M53" s="368">
        <v>67</v>
      </c>
      <c r="N53" s="368"/>
      <c r="O53" s="368"/>
      <c r="P53" s="368"/>
    </row>
    <row r="54" spans="1:16" ht="39">
      <c r="A54" s="379" t="s">
        <v>76</v>
      </c>
      <c r="B54" s="367">
        <v>212</v>
      </c>
      <c r="C54" s="368">
        <v>151</v>
      </c>
      <c r="D54" s="368">
        <v>1</v>
      </c>
      <c r="E54" s="368"/>
      <c r="F54" s="368"/>
      <c r="G54" s="368"/>
      <c r="H54" s="368"/>
      <c r="I54" s="368"/>
      <c r="J54" s="368"/>
      <c r="K54" s="368">
        <v>131</v>
      </c>
      <c r="L54" s="368"/>
      <c r="M54" s="368">
        <v>19</v>
      </c>
      <c r="N54" s="368"/>
      <c r="O54" s="368"/>
      <c r="P54" s="368"/>
    </row>
    <row r="55" spans="1:16" ht="26.25">
      <c r="A55" s="380" t="s">
        <v>77</v>
      </c>
      <c r="B55" s="367">
        <v>213</v>
      </c>
      <c r="C55" s="368">
        <v>2</v>
      </c>
      <c r="D55" s="368">
        <v>2</v>
      </c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</row>
    <row r="56" spans="1:16" ht="26.25">
      <c r="A56" s="381" t="s">
        <v>78</v>
      </c>
      <c r="B56" s="367">
        <v>214</v>
      </c>
      <c r="C56" s="368">
        <v>297</v>
      </c>
      <c r="D56" s="368">
        <v>1</v>
      </c>
      <c r="E56" s="368"/>
      <c r="F56" s="368"/>
      <c r="G56" s="368"/>
      <c r="H56" s="368"/>
      <c r="I56" s="368"/>
      <c r="J56" s="368"/>
      <c r="K56" s="368">
        <v>248</v>
      </c>
      <c r="L56" s="368"/>
      <c r="M56" s="368">
        <v>48</v>
      </c>
      <c r="N56" s="368"/>
      <c r="O56" s="368"/>
      <c r="P56" s="368"/>
    </row>
    <row r="57" spans="1:16" ht="26.25">
      <c r="A57" s="382" t="s">
        <v>79</v>
      </c>
      <c r="B57" s="383">
        <v>215</v>
      </c>
      <c r="C57" s="384">
        <v>1</v>
      </c>
      <c r="D57" s="384">
        <v>1</v>
      </c>
      <c r="E57" s="384"/>
      <c r="F57" s="384"/>
      <c r="G57" s="384"/>
      <c r="H57" s="384"/>
      <c r="I57" s="384"/>
      <c r="J57" s="384"/>
      <c r="K57" s="384"/>
      <c r="L57" s="384"/>
      <c r="M57" s="384">
        <v>0</v>
      </c>
      <c r="N57" s="384"/>
      <c r="O57" s="384"/>
      <c r="P57" s="384"/>
    </row>
    <row r="58" spans="1:256" ht="36">
      <c r="A58" s="385" t="s">
        <v>153</v>
      </c>
      <c r="B58" s="110" t="s">
        <v>154</v>
      </c>
      <c r="C58" s="386">
        <v>1391</v>
      </c>
      <c r="D58" s="386">
        <v>33</v>
      </c>
      <c r="E58" s="386">
        <v>4</v>
      </c>
      <c r="F58" s="386"/>
      <c r="G58" s="386"/>
      <c r="H58" s="385"/>
      <c r="I58" s="385"/>
      <c r="J58" s="385"/>
      <c r="K58" s="385">
        <v>1232</v>
      </c>
      <c r="L58" s="385"/>
      <c r="M58" s="385">
        <v>121</v>
      </c>
      <c r="N58" s="385">
        <v>1</v>
      </c>
      <c r="O58" s="385"/>
      <c r="P58" s="385"/>
      <c r="Q58" s="387"/>
      <c r="R58" s="387"/>
      <c r="S58" s="387"/>
      <c r="T58" s="387"/>
      <c r="U58" s="375"/>
      <c r="V58" s="375"/>
      <c r="W58" s="375"/>
      <c r="X58" s="375"/>
      <c r="Y58" s="375"/>
      <c r="Z58" s="375"/>
      <c r="AA58" s="375"/>
      <c r="AB58" s="375"/>
      <c r="AC58" s="375"/>
      <c r="AD58" s="388"/>
      <c r="AE58" s="388"/>
      <c r="AF58" s="388"/>
      <c r="AG58" s="388"/>
      <c r="AH58" s="388"/>
      <c r="AI58" s="388"/>
      <c r="AJ58" s="388"/>
      <c r="AK58" s="388"/>
      <c r="AL58" s="388"/>
      <c r="AM58" s="388"/>
      <c r="AN58" s="388"/>
      <c r="AO58" s="388"/>
      <c r="AP58" s="388"/>
      <c r="AQ58" s="388"/>
      <c r="AR58" s="388"/>
      <c r="AS58" s="388"/>
      <c r="AT58" s="388"/>
      <c r="AU58" s="388"/>
      <c r="AV58" s="388"/>
      <c r="AW58" s="388"/>
      <c r="AX58" s="388"/>
      <c r="AY58" s="388"/>
      <c r="AZ58" s="388"/>
      <c r="BA58" s="388"/>
      <c r="BB58" s="388"/>
      <c r="BC58" s="388"/>
      <c r="BD58" s="388"/>
      <c r="BE58" s="388"/>
      <c r="BF58" s="388"/>
      <c r="BG58" s="388"/>
      <c r="BH58" s="388"/>
      <c r="BI58" s="388"/>
      <c r="BJ58" s="388"/>
      <c r="BK58" s="388"/>
      <c r="BL58" s="388"/>
      <c r="BM58" s="388"/>
      <c r="BN58" s="388"/>
      <c r="BO58" s="388"/>
      <c r="BP58" s="388"/>
      <c r="BQ58" s="388"/>
      <c r="BR58" s="388"/>
      <c r="BS58" s="388"/>
      <c r="BT58" s="388"/>
      <c r="BU58" s="388"/>
      <c r="BV58" s="388"/>
      <c r="BW58" s="388"/>
      <c r="BX58" s="388"/>
      <c r="BY58" s="388"/>
      <c r="BZ58" s="388"/>
      <c r="CA58" s="388"/>
      <c r="CB58" s="388"/>
      <c r="CC58" s="388"/>
      <c r="CD58" s="388"/>
      <c r="CE58" s="388"/>
      <c r="CF58" s="388"/>
      <c r="CG58" s="388"/>
      <c r="CH58" s="388"/>
      <c r="CI58" s="388"/>
      <c r="CJ58" s="388"/>
      <c r="CK58" s="388"/>
      <c r="CL58" s="388"/>
      <c r="CM58" s="388"/>
      <c r="CN58" s="388"/>
      <c r="CO58" s="388"/>
      <c r="CP58" s="388"/>
      <c r="CQ58" s="388"/>
      <c r="CR58" s="388"/>
      <c r="CS58" s="388"/>
      <c r="CT58" s="388"/>
      <c r="CU58" s="388"/>
      <c r="CV58" s="388"/>
      <c r="CW58" s="388"/>
      <c r="CX58" s="388"/>
      <c r="CY58" s="388"/>
      <c r="CZ58" s="388"/>
      <c r="DA58" s="388"/>
      <c r="DB58" s="388"/>
      <c r="DC58" s="388"/>
      <c r="DD58" s="388"/>
      <c r="DE58" s="388"/>
      <c r="DF58" s="388"/>
      <c r="DG58" s="388"/>
      <c r="DH58" s="388"/>
      <c r="DI58" s="388"/>
      <c r="DJ58" s="388"/>
      <c r="DK58" s="388"/>
      <c r="DL58" s="388"/>
      <c r="DM58" s="388"/>
      <c r="DN58" s="388"/>
      <c r="DO58" s="388"/>
      <c r="DP58" s="388"/>
      <c r="DQ58" s="388"/>
      <c r="DR58" s="388"/>
      <c r="DS58" s="388"/>
      <c r="DT58" s="388"/>
      <c r="DU58" s="388"/>
      <c r="DV58" s="388"/>
      <c r="DW58" s="388"/>
      <c r="DX58" s="388"/>
      <c r="DY58" s="388"/>
      <c r="DZ58" s="388"/>
      <c r="EA58" s="388"/>
      <c r="EB58" s="388"/>
      <c r="EC58" s="388"/>
      <c r="ED58" s="388"/>
      <c r="EE58" s="388"/>
      <c r="EF58" s="388"/>
      <c r="EG58" s="388"/>
      <c r="EH58" s="388"/>
      <c r="EI58" s="388"/>
      <c r="EJ58" s="388"/>
      <c r="EK58" s="388"/>
      <c r="EL58" s="388"/>
      <c r="EM58" s="388"/>
      <c r="EN58" s="388"/>
      <c r="EO58" s="388"/>
      <c r="EP58" s="388"/>
      <c r="EQ58" s="388"/>
      <c r="ER58" s="388"/>
      <c r="ES58" s="388"/>
      <c r="ET58" s="388"/>
      <c r="EU58" s="388"/>
      <c r="EV58" s="388"/>
      <c r="EW58" s="388"/>
      <c r="EX58" s="388"/>
      <c r="EY58" s="388"/>
      <c r="EZ58" s="388"/>
      <c r="FA58" s="388"/>
      <c r="FB58" s="388"/>
      <c r="FC58" s="388"/>
      <c r="FD58" s="388"/>
      <c r="FE58" s="388"/>
      <c r="FF58" s="388"/>
      <c r="FG58" s="388"/>
      <c r="FH58" s="388"/>
      <c r="FI58" s="388"/>
      <c r="FJ58" s="388"/>
      <c r="FK58" s="388"/>
      <c r="FL58" s="388"/>
      <c r="FM58" s="388"/>
      <c r="FN58" s="388"/>
      <c r="FO58" s="388"/>
      <c r="FP58" s="388"/>
      <c r="FQ58" s="388"/>
      <c r="FR58" s="388"/>
      <c r="FS58" s="388"/>
      <c r="FT58" s="388"/>
      <c r="FU58" s="388"/>
      <c r="FV58" s="388"/>
      <c r="FW58" s="388"/>
      <c r="FX58" s="388"/>
      <c r="FY58" s="388"/>
      <c r="FZ58" s="388"/>
      <c r="GA58" s="388"/>
      <c r="GB58" s="388"/>
      <c r="GC58" s="388"/>
      <c r="GD58" s="388"/>
      <c r="GE58" s="388"/>
      <c r="GF58" s="388"/>
      <c r="GG58" s="388"/>
      <c r="GH58" s="388"/>
      <c r="GI58" s="388"/>
      <c r="GJ58" s="388"/>
      <c r="GK58" s="388"/>
      <c r="GL58" s="388"/>
      <c r="GM58" s="388"/>
      <c r="GN58" s="388"/>
      <c r="GO58" s="388"/>
      <c r="GP58" s="388"/>
      <c r="GQ58" s="388"/>
      <c r="GR58" s="388"/>
      <c r="GS58" s="388"/>
      <c r="GT58" s="388"/>
      <c r="GU58" s="388"/>
      <c r="GV58" s="388"/>
      <c r="GW58" s="388"/>
      <c r="GX58" s="388"/>
      <c r="GY58" s="388"/>
      <c r="GZ58" s="388"/>
      <c r="HA58" s="388"/>
      <c r="HB58" s="388"/>
      <c r="HC58" s="388"/>
      <c r="HD58" s="388"/>
      <c r="HE58" s="388"/>
      <c r="HF58" s="388"/>
      <c r="HG58" s="388"/>
      <c r="HH58" s="388"/>
      <c r="HI58" s="388"/>
      <c r="HJ58" s="388"/>
      <c r="HK58" s="388"/>
      <c r="HL58" s="388"/>
      <c r="HM58" s="388"/>
      <c r="HN58" s="388"/>
      <c r="HO58" s="388"/>
      <c r="HP58" s="388"/>
      <c r="HQ58" s="388"/>
      <c r="HR58" s="388"/>
      <c r="HS58" s="388"/>
      <c r="HT58" s="388"/>
      <c r="HU58" s="388"/>
      <c r="HV58" s="388"/>
      <c r="HW58" s="388"/>
      <c r="HX58" s="388"/>
      <c r="HY58" s="388"/>
      <c r="HZ58" s="388"/>
      <c r="IA58" s="388"/>
      <c r="IB58" s="388"/>
      <c r="IC58" s="388"/>
      <c r="ID58" s="388"/>
      <c r="IE58" s="388"/>
      <c r="IF58" s="388"/>
      <c r="IG58" s="388"/>
      <c r="IH58" s="388"/>
      <c r="II58" s="388"/>
      <c r="IJ58" s="388"/>
      <c r="IK58" s="388"/>
      <c r="IL58" s="388"/>
      <c r="IM58" s="388"/>
      <c r="IN58" s="388"/>
      <c r="IO58" s="388"/>
      <c r="IP58" s="388"/>
      <c r="IQ58" s="388"/>
      <c r="IR58" s="388"/>
      <c r="IS58" s="388"/>
      <c r="IT58" s="388"/>
      <c r="IU58" s="388"/>
      <c r="IV58" s="388"/>
    </row>
    <row r="59" spans="1:256" ht="60">
      <c r="A59" s="385" t="s">
        <v>413</v>
      </c>
      <c r="B59" s="110">
        <v>217</v>
      </c>
      <c r="C59" s="389">
        <v>74</v>
      </c>
      <c r="D59" s="389">
        <v>8</v>
      </c>
      <c r="E59" s="389"/>
      <c r="F59" s="389"/>
      <c r="G59" s="389"/>
      <c r="H59" s="389"/>
      <c r="I59" s="389"/>
      <c r="J59" s="389"/>
      <c r="K59" s="389">
        <v>66</v>
      </c>
      <c r="L59" s="389"/>
      <c r="M59" s="385"/>
      <c r="N59" s="385"/>
      <c r="O59" s="385"/>
      <c r="P59" s="385"/>
      <c r="Q59" s="390"/>
      <c r="R59" s="390"/>
      <c r="S59" s="390"/>
      <c r="T59" s="390"/>
      <c r="U59" s="391"/>
      <c r="V59" s="391"/>
      <c r="W59" s="391"/>
      <c r="X59" s="391"/>
      <c r="Y59" s="391"/>
      <c r="Z59" s="391"/>
      <c r="AA59" s="375"/>
      <c r="AB59" s="375"/>
      <c r="AC59" s="375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  <c r="AN59" s="388"/>
      <c r="AO59" s="388"/>
      <c r="AP59" s="388"/>
      <c r="AQ59" s="388"/>
      <c r="AR59" s="388"/>
      <c r="AS59" s="388"/>
      <c r="AT59" s="388"/>
      <c r="AU59" s="388"/>
      <c r="AV59" s="388"/>
      <c r="AW59" s="388"/>
      <c r="AX59" s="388"/>
      <c r="AY59" s="388"/>
      <c r="AZ59" s="388"/>
      <c r="BA59" s="388"/>
      <c r="BB59" s="388"/>
      <c r="BC59" s="388"/>
      <c r="BD59" s="388"/>
      <c r="BE59" s="388"/>
      <c r="BF59" s="388"/>
      <c r="BG59" s="388"/>
      <c r="BH59" s="388"/>
      <c r="BI59" s="388"/>
      <c r="BJ59" s="388"/>
      <c r="BK59" s="388"/>
      <c r="BL59" s="388"/>
      <c r="BM59" s="388"/>
      <c r="BN59" s="388"/>
      <c r="BO59" s="388"/>
      <c r="BP59" s="388"/>
      <c r="BQ59" s="388"/>
      <c r="BR59" s="388"/>
      <c r="BS59" s="388"/>
      <c r="BT59" s="388"/>
      <c r="BU59" s="388"/>
      <c r="BV59" s="388"/>
      <c r="BW59" s="388"/>
      <c r="BX59" s="388"/>
      <c r="BY59" s="388"/>
      <c r="BZ59" s="388"/>
      <c r="CA59" s="388"/>
      <c r="CB59" s="388"/>
      <c r="CC59" s="388"/>
      <c r="CD59" s="388"/>
      <c r="CE59" s="388"/>
      <c r="CF59" s="388"/>
      <c r="CG59" s="388"/>
      <c r="CH59" s="388"/>
      <c r="CI59" s="388"/>
      <c r="CJ59" s="388"/>
      <c r="CK59" s="388"/>
      <c r="CL59" s="388"/>
      <c r="CM59" s="388"/>
      <c r="CN59" s="388"/>
      <c r="CO59" s="388"/>
      <c r="CP59" s="388"/>
      <c r="CQ59" s="388"/>
      <c r="CR59" s="388"/>
      <c r="CS59" s="388"/>
      <c r="CT59" s="388"/>
      <c r="CU59" s="388"/>
      <c r="CV59" s="388"/>
      <c r="CW59" s="388"/>
      <c r="CX59" s="388"/>
      <c r="CY59" s="388"/>
      <c r="CZ59" s="388"/>
      <c r="DA59" s="388"/>
      <c r="DB59" s="388"/>
      <c r="DC59" s="388"/>
      <c r="DD59" s="388"/>
      <c r="DE59" s="388"/>
      <c r="DF59" s="388"/>
      <c r="DG59" s="388"/>
      <c r="DH59" s="388"/>
      <c r="DI59" s="388"/>
      <c r="DJ59" s="388"/>
      <c r="DK59" s="388"/>
      <c r="DL59" s="388"/>
      <c r="DM59" s="388"/>
      <c r="DN59" s="388"/>
      <c r="DO59" s="388"/>
      <c r="DP59" s="388"/>
      <c r="DQ59" s="388"/>
      <c r="DR59" s="388"/>
      <c r="DS59" s="388"/>
      <c r="DT59" s="388"/>
      <c r="DU59" s="388"/>
      <c r="DV59" s="388"/>
      <c r="DW59" s="388"/>
      <c r="DX59" s="388"/>
      <c r="DY59" s="388"/>
      <c r="DZ59" s="388"/>
      <c r="EA59" s="388"/>
      <c r="EB59" s="388"/>
      <c r="EC59" s="388"/>
      <c r="ED59" s="388"/>
      <c r="EE59" s="388"/>
      <c r="EF59" s="388"/>
      <c r="EG59" s="388"/>
      <c r="EH59" s="388"/>
      <c r="EI59" s="388"/>
      <c r="EJ59" s="388"/>
      <c r="EK59" s="388"/>
      <c r="EL59" s="388"/>
      <c r="EM59" s="388"/>
      <c r="EN59" s="388"/>
      <c r="EO59" s="388"/>
      <c r="EP59" s="388"/>
      <c r="EQ59" s="388"/>
      <c r="ER59" s="388"/>
      <c r="ES59" s="388"/>
      <c r="ET59" s="388"/>
      <c r="EU59" s="388"/>
      <c r="EV59" s="388"/>
      <c r="EW59" s="388"/>
      <c r="EX59" s="388"/>
      <c r="EY59" s="388"/>
      <c r="EZ59" s="388"/>
      <c r="FA59" s="388"/>
      <c r="FB59" s="388"/>
      <c r="FC59" s="388"/>
      <c r="FD59" s="388"/>
      <c r="FE59" s="388"/>
      <c r="FF59" s="388"/>
      <c r="FG59" s="388"/>
      <c r="FH59" s="388"/>
      <c r="FI59" s="388"/>
      <c r="FJ59" s="388"/>
      <c r="FK59" s="388"/>
      <c r="FL59" s="388"/>
      <c r="FM59" s="388"/>
      <c r="FN59" s="388"/>
      <c r="FO59" s="388"/>
      <c r="FP59" s="388"/>
      <c r="FQ59" s="388"/>
      <c r="FR59" s="388"/>
      <c r="FS59" s="388"/>
      <c r="FT59" s="388"/>
      <c r="FU59" s="388"/>
      <c r="FV59" s="388"/>
      <c r="FW59" s="388"/>
      <c r="FX59" s="388"/>
      <c r="FY59" s="388"/>
      <c r="FZ59" s="388"/>
      <c r="GA59" s="388"/>
      <c r="GB59" s="388"/>
      <c r="GC59" s="388"/>
      <c r="GD59" s="388"/>
      <c r="GE59" s="388"/>
      <c r="GF59" s="388"/>
      <c r="GG59" s="388"/>
      <c r="GH59" s="388"/>
      <c r="GI59" s="388"/>
      <c r="GJ59" s="388"/>
      <c r="GK59" s="388"/>
      <c r="GL59" s="388"/>
      <c r="GM59" s="388"/>
      <c r="GN59" s="388"/>
      <c r="GO59" s="388"/>
      <c r="GP59" s="388"/>
      <c r="GQ59" s="388"/>
      <c r="GR59" s="388"/>
      <c r="GS59" s="388"/>
      <c r="GT59" s="388"/>
      <c r="GU59" s="388"/>
      <c r="GV59" s="388"/>
      <c r="GW59" s="388"/>
      <c r="GX59" s="388"/>
      <c r="GY59" s="388"/>
      <c r="GZ59" s="388"/>
      <c r="HA59" s="388"/>
      <c r="HB59" s="388"/>
      <c r="HC59" s="388"/>
      <c r="HD59" s="388"/>
      <c r="HE59" s="388"/>
      <c r="HF59" s="388"/>
      <c r="HG59" s="388"/>
      <c r="HH59" s="388"/>
      <c r="HI59" s="388"/>
      <c r="HJ59" s="388"/>
      <c r="HK59" s="388"/>
      <c r="HL59" s="388"/>
      <c r="HM59" s="388"/>
      <c r="HN59" s="388"/>
      <c r="HO59" s="388"/>
      <c r="HP59" s="388"/>
      <c r="HQ59" s="388"/>
      <c r="HR59" s="388"/>
      <c r="HS59" s="388"/>
      <c r="HT59" s="388"/>
      <c r="HU59" s="388"/>
      <c r="HV59" s="388"/>
      <c r="HW59" s="388"/>
      <c r="HX59" s="388"/>
      <c r="HY59" s="388"/>
      <c r="HZ59" s="388"/>
      <c r="IA59" s="388"/>
      <c r="IB59" s="388"/>
      <c r="IC59" s="388"/>
      <c r="ID59" s="388"/>
      <c r="IE59" s="388"/>
      <c r="IF59" s="388"/>
      <c r="IG59" s="388"/>
      <c r="IH59" s="388"/>
      <c r="II59" s="388"/>
      <c r="IJ59" s="388"/>
      <c r="IK59" s="388"/>
      <c r="IL59" s="388"/>
      <c r="IM59" s="388"/>
      <c r="IN59" s="388"/>
      <c r="IO59" s="388"/>
      <c r="IP59" s="388"/>
      <c r="IQ59" s="388"/>
      <c r="IR59" s="388"/>
      <c r="IS59" s="388"/>
      <c r="IT59" s="388"/>
      <c r="IU59" s="388"/>
      <c r="IV59" s="388"/>
    </row>
    <row r="60" spans="1:256" ht="48">
      <c r="A60" s="385" t="s">
        <v>414</v>
      </c>
      <c r="B60" s="110">
        <v>218</v>
      </c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68"/>
      <c r="N60" s="368"/>
      <c r="O60" s="368"/>
      <c r="P60" s="368"/>
      <c r="Q60" s="390"/>
      <c r="R60" s="390"/>
      <c r="S60" s="390"/>
      <c r="T60" s="390"/>
      <c r="U60" s="375"/>
      <c r="V60" s="375"/>
      <c r="W60" s="375"/>
      <c r="X60" s="375"/>
      <c r="Y60" s="375"/>
      <c r="Z60" s="375"/>
      <c r="AA60" s="375"/>
      <c r="AB60" s="375"/>
      <c r="AC60" s="375"/>
      <c r="AD60" s="388"/>
      <c r="AE60" s="388"/>
      <c r="AF60" s="388"/>
      <c r="AG60" s="388"/>
      <c r="AH60" s="388"/>
      <c r="AI60" s="388"/>
      <c r="AJ60" s="388"/>
      <c r="AK60" s="388"/>
      <c r="AL60" s="388"/>
      <c r="AM60" s="388"/>
      <c r="AN60" s="388"/>
      <c r="AO60" s="388"/>
      <c r="AP60" s="388"/>
      <c r="AQ60" s="388"/>
      <c r="AR60" s="388"/>
      <c r="AS60" s="388"/>
      <c r="AT60" s="388"/>
      <c r="AU60" s="388"/>
      <c r="AV60" s="388"/>
      <c r="AW60" s="388"/>
      <c r="AX60" s="388"/>
      <c r="AY60" s="388"/>
      <c r="AZ60" s="388"/>
      <c r="BA60" s="388"/>
      <c r="BB60" s="388"/>
      <c r="BC60" s="388"/>
      <c r="BD60" s="388"/>
      <c r="BE60" s="388"/>
      <c r="BF60" s="388"/>
      <c r="BG60" s="388"/>
      <c r="BH60" s="388"/>
      <c r="BI60" s="388"/>
      <c r="BJ60" s="388"/>
      <c r="BK60" s="388"/>
      <c r="BL60" s="388"/>
      <c r="BM60" s="388"/>
      <c r="BN60" s="388"/>
      <c r="BO60" s="388"/>
      <c r="BP60" s="388"/>
      <c r="BQ60" s="388"/>
      <c r="BR60" s="388"/>
      <c r="BS60" s="388"/>
      <c r="BT60" s="388"/>
      <c r="BU60" s="388"/>
      <c r="BV60" s="388"/>
      <c r="BW60" s="388"/>
      <c r="BX60" s="388"/>
      <c r="BY60" s="388"/>
      <c r="BZ60" s="388"/>
      <c r="CA60" s="388"/>
      <c r="CB60" s="388"/>
      <c r="CC60" s="388"/>
      <c r="CD60" s="388"/>
      <c r="CE60" s="388"/>
      <c r="CF60" s="388"/>
      <c r="CG60" s="388"/>
      <c r="CH60" s="388"/>
      <c r="CI60" s="388"/>
      <c r="CJ60" s="388"/>
      <c r="CK60" s="388"/>
      <c r="CL60" s="388"/>
      <c r="CM60" s="388"/>
      <c r="CN60" s="388"/>
      <c r="CO60" s="388"/>
      <c r="CP60" s="388"/>
      <c r="CQ60" s="388"/>
      <c r="CR60" s="388"/>
      <c r="CS60" s="388"/>
      <c r="CT60" s="388"/>
      <c r="CU60" s="388"/>
      <c r="CV60" s="388"/>
      <c r="CW60" s="388"/>
      <c r="CX60" s="388"/>
      <c r="CY60" s="388"/>
      <c r="CZ60" s="388"/>
      <c r="DA60" s="388"/>
      <c r="DB60" s="388"/>
      <c r="DC60" s="388"/>
      <c r="DD60" s="388"/>
      <c r="DE60" s="388"/>
      <c r="DF60" s="388"/>
      <c r="DG60" s="388"/>
      <c r="DH60" s="388"/>
      <c r="DI60" s="388"/>
      <c r="DJ60" s="388"/>
      <c r="DK60" s="388"/>
      <c r="DL60" s="388"/>
      <c r="DM60" s="388"/>
      <c r="DN60" s="388"/>
      <c r="DO60" s="388"/>
      <c r="DP60" s="388"/>
      <c r="DQ60" s="388"/>
      <c r="DR60" s="388"/>
      <c r="DS60" s="388"/>
      <c r="DT60" s="388"/>
      <c r="DU60" s="388"/>
      <c r="DV60" s="388"/>
      <c r="DW60" s="388"/>
      <c r="DX60" s="388"/>
      <c r="DY60" s="388"/>
      <c r="DZ60" s="388"/>
      <c r="EA60" s="388"/>
      <c r="EB60" s="388"/>
      <c r="EC60" s="388"/>
      <c r="ED60" s="388"/>
      <c r="EE60" s="388"/>
      <c r="EF60" s="388"/>
      <c r="EG60" s="388"/>
      <c r="EH60" s="388"/>
      <c r="EI60" s="388"/>
      <c r="EJ60" s="388"/>
      <c r="EK60" s="388"/>
      <c r="EL60" s="388"/>
      <c r="EM60" s="388"/>
      <c r="EN60" s="388"/>
      <c r="EO60" s="388"/>
      <c r="EP60" s="388"/>
      <c r="EQ60" s="388"/>
      <c r="ER60" s="388"/>
      <c r="ES60" s="388"/>
      <c r="ET60" s="388"/>
      <c r="EU60" s="388"/>
      <c r="EV60" s="388"/>
      <c r="EW60" s="388"/>
      <c r="EX60" s="388"/>
      <c r="EY60" s="388"/>
      <c r="EZ60" s="388"/>
      <c r="FA60" s="388"/>
      <c r="FB60" s="388"/>
      <c r="FC60" s="388"/>
      <c r="FD60" s="388"/>
      <c r="FE60" s="388"/>
      <c r="FF60" s="388"/>
      <c r="FG60" s="388"/>
      <c r="FH60" s="388"/>
      <c r="FI60" s="388"/>
      <c r="FJ60" s="388"/>
      <c r="FK60" s="388"/>
      <c r="FL60" s="388"/>
      <c r="FM60" s="388"/>
      <c r="FN60" s="388"/>
      <c r="FO60" s="388"/>
      <c r="FP60" s="388"/>
      <c r="FQ60" s="388"/>
      <c r="FR60" s="388"/>
      <c r="FS60" s="388"/>
      <c r="FT60" s="388"/>
      <c r="FU60" s="388"/>
      <c r="FV60" s="388"/>
      <c r="FW60" s="388"/>
      <c r="FX60" s="388"/>
      <c r="FY60" s="388"/>
      <c r="FZ60" s="388"/>
      <c r="GA60" s="388"/>
      <c r="GB60" s="388"/>
      <c r="GC60" s="388"/>
      <c r="GD60" s="388"/>
      <c r="GE60" s="388"/>
      <c r="GF60" s="388"/>
      <c r="GG60" s="388"/>
      <c r="GH60" s="388"/>
      <c r="GI60" s="388"/>
      <c r="GJ60" s="388"/>
      <c r="GK60" s="388"/>
      <c r="GL60" s="388"/>
      <c r="GM60" s="388"/>
      <c r="GN60" s="388"/>
      <c r="GO60" s="388"/>
      <c r="GP60" s="388"/>
      <c r="GQ60" s="388"/>
      <c r="GR60" s="388"/>
      <c r="GS60" s="388"/>
      <c r="GT60" s="388"/>
      <c r="GU60" s="388"/>
      <c r="GV60" s="388"/>
      <c r="GW60" s="388"/>
      <c r="GX60" s="388"/>
      <c r="GY60" s="388"/>
      <c r="GZ60" s="388"/>
      <c r="HA60" s="388"/>
      <c r="HB60" s="388"/>
      <c r="HC60" s="388"/>
      <c r="HD60" s="388"/>
      <c r="HE60" s="388"/>
      <c r="HF60" s="388"/>
      <c r="HG60" s="388"/>
      <c r="HH60" s="388"/>
      <c r="HI60" s="388"/>
      <c r="HJ60" s="388"/>
      <c r="HK60" s="388"/>
      <c r="HL60" s="388"/>
      <c r="HM60" s="388"/>
      <c r="HN60" s="388"/>
      <c r="HO60" s="388"/>
      <c r="HP60" s="388"/>
      <c r="HQ60" s="388"/>
      <c r="HR60" s="388"/>
      <c r="HS60" s="388"/>
      <c r="HT60" s="388"/>
      <c r="HU60" s="388"/>
      <c r="HV60" s="388"/>
      <c r="HW60" s="388"/>
      <c r="HX60" s="388"/>
      <c r="HY60" s="388"/>
      <c r="HZ60" s="388"/>
      <c r="IA60" s="388"/>
      <c r="IB60" s="388"/>
      <c r="IC60" s="388"/>
      <c r="ID60" s="388"/>
      <c r="IE60" s="388"/>
      <c r="IF60" s="388"/>
      <c r="IG60" s="388"/>
      <c r="IH60" s="388"/>
      <c r="II60" s="388"/>
      <c r="IJ60" s="388"/>
      <c r="IK60" s="388"/>
      <c r="IL60" s="388"/>
      <c r="IM60" s="388"/>
      <c r="IN60" s="388"/>
      <c r="IO60" s="388"/>
      <c r="IP60" s="388"/>
      <c r="IQ60" s="388"/>
      <c r="IR60" s="388"/>
      <c r="IS60" s="388"/>
      <c r="IT60" s="388"/>
      <c r="IU60" s="388"/>
      <c r="IV60" s="388"/>
    </row>
    <row r="61" spans="1:20" ht="24">
      <c r="A61" s="385" t="s">
        <v>158</v>
      </c>
      <c r="B61" s="110">
        <v>219</v>
      </c>
      <c r="C61" s="389">
        <v>1391</v>
      </c>
      <c r="D61" s="389">
        <v>33</v>
      </c>
      <c r="E61" s="389">
        <v>4</v>
      </c>
      <c r="F61" s="389">
        <v>0</v>
      </c>
      <c r="G61" s="389">
        <v>0</v>
      </c>
      <c r="H61" s="389">
        <v>0</v>
      </c>
      <c r="I61" s="389">
        <v>0</v>
      </c>
      <c r="J61" s="389">
        <v>0</v>
      </c>
      <c r="K61" s="389">
        <v>1232</v>
      </c>
      <c r="L61" s="389"/>
      <c r="M61" s="389">
        <v>121</v>
      </c>
      <c r="N61" s="389">
        <v>1</v>
      </c>
      <c r="O61" s="368"/>
      <c r="P61" s="368"/>
      <c r="Q61" s="390"/>
      <c r="R61" s="390"/>
      <c r="S61" s="390"/>
      <c r="T61" s="390"/>
    </row>
    <row r="62" spans="1:20" ht="24">
      <c r="A62" s="385" t="s">
        <v>263</v>
      </c>
      <c r="B62" s="110">
        <v>220</v>
      </c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68"/>
      <c r="P62" s="368"/>
      <c r="Q62" s="387"/>
      <c r="R62" s="387"/>
      <c r="S62" s="387"/>
      <c r="T62" s="387"/>
    </row>
    <row r="63" spans="1:20" ht="12.75">
      <c r="A63" s="385" t="s">
        <v>264</v>
      </c>
      <c r="B63" s="110">
        <v>221</v>
      </c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68"/>
      <c r="P63" s="368"/>
      <c r="Q63" s="387"/>
      <c r="R63" s="387"/>
      <c r="S63" s="387"/>
      <c r="T63" s="387"/>
    </row>
    <row r="64" spans="1:16" ht="26.25">
      <c r="A64" s="366" t="s">
        <v>80</v>
      </c>
      <c r="B64" s="367">
        <v>222</v>
      </c>
      <c r="C64" s="368">
        <v>95</v>
      </c>
      <c r="D64" s="368">
        <v>17</v>
      </c>
      <c r="E64" s="368"/>
      <c r="F64" s="368"/>
      <c r="G64" s="368"/>
      <c r="H64" s="368"/>
      <c r="I64" s="368"/>
      <c r="J64" s="368"/>
      <c r="K64" s="368">
        <v>78</v>
      </c>
      <c r="L64" s="368"/>
      <c r="M64" s="368"/>
      <c r="N64" s="368"/>
      <c r="O64" s="368"/>
      <c r="P64" s="368"/>
    </row>
    <row r="65" spans="1:16" ht="12.75" customHeight="1">
      <c r="A65" s="578" t="s">
        <v>265</v>
      </c>
      <c r="B65" s="578"/>
      <c r="C65" s="579"/>
      <c r="D65" s="578"/>
      <c r="E65" s="578"/>
      <c r="F65" s="578"/>
      <c r="G65" s="578"/>
      <c r="H65" s="578"/>
      <c r="I65" s="578"/>
      <c r="J65" s="578"/>
      <c r="K65" s="578"/>
      <c r="L65" s="578"/>
      <c r="M65" s="578"/>
      <c r="N65" s="578"/>
      <c r="O65" s="578"/>
      <c r="P65" s="578"/>
    </row>
    <row r="66" spans="1:18" ht="26.25">
      <c r="A66" s="377" t="s">
        <v>81</v>
      </c>
      <c r="B66" s="367">
        <v>301</v>
      </c>
      <c r="C66" s="368">
        <v>6839414.880520002</v>
      </c>
      <c r="D66" s="368">
        <v>1461050.643</v>
      </c>
      <c r="E66" s="368">
        <v>14027.660000000002</v>
      </c>
      <c r="F66" s="368"/>
      <c r="G66" s="368"/>
      <c r="H66" s="368"/>
      <c r="I66" s="368"/>
      <c r="J66" s="368"/>
      <c r="K66" s="368">
        <v>4608584.724380002</v>
      </c>
      <c r="L66" s="368"/>
      <c r="M66" s="368">
        <v>17334.331000000002</v>
      </c>
      <c r="N66" s="368">
        <v>411.6</v>
      </c>
      <c r="O66" s="368">
        <v>679022.46867</v>
      </c>
      <c r="P66" s="368">
        <v>58983.45346999999</v>
      </c>
      <c r="Q66" s="17" t="b">
        <f>O66=O74</f>
        <v>1</v>
      </c>
      <c r="R66" s="17" t="b">
        <f>O74=O81</f>
        <v>1</v>
      </c>
    </row>
    <row r="67" spans="1:18" ht="52.5">
      <c r="A67" s="369" t="s">
        <v>334</v>
      </c>
      <c r="B67" s="367">
        <v>302</v>
      </c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17" t="b">
        <f>P66=P74</f>
        <v>1</v>
      </c>
      <c r="R67" s="17" t="b">
        <f>P74=P81</f>
        <v>1</v>
      </c>
    </row>
    <row r="68" spans="1:16" ht="52.5">
      <c r="A68" s="369" t="s">
        <v>266</v>
      </c>
      <c r="B68" s="367">
        <v>303</v>
      </c>
      <c r="C68" s="368">
        <v>3495091.1260200003</v>
      </c>
      <c r="D68" s="368">
        <v>642557.802</v>
      </c>
      <c r="E68" s="368">
        <v>13845.62</v>
      </c>
      <c r="F68" s="368"/>
      <c r="G68" s="368"/>
      <c r="H68" s="368"/>
      <c r="I68" s="368"/>
      <c r="J68" s="368"/>
      <c r="K68" s="368">
        <v>2828431.3120700005</v>
      </c>
      <c r="L68" s="368"/>
      <c r="M68" s="368">
        <v>9844.791949999999</v>
      </c>
      <c r="N68" s="368">
        <v>411.6</v>
      </c>
      <c r="O68" s="368"/>
      <c r="P68" s="368"/>
    </row>
    <row r="69" spans="1:16" ht="66">
      <c r="A69" s="369" t="s">
        <v>267</v>
      </c>
      <c r="B69" s="367">
        <v>304</v>
      </c>
      <c r="C69" s="368">
        <v>104686.21999999999</v>
      </c>
      <c r="D69" s="368">
        <v>6933.6</v>
      </c>
      <c r="E69" s="368">
        <v>182.04</v>
      </c>
      <c r="F69" s="368"/>
      <c r="G69" s="368"/>
      <c r="H69" s="368"/>
      <c r="I69" s="368"/>
      <c r="J69" s="368"/>
      <c r="K69" s="368">
        <v>95079.41</v>
      </c>
      <c r="L69" s="368"/>
      <c r="M69" s="368">
        <v>2491.17</v>
      </c>
      <c r="N69" s="368"/>
      <c r="O69" s="368"/>
      <c r="P69" s="368"/>
    </row>
    <row r="70" spans="1:16" ht="52.5">
      <c r="A70" s="370" t="s">
        <v>85</v>
      </c>
      <c r="B70" s="367">
        <v>305</v>
      </c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</row>
    <row r="71" spans="1:16" ht="52.5">
      <c r="A71" s="370" t="s">
        <v>415</v>
      </c>
      <c r="B71" s="367">
        <v>306</v>
      </c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</row>
    <row r="72" spans="1:16" ht="39">
      <c r="A72" s="370" t="s">
        <v>169</v>
      </c>
      <c r="B72" s="367">
        <v>307</v>
      </c>
      <c r="C72" s="368">
        <v>260243.78529</v>
      </c>
      <c r="D72" s="368"/>
      <c r="E72" s="368"/>
      <c r="F72" s="368"/>
      <c r="G72" s="368"/>
      <c r="H72" s="368"/>
      <c r="I72" s="368"/>
      <c r="J72" s="368"/>
      <c r="K72" s="368">
        <v>260243.78529</v>
      </c>
      <c r="L72" s="368"/>
      <c r="M72" s="368"/>
      <c r="N72" s="368"/>
      <c r="O72" s="368"/>
      <c r="P72" s="368"/>
    </row>
    <row r="73" spans="1:20" ht="52.5">
      <c r="A73" s="392" t="s">
        <v>416</v>
      </c>
      <c r="B73" s="367">
        <v>308</v>
      </c>
      <c r="C73" s="370">
        <v>55937.613999999994</v>
      </c>
      <c r="D73" s="370"/>
      <c r="E73" s="370"/>
      <c r="F73" s="370"/>
      <c r="G73" s="370"/>
      <c r="H73" s="370"/>
      <c r="I73" s="370"/>
      <c r="J73" s="370"/>
      <c r="K73" s="370">
        <v>55937.613999999994</v>
      </c>
      <c r="L73" s="370"/>
      <c r="M73" s="370"/>
      <c r="N73" s="370"/>
      <c r="O73" s="370"/>
      <c r="P73" s="370"/>
      <c r="Q73" s="393"/>
      <c r="R73" s="393"/>
      <c r="S73" s="393"/>
      <c r="T73" s="393"/>
    </row>
    <row r="74" spans="1:18" ht="26.25">
      <c r="A74" s="373" t="s">
        <v>87</v>
      </c>
      <c r="B74" s="367">
        <v>309</v>
      </c>
      <c r="C74" s="368">
        <v>6392009.082095001</v>
      </c>
      <c r="D74" s="368">
        <v>1368234.404</v>
      </c>
      <c r="E74" s="368">
        <v>13619.66</v>
      </c>
      <c r="F74" s="368"/>
      <c r="G74" s="368"/>
      <c r="H74" s="368"/>
      <c r="I74" s="368"/>
      <c r="J74" s="368"/>
      <c r="K74" s="368">
        <v>4259002.508955001</v>
      </c>
      <c r="L74" s="368"/>
      <c r="M74" s="368">
        <v>12796.727</v>
      </c>
      <c r="N74" s="368">
        <v>349.86</v>
      </c>
      <c r="O74" s="368">
        <v>679022.46867</v>
      </c>
      <c r="P74" s="368">
        <v>58983.45346999999</v>
      </c>
      <c r="Q74" s="283">
        <f>N74+M74+K74+E74+D74</f>
        <v>5654003.159955001</v>
      </c>
      <c r="R74" s="471">
        <f>Q74/C74*100</f>
        <v>88.45424165295279</v>
      </c>
    </row>
    <row r="75" spans="1:20" ht="66">
      <c r="A75" s="373" t="s">
        <v>417</v>
      </c>
      <c r="B75" s="367">
        <v>310</v>
      </c>
      <c r="C75" s="366">
        <v>3368655.50707</v>
      </c>
      <c r="D75" s="366">
        <v>600047.0549999999</v>
      </c>
      <c r="E75" s="366">
        <v>13619.66</v>
      </c>
      <c r="F75" s="366"/>
      <c r="G75" s="366"/>
      <c r="H75" s="366"/>
      <c r="I75" s="366"/>
      <c r="J75" s="366"/>
      <c r="K75" s="366">
        <v>2747242.9770700005</v>
      </c>
      <c r="L75" s="366"/>
      <c r="M75" s="366">
        <v>7745.815</v>
      </c>
      <c r="N75" s="366"/>
      <c r="O75" s="368"/>
      <c r="P75" s="368"/>
      <c r="Q75" s="394"/>
      <c r="R75" s="394"/>
      <c r="S75" s="394"/>
      <c r="T75" s="394"/>
    </row>
    <row r="76" spans="1:16" ht="26.25">
      <c r="A76" s="109" t="s">
        <v>335</v>
      </c>
      <c r="B76" s="367">
        <v>311</v>
      </c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>
        <v>0</v>
      </c>
    </row>
    <row r="77" spans="1:16" ht="39">
      <c r="A77" s="369" t="s">
        <v>418</v>
      </c>
      <c r="B77" s="367">
        <v>312</v>
      </c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>
        <v>0</v>
      </c>
    </row>
    <row r="78" spans="1:16" ht="39">
      <c r="A78" s="369" t="s">
        <v>336</v>
      </c>
      <c r="B78" s="367">
        <v>313</v>
      </c>
      <c r="C78" s="368">
        <v>253975.963</v>
      </c>
      <c r="D78" s="368"/>
      <c r="E78" s="368"/>
      <c r="F78" s="368"/>
      <c r="G78" s="368"/>
      <c r="H78" s="368"/>
      <c r="I78" s="368"/>
      <c r="J78" s="368"/>
      <c r="K78" s="368">
        <v>253975.963</v>
      </c>
      <c r="L78" s="368"/>
      <c r="M78" s="368"/>
      <c r="N78" s="368"/>
      <c r="O78" s="368"/>
      <c r="P78" s="368"/>
    </row>
    <row r="79" spans="1:16" ht="39">
      <c r="A79" s="369" t="s">
        <v>419</v>
      </c>
      <c r="B79" s="367">
        <v>314</v>
      </c>
      <c r="C79" s="368">
        <v>106817.63</v>
      </c>
      <c r="D79" s="368"/>
      <c r="E79" s="368"/>
      <c r="F79" s="368"/>
      <c r="G79" s="368"/>
      <c r="H79" s="368"/>
      <c r="I79" s="368"/>
      <c r="J79" s="368"/>
      <c r="K79" s="368">
        <v>106817.63</v>
      </c>
      <c r="L79" s="368"/>
      <c r="M79" s="368"/>
      <c r="N79" s="368"/>
      <c r="O79" s="368"/>
      <c r="P79" s="368"/>
    </row>
    <row r="80" spans="1:16" ht="39">
      <c r="A80" s="395" t="s">
        <v>147</v>
      </c>
      <c r="B80" s="367">
        <v>315</v>
      </c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</row>
    <row r="81" spans="1:16" ht="39">
      <c r="A81" s="395" t="s">
        <v>338</v>
      </c>
      <c r="B81" s="367">
        <v>316</v>
      </c>
      <c r="C81" s="368">
        <v>6392009.081140001</v>
      </c>
      <c r="D81" s="368">
        <v>1368234.404</v>
      </c>
      <c r="E81" s="368">
        <v>13619.66</v>
      </c>
      <c r="F81" s="368"/>
      <c r="G81" s="368"/>
      <c r="H81" s="368"/>
      <c r="I81" s="368"/>
      <c r="J81" s="368"/>
      <c r="K81" s="368">
        <v>4259002.508</v>
      </c>
      <c r="L81" s="368"/>
      <c r="M81" s="368">
        <v>12796.727</v>
      </c>
      <c r="N81" s="368">
        <v>349.86</v>
      </c>
      <c r="O81" s="368">
        <v>679022.46867</v>
      </c>
      <c r="P81" s="368">
        <v>58983.45346999999</v>
      </c>
    </row>
    <row r="82" spans="1:16" ht="26.25">
      <c r="A82" s="372" t="s">
        <v>268</v>
      </c>
      <c r="B82" s="367">
        <v>317</v>
      </c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</row>
    <row r="83" spans="1:16" ht="12.75">
      <c r="A83" s="366" t="s">
        <v>20</v>
      </c>
      <c r="B83" s="367">
        <v>318</v>
      </c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</row>
    <row r="84" spans="1:256" ht="39">
      <c r="A84" s="373" t="s">
        <v>161</v>
      </c>
      <c r="B84" s="374">
        <v>319</v>
      </c>
      <c r="C84" s="373"/>
      <c r="D84" s="373"/>
      <c r="E84" s="373"/>
      <c r="F84" s="373"/>
      <c r="G84" s="373"/>
      <c r="H84" s="373"/>
      <c r="I84" s="373"/>
      <c r="J84" s="373"/>
      <c r="K84" s="373"/>
      <c r="L84" s="373"/>
      <c r="M84" s="373"/>
      <c r="N84" s="373"/>
      <c r="O84" s="373"/>
      <c r="P84" s="373"/>
      <c r="Q84" s="396"/>
      <c r="R84" s="396"/>
      <c r="S84" s="396"/>
      <c r="T84" s="396"/>
      <c r="U84" s="375"/>
      <c r="V84" s="375"/>
      <c r="W84" s="375"/>
      <c r="X84" s="375"/>
      <c r="Y84" s="375"/>
      <c r="Z84" s="375"/>
      <c r="AA84" s="375"/>
      <c r="AB84" s="375"/>
      <c r="AC84" s="375"/>
      <c r="AD84" s="376"/>
      <c r="AE84" s="376"/>
      <c r="AF84" s="376"/>
      <c r="AG84" s="376"/>
      <c r="AH84" s="376"/>
      <c r="AI84" s="376"/>
      <c r="AJ84" s="376"/>
      <c r="AK84" s="376"/>
      <c r="AL84" s="376"/>
      <c r="AM84" s="376"/>
      <c r="AN84" s="376"/>
      <c r="AO84" s="376"/>
      <c r="AP84" s="376"/>
      <c r="AQ84" s="376"/>
      <c r="AR84" s="376"/>
      <c r="AS84" s="376"/>
      <c r="AT84" s="376"/>
      <c r="AU84" s="376"/>
      <c r="AV84" s="376"/>
      <c r="AW84" s="376"/>
      <c r="AX84" s="376"/>
      <c r="AY84" s="376"/>
      <c r="AZ84" s="376"/>
      <c r="BA84" s="376"/>
      <c r="BB84" s="376"/>
      <c r="BC84" s="376"/>
      <c r="BD84" s="376"/>
      <c r="BE84" s="376"/>
      <c r="BF84" s="376"/>
      <c r="BG84" s="376"/>
      <c r="BH84" s="376"/>
      <c r="BI84" s="376"/>
      <c r="BJ84" s="376"/>
      <c r="BK84" s="376"/>
      <c r="BL84" s="376"/>
      <c r="BM84" s="376"/>
      <c r="BN84" s="376"/>
      <c r="BO84" s="376"/>
      <c r="BP84" s="376"/>
      <c r="BQ84" s="376"/>
      <c r="BR84" s="376"/>
      <c r="BS84" s="376"/>
      <c r="BT84" s="376"/>
      <c r="BU84" s="376"/>
      <c r="BV84" s="376"/>
      <c r="BW84" s="376"/>
      <c r="BX84" s="376"/>
      <c r="BY84" s="376"/>
      <c r="BZ84" s="376"/>
      <c r="CA84" s="376"/>
      <c r="CB84" s="376"/>
      <c r="CC84" s="376"/>
      <c r="CD84" s="376"/>
      <c r="CE84" s="376"/>
      <c r="CF84" s="376"/>
      <c r="CG84" s="376"/>
      <c r="CH84" s="376"/>
      <c r="CI84" s="376"/>
      <c r="CJ84" s="376"/>
      <c r="CK84" s="376"/>
      <c r="CL84" s="376"/>
      <c r="CM84" s="376"/>
      <c r="CN84" s="376"/>
      <c r="CO84" s="376"/>
      <c r="CP84" s="376"/>
      <c r="CQ84" s="376"/>
      <c r="CR84" s="376"/>
      <c r="CS84" s="376"/>
      <c r="CT84" s="376"/>
      <c r="CU84" s="376"/>
      <c r="CV84" s="376"/>
      <c r="CW84" s="376"/>
      <c r="CX84" s="376"/>
      <c r="CY84" s="376"/>
      <c r="CZ84" s="376"/>
      <c r="DA84" s="376"/>
      <c r="DB84" s="376"/>
      <c r="DC84" s="376"/>
      <c r="DD84" s="376"/>
      <c r="DE84" s="376"/>
      <c r="DF84" s="376"/>
      <c r="DG84" s="376"/>
      <c r="DH84" s="376"/>
      <c r="DI84" s="376"/>
      <c r="DJ84" s="376"/>
      <c r="DK84" s="376"/>
      <c r="DL84" s="376"/>
      <c r="DM84" s="376"/>
      <c r="DN84" s="376"/>
      <c r="DO84" s="376"/>
      <c r="DP84" s="376"/>
      <c r="DQ84" s="376"/>
      <c r="DR84" s="376"/>
      <c r="DS84" s="376"/>
      <c r="DT84" s="376"/>
      <c r="DU84" s="376"/>
      <c r="DV84" s="376"/>
      <c r="DW84" s="376"/>
      <c r="DX84" s="376"/>
      <c r="DY84" s="376"/>
      <c r="DZ84" s="376"/>
      <c r="EA84" s="376"/>
      <c r="EB84" s="376"/>
      <c r="EC84" s="376"/>
      <c r="ED84" s="376"/>
      <c r="EE84" s="376"/>
      <c r="EF84" s="376"/>
      <c r="EG84" s="376"/>
      <c r="EH84" s="376"/>
      <c r="EI84" s="376"/>
      <c r="EJ84" s="376"/>
      <c r="EK84" s="376"/>
      <c r="EL84" s="376"/>
      <c r="EM84" s="376"/>
      <c r="EN84" s="376"/>
      <c r="EO84" s="376"/>
      <c r="EP84" s="376"/>
      <c r="EQ84" s="376"/>
      <c r="ER84" s="376"/>
      <c r="ES84" s="376"/>
      <c r="ET84" s="376"/>
      <c r="EU84" s="376"/>
      <c r="EV84" s="376"/>
      <c r="EW84" s="376"/>
      <c r="EX84" s="376"/>
      <c r="EY84" s="376"/>
      <c r="EZ84" s="376"/>
      <c r="FA84" s="376"/>
      <c r="FB84" s="376"/>
      <c r="FC84" s="376"/>
      <c r="FD84" s="376"/>
      <c r="FE84" s="376"/>
      <c r="FF84" s="376"/>
      <c r="FG84" s="376"/>
      <c r="FH84" s="376"/>
      <c r="FI84" s="376"/>
      <c r="FJ84" s="376"/>
      <c r="FK84" s="376"/>
      <c r="FL84" s="376"/>
      <c r="FM84" s="376"/>
      <c r="FN84" s="376"/>
      <c r="FO84" s="376"/>
      <c r="FP84" s="376"/>
      <c r="FQ84" s="376"/>
      <c r="FR84" s="376"/>
      <c r="FS84" s="376"/>
      <c r="FT84" s="376"/>
      <c r="FU84" s="376"/>
      <c r="FV84" s="376"/>
      <c r="FW84" s="376"/>
      <c r="FX84" s="376"/>
      <c r="FY84" s="376"/>
      <c r="FZ84" s="376"/>
      <c r="GA84" s="376"/>
      <c r="GB84" s="376"/>
      <c r="GC84" s="376"/>
      <c r="GD84" s="376"/>
      <c r="GE84" s="376"/>
      <c r="GF84" s="376"/>
      <c r="GG84" s="376"/>
      <c r="GH84" s="376"/>
      <c r="GI84" s="376"/>
      <c r="GJ84" s="376"/>
      <c r="GK84" s="376"/>
      <c r="GL84" s="376"/>
      <c r="GM84" s="376"/>
      <c r="GN84" s="376"/>
      <c r="GO84" s="376"/>
      <c r="GP84" s="376"/>
      <c r="GQ84" s="376"/>
      <c r="GR84" s="376"/>
      <c r="GS84" s="376"/>
      <c r="GT84" s="376"/>
      <c r="GU84" s="376"/>
      <c r="GV84" s="376"/>
      <c r="GW84" s="376"/>
      <c r="GX84" s="376"/>
      <c r="GY84" s="376"/>
      <c r="GZ84" s="376"/>
      <c r="HA84" s="376"/>
      <c r="HB84" s="376"/>
      <c r="HC84" s="376"/>
      <c r="HD84" s="376"/>
      <c r="HE84" s="376"/>
      <c r="HF84" s="376"/>
      <c r="HG84" s="376"/>
      <c r="HH84" s="376"/>
      <c r="HI84" s="376"/>
      <c r="HJ84" s="376"/>
      <c r="HK84" s="376"/>
      <c r="HL84" s="376"/>
      <c r="HM84" s="376"/>
      <c r="HN84" s="376"/>
      <c r="HO84" s="376"/>
      <c r="HP84" s="376"/>
      <c r="HQ84" s="376"/>
      <c r="HR84" s="376"/>
      <c r="HS84" s="376"/>
      <c r="HT84" s="376"/>
      <c r="HU84" s="376"/>
      <c r="HV84" s="376"/>
      <c r="HW84" s="376"/>
      <c r="HX84" s="376"/>
      <c r="HY84" s="376"/>
      <c r="HZ84" s="376"/>
      <c r="IA84" s="376"/>
      <c r="IB84" s="376"/>
      <c r="IC84" s="376"/>
      <c r="ID84" s="376"/>
      <c r="IE84" s="376"/>
      <c r="IF84" s="376"/>
      <c r="IG84" s="376"/>
      <c r="IH84" s="376"/>
      <c r="II84" s="376"/>
      <c r="IJ84" s="376"/>
      <c r="IK84" s="376"/>
      <c r="IL84" s="376"/>
      <c r="IM84" s="376"/>
      <c r="IN84" s="376"/>
      <c r="IO84" s="376"/>
      <c r="IP84" s="376"/>
      <c r="IQ84" s="376"/>
      <c r="IR84" s="376"/>
      <c r="IS84" s="376"/>
      <c r="IT84" s="376"/>
      <c r="IU84" s="376"/>
      <c r="IV84" s="376"/>
    </row>
    <row r="85" spans="1:256" ht="39">
      <c r="A85" s="373" t="s">
        <v>420</v>
      </c>
      <c r="B85" s="374">
        <v>320</v>
      </c>
      <c r="C85" s="373"/>
      <c r="D85" s="373"/>
      <c r="E85" s="373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96"/>
      <c r="R85" s="396"/>
      <c r="S85" s="396"/>
      <c r="T85" s="396"/>
      <c r="U85" s="375"/>
      <c r="V85" s="375"/>
      <c r="W85" s="375"/>
      <c r="X85" s="375"/>
      <c r="Y85" s="375"/>
      <c r="Z85" s="375"/>
      <c r="AA85" s="375"/>
      <c r="AB85" s="375"/>
      <c r="AC85" s="375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  <c r="BC85" s="376"/>
      <c r="BD85" s="376"/>
      <c r="BE85" s="376"/>
      <c r="BF85" s="376"/>
      <c r="BG85" s="376"/>
      <c r="BH85" s="376"/>
      <c r="BI85" s="376"/>
      <c r="BJ85" s="376"/>
      <c r="BK85" s="376"/>
      <c r="BL85" s="376"/>
      <c r="BM85" s="376"/>
      <c r="BN85" s="376"/>
      <c r="BO85" s="376"/>
      <c r="BP85" s="376"/>
      <c r="BQ85" s="376"/>
      <c r="BR85" s="376"/>
      <c r="BS85" s="376"/>
      <c r="BT85" s="376"/>
      <c r="BU85" s="376"/>
      <c r="BV85" s="376"/>
      <c r="BW85" s="376"/>
      <c r="BX85" s="376"/>
      <c r="BY85" s="376"/>
      <c r="BZ85" s="376"/>
      <c r="CA85" s="376"/>
      <c r="CB85" s="376"/>
      <c r="CC85" s="376"/>
      <c r="CD85" s="376"/>
      <c r="CE85" s="376"/>
      <c r="CF85" s="376"/>
      <c r="CG85" s="376"/>
      <c r="CH85" s="376"/>
      <c r="CI85" s="376"/>
      <c r="CJ85" s="376"/>
      <c r="CK85" s="376"/>
      <c r="CL85" s="376"/>
      <c r="CM85" s="376"/>
      <c r="CN85" s="376"/>
      <c r="CO85" s="376"/>
      <c r="CP85" s="376"/>
      <c r="CQ85" s="376"/>
      <c r="CR85" s="376"/>
      <c r="CS85" s="376"/>
      <c r="CT85" s="376"/>
      <c r="CU85" s="376"/>
      <c r="CV85" s="376"/>
      <c r="CW85" s="376"/>
      <c r="CX85" s="376"/>
      <c r="CY85" s="376"/>
      <c r="CZ85" s="376"/>
      <c r="DA85" s="376"/>
      <c r="DB85" s="376"/>
      <c r="DC85" s="376"/>
      <c r="DD85" s="376"/>
      <c r="DE85" s="376"/>
      <c r="DF85" s="376"/>
      <c r="DG85" s="376"/>
      <c r="DH85" s="376"/>
      <c r="DI85" s="376"/>
      <c r="DJ85" s="376"/>
      <c r="DK85" s="376"/>
      <c r="DL85" s="376"/>
      <c r="DM85" s="376"/>
      <c r="DN85" s="376"/>
      <c r="DO85" s="376"/>
      <c r="DP85" s="376"/>
      <c r="DQ85" s="376"/>
      <c r="DR85" s="376"/>
      <c r="DS85" s="376"/>
      <c r="DT85" s="376"/>
      <c r="DU85" s="376"/>
      <c r="DV85" s="376"/>
      <c r="DW85" s="376"/>
      <c r="DX85" s="376"/>
      <c r="DY85" s="376"/>
      <c r="DZ85" s="376"/>
      <c r="EA85" s="376"/>
      <c r="EB85" s="376"/>
      <c r="EC85" s="376"/>
      <c r="ED85" s="376"/>
      <c r="EE85" s="376"/>
      <c r="EF85" s="376"/>
      <c r="EG85" s="376"/>
      <c r="EH85" s="376"/>
      <c r="EI85" s="376"/>
      <c r="EJ85" s="376"/>
      <c r="EK85" s="376"/>
      <c r="EL85" s="376"/>
      <c r="EM85" s="376"/>
      <c r="EN85" s="376"/>
      <c r="EO85" s="376"/>
      <c r="EP85" s="376"/>
      <c r="EQ85" s="376"/>
      <c r="ER85" s="376"/>
      <c r="ES85" s="376"/>
      <c r="ET85" s="376"/>
      <c r="EU85" s="376"/>
      <c r="EV85" s="376"/>
      <c r="EW85" s="376"/>
      <c r="EX85" s="376"/>
      <c r="EY85" s="376"/>
      <c r="EZ85" s="376"/>
      <c r="FA85" s="376"/>
      <c r="FB85" s="376"/>
      <c r="FC85" s="376"/>
      <c r="FD85" s="376"/>
      <c r="FE85" s="376"/>
      <c r="FF85" s="376"/>
      <c r="FG85" s="376"/>
      <c r="FH85" s="376"/>
      <c r="FI85" s="376"/>
      <c r="FJ85" s="376"/>
      <c r="FK85" s="376"/>
      <c r="FL85" s="376"/>
      <c r="FM85" s="376"/>
      <c r="FN85" s="376"/>
      <c r="FO85" s="376"/>
      <c r="FP85" s="376"/>
      <c r="FQ85" s="376"/>
      <c r="FR85" s="376"/>
      <c r="FS85" s="376"/>
      <c r="FT85" s="376"/>
      <c r="FU85" s="376"/>
      <c r="FV85" s="376"/>
      <c r="FW85" s="376"/>
      <c r="FX85" s="376"/>
      <c r="FY85" s="376"/>
      <c r="FZ85" s="376"/>
      <c r="GA85" s="376"/>
      <c r="GB85" s="376"/>
      <c r="GC85" s="376"/>
      <c r="GD85" s="376"/>
      <c r="GE85" s="376"/>
      <c r="GF85" s="376"/>
      <c r="GG85" s="376"/>
      <c r="GH85" s="376"/>
      <c r="GI85" s="376"/>
      <c r="GJ85" s="376"/>
      <c r="GK85" s="376"/>
      <c r="GL85" s="376"/>
      <c r="GM85" s="376"/>
      <c r="GN85" s="376"/>
      <c r="GO85" s="376"/>
      <c r="GP85" s="376"/>
      <c r="GQ85" s="376"/>
      <c r="GR85" s="376"/>
      <c r="GS85" s="376"/>
      <c r="GT85" s="376"/>
      <c r="GU85" s="376"/>
      <c r="GV85" s="376"/>
      <c r="GW85" s="376"/>
      <c r="GX85" s="376"/>
      <c r="GY85" s="376"/>
      <c r="GZ85" s="376"/>
      <c r="HA85" s="376"/>
      <c r="HB85" s="376"/>
      <c r="HC85" s="376"/>
      <c r="HD85" s="376"/>
      <c r="HE85" s="376"/>
      <c r="HF85" s="376"/>
      <c r="HG85" s="376"/>
      <c r="HH85" s="376"/>
      <c r="HI85" s="376"/>
      <c r="HJ85" s="376"/>
      <c r="HK85" s="376"/>
      <c r="HL85" s="376"/>
      <c r="HM85" s="376"/>
      <c r="HN85" s="376"/>
      <c r="HO85" s="376"/>
      <c r="HP85" s="376"/>
      <c r="HQ85" s="376"/>
      <c r="HR85" s="376"/>
      <c r="HS85" s="376"/>
      <c r="HT85" s="376"/>
      <c r="HU85" s="376"/>
      <c r="HV85" s="376"/>
      <c r="HW85" s="376"/>
      <c r="HX85" s="376"/>
      <c r="HY85" s="376"/>
      <c r="HZ85" s="376"/>
      <c r="IA85" s="376"/>
      <c r="IB85" s="376"/>
      <c r="IC85" s="376"/>
      <c r="ID85" s="376"/>
      <c r="IE85" s="376"/>
      <c r="IF85" s="376"/>
      <c r="IG85" s="376"/>
      <c r="IH85" s="376"/>
      <c r="II85" s="376"/>
      <c r="IJ85" s="376"/>
      <c r="IK85" s="376"/>
      <c r="IL85" s="376"/>
      <c r="IM85" s="376"/>
      <c r="IN85" s="376"/>
      <c r="IO85" s="376"/>
      <c r="IP85" s="376"/>
      <c r="IQ85" s="376"/>
      <c r="IR85" s="376"/>
      <c r="IS85" s="376"/>
      <c r="IT85" s="376"/>
      <c r="IU85" s="376"/>
      <c r="IV85" s="376"/>
    </row>
    <row r="86" spans="1:16" ht="26.25">
      <c r="A86" s="373" t="s">
        <v>93</v>
      </c>
      <c r="B86" s="374">
        <v>321</v>
      </c>
      <c r="C86" s="368">
        <v>26407.794310000005</v>
      </c>
      <c r="D86" s="368">
        <v>23526.014320000002</v>
      </c>
      <c r="E86" s="368"/>
      <c r="F86" s="368"/>
      <c r="G86" s="368"/>
      <c r="H86" s="368"/>
      <c r="I86" s="368"/>
      <c r="J86" s="368"/>
      <c r="K86" s="368">
        <v>2975.07999</v>
      </c>
      <c r="L86" s="368"/>
      <c r="M86" s="368"/>
      <c r="N86" s="368"/>
      <c r="O86" s="368">
        <v>-93.30000000000001</v>
      </c>
      <c r="P86" s="368"/>
    </row>
    <row r="87" spans="1:16" ht="26.25">
      <c r="A87" s="373" t="s">
        <v>94</v>
      </c>
      <c r="B87" s="374">
        <v>322</v>
      </c>
      <c r="C87" s="368">
        <v>113290.71512</v>
      </c>
      <c r="D87" s="368">
        <v>71500</v>
      </c>
      <c r="E87" s="368"/>
      <c r="F87" s="368"/>
      <c r="G87" s="368"/>
      <c r="H87" s="368"/>
      <c r="I87" s="368"/>
      <c r="J87" s="368"/>
      <c r="K87" s="368">
        <v>41206.97512</v>
      </c>
      <c r="L87" s="368"/>
      <c r="M87" s="368">
        <v>316.91</v>
      </c>
      <c r="N87" s="368"/>
      <c r="O87" s="368">
        <v>266.83</v>
      </c>
      <c r="P87" s="368"/>
    </row>
    <row r="88" spans="1:16" ht="26.25">
      <c r="A88" s="397" t="s">
        <v>14</v>
      </c>
      <c r="B88" s="374">
        <v>323</v>
      </c>
      <c r="C88" s="398">
        <v>107928.08042</v>
      </c>
      <c r="D88" s="368">
        <v>71500</v>
      </c>
      <c r="E88" s="368"/>
      <c r="F88" s="368"/>
      <c r="G88" s="368"/>
      <c r="H88" s="368"/>
      <c r="I88" s="368"/>
      <c r="J88" s="368"/>
      <c r="K88" s="368">
        <v>35844.34042</v>
      </c>
      <c r="L88" s="368"/>
      <c r="M88" s="368">
        <v>316.91</v>
      </c>
      <c r="N88" s="368"/>
      <c r="O88" s="368">
        <v>266.83</v>
      </c>
      <c r="P88" s="368"/>
    </row>
    <row r="89" spans="1:16" ht="26.25">
      <c r="A89" s="397" t="s">
        <v>66</v>
      </c>
      <c r="B89" s="374">
        <v>324</v>
      </c>
      <c r="C89" s="398">
        <v>5362.6347000000005</v>
      </c>
      <c r="D89" s="368"/>
      <c r="E89" s="368"/>
      <c r="F89" s="368"/>
      <c r="G89" s="368"/>
      <c r="H89" s="368"/>
      <c r="I89" s="368"/>
      <c r="J89" s="368"/>
      <c r="K89" s="368">
        <v>5362.6347000000005</v>
      </c>
      <c r="L89" s="368"/>
      <c r="M89" s="368"/>
      <c r="N89" s="368"/>
      <c r="O89" s="368"/>
      <c r="P89" s="368"/>
    </row>
    <row r="90" spans="1:16" ht="39">
      <c r="A90" s="397" t="s">
        <v>67</v>
      </c>
      <c r="B90" s="374">
        <v>325</v>
      </c>
      <c r="C90" s="39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</row>
    <row r="91" spans="1:16" ht="12.75">
      <c r="A91" s="373" t="s">
        <v>15</v>
      </c>
      <c r="B91" s="374">
        <v>326</v>
      </c>
      <c r="C91" s="39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</row>
    <row r="92" spans="1:256" ht="118.5">
      <c r="A92" s="373" t="s">
        <v>421</v>
      </c>
      <c r="B92" s="374">
        <v>327</v>
      </c>
      <c r="C92" s="373"/>
      <c r="D92" s="373"/>
      <c r="E92" s="373"/>
      <c r="F92" s="373"/>
      <c r="G92" s="373"/>
      <c r="H92" s="373"/>
      <c r="I92" s="373"/>
      <c r="J92" s="373"/>
      <c r="K92" s="373"/>
      <c r="L92" s="373"/>
      <c r="M92" s="373"/>
      <c r="N92" s="373"/>
      <c r="O92" s="373"/>
      <c r="P92" s="373"/>
      <c r="Q92" s="396"/>
      <c r="R92" s="396"/>
      <c r="S92" s="396"/>
      <c r="T92" s="396"/>
      <c r="U92" s="375"/>
      <c r="V92" s="375"/>
      <c r="W92" s="375"/>
      <c r="X92" s="375"/>
      <c r="Y92" s="375"/>
      <c r="Z92" s="375"/>
      <c r="AA92" s="375"/>
      <c r="AB92" s="375"/>
      <c r="AC92" s="375"/>
      <c r="AD92" s="376"/>
      <c r="AE92" s="376"/>
      <c r="AF92" s="376"/>
      <c r="AG92" s="376"/>
      <c r="AH92" s="376"/>
      <c r="AI92" s="376"/>
      <c r="AJ92" s="376"/>
      <c r="AK92" s="376"/>
      <c r="AL92" s="376"/>
      <c r="AM92" s="376"/>
      <c r="AN92" s="376"/>
      <c r="AO92" s="376"/>
      <c r="AP92" s="376"/>
      <c r="AQ92" s="376"/>
      <c r="AR92" s="376"/>
      <c r="AS92" s="376"/>
      <c r="AT92" s="376"/>
      <c r="AU92" s="376"/>
      <c r="AV92" s="376"/>
      <c r="AW92" s="376"/>
      <c r="AX92" s="376"/>
      <c r="AY92" s="376"/>
      <c r="AZ92" s="376"/>
      <c r="BA92" s="376"/>
      <c r="BB92" s="376"/>
      <c r="BC92" s="376"/>
      <c r="BD92" s="376"/>
      <c r="BE92" s="376"/>
      <c r="BF92" s="376"/>
      <c r="BG92" s="376"/>
      <c r="BH92" s="376"/>
      <c r="BI92" s="376"/>
      <c r="BJ92" s="376"/>
      <c r="BK92" s="376"/>
      <c r="BL92" s="376"/>
      <c r="BM92" s="376"/>
      <c r="BN92" s="376"/>
      <c r="BO92" s="376"/>
      <c r="BP92" s="376"/>
      <c r="BQ92" s="376"/>
      <c r="BR92" s="376"/>
      <c r="BS92" s="376"/>
      <c r="BT92" s="376"/>
      <c r="BU92" s="376"/>
      <c r="BV92" s="376"/>
      <c r="BW92" s="376"/>
      <c r="BX92" s="376"/>
      <c r="BY92" s="376"/>
      <c r="BZ92" s="376"/>
      <c r="CA92" s="376"/>
      <c r="CB92" s="376"/>
      <c r="CC92" s="376"/>
      <c r="CD92" s="376"/>
      <c r="CE92" s="376"/>
      <c r="CF92" s="376"/>
      <c r="CG92" s="376"/>
      <c r="CH92" s="376"/>
      <c r="CI92" s="376"/>
      <c r="CJ92" s="376"/>
      <c r="CK92" s="376"/>
      <c r="CL92" s="376"/>
      <c r="CM92" s="376"/>
      <c r="CN92" s="376"/>
      <c r="CO92" s="376"/>
      <c r="CP92" s="376"/>
      <c r="CQ92" s="376"/>
      <c r="CR92" s="376"/>
      <c r="CS92" s="376"/>
      <c r="CT92" s="376"/>
      <c r="CU92" s="376"/>
      <c r="CV92" s="376"/>
      <c r="CW92" s="376"/>
      <c r="CX92" s="376"/>
      <c r="CY92" s="376"/>
      <c r="CZ92" s="376"/>
      <c r="DA92" s="376"/>
      <c r="DB92" s="376"/>
      <c r="DC92" s="376"/>
      <c r="DD92" s="376"/>
      <c r="DE92" s="376"/>
      <c r="DF92" s="376"/>
      <c r="DG92" s="376"/>
      <c r="DH92" s="376"/>
      <c r="DI92" s="376"/>
      <c r="DJ92" s="376"/>
      <c r="DK92" s="376"/>
      <c r="DL92" s="376"/>
      <c r="DM92" s="376"/>
      <c r="DN92" s="376"/>
      <c r="DO92" s="376"/>
      <c r="DP92" s="376"/>
      <c r="DQ92" s="376"/>
      <c r="DR92" s="376"/>
      <c r="DS92" s="376"/>
      <c r="DT92" s="376"/>
      <c r="DU92" s="376"/>
      <c r="DV92" s="376"/>
      <c r="DW92" s="376"/>
      <c r="DX92" s="376"/>
      <c r="DY92" s="376"/>
      <c r="DZ92" s="376"/>
      <c r="EA92" s="376"/>
      <c r="EB92" s="376"/>
      <c r="EC92" s="376"/>
      <c r="ED92" s="376"/>
      <c r="EE92" s="376"/>
      <c r="EF92" s="376"/>
      <c r="EG92" s="376"/>
      <c r="EH92" s="376"/>
      <c r="EI92" s="376"/>
      <c r="EJ92" s="376"/>
      <c r="EK92" s="376"/>
      <c r="EL92" s="376"/>
      <c r="EM92" s="376"/>
      <c r="EN92" s="376"/>
      <c r="EO92" s="376"/>
      <c r="EP92" s="376"/>
      <c r="EQ92" s="376"/>
      <c r="ER92" s="376"/>
      <c r="ES92" s="376"/>
      <c r="ET92" s="376"/>
      <c r="EU92" s="376"/>
      <c r="EV92" s="376"/>
      <c r="EW92" s="376"/>
      <c r="EX92" s="376"/>
      <c r="EY92" s="376"/>
      <c r="EZ92" s="376"/>
      <c r="FA92" s="376"/>
      <c r="FB92" s="376"/>
      <c r="FC92" s="376"/>
      <c r="FD92" s="376"/>
      <c r="FE92" s="376"/>
      <c r="FF92" s="376"/>
      <c r="FG92" s="376"/>
      <c r="FH92" s="376"/>
      <c r="FI92" s="376"/>
      <c r="FJ92" s="376"/>
      <c r="FK92" s="376"/>
      <c r="FL92" s="376"/>
      <c r="FM92" s="376"/>
      <c r="FN92" s="376"/>
      <c r="FO92" s="376"/>
      <c r="FP92" s="376"/>
      <c r="FQ92" s="376"/>
      <c r="FR92" s="376"/>
      <c r="FS92" s="376"/>
      <c r="FT92" s="376"/>
      <c r="FU92" s="376"/>
      <c r="FV92" s="376"/>
      <c r="FW92" s="376"/>
      <c r="FX92" s="376"/>
      <c r="FY92" s="376"/>
      <c r="FZ92" s="376"/>
      <c r="GA92" s="376"/>
      <c r="GB92" s="376"/>
      <c r="GC92" s="376"/>
      <c r="GD92" s="376"/>
      <c r="GE92" s="376"/>
      <c r="GF92" s="376"/>
      <c r="GG92" s="376"/>
      <c r="GH92" s="376"/>
      <c r="GI92" s="376"/>
      <c r="GJ92" s="376"/>
      <c r="GK92" s="376"/>
      <c r="GL92" s="376"/>
      <c r="GM92" s="376"/>
      <c r="GN92" s="376"/>
      <c r="GO92" s="376"/>
      <c r="GP92" s="376"/>
      <c r="GQ92" s="376"/>
      <c r="GR92" s="376"/>
      <c r="GS92" s="376"/>
      <c r="GT92" s="376"/>
      <c r="GU92" s="376"/>
      <c r="GV92" s="376"/>
      <c r="GW92" s="376"/>
      <c r="GX92" s="376"/>
      <c r="GY92" s="376"/>
      <c r="GZ92" s="376"/>
      <c r="HA92" s="376"/>
      <c r="HB92" s="376"/>
      <c r="HC92" s="376"/>
      <c r="HD92" s="376"/>
      <c r="HE92" s="376"/>
      <c r="HF92" s="376"/>
      <c r="HG92" s="376"/>
      <c r="HH92" s="376"/>
      <c r="HI92" s="376"/>
      <c r="HJ92" s="376"/>
      <c r="HK92" s="376"/>
      <c r="HL92" s="376"/>
      <c r="HM92" s="376"/>
      <c r="HN92" s="376"/>
      <c r="HO92" s="376"/>
      <c r="HP92" s="376"/>
      <c r="HQ92" s="376"/>
      <c r="HR92" s="376"/>
      <c r="HS92" s="376"/>
      <c r="HT92" s="376"/>
      <c r="HU92" s="376"/>
      <c r="HV92" s="376"/>
      <c r="HW92" s="376"/>
      <c r="HX92" s="376"/>
      <c r="HY92" s="376"/>
      <c r="HZ92" s="376"/>
      <c r="IA92" s="376"/>
      <c r="IB92" s="376"/>
      <c r="IC92" s="376"/>
      <c r="ID92" s="376"/>
      <c r="IE92" s="376"/>
      <c r="IF92" s="376"/>
      <c r="IG92" s="376"/>
      <c r="IH92" s="376"/>
      <c r="II92" s="376"/>
      <c r="IJ92" s="376"/>
      <c r="IK92" s="376"/>
      <c r="IL92" s="376"/>
      <c r="IM92" s="376"/>
      <c r="IN92" s="376"/>
      <c r="IO92" s="376"/>
      <c r="IP92" s="376"/>
      <c r="IQ92" s="376"/>
      <c r="IR92" s="376"/>
      <c r="IS92" s="376"/>
      <c r="IT92" s="376"/>
      <c r="IU92" s="376"/>
      <c r="IV92" s="376"/>
    </row>
    <row r="93" spans="1:16" ht="12.75" customHeight="1">
      <c r="A93" s="578" t="s">
        <v>422</v>
      </c>
      <c r="B93" s="578"/>
      <c r="C93" s="580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578"/>
      <c r="P93" s="578"/>
    </row>
    <row r="94" spans="1:16" ht="12.75" customHeight="1">
      <c r="A94" s="593" t="s">
        <v>423</v>
      </c>
      <c r="B94" s="594"/>
      <c r="C94" s="594"/>
      <c r="D94" s="594"/>
      <c r="E94" s="594"/>
      <c r="F94" s="594"/>
      <c r="G94" s="594"/>
      <c r="H94" s="594"/>
      <c r="I94" s="594"/>
      <c r="J94" s="594"/>
      <c r="K94" s="594"/>
      <c r="L94" s="594"/>
      <c r="M94" s="594"/>
      <c r="N94" s="594"/>
      <c r="O94" s="594"/>
      <c r="P94" s="595"/>
    </row>
    <row r="95" spans="1:16" ht="66">
      <c r="A95" s="392" t="s">
        <v>424</v>
      </c>
      <c r="B95" s="374" t="s">
        <v>21</v>
      </c>
      <c r="C95" s="368">
        <v>721</v>
      </c>
      <c r="D95" s="368">
        <v>13</v>
      </c>
      <c r="E95" s="368"/>
      <c r="F95" s="368"/>
      <c r="G95" s="368"/>
      <c r="H95" s="368"/>
      <c r="I95" s="368"/>
      <c r="J95" s="368"/>
      <c r="K95" s="368">
        <v>635</v>
      </c>
      <c r="L95" s="368"/>
      <c r="M95" s="368">
        <v>73</v>
      </c>
      <c r="N95" s="368"/>
      <c r="O95" s="368"/>
      <c r="P95" s="368"/>
    </row>
    <row r="96" spans="1:28" ht="78.75">
      <c r="A96" s="392" t="s">
        <v>425</v>
      </c>
      <c r="B96" s="374" t="s">
        <v>22</v>
      </c>
      <c r="C96" s="392">
        <v>284</v>
      </c>
      <c r="D96" s="392">
        <v>2</v>
      </c>
      <c r="E96" s="392"/>
      <c r="F96" s="392"/>
      <c r="G96" s="368"/>
      <c r="H96" s="368"/>
      <c r="I96" s="368"/>
      <c r="J96" s="368"/>
      <c r="K96" s="368">
        <v>251</v>
      </c>
      <c r="L96" s="368"/>
      <c r="M96" s="368">
        <v>31</v>
      </c>
      <c r="N96" s="368"/>
      <c r="O96" s="368"/>
      <c r="P96" s="368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</row>
    <row r="97" spans="1:28" ht="52.5">
      <c r="A97" s="392" t="s">
        <v>164</v>
      </c>
      <c r="B97" s="374" t="s">
        <v>23</v>
      </c>
      <c r="C97" s="392">
        <v>1363</v>
      </c>
      <c r="D97" s="392">
        <v>12</v>
      </c>
      <c r="E97" s="392"/>
      <c r="F97" s="392"/>
      <c r="G97" s="368"/>
      <c r="H97" s="368"/>
      <c r="I97" s="368"/>
      <c r="J97" s="368"/>
      <c r="K97" s="368">
        <v>1296</v>
      </c>
      <c r="L97" s="368"/>
      <c r="M97" s="368">
        <v>55</v>
      </c>
      <c r="N97" s="368"/>
      <c r="O97" s="368"/>
      <c r="P97" s="368"/>
      <c r="Q97" s="399"/>
      <c r="R97" s="399"/>
      <c r="S97" s="399"/>
      <c r="T97" s="399"/>
      <c r="U97" s="399"/>
      <c r="V97" s="399"/>
      <c r="W97" s="399"/>
      <c r="X97" s="399"/>
      <c r="Y97" s="399"/>
      <c r="Z97" s="399"/>
      <c r="AA97" s="399"/>
      <c r="AB97" s="399"/>
    </row>
    <row r="98" spans="1:28" ht="105">
      <c r="A98" s="392" t="s">
        <v>426</v>
      </c>
      <c r="B98" s="374" t="s">
        <v>172</v>
      </c>
      <c r="C98" s="392">
        <v>154</v>
      </c>
      <c r="D98" s="392">
        <v>1</v>
      </c>
      <c r="E98" s="392"/>
      <c r="F98" s="392"/>
      <c r="G98" s="368"/>
      <c r="H98" s="368"/>
      <c r="I98" s="368"/>
      <c r="J98" s="368"/>
      <c r="K98" s="368">
        <v>133</v>
      </c>
      <c r="L98" s="368"/>
      <c r="M98" s="368">
        <v>20</v>
      </c>
      <c r="N98" s="368"/>
      <c r="O98" s="368"/>
      <c r="P98" s="368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399"/>
      <c r="AB98" s="399"/>
    </row>
    <row r="99" spans="1:16" ht="12.75" customHeight="1">
      <c r="A99" s="578" t="s">
        <v>427</v>
      </c>
      <c r="B99" s="578"/>
      <c r="C99" s="579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578"/>
      <c r="P99" s="578"/>
    </row>
    <row r="100" spans="1:16" ht="78.75">
      <c r="A100" s="366" t="s">
        <v>428</v>
      </c>
      <c r="B100" s="367" t="s">
        <v>24</v>
      </c>
      <c r="C100" s="368">
        <v>3073</v>
      </c>
      <c r="D100" s="368">
        <v>45</v>
      </c>
      <c r="E100" s="368"/>
      <c r="F100" s="368"/>
      <c r="G100" s="368"/>
      <c r="H100" s="368"/>
      <c r="I100" s="368"/>
      <c r="J100" s="368"/>
      <c r="K100" s="368">
        <v>2866</v>
      </c>
      <c r="L100" s="368"/>
      <c r="M100" s="368">
        <v>162</v>
      </c>
      <c r="N100" s="368"/>
      <c r="O100" s="368"/>
      <c r="P100" s="368"/>
    </row>
    <row r="101" spans="1:16" ht="39">
      <c r="A101" s="366" t="s">
        <v>110</v>
      </c>
      <c r="B101" s="367" t="s">
        <v>25</v>
      </c>
      <c r="C101" s="368">
        <v>361</v>
      </c>
      <c r="D101" s="368">
        <v>2</v>
      </c>
      <c r="E101" s="368"/>
      <c r="F101" s="368"/>
      <c r="G101" s="368"/>
      <c r="H101" s="368"/>
      <c r="I101" s="368"/>
      <c r="J101" s="368"/>
      <c r="K101" s="368">
        <v>318</v>
      </c>
      <c r="L101" s="368"/>
      <c r="M101" s="368">
        <v>41</v>
      </c>
      <c r="N101" s="368"/>
      <c r="O101" s="368"/>
      <c r="P101" s="368"/>
    </row>
    <row r="102" spans="1:16" ht="52.5">
      <c r="A102" s="366" t="s">
        <v>269</v>
      </c>
      <c r="B102" s="367" t="s">
        <v>26</v>
      </c>
      <c r="C102" s="368">
        <v>8</v>
      </c>
      <c r="D102" s="368"/>
      <c r="E102" s="368"/>
      <c r="F102" s="368"/>
      <c r="G102" s="368"/>
      <c r="H102" s="368"/>
      <c r="I102" s="368"/>
      <c r="J102" s="368"/>
      <c r="K102" s="368">
        <v>2</v>
      </c>
      <c r="L102" s="368"/>
      <c r="M102" s="368">
        <v>6</v>
      </c>
      <c r="N102" s="368"/>
      <c r="O102" s="368"/>
      <c r="P102" s="368"/>
    </row>
    <row r="103" spans="1:16" ht="12.75">
      <c r="A103" s="366" t="s">
        <v>104</v>
      </c>
      <c r="B103" s="367" t="s">
        <v>27</v>
      </c>
      <c r="C103" s="368">
        <v>9</v>
      </c>
      <c r="D103" s="368"/>
      <c r="E103" s="368"/>
      <c r="F103" s="368"/>
      <c r="G103" s="368"/>
      <c r="H103" s="368"/>
      <c r="I103" s="368"/>
      <c r="J103" s="368"/>
      <c r="K103" s="368">
        <v>9</v>
      </c>
      <c r="L103" s="368"/>
      <c r="M103" s="368"/>
      <c r="N103" s="368"/>
      <c r="O103" s="368"/>
      <c r="P103" s="368"/>
    </row>
    <row r="104" spans="1:28" ht="39">
      <c r="A104" s="366" t="s">
        <v>270</v>
      </c>
      <c r="B104" s="367" t="s">
        <v>28</v>
      </c>
      <c r="C104" s="366">
        <v>1055</v>
      </c>
      <c r="D104" s="366">
        <v>11</v>
      </c>
      <c r="E104" s="366"/>
      <c r="F104" s="366"/>
      <c r="G104" s="368"/>
      <c r="H104" s="368"/>
      <c r="I104" s="368"/>
      <c r="J104" s="368"/>
      <c r="K104" s="368">
        <v>998</v>
      </c>
      <c r="L104" s="368">
        <v>0</v>
      </c>
      <c r="M104" s="368">
        <v>46</v>
      </c>
      <c r="N104" s="368"/>
      <c r="O104" s="368"/>
      <c r="P104" s="368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</row>
    <row r="105" spans="1:16" ht="12.75" customHeight="1">
      <c r="A105" s="596" t="s">
        <v>429</v>
      </c>
      <c r="B105" s="597"/>
      <c r="C105" s="598"/>
      <c r="D105" s="597"/>
      <c r="E105" s="597"/>
      <c r="F105" s="597"/>
      <c r="G105" s="597"/>
      <c r="H105" s="597"/>
      <c r="I105" s="597"/>
      <c r="J105" s="597"/>
      <c r="K105" s="597"/>
      <c r="L105" s="597"/>
      <c r="M105" s="597"/>
      <c r="N105" s="597"/>
      <c r="O105" s="597"/>
      <c r="P105" s="599"/>
    </row>
    <row r="106" spans="1:16" ht="12.75">
      <c r="A106" s="366" t="s">
        <v>105</v>
      </c>
      <c r="B106" s="367" t="s">
        <v>29</v>
      </c>
      <c r="C106" s="368"/>
      <c r="D106" s="368"/>
      <c r="E106" s="368"/>
      <c r="F106" s="368"/>
      <c r="G106" s="368"/>
      <c r="H106" s="368"/>
      <c r="I106" s="368"/>
      <c r="J106" s="368"/>
      <c r="K106" s="368"/>
      <c r="L106" s="368"/>
      <c r="M106" s="368"/>
      <c r="N106" s="368"/>
      <c r="O106" s="368"/>
      <c r="P106" s="368"/>
    </row>
    <row r="107" spans="1:16" ht="66">
      <c r="A107" s="373" t="s">
        <v>430</v>
      </c>
      <c r="B107" s="374" t="s">
        <v>30</v>
      </c>
      <c r="C107" s="368">
        <v>636558.1420000001</v>
      </c>
      <c r="D107" s="368">
        <v>35271.399999999994</v>
      </c>
      <c r="E107" s="368"/>
      <c r="F107" s="368"/>
      <c r="G107" s="368"/>
      <c r="H107" s="368"/>
      <c r="I107" s="368"/>
      <c r="J107" s="368"/>
      <c r="K107" s="368">
        <v>595720.045</v>
      </c>
      <c r="L107" s="368"/>
      <c r="M107" s="368">
        <v>5566.697000000001</v>
      </c>
      <c r="N107" s="368"/>
      <c r="O107" s="368"/>
      <c r="P107" s="368"/>
    </row>
    <row r="108" spans="1:256" ht="78.75">
      <c r="A108" s="373" t="s">
        <v>431</v>
      </c>
      <c r="B108" s="374" t="s">
        <v>31</v>
      </c>
      <c r="C108" s="373">
        <v>245331.69200000004</v>
      </c>
      <c r="D108" s="373">
        <v>3343.88</v>
      </c>
      <c r="E108" s="373"/>
      <c r="F108" s="373"/>
      <c r="G108" s="368"/>
      <c r="H108" s="368"/>
      <c r="I108" s="368"/>
      <c r="J108" s="368"/>
      <c r="K108" s="368">
        <v>240161.46200000003</v>
      </c>
      <c r="L108" s="368"/>
      <c r="M108" s="368">
        <v>1826.35</v>
      </c>
      <c r="N108" s="368"/>
      <c r="O108" s="368"/>
      <c r="P108" s="368"/>
      <c r="Q108" s="396"/>
      <c r="R108" s="396"/>
      <c r="S108" s="396"/>
      <c r="T108" s="396"/>
      <c r="U108" s="396"/>
      <c r="V108" s="396"/>
      <c r="W108" s="396"/>
      <c r="X108" s="396"/>
      <c r="Y108" s="396"/>
      <c r="Z108" s="396"/>
      <c r="AA108" s="396"/>
      <c r="AB108" s="396"/>
      <c r="AC108" s="375"/>
      <c r="AD108" s="376"/>
      <c r="AE108" s="376"/>
      <c r="AF108" s="376"/>
      <c r="AG108" s="376"/>
      <c r="AH108" s="376"/>
      <c r="AI108" s="376"/>
      <c r="AJ108" s="376"/>
      <c r="AK108" s="376"/>
      <c r="AL108" s="376"/>
      <c r="AM108" s="376"/>
      <c r="AN108" s="376"/>
      <c r="AO108" s="376"/>
      <c r="AP108" s="376"/>
      <c r="AQ108" s="376"/>
      <c r="AR108" s="376"/>
      <c r="AS108" s="376"/>
      <c r="AT108" s="376"/>
      <c r="AU108" s="376"/>
      <c r="AV108" s="376"/>
      <c r="AW108" s="376"/>
      <c r="AX108" s="376"/>
      <c r="AY108" s="376"/>
      <c r="AZ108" s="376"/>
      <c r="BA108" s="376"/>
      <c r="BB108" s="376"/>
      <c r="BC108" s="376"/>
      <c r="BD108" s="376"/>
      <c r="BE108" s="376"/>
      <c r="BF108" s="376"/>
      <c r="BG108" s="376"/>
      <c r="BH108" s="376"/>
      <c r="BI108" s="376"/>
      <c r="BJ108" s="376"/>
      <c r="BK108" s="376"/>
      <c r="BL108" s="376"/>
      <c r="BM108" s="376"/>
      <c r="BN108" s="376"/>
      <c r="BO108" s="376"/>
      <c r="BP108" s="376"/>
      <c r="BQ108" s="376"/>
      <c r="BR108" s="376"/>
      <c r="BS108" s="376"/>
      <c r="BT108" s="376"/>
      <c r="BU108" s="376"/>
      <c r="BV108" s="376"/>
      <c r="BW108" s="376"/>
      <c r="BX108" s="376"/>
      <c r="BY108" s="376"/>
      <c r="BZ108" s="376"/>
      <c r="CA108" s="376"/>
      <c r="CB108" s="376"/>
      <c r="CC108" s="376"/>
      <c r="CD108" s="376"/>
      <c r="CE108" s="376"/>
      <c r="CF108" s="376"/>
      <c r="CG108" s="376"/>
      <c r="CH108" s="376"/>
      <c r="CI108" s="376"/>
      <c r="CJ108" s="376"/>
      <c r="CK108" s="376"/>
      <c r="CL108" s="376"/>
      <c r="CM108" s="376"/>
      <c r="CN108" s="376"/>
      <c r="CO108" s="376"/>
      <c r="CP108" s="376"/>
      <c r="CQ108" s="376"/>
      <c r="CR108" s="376"/>
      <c r="CS108" s="376"/>
      <c r="CT108" s="376"/>
      <c r="CU108" s="376"/>
      <c r="CV108" s="376"/>
      <c r="CW108" s="376"/>
      <c r="CX108" s="376"/>
      <c r="CY108" s="376"/>
      <c r="CZ108" s="376"/>
      <c r="DA108" s="376"/>
      <c r="DB108" s="376"/>
      <c r="DC108" s="376"/>
      <c r="DD108" s="376"/>
      <c r="DE108" s="376"/>
      <c r="DF108" s="376"/>
      <c r="DG108" s="376"/>
      <c r="DH108" s="376"/>
      <c r="DI108" s="376"/>
      <c r="DJ108" s="376"/>
      <c r="DK108" s="376"/>
      <c r="DL108" s="376"/>
      <c r="DM108" s="376"/>
      <c r="DN108" s="376"/>
      <c r="DO108" s="376"/>
      <c r="DP108" s="376"/>
      <c r="DQ108" s="376"/>
      <c r="DR108" s="376"/>
      <c r="DS108" s="376"/>
      <c r="DT108" s="376"/>
      <c r="DU108" s="376"/>
      <c r="DV108" s="376"/>
      <c r="DW108" s="376"/>
      <c r="DX108" s="376"/>
      <c r="DY108" s="376"/>
      <c r="DZ108" s="376"/>
      <c r="EA108" s="376"/>
      <c r="EB108" s="376"/>
      <c r="EC108" s="376"/>
      <c r="ED108" s="376"/>
      <c r="EE108" s="376"/>
      <c r="EF108" s="376"/>
      <c r="EG108" s="376"/>
      <c r="EH108" s="376"/>
      <c r="EI108" s="376"/>
      <c r="EJ108" s="376"/>
      <c r="EK108" s="376"/>
      <c r="EL108" s="376"/>
      <c r="EM108" s="376"/>
      <c r="EN108" s="376"/>
      <c r="EO108" s="376"/>
      <c r="EP108" s="376"/>
      <c r="EQ108" s="376"/>
      <c r="ER108" s="376"/>
      <c r="ES108" s="376"/>
      <c r="ET108" s="376"/>
      <c r="EU108" s="376"/>
      <c r="EV108" s="376"/>
      <c r="EW108" s="376"/>
      <c r="EX108" s="376"/>
      <c r="EY108" s="376"/>
      <c r="EZ108" s="376"/>
      <c r="FA108" s="376"/>
      <c r="FB108" s="376"/>
      <c r="FC108" s="376"/>
      <c r="FD108" s="376"/>
      <c r="FE108" s="376"/>
      <c r="FF108" s="376"/>
      <c r="FG108" s="376"/>
      <c r="FH108" s="376"/>
      <c r="FI108" s="376"/>
      <c r="FJ108" s="376"/>
      <c r="FK108" s="376"/>
      <c r="FL108" s="376"/>
      <c r="FM108" s="376"/>
      <c r="FN108" s="376"/>
      <c r="FO108" s="376"/>
      <c r="FP108" s="376"/>
      <c r="FQ108" s="376"/>
      <c r="FR108" s="376"/>
      <c r="FS108" s="376"/>
      <c r="FT108" s="376"/>
      <c r="FU108" s="376"/>
      <c r="FV108" s="376"/>
      <c r="FW108" s="376"/>
      <c r="FX108" s="376"/>
      <c r="FY108" s="376"/>
      <c r="FZ108" s="376"/>
      <c r="GA108" s="376"/>
      <c r="GB108" s="376"/>
      <c r="GC108" s="376"/>
      <c r="GD108" s="376"/>
      <c r="GE108" s="376"/>
      <c r="GF108" s="376"/>
      <c r="GG108" s="376"/>
      <c r="GH108" s="376"/>
      <c r="GI108" s="376"/>
      <c r="GJ108" s="376"/>
      <c r="GK108" s="376"/>
      <c r="GL108" s="376"/>
      <c r="GM108" s="376"/>
      <c r="GN108" s="376"/>
      <c r="GO108" s="376"/>
      <c r="GP108" s="376"/>
      <c r="GQ108" s="376"/>
      <c r="GR108" s="376"/>
      <c r="GS108" s="376"/>
      <c r="GT108" s="376"/>
      <c r="GU108" s="376"/>
      <c r="GV108" s="376"/>
      <c r="GW108" s="376"/>
      <c r="GX108" s="376"/>
      <c r="GY108" s="376"/>
      <c r="GZ108" s="376"/>
      <c r="HA108" s="376"/>
      <c r="HB108" s="376"/>
      <c r="HC108" s="376"/>
      <c r="HD108" s="376"/>
      <c r="HE108" s="376"/>
      <c r="HF108" s="376"/>
      <c r="HG108" s="376"/>
      <c r="HH108" s="376"/>
      <c r="HI108" s="376"/>
      <c r="HJ108" s="376"/>
      <c r="HK108" s="376"/>
      <c r="HL108" s="376"/>
      <c r="HM108" s="376"/>
      <c r="HN108" s="376"/>
      <c r="HO108" s="376"/>
      <c r="HP108" s="376"/>
      <c r="HQ108" s="376"/>
      <c r="HR108" s="376"/>
      <c r="HS108" s="376"/>
      <c r="HT108" s="376"/>
      <c r="HU108" s="376"/>
      <c r="HV108" s="376"/>
      <c r="HW108" s="376"/>
      <c r="HX108" s="376"/>
      <c r="HY108" s="376"/>
      <c r="HZ108" s="376"/>
      <c r="IA108" s="376"/>
      <c r="IB108" s="376"/>
      <c r="IC108" s="376"/>
      <c r="ID108" s="376"/>
      <c r="IE108" s="376"/>
      <c r="IF108" s="376"/>
      <c r="IG108" s="376"/>
      <c r="IH108" s="376"/>
      <c r="II108" s="376"/>
      <c r="IJ108" s="376"/>
      <c r="IK108" s="376"/>
      <c r="IL108" s="376"/>
      <c r="IM108" s="376"/>
      <c r="IN108" s="376"/>
      <c r="IO108" s="376"/>
      <c r="IP108" s="376"/>
      <c r="IQ108" s="376"/>
      <c r="IR108" s="376"/>
      <c r="IS108" s="376"/>
      <c r="IT108" s="376"/>
      <c r="IU108" s="376"/>
      <c r="IV108" s="376"/>
    </row>
    <row r="109" spans="1:16" ht="52.5">
      <c r="A109" s="392" t="s">
        <v>106</v>
      </c>
      <c r="B109" s="110" t="s">
        <v>32</v>
      </c>
      <c r="C109" s="368">
        <v>434004.1329999999</v>
      </c>
      <c r="D109" s="368">
        <v>19369.190000000002</v>
      </c>
      <c r="E109" s="368"/>
      <c r="F109" s="368"/>
      <c r="G109" s="368"/>
      <c r="H109" s="368"/>
      <c r="I109" s="368"/>
      <c r="J109" s="368"/>
      <c r="K109" s="368">
        <v>410120.304</v>
      </c>
      <c r="L109" s="368"/>
      <c r="M109" s="368">
        <v>4514.638999999999</v>
      </c>
      <c r="N109" s="368"/>
      <c r="O109" s="368"/>
      <c r="P109" s="368"/>
    </row>
    <row r="110" spans="1:28" ht="92.25">
      <c r="A110" s="400" t="s">
        <v>432</v>
      </c>
      <c r="B110" s="401" t="s">
        <v>112</v>
      </c>
      <c r="C110" s="400">
        <v>166690.962</v>
      </c>
      <c r="D110" s="400">
        <v>1259.84</v>
      </c>
      <c r="E110" s="400"/>
      <c r="F110" s="400"/>
      <c r="G110" s="384"/>
      <c r="H110" s="384"/>
      <c r="I110" s="384"/>
      <c r="J110" s="384"/>
      <c r="K110" s="384">
        <v>164112.442</v>
      </c>
      <c r="L110" s="384"/>
      <c r="M110" s="384">
        <v>1318.68</v>
      </c>
      <c r="N110" s="384"/>
      <c r="O110" s="384"/>
      <c r="P110" s="384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  <c r="AA110" s="393"/>
      <c r="AB110" s="393"/>
    </row>
    <row r="111" spans="1:28" ht="78.75">
      <c r="A111" s="392" t="s">
        <v>178</v>
      </c>
      <c r="B111" s="401" t="s">
        <v>179</v>
      </c>
      <c r="C111" s="392">
        <v>110530.69</v>
      </c>
      <c r="D111" s="392">
        <v>104748.67</v>
      </c>
      <c r="E111" s="392"/>
      <c r="F111" s="392"/>
      <c r="G111" s="368"/>
      <c r="H111" s="368"/>
      <c r="I111" s="368"/>
      <c r="J111" s="368"/>
      <c r="K111" s="368">
        <v>5782.02</v>
      </c>
      <c r="L111" s="368"/>
      <c r="M111" s="368"/>
      <c r="N111" s="368"/>
      <c r="O111" s="368"/>
      <c r="P111" s="368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  <c r="AA111" s="393"/>
      <c r="AB111" s="393"/>
    </row>
    <row r="112" spans="1:16" ht="12.75" customHeight="1">
      <c r="A112" s="600" t="s">
        <v>433</v>
      </c>
      <c r="B112" s="601"/>
      <c r="C112" s="601"/>
      <c r="D112" s="601"/>
      <c r="E112" s="601"/>
      <c r="F112" s="601"/>
      <c r="G112" s="601"/>
      <c r="H112" s="601"/>
      <c r="I112" s="601"/>
      <c r="J112" s="601"/>
      <c r="K112" s="601"/>
      <c r="L112" s="601"/>
      <c r="M112" s="601"/>
      <c r="N112" s="601"/>
      <c r="O112" s="601"/>
      <c r="P112" s="602"/>
    </row>
    <row r="113" spans="1:16" ht="12.75" customHeight="1">
      <c r="A113" s="603" t="s">
        <v>271</v>
      </c>
      <c r="B113" s="604"/>
      <c r="C113" s="604"/>
      <c r="D113" s="604"/>
      <c r="E113" s="604"/>
      <c r="F113" s="604"/>
      <c r="G113" s="604"/>
      <c r="H113" s="604"/>
      <c r="I113" s="604"/>
      <c r="J113" s="604"/>
      <c r="K113" s="604"/>
      <c r="L113" s="604"/>
      <c r="M113" s="604"/>
      <c r="N113" s="604"/>
      <c r="O113" s="604"/>
      <c r="P113" s="605"/>
    </row>
    <row r="114" spans="1:16" ht="52.5">
      <c r="A114" s="370" t="s">
        <v>434</v>
      </c>
      <c r="B114" s="365" t="s">
        <v>115</v>
      </c>
      <c r="C114" s="368">
        <v>14</v>
      </c>
      <c r="D114" s="368"/>
      <c r="E114" s="368"/>
      <c r="F114" s="368"/>
      <c r="G114" s="368"/>
      <c r="H114" s="368"/>
      <c r="I114" s="368"/>
      <c r="J114" s="368"/>
      <c r="K114" s="368">
        <v>14</v>
      </c>
      <c r="L114" s="368"/>
      <c r="M114" s="368"/>
      <c r="N114" s="368"/>
      <c r="O114" s="368"/>
      <c r="P114" s="368"/>
    </row>
    <row r="115" spans="1:16" ht="66">
      <c r="A115" s="370" t="s">
        <v>435</v>
      </c>
      <c r="B115" s="365" t="s">
        <v>116</v>
      </c>
      <c r="C115" s="368">
        <v>146</v>
      </c>
      <c r="D115" s="368"/>
      <c r="E115" s="368"/>
      <c r="F115" s="368"/>
      <c r="G115" s="368"/>
      <c r="H115" s="368"/>
      <c r="I115" s="368"/>
      <c r="J115" s="368"/>
      <c r="K115" s="368">
        <v>146</v>
      </c>
      <c r="L115" s="368"/>
      <c r="M115" s="368"/>
      <c r="N115" s="368"/>
      <c r="O115" s="368"/>
      <c r="P115" s="368"/>
    </row>
    <row r="116" spans="1:16" ht="26.25">
      <c r="A116" s="370" t="s">
        <v>120</v>
      </c>
      <c r="B116" s="365" t="s">
        <v>117</v>
      </c>
      <c r="C116" s="368">
        <v>145</v>
      </c>
      <c r="D116" s="368"/>
      <c r="E116" s="368"/>
      <c r="F116" s="368"/>
      <c r="G116" s="368"/>
      <c r="H116" s="368"/>
      <c r="I116" s="368"/>
      <c r="J116" s="368"/>
      <c r="K116" s="368">
        <v>145</v>
      </c>
      <c r="L116" s="368"/>
      <c r="M116" s="368"/>
      <c r="N116" s="368"/>
      <c r="O116" s="368"/>
      <c r="P116" s="368"/>
    </row>
    <row r="117" spans="1:16" ht="26.25">
      <c r="A117" s="370" t="s">
        <v>272</v>
      </c>
      <c r="B117" s="365" t="s">
        <v>118</v>
      </c>
      <c r="C117" s="368"/>
      <c r="D117" s="368"/>
      <c r="E117" s="368"/>
      <c r="F117" s="368"/>
      <c r="G117" s="368"/>
      <c r="H117" s="368"/>
      <c r="I117" s="368"/>
      <c r="J117" s="368"/>
      <c r="K117" s="368"/>
      <c r="L117" s="368"/>
      <c r="M117" s="368"/>
      <c r="N117" s="368"/>
      <c r="O117" s="368"/>
      <c r="P117" s="368"/>
    </row>
    <row r="118" spans="1:16" ht="26.25">
      <c r="A118" s="370" t="s">
        <v>273</v>
      </c>
      <c r="B118" s="365" t="s">
        <v>119</v>
      </c>
      <c r="C118" s="368"/>
      <c r="D118" s="368"/>
      <c r="E118" s="368"/>
      <c r="F118" s="368"/>
      <c r="G118" s="368"/>
      <c r="H118" s="368"/>
      <c r="I118" s="368"/>
      <c r="J118" s="368"/>
      <c r="K118" s="368"/>
      <c r="L118" s="368"/>
      <c r="M118" s="368"/>
      <c r="N118" s="368"/>
      <c r="O118" s="368"/>
      <c r="P118" s="368"/>
    </row>
    <row r="119" spans="1:16" ht="12.75" customHeight="1">
      <c r="A119" s="603" t="s">
        <v>274</v>
      </c>
      <c r="B119" s="604"/>
      <c r="C119" s="604"/>
      <c r="D119" s="604"/>
      <c r="E119" s="604"/>
      <c r="F119" s="604"/>
      <c r="G119" s="604"/>
      <c r="H119" s="604"/>
      <c r="I119" s="604"/>
      <c r="J119" s="604"/>
      <c r="K119" s="604"/>
      <c r="L119" s="604"/>
      <c r="M119" s="604"/>
      <c r="N119" s="604"/>
      <c r="O119" s="604"/>
      <c r="P119" s="605"/>
    </row>
    <row r="120" spans="1:16" ht="66">
      <c r="A120" s="370" t="s">
        <v>436</v>
      </c>
      <c r="B120" s="365" t="s">
        <v>124</v>
      </c>
      <c r="C120" s="368">
        <v>27</v>
      </c>
      <c r="D120" s="368"/>
      <c r="E120" s="368"/>
      <c r="F120" s="368"/>
      <c r="G120" s="368"/>
      <c r="H120" s="368"/>
      <c r="I120" s="368"/>
      <c r="J120" s="368"/>
      <c r="K120" s="368">
        <v>27</v>
      </c>
      <c r="L120" s="368"/>
      <c r="M120" s="368"/>
      <c r="N120" s="368"/>
      <c r="O120" s="368"/>
      <c r="P120" s="368"/>
    </row>
    <row r="121" spans="1:16" ht="66">
      <c r="A121" s="370" t="s">
        <v>437</v>
      </c>
      <c r="B121" s="365" t="s">
        <v>125</v>
      </c>
      <c r="C121" s="368">
        <v>14</v>
      </c>
      <c r="D121" s="368"/>
      <c r="E121" s="368"/>
      <c r="F121" s="368"/>
      <c r="G121" s="368"/>
      <c r="H121" s="368"/>
      <c r="I121" s="368"/>
      <c r="J121" s="368"/>
      <c r="K121" s="368">
        <v>14</v>
      </c>
      <c r="L121" s="368"/>
      <c r="M121" s="368"/>
      <c r="N121" s="368"/>
      <c r="O121" s="368"/>
      <c r="P121" s="368"/>
    </row>
    <row r="122" spans="1:16" ht="26.25">
      <c r="A122" s="370" t="s">
        <v>129</v>
      </c>
      <c r="B122" s="365" t="s">
        <v>126</v>
      </c>
      <c r="C122" s="368">
        <v>21</v>
      </c>
      <c r="D122" s="368"/>
      <c r="E122" s="368"/>
      <c r="F122" s="368"/>
      <c r="G122" s="368"/>
      <c r="H122" s="368"/>
      <c r="I122" s="368"/>
      <c r="J122" s="368"/>
      <c r="K122" s="368">
        <v>21</v>
      </c>
      <c r="L122" s="368"/>
      <c r="M122" s="368"/>
      <c r="N122" s="368"/>
      <c r="O122" s="368"/>
      <c r="P122" s="368"/>
    </row>
    <row r="123" spans="1:16" ht="26.25">
      <c r="A123" s="370" t="s">
        <v>275</v>
      </c>
      <c r="B123" s="365" t="s">
        <v>127</v>
      </c>
      <c r="C123" s="368"/>
      <c r="D123" s="368"/>
      <c r="E123" s="368"/>
      <c r="F123" s="368"/>
      <c r="G123" s="368"/>
      <c r="H123" s="368"/>
      <c r="I123" s="368"/>
      <c r="J123" s="368"/>
      <c r="K123" s="368"/>
      <c r="L123" s="368"/>
      <c r="M123" s="368"/>
      <c r="N123" s="368"/>
      <c r="O123" s="368"/>
      <c r="P123" s="368"/>
    </row>
    <row r="124" spans="1:16" ht="26.25">
      <c r="A124" s="370" t="s">
        <v>276</v>
      </c>
      <c r="B124" s="365" t="s">
        <v>128</v>
      </c>
      <c r="C124" s="368"/>
      <c r="D124" s="368"/>
      <c r="E124" s="368"/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</row>
    <row r="125" spans="1:16" ht="12.75" customHeight="1">
      <c r="A125" s="589" t="s">
        <v>277</v>
      </c>
      <c r="B125" s="590"/>
      <c r="C125" s="590"/>
      <c r="D125" s="590"/>
      <c r="E125" s="590"/>
      <c r="F125" s="590"/>
      <c r="G125" s="590"/>
      <c r="H125" s="590"/>
      <c r="I125" s="590"/>
      <c r="J125" s="590"/>
      <c r="K125" s="590"/>
      <c r="L125" s="590"/>
      <c r="M125" s="590"/>
      <c r="N125" s="590"/>
      <c r="O125" s="590"/>
      <c r="P125" s="591"/>
    </row>
    <row r="126" spans="1:16" ht="66">
      <c r="A126" s="370" t="s">
        <v>438</v>
      </c>
      <c r="B126" s="365" t="s">
        <v>133</v>
      </c>
      <c r="C126" s="402">
        <v>10422</v>
      </c>
      <c r="D126" s="402"/>
      <c r="E126" s="402"/>
      <c r="F126" s="402"/>
      <c r="G126" s="402"/>
      <c r="H126" s="402"/>
      <c r="I126" s="402"/>
      <c r="J126" s="402"/>
      <c r="K126" s="402">
        <f>'[1]ЧГА'!K126+'[1]Калин'!K126+'[1]Ленин'!K126+'[1]Моск'!K126+'[1]ЗТУ'!K126+'[1]ЧГСД'!K126+'[1]ГКИ'!K126+'[1]ФУ'!K126+'[1]ЗУ'!K126+'[1]ЖКХиБ'!K126+'[1]ЖКХиЭ'!K126+'[1]ЖилФонд'!K126+'[1]Архитек'!K126+'[1]УТП'!K126+'[1]Эколог'!K126+'[1]Культура'!K126+'[1]Физкульт'!K126+'[1]Образование'!K126+'[1]ЧебТелеком'!K126+'[1]ГорРеклама'!K126+'[1]Бюро'!K126+'[1]ГОиЧС'!K126+'[1]Архив'!K126</f>
        <v>10421.65</v>
      </c>
      <c r="L126" s="402"/>
      <c r="M126" s="402"/>
      <c r="N126" s="402"/>
      <c r="O126" s="402"/>
      <c r="P126" s="402"/>
    </row>
    <row r="127" spans="1:16" ht="66">
      <c r="A127" s="370" t="s">
        <v>100</v>
      </c>
      <c r="B127" s="365" t="s">
        <v>134</v>
      </c>
      <c r="C127" s="402">
        <f>'[1]ЧГА'!C127+'[1]Калин'!C127+'[1]Ленин'!C127+'[1]Моск'!C127+'[1]ЗТУ'!C127+'[1]ЧГСД'!C127+'[1]ГКИ'!C127+'[1]ФУ'!C127+'[1]ЗУ'!C127+'[1]ЖКХиБ'!C127+'[1]ЖКХиЭ'!C127+'[1]ЖилФонд'!C127+'[1]Архитек'!C127+'[1]УТП'!C127+'[1]Эколог'!C127+'[1]Культура'!C127+'[1]Физкульт'!C127+'[1]Образование'!C127+'[1]ЧебТелеком'!C127+'[1]ГорРеклама'!C127+'[1]Бюро'!C127+'[1]ГОиЧС'!C127+'[1]Архив'!C127</f>
        <v>7715.2413</v>
      </c>
      <c r="D127" s="402"/>
      <c r="E127" s="402"/>
      <c r="F127" s="402"/>
      <c r="G127" s="402"/>
      <c r="H127" s="402"/>
      <c r="I127" s="402"/>
      <c r="J127" s="402"/>
      <c r="K127" s="402">
        <f>'[1]ЧГА'!K127+'[1]Калин'!K127+'[1]Ленин'!K127+'[1]Моск'!K127+'[1]ЗТУ'!K127+'[1]ЧГСД'!K127+'[1]ГКИ'!K127+'[1]ФУ'!K127+'[1]ЗУ'!K127+'[1]ЖКХиБ'!K127+'[1]ЖКХиЭ'!K127+'[1]ЖилФонд'!K127+'[1]Архитек'!K127+'[1]УТП'!K127+'[1]Эколог'!K127+'[1]Культура'!K127+'[1]Физкульт'!K127+'[1]Образование'!K127+'[1]ЧебТелеком'!K127+'[1]ГорРеклама'!K127+'[1]Бюро'!K127+'[1]ГОиЧС'!K127+'[1]Архив'!K127</f>
        <v>7715.2413</v>
      </c>
      <c r="L127" s="402"/>
      <c r="M127" s="402"/>
      <c r="N127" s="402"/>
      <c r="O127" s="402"/>
      <c r="P127" s="402"/>
    </row>
    <row r="128" spans="1:16" ht="26.25">
      <c r="A128" s="370" t="s">
        <v>138</v>
      </c>
      <c r="B128" s="365" t="s">
        <v>135</v>
      </c>
      <c r="C128" s="402">
        <f>'[1]ЧГА'!C128+'[1]Калин'!C128+'[1]Ленин'!C128+'[1]Моск'!C128+'[1]ЗТУ'!C128+'[1]ЧГСД'!C128+'[1]ГКИ'!C128+'[1]ФУ'!C128+'[1]ЗУ'!C128+'[1]ЖКХиБ'!C128+'[1]ЖКХиЭ'!C128+'[1]ЖилФонд'!C128+'[1]Архитек'!C128+'[1]УТП'!C128+'[1]Эколог'!C128+'[1]Культура'!C128+'[1]Физкульт'!C128+'[1]Образование'!C128+'[1]ЧебТелеком'!C128+'[1]ГорРеклама'!C128+'[1]Бюро'!C128+'[1]ГОиЧС'!C128+'[1]Архив'!C128</f>
        <v>7552.021299999999</v>
      </c>
      <c r="D128" s="402"/>
      <c r="E128" s="402"/>
      <c r="F128" s="402"/>
      <c r="G128" s="402"/>
      <c r="H128" s="402"/>
      <c r="I128" s="402"/>
      <c r="J128" s="402"/>
      <c r="K128" s="402">
        <f>'[1]ЧГА'!K128+'[1]Калин'!K128+'[1]Ленин'!K128+'[1]Моск'!K128+'[1]ЗТУ'!K128+'[1]ЧГСД'!K128+'[1]ГКИ'!K128+'[1]ФУ'!K128+'[1]ЗУ'!K128+'[1]ЖКХиБ'!K128+'[1]ЖКХиЭ'!K128+'[1]ЖилФонд'!K128+'[1]Архитек'!K128+'[1]УТП'!K128+'[1]Эколог'!K128+'[1]Культура'!K128+'[1]Физкульт'!K128+'[1]Образование'!K128+'[1]ЧебТелеком'!K128+'[1]ГорРеклама'!K128+'[1]Бюро'!K128+'[1]ГОиЧС'!K128+'[1]Архив'!K128</f>
        <v>7552.021299999999</v>
      </c>
      <c r="L128" s="402"/>
      <c r="M128" s="402"/>
      <c r="N128" s="402"/>
      <c r="O128" s="402"/>
      <c r="P128" s="402"/>
    </row>
    <row r="129" spans="1:16" ht="26.25">
      <c r="A129" s="370" t="s">
        <v>139</v>
      </c>
      <c r="B129" s="365" t="s">
        <v>136</v>
      </c>
      <c r="C129" s="402"/>
      <c r="D129" s="402"/>
      <c r="E129" s="402"/>
      <c r="F129" s="402"/>
      <c r="G129" s="402"/>
      <c r="H129" s="402"/>
      <c r="I129" s="402"/>
      <c r="J129" s="402"/>
      <c r="K129" s="402"/>
      <c r="L129" s="402"/>
      <c r="M129" s="402"/>
      <c r="N129" s="402"/>
      <c r="O129" s="402"/>
      <c r="P129" s="402"/>
    </row>
    <row r="130" spans="1:16" ht="26.25">
      <c r="A130" s="403" t="s">
        <v>140</v>
      </c>
      <c r="B130" s="404" t="s">
        <v>137</v>
      </c>
      <c r="C130" s="402"/>
      <c r="D130" s="402"/>
      <c r="E130" s="402"/>
      <c r="F130" s="402"/>
      <c r="G130" s="402"/>
      <c r="H130" s="402"/>
      <c r="I130" s="402"/>
      <c r="J130" s="402"/>
      <c r="K130" s="402"/>
      <c r="L130" s="402"/>
      <c r="M130" s="402"/>
      <c r="N130" s="402"/>
      <c r="O130" s="402"/>
      <c r="P130" s="402"/>
    </row>
    <row r="131" spans="1:256" ht="12.75">
      <c r="A131" s="405"/>
      <c r="B131" s="405"/>
      <c r="C131" s="406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7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6"/>
      <c r="BG131" s="406"/>
      <c r="BH131" s="406"/>
      <c r="BI131" s="406"/>
      <c r="BJ131" s="406"/>
      <c r="BK131" s="406"/>
      <c r="BL131" s="406"/>
      <c r="BM131" s="406"/>
      <c r="BN131" s="406"/>
      <c r="BO131" s="406"/>
      <c r="BP131" s="406"/>
      <c r="BQ131" s="406"/>
      <c r="BR131" s="406"/>
      <c r="BS131" s="406"/>
      <c r="BT131" s="406"/>
      <c r="BU131" s="406"/>
      <c r="BV131" s="406"/>
      <c r="BW131" s="406"/>
      <c r="BX131" s="406"/>
      <c r="BY131" s="406"/>
      <c r="BZ131" s="406"/>
      <c r="CA131" s="406"/>
      <c r="CB131" s="406"/>
      <c r="CC131" s="406"/>
      <c r="CD131" s="406"/>
      <c r="CE131" s="406"/>
      <c r="CF131" s="406"/>
      <c r="CG131" s="406"/>
      <c r="CH131" s="406"/>
      <c r="CI131" s="406"/>
      <c r="CJ131" s="406"/>
      <c r="CK131" s="406"/>
      <c r="CL131" s="406"/>
      <c r="CM131" s="406"/>
      <c r="CN131" s="406"/>
      <c r="CO131" s="406"/>
      <c r="CP131" s="406"/>
      <c r="CQ131" s="406"/>
      <c r="CR131" s="406"/>
      <c r="CS131" s="406"/>
      <c r="CT131" s="406"/>
      <c r="CU131" s="406"/>
      <c r="CV131" s="406"/>
      <c r="CW131" s="406"/>
      <c r="CX131" s="406"/>
      <c r="CY131" s="406"/>
      <c r="CZ131" s="406"/>
      <c r="DA131" s="406"/>
      <c r="DB131" s="406"/>
      <c r="DC131" s="406"/>
      <c r="DD131" s="406"/>
      <c r="DE131" s="406"/>
      <c r="DF131" s="406"/>
      <c r="DG131" s="406"/>
      <c r="DH131" s="406"/>
      <c r="DI131" s="406"/>
      <c r="DJ131" s="406"/>
      <c r="DK131" s="406"/>
      <c r="DL131" s="406"/>
      <c r="DM131" s="406"/>
      <c r="DN131" s="406"/>
      <c r="DO131" s="406"/>
      <c r="DP131" s="406"/>
      <c r="DQ131" s="406"/>
      <c r="DR131" s="406"/>
      <c r="DS131" s="406"/>
      <c r="DT131" s="406"/>
      <c r="DU131" s="406"/>
      <c r="DV131" s="406"/>
      <c r="DW131" s="406"/>
      <c r="DX131" s="406"/>
      <c r="DY131" s="406"/>
      <c r="DZ131" s="406"/>
      <c r="EA131" s="406"/>
      <c r="EB131" s="406"/>
      <c r="EC131" s="406"/>
      <c r="ED131" s="406"/>
      <c r="EE131" s="406"/>
      <c r="EF131" s="406"/>
      <c r="EG131" s="406"/>
      <c r="EH131" s="406"/>
      <c r="EI131" s="406"/>
      <c r="EJ131" s="406"/>
      <c r="EK131" s="406"/>
      <c r="EL131" s="406"/>
      <c r="EM131" s="406"/>
      <c r="EN131" s="406"/>
      <c r="EO131" s="406"/>
      <c r="EP131" s="406"/>
      <c r="EQ131" s="406"/>
      <c r="ER131" s="406"/>
      <c r="ES131" s="406"/>
      <c r="ET131" s="406"/>
      <c r="EU131" s="406"/>
      <c r="EV131" s="406"/>
      <c r="EW131" s="406"/>
      <c r="EX131" s="406"/>
      <c r="EY131" s="406"/>
      <c r="EZ131" s="406"/>
      <c r="FA131" s="406"/>
      <c r="FB131" s="406"/>
      <c r="FC131" s="406"/>
      <c r="FD131" s="406"/>
      <c r="FE131" s="406"/>
      <c r="FF131" s="406"/>
      <c r="FG131" s="406"/>
      <c r="FH131" s="406"/>
      <c r="FI131" s="406"/>
      <c r="FJ131" s="406"/>
      <c r="FK131" s="406"/>
      <c r="FL131" s="406"/>
      <c r="FM131" s="406"/>
      <c r="FN131" s="406"/>
      <c r="FO131" s="406"/>
      <c r="FP131" s="406"/>
      <c r="FQ131" s="406"/>
      <c r="FR131" s="406"/>
      <c r="FS131" s="406"/>
      <c r="FT131" s="406"/>
      <c r="FU131" s="406"/>
      <c r="FV131" s="406"/>
      <c r="FW131" s="406"/>
      <c r="FX131" s="406"/>
      <c r="FY131" s="406"/>
      <c r="FZ131" s="406"/>
      <c r="GA131" s="406"/>
      <c r="GB131" s="406"/>
      <c r="GC131" s="406"/>
      <c r="GD131" s="406"/>
      <c r="GE131" s="406"/>
      <c r="GF131" s="406"/>
      <c r="GG131" s="406"/>
      <c r="GH131" s="406"/>
      <c r="GI131" s="406"/>
      <c r="GJ131" s="406"/>
      <c r="GK131" s="406"/>
      <c r="GL131" s="406"/>
      <c r="GM131" s="406"/>
      <c r="GN131" s="406"/>
      <c r="GO131" s="406"/>
      <c r="GP131" s="406"/>
      <c r="GQ131" s="406"/>
      <c r="GR131" s="406"/>
      <c r="GS131" s="406"/>
      <c r="GT131" s="406"/>
      <c r="GU131" s="406"/>
      <c r="GV131" s="406"/>
      <c r="GW131" s="406"/>
      <c r="GX131" s="406"/>
      <c r="GY131" s="406"/>
      <c r="GZ131" s="406"/>
      <c r="HA131" s="406"/>
      <c r="HB131" s="406"/>
      <c r="HC131" s="406"/>
      <c r="HD131" s="406"/>
      <c r="HE131" s="406"/>
      <c r="HF131" s="406"/>
      <c r="HG131" s="406"/>
      <c r="HH131" s="406"/>
      <c r="HI131" s="406"/>
      <c r="HJ131" s="406"/>
      <c r="HK131" s="406"/>
      <c r="HL131" s="406"/>
      <c r="HM131" s="406"/>
      <c r="HN131" s="406"/>
      <c r="HO131" s="406"/>
      <c r="HP131" s="406"/>
      <c r="HQ131" s="406"/>
      <c r="HR131" s="406"/>
      <c r="HS131" s="406"/>
      <c r="HT131" s="406"/>
      <c r="HU131" s="406"/>
      <c r="HV131" s="406"/>
      <c r="HW131" s="406"/>
      <c r="HX131" s="406"/>
      <c r="HY131" s="406"/>
      <c r="HZ131" s="406"/>
      <c r="IA131" s="406"/>
      <c r="IB131" s="406"/>
      <c r="IC131" s="406"/>
      <c r="ID131" s="406"/>
      <c r="IE131" s="406"/>
      <c r="IF131" s="406"/>
      <c r="IG131" s="406"/>
      <c r="IH131" s="406"/>
      <c r="II131" s="406"/>
      <c r="IJ131" s="406"/>
      <c r="IK131" s="406"/>
      <c r="IL131" s="406"/>
      <c r="IM131" s="406"/>
      <c r="IN131" s="406"/>
      <c r="IO131" s="406"/>
      <c r="IP131" s="406"/>
      <c r="IQ131" s="406"/>
      <c r="IR131" s="406"/>
      <c r="IS131" s="406"/>
      <c r="IT131" s="406"/>
      <c r="IU131" s="406"/>
      <c r="IV131" s="406"/>
    </row>
    <row r="132" spans="1:256" ht="12.75">
      <c r="A132" s="408" t="s">
        <v>37</v>
      </c>
      <c r="B132" s="409"/>
      <c r="C132" s="283"/>
      <c r="D132" s="283"/>
      <c r="E132" s="283"/>
      <c r="F132" s="283"/>
      <c r="G132" s="283"/>
      <c r="H132" s="283"/>
      <c r="I132" s="283"/>
      <c r="J132" s="283"/>
      <c r="K132" s="283"/>
      <c r="L132" s="283"/>
      <c r="M132" s="283"/>
      <c r="N132" s="283"/>
      <c r="O132" s="283"/>
      <c r="P132" s="410"/>
      <c r="AD132" s="283"/>
      <c r="AE132" s="283"/>
      <c r="AF132" s="283"/>
      <c r="AG132" s="283"/>
      <c r="AH132" s="283"/>
      <c r="AI132" s="283"/>
      <c r="AJ132" s="283"/>
      <c r="AK132" s="283"/>
      <c r="AL132" s="283"/>
      <c r="AM132" s="283"/>
      <c r="AN132" s="283"/>
      <c r="AO132" s="283"/>
      <c r="AP132" s="283"/>
      <c r="AQ132" s="283"/>
      <c r="AR132" s="283"/>
      <c r="AS132" s="283"/>
      <c r="AT132" s="283"/>
      <c r="AU132" s="283"/>
      <c r="AV132" s="283"/>
      <c r="AW132" s="283"/>
      <c r="AX132" s="283"/>
      <c r="AY132" s="283"/>
      <c r="AZ132" s="283"/>
      <c r="BA132" s="283"/>
      <c r="BB132" s="283"/>
      <c r="BC132" s="283"/>
      <c r="BD132" s="283"/>
      <c r="BE132" s="283"/>
      <c r="BF132" s="283"/>
      <c r="BG132" s="283"/>
      <c r="BH132" s="283"/>
      <c r="BI132" s="283"/>
      <c r="BJ132" s="283"/>
      <c r="BK132" s="283"/>
      <c r="BL132" s="283"/>
      <c r="BM132" s="283"/>
      <c r="BN132" s="283"/>
      <c r="BO132" s="283"/>
      <c r="BP132" s="283"/>
      <c r="BQ132" s="283"/>
      <c r="BR132" s="283"/>
      <c r="BS132" s="283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3"/>
      <c r="CV132" s="283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83"/>
      <c r="EI132" s="283"/>
      <c r="EJ132" s="283"/>
      <c r="EK132" s="283"/>
      <c r="EL132" s="283"/>
      <c r="EM132" s="283"/>
      <c r="EN132" s="283"/>
      <c r="EO132" s="283"/>
      <c r="EP132" s="283"/>
      <c r="EQ132" s="283"/>
      <c r="ER132" s="283"/>
      <c r="ES132" s="283"/>
      <c r="ET132" s="283"/>
      <c r="EU132" s="283"/>
      <c r="EV132" s="283"/>
      <c r="EW132" s="283"/>
      <c r="EX132" s="283"/>
      <c r="EY132" s="283"/>
      <c r="EZ132" s="283"/>
      <c r="FA132" s="283"/>
      <c r="FB132" s="283"/>
      <c r="FC132" s="283"/>
      <c r="FD132" s="283"/>
      <c r="FE132" s="283"/>
      <c r="FF132" s="283"/>
      <c r="FG132" s="283"/>
      <c r="FH132" s="283"/>
      <c r="FI132" s="283"/>
      <c r="FJ132" s="283"/>
      <c r="FK132" s="283"/>
      <c r="FL132" s="283"/>
      <c r="FM132" s="283"/>
      <c r="FN132" s="283"/>
      <c r="FO132" s="283"/>
      <c r="FP132" s="283"/>
      <c r="FQ132" s="283"/>
      <c r="FR132" s="283"/>
      <c r="FS132" s="283"/>
      <c r="FT132" s="283"/>
      <c r="FU132" s="283"/>
      <c r="FV132" s="283"/>
      <c r="FW132" s="283"/>
      <c r="FX132" s="283"/>
      <c r="FY132" s="283"/>
      <c r="FZ132" s="283"/>
      <c r="GA132" s="283"/>
      <c r="GB132" s="283"/>
      <c r="GC132" s="283"/>
      <c r="GD132" s="283"/>
      <c r="GE132" s="283"/>
      <c r="GF132" s="283"/>
      <c r="GG132" s="283"/>
      <c r="GH132" s="283"/>
      <c r="GI132" s="283"/>
      <c r="GJ132" s="283"/>
      <c r="GK132" s="283"/>
      <c r="GL132" s="283"/>
      <c r="GM132" s="283"/>
      <c r="GN132" s="283"/>
      <c r="GO132" s="283"/>
      <c r="GP132" s="283"/>
      <c r="GQ132" s="283"/>
      <c r="GR132" s="283"/>
      <c r="GS132" s="283"/>
      <c r="GT132" s="283"/>
      <c r="GU132" s="283"/>
      <c r="GV132" s="283"/>
      <c r="GW132" s="283"/>
      <c r="GX132" s="283"/>
      <c r="GY132" s="283"/>
      <c r="GZ132" s="283"/>
      <c r="HA132" s="283"/>
      <c r="HB132" s="283"/>
      <c r="HC132" s="283"/>
      <c r="HD132" s="283"/>
      <c r="HE132" s="283"/>
      <c r="HF132" s="283"/>
      <c r="HG132" s="283"/>
      <c r="HH132" s="283"/>
      <c r="HI132" s="283"/>
      <c r="HJ132" s="283"/>
      <c r="HK132" s="283"/>
      <c r="HL132" s="283"/>
      <c r="HM132" s="283"/>
      <c r="HN132" s="283"/>
      <c r="HO132" s="283"/>
      <c r="HP132" s="283"/>
      <c r="HQ132" s="283"/>
      <c r="HR132" s="283"/>
      <c r="HS132" s="283"/>
      <c r="HT132" s="283"/>
      <c r="HU132" s="283"/>
      <c r="HV132" s="283"/>
      <c r="HW132" s="283"/>
      <c r="HX132" s="283"/>
      <c r="HY132" s="283"/>
      <c r="HZ132" s="283"/>
      <c r="IA132" s="283"/>
      <c r="IB132" s="283"/>
      <c r="IC132" s="283"/>
      <c r="ID132" s="283"/>
      <c r="IE132" s="283"/>
      <c r="IF132" s="283"/>
      <c r="IG132" s="283"/>
      <c r="IH132" s="283"/>
      <c r="II132" s="283"/>
      <c r="IJ132" s="283"/>
      <c r="IK132" s="283"/>
      <c r="IL132" s="283"/>
      <c r="IM132" s="283"/>
      <c r="IN132" s="283"/>
      <c r="IO132" s="283"/>
      <c r="IP132" s="283"/>
      <c r="IQ132" s="283"/>
      <c r="IR132" s="283"/>
      <c r="IS132" s="283"/>
      <c r="IT132" s="283"/>
      <c r="IU132" s="283"/>
      <c r="IV132" s="283"/>
    </row>
    <row r="133" spans="1:256" ht="12.75">
      <c r="A133" s="409"/>
      <c r="B133" s="409"/>
      <c r="C133" s="283"/>
      <c r="D133" s="283"/>
      <c r="E133" s="283"/>
      <c r="F133" s="283"/>
      <c r="G133" s="283"/>
      <c r="H133" s="283"/>
      <c r="I133" s="283"/>
      <c r="J133" s="283"/>
      <c r="K133" s="283"/>
      <c r="L133" s="283"/>
      <c r="M133" s="283"/>
      <c r="N133" s="283"/>
      <c r="O133" s="283"/>
      <c r="P133" s="410"/>
      <c r="AD133" s="283"/>
      <c r="AE133" s="283"/>
      <c r="AF133" s="283"/>
      <c r="AG133" s="283"/>
      <c r="AH133" s="283"/>
      <c r="AI133" s="283"/>
      <c r="AJ133" s="283"/>
      <c r="AK133" s="283"/>
      <c r="AL133" s="283"/>
      <c r="AM133" s="283"/>
      <c r="AN133" s="283"/>
      <c r="AO133" s="283"/>
      <c r="AP133" s="283"/>
      <c r="AQ133" s="283"/>
      <c r="AR133" s="283"/>
      <c r="AS133" s="283"/>
      <c r="AT133" s="283"/>
      <c r="AU133" s="283"/>
      <c r="AV133" s="283"/>
      <c r="AW133" s="283"/>
      <c r="AX133" s="283"/>
      <c r="AY133" s="283"/>
      <c r="AZ133" s="283"/>
      <c r="BA133" s="283"/>
      <c r="BB133" s="283"/>
      <c r="BC133" s="283"/>
      <c r="BD133" s="283"/>
      <c r="BE133" s="283"/>
      <c r="BF133" s="283"/>
      <c r="BG133" s="283"/>
      <c r="BH133" s="283"/>
      <c r="BI133" s="283"/>
      <c r="BJ133" s="283"/>
      <c r="BK133" s="283"/>
      <c r="BL133" s="283"/>
      <c r="BM133" s="283"/>
      <c r="BN133" s="283"/>
      <c r="BO133" s="283"/>
      <c r="BP133" s="283"/>
      <c r="BQ133" s="283"/>
      <c r="BR133" s="283"/>
      <c r="BS133" s="283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3"/>
      <c r="CL133" s="283"/>
      <c r="CM133" s="283"/>
      <c r="CN133" s="283"/>
      <c r="CO133" s="283"/>
      <c r="CP133" s="283"/>
      <c r="CQ133" s="283"/>
      <c r="CR133" s="283"/>
      <c r="CS133" s="283"/>
      <c r="CT133" s="283"/>
      <c r="CU133" s="283"/>
      <c r="CV133" s="283"/>
      <c r="CW133" s="283"/>
      <c r="CX133" s="283"/>
      <c r="CY133" s="283"/>
      <c r="CZ133" s="283"/>
      <c r="DA133" s="283"/>
      <c r="DB133" s="283"/>
      <c r="DC133" s="283"/>
      <c r="DD133" s="283"/>
      <c r="DE133" s="283"/>
      <c r="DF133" s="283"/>
      <c r="DG133" s="283"/>
      <c r="DH133" s="283"/>
      <c r="DI133" s="283"/>
      <c r="DJ133" s="283"/>
      <c r="DK133" s="283"/>
      <c r="DL133" s="283"/>
      <c r="DM133" s="283"/>
      <c r="DN133" s="283"/>
      <c r="DO133" s="283"/>
      <c r="DP133" s="283"/>
      <c r="DQ133" s="283"/>
      <c r="DR133" s="283"/>
      <c r="DS133" s="283"/>
      <c r="DT133" s="283"/>
      <c r="DU133" s="283"/>
      <c r="DV133" s="283"/>
      <c r="DW133" s="283"/>
      <c r="DX133" s="283"/>
      <c r="DY133" s="283"/>
      <c r="DZ133" s="283"/>
      <c r="EA133" s="283"/>
      <c r="EB133" s="283"/>
      <c r="EC133" s="283"/>
      <c r="ED133" s="283"/>
      <c r="EE133" s="283"/>
      <c r="EF133" s="283"/>
      <c r="EG133" s="283"/>
      <c r="EH133" s="283"/>
      <c r="EI133" s="283"/>
      <c r="EJ133" s="283"/>
      <c r="EK133" s="283"/>
      <c r="EL133" s="283"/>
      <c r="EM133" s="283"/>
      <c r="EN133" s="283"/>
      <c r="EO133" s="283"/>
      <c r="EP133" s="283"/>
      <c r="EQ133" s="283"/>
      <c r="ER133" s="283"/>
      <c r="ES133" s="283"/>
      <c r="ET133" s="283"/>
      <c r="EU133" s="283"/>
      <c r="EV133" s="283"/>
      <c r="EW133" s="283"/>
      <c r="EX133" s="283"/>
      <c r="EY133" s="283"/>
      <c r="EZ133" s="283"/>
      <c r="FA133" s="283"/>
      <c r="FB133" s="283"/>
      <c r="FC133" s="283"/>
      <c r="FD133" s="283"/>
      <c r="FE133" s="283"/>
      <c r="FF133" s="283"/>
      <c r="FG133" s="283"/>
      <c r="FH133" s="283"/>
      <c r="FI133" s="283"/>
      <c r="FJ133" s="283"/>
      <c r="FK133" s="283"/>
      <c r="FL133" s="283"/>
      <c r="FM133" s="283"/>
      <c r="FN133" s="283"/>
      <c r="FO133" s="283"/>
      <c r="FP133" s="283"/>
      <c r="FQ133" s="283"/>
      <c r="FR133" s="283"/>
      <c r="FS133" s="283"/>
      <c r="FT133" s="283"/>
      <c r="FU133" s="283"/>
      <c r="FV133" s="283"/>
      <c r="FW133" s="283"/>
      <c r="FX133" s="283"/>
      <c r="FY133" s="283"/>
      <c r="FZ133" s="283"/>
      <c r="GA133" s="283"/>
      <c r="GB133" s="283"/>
      <c r="GC133" s="283"/>
      <c r="GD133" s="283"/>
      <c r="GE133" s="283"/>
      <c r="GF133" s="283"/>
      <c r="GG133" s="283"/>
      <c r="GH133" s="283"/>
      <c r="GI133" s="283"/>
      <c r="GJ133" s="283"/>
      <c r="GK133" s="283"/>
      <c r="GL133" s="283"/>
      <c r="GM133" s="283"/>
      <c r="GN133" s="283"/>
      <c r="GO133" s="283"/>
      <c r="GP133" s="283"/>
      <c r="GQ133" s="283"/>
      <c r="GR133" s="283"/>
      <c r="GS133" s="283"/>
      <c r="GT133" s="283"/>
      <c r="GU133" s="283"/>
      <c r="GV133" s="283"/>
      <c r="GW133" s="283"/>
      <c r="GX133" s="283"/>
      <c r="GY133" s="283"/>
      <c r="GZ133" s="283"/>
      <c r="HA133" s="283"/>
      <c r="HB133" s="283"/>
      <c r="HC133" s="283"/>
      <c r="HD133" s="283"/>
      <c r="HE133" s="283"/>
      <c r="HF133" s="283"/>
      <c r="HG133" s="283"/>
      <c r="HH133" s="283"/>
      <c r="HI133" s="283"/>
      <c r="HJ133" s="283"/>
      <c r="HK133" s="283"/>
      <c r="HL133" s="283"/>
      <c r="HM133" s="283"/>
      <c r="HN133" s="283"/>
      <c r="HO133" s="283"/>
      <c r="HP133" s="283"/>
      <c r="HQ133" s="283"/>
      <c r="HR133" s="283"/>
      <c r="HS133" s="283"/>
      <c r="HT133" s="283"/>
      <c r="HU133" s="283"/>
      <c r="HV133" s="283"/>
      <c r="HW133" s="283"/>
      <c r="HX133" s="283"/>
      <c r="HY133" s="283"/>
      <c r="HZ133" s="283"/>
      <c r="IA133" s="283"/>
      <c r="IB133" s="283"/>
      <c r="IC133" s="283"/>
      <c r="ID133" s="283"/>
      <c r="IE133" s="283"/>
      <c r="IF133" s="283"/>
      <c r="IG133" s="283"/>
      <c r="IH133" s="283"/>
      <c r="II133" s="283"/>
      <c r="IJ133" s="283"/>
      <c r="IK133" s="283"/>
      <c r="IL133" s="283"/>
      <c r="IM133" s="283"/>
      <c r="IN133" s="283"/>
      <c r="IO133" s="283"/>
      <c r="IP133" s="283"/>
      <c r="IQ133" s="283"/>
      <c r="IR133" s="283"/>
      <c r="IS133" s="283"/>
      <c r="IT133" s="283"/>
      <c r="IU133" s="283"/>
      <c r="IV133" s="283"/>
    </row>
    <row r="134" spans="1:16" ht="15">
      <c r="A134" s="411"/>
      <c r="B134" s="412"/>
      <c r="C134" s="413"/>
      <c r="D134" s="413"/>
      <c r="E134" s="413"/>
      <c r="F134" s="413"/>
      <c r="G134" s="413"/>
      <c r="H134" s="413"/>
      <c r="I134" s="413"/>
      <c r="J134" s="283"/>
      <c r="K134" s="283"/>
      <c r="L134" s="283"/>
      <c r="M134" s="283"/>
      <c r="N134" s="283"/>
      <c r="O134" s="283"/>
      <c r="P134" s="410"/>
    </row>
    <row r="135" spans="1:16" ht="15">
      <c r="A135" s="412"/>
      <c r="B135" s="412"/>
      <c r="C135" s="413"/>
      <c r="D135" s="413"/>
      <c r="E135" s="413"/>
      <c r="F135" s="413"/>
      <c r="G135" s="413"/>
      <c r="H135" s="413"/>
      <c r="I135" s="413"/>
      <c r="J135" s="283"/>
      <c r="K135" s="283"/>
      <c r="L135" s="283"/>
      <c r="M135" s="283"/>
      <c r="N135" s="283"/>
      <c r="O135" s="283"/>
      <c r="P135" s="410"/>
    </row>
    <row r="136" spans="1:16" ht="15">
      <c r="A136" s="412"/>
      <c r="B136" s="412"/>
      <c r="C136" s="413"/>
      <c r="D136" s="413"/>
      <c r="E136" s="413"/>
      <c r="F136" s="413"/>
      <c r="G136" s="413"/>
      <c r="H136" s="413"/>
      <c r="I136" s="413"/>
      <c r="J136" s="283"/>
      <c r="K136" s="283"/>
      <c r="L136" s="283"/>
      <c r="M136" s="283"/>
      <c r="N136" s="283"/>
      <c r="O136" s="283"/>
      <c r="P136" s="410"/>
    </row>
    <row r="137" spans="1:16" ht="15">
      <c r="A137" s="412"/>
      <c r="B137" s="412"/>
      <c r="C137" s="413"/>
      <c r="D137" s="592"/>
      <c r="E137" s="592"/>
      <c r="F137" s="592"/>
      <c r="G137" s="413"/>
      <c r="H137" s="413"/>
      <c r="I137" s="413"/>
      <c r="J137" s="283"/>
      <c r="K137" s="283"/>
      <c r="L137" s="283"/>
      <c r="M137" s="283"/>
      <c r="N137" s="283"/>
      <c r="O137" s="283"/>
      <c r="P137" s="410"/>
    </row>
    <row r="297" ht="12.75"/>
  </sheetData>
  <sheetProtection/>
  <mergeCells count="28">
    <mergeCell ref="A125:P125"/>
    <mergeCell ref="D137:F137"/>
    <mergeCell ref="A94:P94"/>
    <mergeCell ref="A99:P99"/>
    <mergeCell ref="A105:P105"/>
    <mergeCell ref="A112:P112"/>
    <mergeCell ref="A113:P113"/>
    <mergeCell ref="A119:P119"/>
    <mergeCell ref="A42:P42"/>
    <mergeCell ref="A65:P65"/>
    <mergeCell ref="A93:P93"/>
    <mergeCell ref="A8:A11"/>
    <mergeCell ref="B8:B11"/>
    <mergeCell ref="C8:C10"/>
    <mergeCell ref="A13:P13"/>
    <mergeCell ref="K1:P1"/>
    <mergeCell ref="A2:P2"/>
    <mergeCell ref="A3:P3"/>
    <mergeCell ref="A4:P4"/>
    <mergeCell ref="A5:P5"/>
    <mergeCell ref="A6:P6"/>
    <mergeCell ref="A7:P7"/>
    <mergeCell ref="D8:P8"/>
    <mergeCell ref="D10:J10"/>
    <mergeCell ref="K10:L10"/>
    <mergeCell ref="M10:M11"/>
    <mergeCell ref="N10:N11"/>
    <mergeCell ref="O10:P10"/>
  </mergeCells>
  <hyperlinks>
    <hyperlink ref="A32" location="Par297" display="Par297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1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="90" zoomScaleNormal="90" workbookViewId="0" topLeftCell="A71">
      <selection activeCell="R74" sqref="R74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543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284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324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469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f>SUM(D14:P14)</f>
        <v>1146</v>
      </c>
      <c r="D14" s="8">
        <v>2</v>
      </c>
      <c r="E14" s="8"/>
      <c r="F14" s="8"/>
      <c r="G14" s="8"/>
      <c r="H14" s="8"/>
      <c r="I14" s="8"/>
      <c r="J14" s="8"/>
      <c r="K14" s="8">
        <v>30</v>
      </c>
      <c r="L14" s="8"/>
      <c r="M14" s="8">
        <v>24</v>
      </c>
      <c r="N14" s="8"/>
      <c r="O14" s="8">
        <v>161</v>
      </c>
      <c r="P14" s="8">
        <v>929</v>
      </c>
    </row>
    <row r="15" spans="1:16" ht="51.75" customHeight="1">
      <c r="A15" s="301" t="s">
        <v>470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f aca="true" t="shared" si="0" ref="C16:C36">SUM(D16:P16)</f>
        <v>26</v>
      </c>
      <c r="D16" s="8"/>
      <c r="E16" s="8"/>
      <c r="F16" s="8"/>
      <c r="G16" s="8"/>
      <c r="H16" s="8"/>
      <c r="I16" s="8"/>
      <c r="J16" s="8"/>
      <c r="K16" s="8">
        <v>22</v>
      </c>
      <c r="L16" s="8"/>
      <c r="M16" s="8">
        <v>4</v>
      </c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>
        <f t="shared" si="0"/>
        <v>7</v>
      </c>
      <c r="D17" s="8"/>
      <c r="E17" s="8"/>
      <c r="F17" s="8"/>
      <c r="G17" s="8"/>
      <c r="H17" s="8"/>
      <c r="I17" s="8"/>
      <c r="J17" s="8"/>
      <c r="K17" s="8">
        <v>7</v>
      </c>
      <c r="L17" s="8"/>
      <c r="M17" s="8"/>
      <c r="N17" s="8"/>
      <c r="O17" s="8"/>
      <c r="P17" s="8"/>
    </row>
    <row r="18" spans="1:16" ht="53.2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471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472</v>
      </c>
      <c r="B20" s="300">
        <v>107</v>
      </c>
      <c r="C20" s="8">
        <f t="shared" si="0"/>
        <v>1</v>
      </c>
      <c r="D20" s="8"/>
      <c r="E20" s="8"/>
      <c r="F20" s="8"/>
      <c r="G20" s="8"/>
      <c r="H20" s="8"/>
      <c r="I20" s="8"/>
      <c r="J20" s="8"/>
      <c r="K20" s="8">
        <v>1</v>
      </c>
      <c r="L20" s="8"/>
      <c r="M20" s="8"/>
      <c r="N20" s="8"/>
      <c r="O20" s="8"/>
      <c r="P20" s="8"/>
    </row>
    <row r="21" spans="1:16" ht="27.75" customHeight="1">
      <c r="A21" s="64" t="s">
        <v>473</v>
      </c>
      <c r="B21" s="300">
        <v>108</v>
      </c>
      <c r="C21" s="8">
        <f t="shared" si="0"/>
        <v>1</v>
      </c>
      <c r="D21" s="8"/>
      <c r="E21" s="8"/>
      <c r="F21" s="8"/>
      <c r="G21" s="8"/>
      <c r="H21" s="8"/>
      <c r="I21" s="8"/>
      <c r="J21" s="8"/>
      <c r="K21" s="8">
        <v>1</v>
      </c>
      <c r="L21" s="8"/>
      <c r="M21" s="8"/>
      <c r="N21" s="8"/>
      <c r="O21" s="8"/>
      <c r="P21" s="8"/>
    </row>
    <row r="22" spans="1:16" ht="39" customHeight="1">
      <c r="A22" s="301" t="s">
        <v>474</v>
      </c>
      <c r="B22" s="300">
        <v>109</v>
      </c>
      <c r="C22" s="8">
        <f t="shared" si="0"/>
        <v>1</v>
      </c>
      <c r="D22" s="8"/>
      <c r="E22" s="8"/>
      <c r="F22" s="8"/>
      <c r="G22" s="8"/>
      <c r="H22" s="8"/>
      <c r="I22" s="8"/>
      <c r="J22" s="8"/>
      <c r="K22" s="8">
        <v>1</v>
      </c>
      <c r="L22" s="8"/>
      <c r="M22" s="8"/>
      <c r="N22" s="8"/>
      <c r="O22" s="8"/>
      <c r="P22" s="8"/>
    </row>
    <row r="23" spans="1:16" ht="27.75" customHeight="1">
      <c r="A23" s="299" t="s">
        <v>475</v>
      </c>
      <c r="B23" s="300">
        <v>110</v>
      </c>
      <c r="C23" s="8">
        <f t="shared" si="0"/>
        <v>1135</v>
      </c>
      <c r="D23" s="8">
        <v>2</v>
      </c>
      <c r="E23" s="8"/>
      <c r="F23" s="8"/>
      <c r="G23" s="8"/>
      <c r="H23" s="8"/>
      <c r="I23" s="8"/>
      <c r="J23" s="8"/>
      <c r="K23" s="8">
        <v>23</v>
      </c>
      <c r="L23" s="8"/>
      <c r="M23" s="8">
        <v>20</v>
      </c>
      <c r="N23" s="8"/>
      <c r="O23" s="8">
        <v>161</v>
      </c>
      <c r="P23" s="8">
        <v>929</v>
      </c>
    </row>
    <row r="24" spans="1:16" ht="52.5" customHeight="1">
      <c r="A24" s="301" t="s">
        <v>476</v>
      </c>
      <c r="B24" s="303">
        <v>111</v>
      </c>
      <c r="C24" s="8">
        <f t="shared" si="0"/>
        <v>18</v>
      </c>
      <c r="D24" s="8"/>
      <c r="E24" s="8"/>
      <c r="F24" s="8"/>
      <c r="G24" s="8"/>
      <c r="H24" s="8"/>
      <c r="I24" s="8"/>
      <c r="J24" s="8"/>
      <c r="K24" s="8">
        <v>15</v>
      </c>
      <c r="L24" s="8"/>
      <c r="M24" s="8">
        <v>3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477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478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479</v>
      </c>
      <c r="B29" s="303">
        <v>116</v>
      </c>
      <c r="C29" s="8">
        <f t="shared" si="0"/>
        <v>1135</v>
      </c>
      <c r="D29" s="8">
        <v>2</v>
      </c>
      <c r="E29" s="8"/>
      <c r="F29" s="8"/>
      <c r="G29" s="8"/>
      <c r="H29" s="8"/>
      <c r="I29" s="8"/>
      <c r="J29" s="8"/>
      <c r="K29" s="8">
        <v>23</v>
      </c>
      <c r="L29" s="8"/>
      <c r="M29" s="8">
        <v>20</v>
      </c>
      <c r="N29" s="8"/>
      <c r="O29" s="8">
        <v>161</v>
      </c>
      <c r="P29" s="8">
        <v>929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480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481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>
        <f t="shared" si="0"/>
        <v>21</v>
      </c>
      <c r="D34" s="8">
        <v>2</v>
      </c>
      <c r="E34" s="8"/>
      <c r="F34" s="8"/>
      <c r="G34" s="8"/>
      <c r="H34" s="8"/>
      <c r="I34" s="8"/>
      <c r="J34" s="8"/>
      <c r="K34" s="8">
        <v>7</v>
      </c>
      <c r="L34" s="8"/>
      <c r="M34" s="8">
        <v>6</v>
      </c>
      <c r="N34" s="8"/>
      <c r="O34" s="8">
        <v>3</v>
      </c>
      <c r="P34" s="8">
        <v>3</v>
      </c>
    </row>
    <row r="35" spans="1:16" ht="18" customHeight="1">
      <c r="A35" s="299" t="s">
        <v>65</v>
      </c>
      <c r="B35" s="300">
        <v>122</v>
      </c>
      <c r="C35" s="8">
        <f t="shared" si="0"/>
        <v>13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>
        <v>13</v>
      </c>
      <c r="P35" s="8"/>
    </row>
    <row r="36" spans="1:16" ht="27.75" customHeight="1">
      <c r="A36" s="304" t="s">
        <v>14</v>
      </c>
      <c r="B36" s="300">
        <v>123</v>
      </c>
      <c r="C36" s="8">
        <f t="shared" si="0"/>
        <v>13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>
        <v>13</v>
      </c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482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483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484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485</v>
      </c>
      <c r="B43" s="300">
        <v>201</v>
      </c>
      <c r="C43" s="8">
        <f aca="true" t="shared" si="1" ref="C43:C61">SUM(D43:P43)</f>
        <v>181</v>
      </c>
      <c r="D43" s="8">
        <v>5</v>
      </c>
      <c r="E43" s="8"/>
      <c r="F43" s="8"/>
      <c r="G43" s="8"/>
      <c r="H43" s="8"/>
      <c r="I43" s="8"/>
      <c r="J43" s="8"/>
      <c r="K43" s="8">
        <v>115</v>
      </c>
      <c r="L43" s="8"/>
      <c r="M43" s="8">
        <v>61</v>
      </c>
      <c r="N43" s="8"/>
      <c r="O43" s="8"/>
      <c r="P43" s="8"/>
    </row>
    <row r="44" spans="1:16" ht="52.5" customHeight="1">
      <c r="A44" s="306" t="s">
        <v>486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487</v>
      </c>
      <c r="B45" s="300">
        <v>203</v>
      </c>
      <c r="C45" s="8">
        <f t="shared" si="1"/>
        <v>34</v>
      </c>
      <c r="D45" s="8"/>
      <c r="E45" s="8"/>
      <c r="F45" s="8"/>
      <c r="G45" s="8"/>
      <c r="H45" s="8"/>
      <c r="I45" s="8"/>
      <c r="J45" s="8"/>
      <c r="K45" s="8">
        <v>29</v>
      </c>
      <c r="L45" s="8"/>
      <c r="M45" s="8">
        <v>5</v>
      </c>
      <c r="N45" s="8"/>
      <c r="O45" s="8"/>
      <c r="P45" s="8"/>
    </row>
    <row r="46" spans="1:16" ht="41.25" customHeight="1">
      <c r="A46" s="306" t="s">
        <v>488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>
        <f t="shared" si="1"/>
        <v>25</v>
      </c>
      <c r="D47" s="8">
        <v>4</v>
      </c>
      <c r="E47" s="8"/>
      <c r="F47" s="8"/>
      <c r="G47" s="8"/>
      <c r="H47" s="8"/>
      <c r="I47" s="8"/>
      <c r="J47" s="8"/>
      <c r="K47" s="8">
        <v>21</v>
      </c>
      <c r="L47" s="8"/>
      <c r="M47" s="8"/>
      <c r="N47" s="8"/>
      <c r="O47" s="8"/>
      <c r="P47" s="8"/>
    </row>
    <row r="48" spans="1:16" ht="32.25" customHeight="1">
      <c r="A48" s="306" t="s">
        <v>489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490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491</v>
      </c>
      <c r="B50" s="300">
        <v>208</v>
      </c>
      <c r="C50" s="8">
        <f t="shared" si="1"/>
        <v>181</v>
      </c>
      <c r="D50" s="8">
        <v>5</v>
      </c>
      <c r="E50" s="8"/>
      <c r="F50" s="8"/>
      <c r="G50" s="8"/>
      <c r="H50" s="8"/>
      <c r="I50" s="8"/>
      <c r="J50" s="8"/>
      <c r="K50" s="8">
        <v>115</v>
      </c>
      <c r="L50" s="8"/>
      <c r="M50" s="8">
        <v>61</v>
      </c>
      <c r="N50" s="8"/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f t="shared" si="1"/>
        <v>25</v>
      </c>
      <c r="D53" s="8"/>
      <c r="E53" s="8"/>
      <c r="F53" s="8"/>
      <c r="G53" s="8"/>
      <c r="H53" s="8"/>
      <c r="I53" s="8"/>
      <c r="J53" s="8"/>
      <c r="K53" s="8">
        <v>17</v>
      </c>
      <c r="L53" s="8"/>
      <c r="M53" s="8">
        <v>8</v>
      </c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f t="shared" si="1"/>
        <v>25</v>
      </c>
      <c r="D56" s="8"/>
      <c r="E56" s="8"/>
      <c r="F56" s="8"/>
      <c r="G56" s="8"/>
      <c r="H56" s="8"/>
      <c r="I56" s="8"/>
      <c r="J56" s="8"/>
      <c r="K56" s="8">
        <v>17</v>
      </c>
      <c r="L56" s="8"/>
      <c r="M56" s="8">
        <v>8</v>
      </c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8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9" s="317" customFormat="1" ht="54" customHeight="1">
      <c r="A58" s="65" t="s">
        <v>492</v>
      </c>
      <c r="B58" s="61" t="s">
        <v>154</v>
      </c>
      <c r="C58" s="8">
        <f t="shared" si="1"/>
        <v>46</v>
      </c>
      <c r="D58" s="75" t="s">
        <v>397</v>
      </c>
      <c r="E58" s="66"/>
      <c r="F58" s="66"/>
      <c r="G58" s="66"/>
      <c r="H58" s="65"/>
      <c r="I58" s="65"/>
      <c r="J58" s="65"/>
      <c r="K58" s="76">
        <v>23</v>
      </c>
      <c r="L58" s="65"/>
      <c r="M58" s="76">
        <v>23</v>
      </c>
      <c r="N58" s="65"/>
      <c r="O58" s="65"/>
      <c r="P58" s="6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493</v>
      </c>
      <c r="B59" s="61">
        <v>217</v>
      </c>
      <c r="C59" s="8">
        <f t="shared" si="1"/>
        <v>9</v>
      </c>
      <c r="D59" s="67"/>
      <c r="E59" s="67"/>
      <c r="F59" s="67"/>
      <c r="G59" s="67"/>
      <c r="H59" s="67"/>
      <c r="I59" s="67"/>
      <c r="J59" s="67"/>
      <c r="K59" s="76">
        <v>9</v>
      </c>
      <c r="L59" s="67"/>
      <c r="M59" s="65">
        <v>0</v>
      </c>
      <c r="N59" s="65"/>
      <c r="O59" s="65"/>
      <c r="P59" s="65"/>
      <c r="Q59" s="323"/>
      <c r="R59" s="323"/>
      <c r="S59" s="323"/>
      <c r="T59" s="323"/>
      <c r="U59" s="324"/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494</v>
      </c>
      <c r="B60" s="61">
        <v>218</v>
      </c>
      <c r="C60" s="8">
        <f t="shared" si="1"/>
        <v>0</v>
      </c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495</v>
      </c>
      <c r="B61" s="61">
        <v>219</v>
      </c>
      <c r="C61" s="8">
        <f t="shared" si="1"/>
        <v>48</v>
      </c>
      <c r="D61" s="76">
        <v>2</v>
      </c>
      <c r="E61" s="67"/>
      <c r="F61" s="67"/>
      <c r="G61" s="67"/>
      <c r="H61" s="67"/>
      <c r="I61" s="67"/>
      <c r="J61" s="67"/>
      <c r="K61" s="76">
        <v>23</v>
      </c>
      <c r="L61" s="67"/>
      <c r="M61" s="76">
        <v>23</v>
      </c>
      <c r="N61" s="67"/>
      <c r="O61" s="8"/>
      <c r="P61" s="8"/>
      <c r="Q61" s="323"/>
      <c r="R61" s="323"/>
      <c r="S61" s="323"/>
      <c r="T61" s="323"/>
    </row>
    <row r="62" spans="1:20" ht="29.25" customHeight="1">
      <c r="A62" s="65" t="s">
        <v>263</v>
      </c>
      <c r="B62" s="61">
        <v>220</v>
      </c>
      <c r="C62" s="8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  <c r="T62" s="322"/>
    </row>
    <row r="63" spans="1:20" ht="27.75" customHeight="1">
      <c r="A63" s="65" t="s">
        <v>264</v>
      </c>
      <c r="B63" s="61">
        <v>221</v>
      </c>
      <c r="C63" s="8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">
        <f aca="true" t="shared" si="2" ref="C66:C88">SUM(D66:P66)</f>
        <v>167332.1</v>
      </c>
      <c r="D66" s="8">
        <v>123.3</v>
      </c>
      <c r="E66" s="8"/>
      <c r="F66" s="8"/>
      <c r="G66" s="8"/>
      <c r="H66" s="8"/>
      <c r="I66" s="8"/>
      <c r="J66" s="8"/>
      <c r="K66" s="8">
        <v>122807.5</v>
      </c>
      <c r="L66" s="8"/>
      <c r="M66" s="8">
        <v>3326.2</v>
      </c>
      <c r="N66" s="8"/>
      <c r="O66" s="8">
        <v>25414.5</v>
      </c>
      <c r="P66" s="8">
        <v>15660.6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496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">
        <f t="shared" si="2"/>
        <v>107581.4</v>
      </c>
      <c r="D68" s="8"/>
      <c r="E68" s="8"/>
      <c r="F68" s="8"/>
      <c r="G68" s="8"/>
      <c r="H68" s="8"/>
      <c r="I68" s="8"/>
      <c r="J68" s="8"/>
      <c r="K68" s="8">
        <v>106889.7</v>
      </c>
      <c r="L68" s="8"/>
      <c r="M68" s="8">
        <v>691.7</v>
      </c>
      <c r="N68" s="8"/>
      <c r="O68" s="8"/>
      <c r="P68" s="8"/>
    </row>
    <row r="69" spans="1:16" ht="64.5" customHeight="1">
      <c r="A69" s="301" t="s">
        <v>267</v>
      </c>
      <c r="B69" s="300">
        <v>304</v>
      </c>
      <c r="C69" s="8">
        <f t="shared" si="2"/>
        <v>29743.8</v>
      </c>
      <c r="D69" s="8"/>
      <c r="E69" s="8"/>
      <c r="F69" s="8"/>
      <c r="G69" s="8"/>
      <c r="H69" s="8"/>
      <c r="I69" s="8"/>
      <c r="J69" s="8"/>
      <c r="K69" s="8">
        <v>29743.8</v>
      </c>
      <c r="L69" s="8"/>
      <c r="M69" s="8"/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302" t="s">
        <v>497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498</v>
      </c>
      <c r="B72" s="300">
        <v>307</v>
      </c>
      <c r="C72" s="8">
        <f t="shared" si="2"/>
        <v>1218.7</v>
      </c>
      <c r="D72" s="8"/>
      <c r="E72" s="8"/>
      <c r="F72" s="8"/>
      <c r="G72" s="8"/>
      <c r="H72" s="8"/>
      <c r="I72" s="8"/>
      <c r="J72" s="8"/>
      <c r="K72" s="8">
        <v>1218.7</v>
      </c>
      <c r="L72" s="8"/>
      <c r="M72" s="8"/>
      <c r="N72" s="8"/>
      <c r="O72" s="8"/>
      <c r="P72" s="8"/>
    </row>
    <row r="73" spans="1:20" ht="57.75" customHeight="1">
      <c r="A73" s="60" t="s">
        <v>499</v>
      </c>
      <c r="B73" s="300">
        <v>308</v>
      </c>
      <c r="C73" s="8">
        <f t="shared" si="2"/>
        <v>1218.7</v>
      </c>
      <c r="D73" s="302"/>
      <c r="E73" s="302"/>
      <c r="F73" s="302"/>
      <c r="G73" s="302"/>
      <c r="H73" s="302"/>
      <c r="I73" s="302"/>
      <c r="J73" s="302"/>
      <c r="K73" s="331">
        <v>1218.7</v>
      </c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18" ht="36.75" customHeight="1">
      <c r="A74" s="58" t="s">
        <v>500</v>
      </c>
      <c r="B74" s="300">
        <v>309</v>
      </c>
      <c r="C74" s="8">
        <f t="shared" si="2"/>
        <v>131713.5</v>
      </c>
      <c r="D74" s="8">
        <v>50</v>
      </c>
      <c r="E74" s="8"/>
      <c r="F74" s="8"/>
      <c r="G74" s="8"/>
      <c r="H74" s="8"/>
      <c r="I74" s="8"/>
      <c r="J74" s="8"/>
      <c r="K74" s="8">
        <v>88202.6</v>
      </c>
      <c r="L74" s="8"/>
      <c r="M74" s="8">
        <v>2385.8</v>
      </c>
      <c r="N74" s="8"/>
      <c r="O74" s="8">
        <v>25414.5</v>
      </c>
      <c r="P74" s="8">
        <v>15660.6</v>
      </c>
      <c r="Q74" s="17">
        <f>M74+K74+D74</f>
        <v>90638.40000000001</v>
      </c>
      <c r="R74" s="465">
        <f>Q74/C74*100</f>
        <v>68.81481397123302</v>
      </c>
    </row>
    <row r="75" spans="1:20" ht="70.5" customHeight="1">
      <c r="A75" s="58" t="s">
        <v>501</v>
      </c>
      <c r="B75" s="300">
        <v>310</v>
      </c>
      <c r="C75" s="8">
        <f t="shared" si="2"/>
        <v>76022.02</v>
      </c>
      <c r="D75" s="299"/>
      <c r="E75" s="299"/>
      <c r="F75" s="299"/>
      <c r="G75" s="299"/>
      <c r="H75" s="299"/>
      <c r="I75" s="299"/>
      <c r="J75" s="299"/>
      <c r="K75" s="331">
        <v>75435.02</v>
      </c>
      <c r="L75" s="299"/>
      <c r="M75" s="331">
        <v>587</v>
      </c>
      <c r="N75" s="299"/>
      <c r="O75" s="8"/>
      <c r="P75" s="8"/>
      <c r="Q75" s="326"/>
      <c r="R75" s="326"/>
      <c r="S75" s="326"/>
      <c r="T75" s="326"/>
    </row>
    <row r="76" spans="1:16" ht="27" customHeight="1">
      <c r="A76" s="64" t="s">
        <v>502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503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504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505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506</v>
      </c>
      <c r="B81" s="300">
        <v>316</v>
      </c>
      <c r="C81" s="8">
        <f t="shared" si="2"/>
        <v>131713.5</v>
      </c>
      <c r="D81" s="8">
        <v>50</v>
      </c>
      <c r="E81" s="8"/>
      <c r="F81" s="8"/>
      <c r="G81" s="8"/>
      <c r="H81" s="8"/>
      <c r="I81" s="8"/>
      <c r="J81" s="8">
        <v>0</v>
      </c>
      <c r="K81" s="8">
        <v>88202.6</v>
      </c>
      <c r="L81" s="8">
        <v>0</v>
      </c>
      <c r="M81" s="8">
        <v>2385.8</v>
      </c>
      <c r="N81" s="8">
        <v>0</v>
      </c>
      <c r="O81" s="8">
        <v>25414.5</v>
      </c>
      <c r="P81" s="8">
        <v>15660.6</v>
      </c>
    </row>
    <row r="82" spans="1:16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16" customFormat="1" ht="45" customHeight="1">
      <c r="A84" s="58" t="s">
        <v>507</v>
      </c>
      <c r="B84" s="59">
        <v>319</v>
      </c>
      <c r="C84" s="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508</v>
      </c>
      <c r="B85" s="59">
        <v>320</v>
      </c>
      <c r="C85" s="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6" ht="29.25" customHeight="1">
      <c r="A86" s="58" t="s">
        <v>509</v>
      </c>
      <c r="B86" s="59">
        <v>321</v>
      </c>
      <c r="C86" s="8">
        <f t="shared" si="2"/>
        <v>44.400000000000006</v>
      </c>
      <c r="D86" s="8"/>
      <c r="E86" s="8"/>
      <c r="F86" s="8"/>
      <c r="G86" s="8"/>
      <c r="H86" s="8"/>
      <c r="I86" s="8"/>
      <c r="J86" s="8"/>
      <c r="K86" s="8"/>
      <c r="L86" s="8"/>
      <c r="M86" s="8">
        <v>13.3</v>
      </c>
      <c r="N86" s="8"/>
      <c r="O86" s="8">
        <v>7.8</v>
      </c>
      <c r="P86" s="8">
        <v>23.3</v>
      </c>
    </row>
    <row r="87" spans="1:16" ht="27" customHeight="1">
      <c r="A87" s="58" t="s">
        <v>510</v>
      </c>
      <c r="B87" s="59">
        <v>322</v>
      </c>
      <c r="C87" s="8">
        <f t="shared" si="2"/>
        <v>283</v>
      </c>
      <c r="D87" s="8"/>
      <c r="E87" s="8"/>
      <c r="F87" s="8"/>
      <c r="G87" s="8"/>
      <c r="H87" s="8"/>
      <c r="I87" s="8"/>
      <c r="J87" s="8"/>
      <c r="K87" s="8"/>
      <c r="L87" s="8"/>
      <c r="M87" s="8">
        <v>283</v>
      </c>
      <c r="N87" s="8"/>
      <c r="O87" s="8"/>
      <c r="P87" s="8"/>
    </row>
    <row r="88" spans="1:16" ht="27" customHeight="1">
      <c r="A88" s="63" t="s">
        <v>14</v>
      </c>
      <c r="B88" s="59">
        <v>323</v>
      </c>
      <c r="C88" s="8">
        <f t="shared" si="2"/>
        <v>283</v>
      </c>
      <c r="D88" s="8"/>
      <c r="E88" s="8"/>
      <c r="F88" s="8"/>
      <c r="G88" s="8"/>
      <c r="H88" s="8"/>
      <c r="I88" s="8"/>
      <c r="J88" s="8"/>
      <c r="K88" s="8"/>
      <c r="L88" s="8"/>
      <c r="M88" s="8">
        <v>283</v>
      </c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16" customFormat="1" ht="93.75" customHeight="1">
      <c r="A92" s="58" t="s">
        <v>511</v>
      </c>
      <c r="B92" s="59">
        <v>327</v>
      </c>
      <c r="C92" s="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6" ht="14.25" customHeight="1">
      <c r="A93" s="497" t="s">
        <v>512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513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514</v>
      </c>
      <c r="B95" s="59" t="s">
        <v>21</v>
      </c>
      <c r="C95" s="8">
        <f>SUM(D95:P95)</f>
        <v>42</v>
      </c>
      <c r="D95" s="8">
        <v>2</v>
      </c>
      <c r="E95" s="8"/>
      <c r="F95" s="8"/>
      <c r="G95" s="8"/>
      <c r="H95" s="8"/>
      <c r="I95" s="8"/>
      <c r="J95" s="8"/>
      <c r="K95" s="8">
        <v>16</v>
      </c>
      <c r="L95" s="8"/>
      <c r="M95" s="8">
        <v>24</v>
      </c>
      <c r="N95" s="8"/>
      <c r="O95" s="8"/>
      <c r="P95" s="8"/>
    </row>
    <row r="96" spans="1:28" ht="87.75" customHeight="1">
      <c r="A96" s="60" t="s">
        <v>515</v>
      </c>
      <c r="B96" s="59" t="s">
        <v>22</v>
      </c>
      <c r="C96" s="8">
        <f>SUM(D96:P96)</f>
        <v>18</v>
      </c>
      <c r="D96" s="60"/>
      <c r="E96" s="60"/>
      <c r="F96" s="60"/>
      <c r="G96" s="8"/>
      <c r="H96" s="8"/>
      <c r="I96" s="8"/>
      <c r="J96" s="8"/>
      <c r="K96" s="8">
        <v>14</v>
      </c>
      <c r="L96" s="8"/>
      <c r="M96" s="8">
        <v>4</v>
      </c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</row>
    <row r="97" spans="1:28" ht="57.75" customHeight="1">
      <c r="A97" s="60" t="s">
        <v>516</v>
      </c>
      <c r="B97" s="59" t="s">
        <v>23</v>
      </c>
      <c r="C97" s="8">
        <f>SUM(D97:P97)</f>
        <v>36</v>
      </c>
      <c r="D97" s="60">
        <v>2</v>
      </c>
      <c r="E97" s="60"/>
      <c r="F97" s="60"/>
      <c r="G97" s="8"/>
      <c r="H97" s="8"/>
      <c r="I97" s="8"/>
      <c r="J97" s="8"/>
      <c r="K97" s="8">
        <v>14</v>
      </c>
      <c r="L97" s="8"/>
      <c r="M97" s="8">
        <v>20</v>
      </c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28" ht="93" customHeight="1">
      <c r="A98" s="60" t="s">
        <v>517</v>
      </c>
      <c r="B98" s="59" t="s">
        <v>172</v>
      </c>
      <c r="C98" s="8">
        <f>SUM(D98:P98)</f>
        <v>17</v>
      </c>
      <c r="D98" s="60"/>
      <c r="E98" s="60"/>
      <c r="F98" s="60"/>
      <c r="G98" s="8"/>
      <c r="H98" s="8"/>
      <c r="I98" s="8"/>
      <c r="J98" s="8"/>
      <c r="K98" s="196">
        <v>14</v>
      </c>
      <c r="L98" s="8"/>
      <c r="M98" s="196">
        <v>3</v>
      </c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</row>
    <row r="99" spans="1:16" ht="12.75">
      <c r="A99" s="497" t="s">
        <v>518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519</v>
      </c>
      <c r="B100" s="300" t="s">
        <v>24</v>
      </c>
      <c r="C100" s="8">
        <f>SUM(D100:P100)</f>
        <v>132</v>
      </c>
      <c r="D100" s="8">
        <v>5</v>
      </c>
      <c r="E100" s="8"/>
      <c r="F100" s="8"/>
      <c r="G100" s="8"/>
      <c r="H100" s="8"/>
      <c r="I100" s="8"/>
      <c r="J100" s="8"/>
      <c r="K100" s="8">
        <v>66</v>
      </c>
      <c r="L100" s="8"/>
      <c r="M100" s="8">
        <v>61</v>
      </c>
      <c r="N100" s="8"/>
      <c r="O100" s="8"/>
      <c r="P100" s="8"/>
    </row>
    <row r="101" spans="1:16" ht="39" customHeight="1">
      <c r="A101" s="299" t="s">
        <v>110</v>
      </c>
      <c r="B101" s="300" t="s">
        <v>25</v>
      </c>
      <c r="C101" s="8">
        <f>SUM(D101:P101)</f>
        <v>12</v>
      </c>
      <c r="D101" s="8"/>
      <c r="E101" s="8"/>
      <c r="F101" s="8"/>
      <c r="G101" s="8"/>
      <c r="H101" s="8"/>
      <c r="I101" s="8"/>
      <c r="J101" s="8"/>
      <c r="K101" s="8">
        <v>5</v>
      </c>
      <c r="L101" s="8"/>
      <c r="M101" s="8">
        <v>7</v>
      </c>
      <c r="N101" s="8"/>
      <c r="O101" s="8"/>
      <c r="P101" s="8"/>
    </row>
    <row r="102" spans="1:16" ht="51" customHeight="1">
      <c r="A102" s="299" t="s">
        <v>269</v>
      </c>
      <c r="B102" s="300" t="s">
        <v>26</v>
      </c>
      <c r="C102" s="8">
        <f>SUM(D102:P102)</f>
        <v>0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8">
        <f>SUM(D103:P103)</f>
        <v>0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28" ht="51" customHeight="1">
      <c r="A104" s="299" t="s">
        <v>270</v>
      </c>
      <c r="B104" s="300" t="s">
        <v>28</v>
      </c>
      <c r="C104" s="8">
        <f>SUM(D104:P104)</f>
        <v>41</v>
      </c>
      <c r="D104" s="331">
        <v>2</v>
      </c>
      <c r="E104" s="299"/>
      <c r="F104" s="299"/>
      <c r="G104" s="8"/>
      <c r="H104" s="8"/>
      <c r="I104" s="8"/>
      <c r="J104" s="8"/>
      <c r="K104" s="8">
        <v>15</v>
      </c>
      <c r="L104" s="8"/>
      <c r="M104" s="8">
        <v>24</v>
      </c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</row>
    <row r="105" spans="1:16" ht="30" customHeight="1">
      <c r="A105" s="503" t="s">
        <v>520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521</v>
      </c>
      <c r="B107" s="59" t="s">
        <v>30</v>
      </c>
      <c r="C107" s="8">
        <f>SUM(D107:P107)</f>
        <v>35934.03</v>
      </c>
      <c r="D107" s="8">
        <v>123.33</v>
      </c>
      <c r="E107" s="8"/>
      <c r="F107" s="8"/>
      <c r="G107" s="8"/>
      <c r="H107" s="8"/>
      <c r="I107" s="8"/>
      <c r="J107" s="8"/>
      <c r="K107" s="8">
        <v>32484.5</v>
      </c>
      <c r="L107" s="8"/>
      <c r="M107" s="8">
        <v>3326.2</v>
      </c>
      <c r="N107" s="8"/>
      <c r="O107" s="8"/>
      <c r="P107" s="8"/>
    </row>
    <row r="108" spans="1:29" s="316" customFormat="1" ht="82.5" customHeight="1">
      <c r="A108" s="58" t="s">
        <v>522</v>
      </c>
      <c r="B108" s="59" t="s">
        <v>31</v>
      </c>
      <c r="C108" s="8">
        <f>SUM(D108:P108)</f>
        <v>32015.3</v>
      </c>
      <c r="D108" s="58"/>
      <c r="E108" s="58"/>
      <c r="F108" s="58"/>
      <c r="G108" s="8"/>
      <c r="H108" s="8"/>
      <c r="I108" s="8"/>
      <c r="J108" s="8"/>
      <c r="K108" s="8">
        <v>31323.6</v>
      </c>
      <c r="L108" s="8"/>
      <c r="M108" s="8">
        <v>691.7</v>
      </c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16" ht="52.5">
      <c r="A109" s="60" t="s">
        <v>523</v>
      </c>
      <c r="B109" s="61" t="s">
        <v>32</v>
      </c>
      <c r="C109" s="8">
        <f>SUM(D109:P109)</f>
        <v>2428.2</v>
      </c>
      <c r="D109" s="8">
        <v>50</v>
      </c>
      <c r="E109" s="8"/>
      <c r="F109" s="8"/>
      <c r="G109" s="8"/>
      <c r="H109" s="8"/>
      <c r="I109" s="8"/>
      <c r="J109" s="8"/>
      <c r="K109" s="8">
        <v>527.7</v>
      </c>
      <c r="L109" s="8"/>
      <c r="M109" s="8">
        <v>1850.5</v>
      </c>
      <c r="N109" s="8"/>
      <c r="O109" s="8"/>
      <c r="P109" s="8"/>
    </row>
    <row r="110" spans="1:28" ht="94.5" customHeight="1">
      <c r="A110" s="62" t="s">
        <v>524</v>
      </c>
      <c r="B110" s="68" t="s">
        <v>112</v>
      </c>
      <c r="C110" s="8">
        <f>SUM(D110:P110)</f>
        <v>29839.399999999998</v>
      </c>
      <c r="D110" s="62"/>
      <c r="E110" s="62"/>
      <c r="F110" s="62"/>
      <c r="G110" s="15"/>
      <c r="H110" s="15"/>
      <c r="I110" s="15"/>
      <c r="J110" s="15"/>
      <c r="K110" s="15">
        <v>29242.3</v>
      </c>
      <c r="L110" s="15"/>
      <c r="M110" s="15">
        <v>597.1</v>
      </c>
      <c r="N110" s="15"/>
      <c r="O110" s="15"/>
      <c r="P110" s="15"/>
      <c r="Q110" s="325">
        <f>M109-M110</f>
        <v>1253.4</v>
      </c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28" ht="94.5" customHeight="1">
      <c r="A111" s="60" t="s">
        <v>525</v>
      </c>
      <c r="B111" s="68" t="s">
        <v>179</v>
      </c>
      <c r="C111" s="8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</row>
    <row r="112" spans="1:16" ht="29.25" customHeight="1">
      <c r="A112" s="488" t="s">
        <v>526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302" t="s">
        <v>527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528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529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12.75">
      <c r="A120" s="302"/>
      <c r="B120" s="29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12.75">
      <c r="A121" s="302"/>
      <c r="B121" s="29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12.75">
      <c r="A122" s="302"/>
      <c r="B122" s="29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12.75">
      <c r="A123" s="302"/>
      <c r="B123" s="29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12.75">
      <c r="A124" s="302"/>
      <c r="B124" s="29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/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533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534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535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536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11" t="s">
        <v>537</v>
      </c>
      <c r="B130" s="416" t="s">
        <v>137</v>
      </c>
      <c r="C130" s="8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30" customHeight="1">
      <c r="A134" s="329" t="s">
        <v>141</v>
      </c>
      <c r="B134" s="330"/>
      <c r="C134" s="18"/>
      <c r="D134" s="18" t="s">
        <v>142</v>
      </c>
      <c r="E134" s="18"/>
      <c r="F134" s="18"/>
      <c r="G134" s="18" t="s">
        <v>143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330"/>
      <c r="B136" s="330"/>
      <c r="C136" s="18"/>
      <c r="D136" s="18" t="s">
        <v>142</v>
      </c>
      <c r="E136" s="18"/>
      <c r="F136" s="18"/>
      <c r="G136" s="18" t="s">
        <v>143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A125:P125"/>
    <mergeCell ref="D137:F137"/>
    <mergeCell ref="A113:P113"/>
    <mergeCell ref="A119:P119"/>
    <mergeCell ref="A99:P99"/>
    <mergeCell ref="A42:P42"/>
    <mergeCell ref="A65:P65"/>
    <mergeCell ref="A93:P93"/>
    <mergeCell ref="A94:P94"/>
    <mergeCell ref="A105:P105"/>
    <mergeCell ref="A112:P112"/>
    <mergeCell ref="D10:J10"/>
    <mergeCell ref="K10:L10"/>
    <mergeCell ref="M10:M11"/>
    <mergeCell ref="N10:N11"/>
    <mergeCell ref="O10:P10"/>
    <mergeCell ref="A13:P13"/>
    <mergeCell ref="A8:A11"/>
    <mergeCell ref="B8:B11"/>
    <mergeCell ref="C8:C10"/>
    <mergeCell ref="D8:P8"/>
    <mergeCell ref="K1:P1"/>
    <mergeCell ref="A2:P2"/>
    <mergeCell ref="A3:P3"/>
    <mergeCell ref="A4:P4"/>
    <mergeCell ref="A5:P5"/>
    <mergeCell ref="A6:P6"/>
  </mergeCells>
  <hyperlinks>
    <hyperlink ref="A32" location="Par297" display="Par297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AR297"/>
  <sheetViews>
    <sheetView view="pageBreakPreview" zoomScale="80" zoomScaleSheetLayoutView="80" zoomScalePageLayoutView="0" workbookViewId="0" topLeftCell="A52">
      <selection activeCell="CI53" sqref="CI53:CO63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15.125" style="2" customWidth="1"/>
    <col min="4" max="4" width="11.00390625" style="2" bestFit="1" customWidth="1"/>
    <col min="5" max="5" width="9.125" style="2" customWidth="1"/>
    <col min="6" max="6" width="12.50390625" style="2" customWidth="1"/>
    <col min="7" max="9" width="8.875" style="2" customWidth="1"/>
    <col min="10" max="10" width="8.625" style="2" customWidth="1"/>
    <col min="11" max="11" width="12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12.625" style="2" customWidth="1"/>
    <col min="17" max="86" width="0" style="2" hidden="1" customWidth="1"/>
    <col min="87" max="87" width="10.50390625" style="2" bestFit="1" customWidth="1"/>
    <col min="88" max="88" width="9.50390625" style="2" bestFit="1" customWidth="1"/>
    <col min="89" max="16384" width="9.125" style="2" customWidth="1"/>
  </cols>
  <sheetData>
    <row r="1" spans="1:16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</row>
    <row r="2" spans="1:16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</row>
    <row r="3" spans="1:16" ht="36.75" customHeight="1">
      <c r="A3" s="511" t="s">
        <v>38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</row>
    <row r="4" spans="1:16" ht="16.5">
      <c r="A4" s="510" t="s">
        <v>145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</row>
    <row r="5" spans="1:16" ht="13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</row>
    <row r="6" spans="1:16" ht="16.5">
      <c r="A6" s="510" t="s">
        <v>177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42</v>
      </c>
      <c r="G11" s="5" t="s">
        <v>43</v>
      </c>
      <c r="H11" s="5" t="s">
        <v>9</v>
      </c>
      <c r="I11" s="5" t="s">
        <v>44</v>
      </c>
      <c r="J11" s="5" t="s">
        <v>45</v>
      </c>
      <c r="K11" s="5" t="s">
        <v>46</v>
      </c>
      <c r="L11" s="5" t="s">
        <v>9</v>
      </c>
      <c r="M11" s="518"/>
      <c r="N11" s="520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39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87" ht="55.5" customHeight="1">
      <c r="A14" s="22" t="s">
        <v>50</v>
      </c>
      <c r="B14" s="23">
        <v>101</v>
      </c>
      <c r="C14" s="106">
        <f>SUM(D14:P14)</f>
        <v>73189</v>
      </c>
      <c r="D14" s="106">
        <f>алат!D14+алик!D14+бат!D14+вурн!D14+ибр!D14+канаш!D14+козл!D14+комс!D14+крар!D14+крчет!D14+марп!D14+морг!D14+порец!D14+урмар!D14+цивил!D14+чебок!D14+шемур!D14+шум!D14+ядрин!D14+яльч!D14+янт!D14+'г.алат'!D14+'г.кан'!D14+'г.НЧ'!D14+'г.чеб'!D14+'г.шум'!D14</f>
        <v>54</v>
      </c>
      <c r="E14" s="106">
        <f>алат!E14+алик!E14+бат!E14+вурн!E14+ибр!E14+канаш!E14+козл!E14+комс!E14+крар!E14+крчет!E14+марп!E14+морг!E14+порец!E14+урмар!E14+цивил!E14+чебок!E14+шемур!E14+шум!E14+ядрин!E14+яльч!E14+янт!E14+'г.алат'!E14+'г.кан'!E14+'г.НЧ'!E14+'г.чеб'!E14+'г.шум'!E14</f>
        <v>6</v>
      </c>
      <c r="F14" s="106">
        <f>алат!F14+алик!F14+бат!F14+вурн!F14+ибр!F14+канаш!F14+козл!F14+комс!F14+крар!F14+крчет!F14+марп!F14+морг!F14+порец!F14+урмар!F14+цивил!F14+чебок!F14+шемур!F14+шум!F14+ядрин!F14+яльч!F14+янт!F14+'г.алат'!F14+'г.кан'!F14+'г.НЧ'!F14+'г.чеб'!F14+'г.шум'!F14</f>
        <v>1</v>
      </c>
      <c r="G14" s="106"/>
      <c r="H14" s="106"/>
      <c r="I14" s="106"/>
      <c r="J14" s="106"/>
      <c r="K14" s="106">
        <f>алат!K14+алик!K14+бат!K14+вурн!K14+ибр!K14+канаш!K14+козл!K14+комс!K14+крар!K14+крчет!K14+марп!K14+морг!K14+порец!K14+урмар!K14+цивил!K14+чебок!K14+шемур!K14+шум!K14+ядрин!K14+яльч!K14+янт!K14+'г.алат'!K14+'г.кан'!K14+'г.НЧ'!K14+'г.чеб'!K14+'г.шум'!K14</f>
        <v>2803</v>
      </c>
      <c r="L14" s="106"/>
      <c r="M14" s="106">
        <f>алат!M14+алик!M14+бат!M14+вурн!M14+ибр!M14+канаш!M14+козл!M14+комс!M14+крар!M14+крчет!M14+марп!M14+морг!M14+порец!M14+урмар!M14+цивил!M14+чебок!M14+шемур!M14+шум!M14+ядрин!M14+яльч!M14+янт!M14+'г.алат'!M14+'г.кан'!M14+'г.НЧ'!M14+'г.чеб'!M14+'г.шум'!M14</f>
        <v>541</v>
      </c>
      <c r="N14" s="106">
        <f>алат!N14+алик!N14+бат!N14+вурн!N14+ибр!N14+канаш!N14+козл!N14+комс!N14+крар!N14+крчет!N14+марп!N14+морг!N14+порец!N14+урмар!N14+цивил!N14+чебок!N14+шемур!N14+шум!N14+ядрин!N14+яльч!N14+янт!N14+'г.алат'!N14+'г.кан'!N14+'г.НЧ'!N14+'г.чеб'!N14+'г.шум'!N14</f>
        <v>7</v>
      </c>
      <c r="O14" s="106">
        <f>алат!O14+алик!O14+бат!O14+вурн!O14+ибр!O14+канаш!O14+козл!O14+комс!O14+крар!O14+крчет!O14+марп!O14+морг!O14+порец!O14+урмар!O14+цивил!O14+чебок!O14+шемур!O14+шум!O14+ядрин!O14+яльч!O14+янт!O14+'г.алат'!O14+'г.кан'!O14+'г.НЧ'!O14+'г.чеб'!O14+'г.шум'!O14</f>
        <v>15650</v>
      </c>
      <c r="P14" s="106">
        <f>алат!P14+алик!P14+бат!P14+вурн!P14+ибр!P14+канаш!P14+козл!P14+комс!P14+крар!P14+крчет!P14+марп!P14+морг!P14+порец!P14+урмар!P14+цивил!P14+чебок!P14+шемур!P14+шум!P14+ядрин!P14+яльч!P14+янт!P14+'г.алат'!P14+'г.кан'!P14+'г.НЧ'!P14+'г.чеб'!P14+'г.шум'!P14</f>
        <v>54127</v>
      </c>
      <c r="CI14" s="460"/>
    </row>
    <row r="15" spans="1:16" ht="51.75" customHeight="1">
      <c r="A15" s="24" t="s">
        <v>54</v>
      </c>
      <c r="B15" s="23">
        <v>102</v>
      </c>
      <c r="C15" s="10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57</v>
      </c>
      <c r="B16" s="23">
        <v>103</v>
      </c>
      <c r="C16" s="106">
        <f aca="true" t="shared" si="0" ref="C16:C78">SUM(D16:P16)</f>
        <v>1341</v>
      </c>
      <c r="D16" s="8">
        <f>алат!D16+алик!D16+бат!D16+вурн!D16+ибр!D16+канаш!D16+козл!D16+комс!D16+крар!D16+крчет!D16+марп!D16+морг!D16+порец!D16+урмар!D16+цивил!D16+чебок!D16+шемур!D16+шум!D16+ядрин!D16+яльч!D16+янт!D16+'г.алат'!D16+'г.кан'!D16+'г.НЧ'!D16+'г.чеб'!D16+'г.шум'!D16</f>
        <v>27</v>
      </c>
      <c r="E16" s="8">
        <f>алат!E16+алик!E16+бат!E16+вурн!E16+ибр!E16+канаш!E16+козл!E16+комс!E16+крар!E16+крчет!E16+марп!E16+морг!E16+порец!E16+урмар!E16+цивил!E16+чебок!E16+шемур!E16+шум!E16+ядрин!E16+яльч!E16+янт!E16+'г.алат'!E16+'г.кан'!E16+'г.НЧ'!E16+'г.чеб'!E16+'г.шум'!E16</f>
        <v>6</v>
      </c>
      <c r="F16" s="8"/>
      <c r="G16" s="8"/>
      <c r="H16" s="8"/>
      <c r="I16" s="8"/>
      <c r="J16" s="8"/>
      <c r="K16" s="8">
        <f>алат!K16+алик!K16+бат!K16+вурн!K16+ибр!K16+канаш!K16+козл!K16+комс!K16+крар!K16+крчет!K16+марп!K16+морг!K16+порец!K16+урмар!K16+цивил!K16+чебок!K16+шемур!K16+шум!K16+ядрин!K16+яльч!K16+янт!K16+'г.алат'!K16+'г.кан'!K16+'г.НЧ'!K16+'г.чеб'!K16+'г.шум'!K16</f>
        <v>1060</v>
      </c>
      <c r="L16" s="8"/>
      <c r="M16" s="8">
        <f>алат!M16+алик!M16+бат!M16+вурн!M16+ибр!M16+канаш!M16+козл!M16+комс!M16+крар!M16+крчет!M16+марп!M16+морг!M16+порец!M16+урмар!M16+цивил!M16+чебок!M16+шемур!M16+шум!M16+ядрин!M16+яльч!M16+янт!M16+'г.алат'!M16+'г.кан'!M16+'г.НЧ'!M16+'г.чеб'!M16+'г.шум'!M16</f>
        <v>245</v>
      </c>
      <c r="N16" s="8">
        <f>алат!N16+алик!N16+бат!N16+вурн!N16+ибр!N16+канаш!N16+козл!N16+комс!N16+крар!N16+крчет!N16+марп!N16+морг!N16+порец!N16+урмар!N16+цивил!N16+чебок!N16+шемур!N16+шум!N16+ядрин!N16+яльч!N16+янт!N16+'г.алат'!N16+'г.кан'!N16+'г.НЧ'!N16+'г.чеб'!N16+'г.шум'!N16</f>
        <v>3</v>
      </c>
      <c r="O16" s="8"/>
      <c r="P16" s="8"/>
    </row>
    <row r="17" spans="1:88" ht="53.25" customHeight="1">
      <c r="A17" s="24" t="s">
        <v>55</v>
      </c>
      <c r="B17" s="23">
        <v>104</v>
      </c>
      <c r="C17" s="106">
        <f t="shared" si="0"/>
        <v>382</v>
      </c>
      <c r="D17" s="8">
        <f>алат!D17+алик!D17+бат!D17+вурн!D17+ибр!D17+канаш!D17+козл!D17+комс!D17+крар!D17+крчет!D17+марп!D17+морг!D17+порец!D17+урмар!D17+цивил!D17+чебок!D17+шемур!D17+шум!D17+ядрин!D17+яльч!D17+янт!D17+'г.алат'!D17+'г.кан'!D17+'г.НЧ'!D17+'г.чеб'!D17+'г.шум'!D17</f>
        <v>10</v>
      </c>
      <c r="E17" s="8">
        <f>алат!E17+алик!E17+бат!E17+вурн!E17+ибр!E17+канаш!E17+козл!E17+комс!E17+крар!E17+крчет!E17+марп!E17+морг!E17+порец!E17+урмар!E17+цивил!E17+чебок!E17+шемур!E17+шум!E17+ядрин!E17+яльч!E17+янт!E17+'г.алат'!E17+'г.кан'!E17+'г.НЧ'!E17+'г.чеб'!E17+'г.шум'!E17</f>
        <v>1</v>
      </c>
      <c r="F17" s="8"/>
      <c r="G17" s="8"/>
      <c r="H17" s="8"/>
      <c r="I17" s="8"/>
      <c r="J17" s="8"/>
      <c r="K17" s="8">
        <f>алат!K17+алик!K17+бат!K17+вурн!K17+ибр!K17+канаш!K17+козл!K17+комс!K17+крар!K17+крчет!K17+марп!K17+морг!K17+порец!K17+урмар!K17+цивил!K17+чебок!K17+шемур!K17+шум!K17+ядрин!K17+яльч!K17+янт!K17+'г.алат'!K17+'г.кан'!K17+'г.НЧ'!K17+'г.чеб'!K17+'г.шум'!K17</f>
        <v>306</v>
      </c>
      <c r="L17" s="8"/>
      <c r="M17" s="8">
        <f>алат!M17+алик!M17+бат!M17+вурн!M17+ибр!M17+канаш!M17+козл!M17+комс!M17+крар!M17+крчет!M17+марп!M17+морг!M17+порец!M17+урмар!M17+цивил!M17+чебок!M17+шемур!M17+шум!M17+ядрин!M17+яльч!M17+янт!M17+'г.алат'!M17+'г.кан'!M17+'г.НЧ'!M17+'г.чеб'!M17+'г.шум'!M17</f>
        <v>64</v>
      </c>
      <c r="N17" s="8">
        <f>алат!N17+алик!N17+бат!N17+вурн!N17+ибр!N17+канаш!N17+козл!N17+комс!N17+крар!N17+крчет!N17+марп!N17+морг!N17+порец!N17+урмар!N17+цивил!N17+чебок!N17+шемур!N17+шум!N17+ядрин!N17+яльч!N17+янт!N17+'г.алат'!N17+'г.кан'!N17+'г.НЧ'!N17+'г.чеб'!N17+'г.шум'!N17</f>
        <v>1</v>
      </c>
      <c r="O17" s="8"/>
      <c r="P17" s="8"/>
      <c r="CI17" s="460"/>
      <c r="CJ17" s="460"/>
    </row>
    <row r="18" spans="1:16" ht="53.25" customHeight="1">
      <c r="A18" s="25" t="s">
        <v>56</v>
      </c>
      <c r="B18" s="23">
        <v>105</v>
      </c>
      <c r="C18" s="106">
        <f t="shared" si="0"/>
        <v>4</v>
      </c>
      <c r="D18" s="8"/>
      <c r="E18" s="8"/>
      <c r="F18" s="8"/>
      <c r="G18" s="8"/>
      <c r="H18" s="8"/>
      <c r="I18" s="8"/>
      <c r="J18" s="8"/>
      <c r="K18" s="8">
        <f>алат!K18+алик!K18+бат!K18+вурн!K18+ибр!K18+канаш!K18+козл!K18+комс!K18+крар!K18+крчет!K18+марп!K18+морг!K18+порец!K18+урмар!K18+цивил!K18+чебок!K18+шемур!K18+шум!K18+ядрин!K18+яльч!K18+янт!K18+'г.алат'!K18+'г.кан'!K18+'г.НЧ'!K18+'г.чеб'!K18+'г.шум'!K18</f>
        <v>4</v>
      </c>
      <c r="L18" s="8"/>
      <c r="M18" s="8"/>
      <c r="N18" s="8"/>
      <c r="O18" s="8"/>
      <c r="P18" s="8"/>
    </row>
    <row r="19" spans="1:16" ht="53.25" customHeight="1">
      <c r="A19" s="25" t="s">
        <v>51</v>
      </c>
      <c r="B19" s="23">
        <v>106</v>
      </c>
      <c r="C19" s="10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52</v>
      </c>
      <c r="B20" s="23">
        <v>107</v>
      </c>
      <c r="C20" s="106">
        <f t="shared" si="0"/>
        <v>243</v>
      </c>
      <c r="D20" s="8"/>
      <c r="E20" s="8"/>
      <c r="F20" s="8"/>
      <c r="G20" s="8"/>
      <c r="H20" s="8"/>
      <c r="I20" s="8"/>
      <c r="J20" s="8"/>
      <c r="K20" s="8">
        <f>алат!K20+алик!K20+бат!K20+вурн!K20+ибр!K20+канаш!K20+козл!K20+комс!K20+крар!K20+крчет!K20+марп!K20+морг!K20+порец!K20+урмар!K20+цивил!K20+чебок!K20+шемур!K20+шум!K20+ядрин!K20+яльч!K20+янт!K20+'г.алат'!K20+'г.кан'!K20+'г.НЧ'!K20+'г.чеб'!K20+'г.шум'!K20</f>
        <v>243</v>
      </c>
      <c r="L20" s="8"/>
      <c r="M20" s="8"/>
      <c r="N20" s="8"/>
      <c r="O20" s="8"/>
      <c r="P20" s="8"/>
    </row>
    <row r="21" spans="1:16" ht="27.75" customHeight="1">
      <c r="A21" s="64" t="s">
        <v>149</v>
      </c>
      <c r="B21" s="23">
        <v>108</v>
      </c>
      <c r="C21" s="106">
        <f t="shared" si="0"/>
        <v>156</v>
      </c>
      <c r="D21" s="8"/>
      <c r="E21" s="8"/>
      <c r="F21" s="8"/>
      <c r="G21" s="8"/>
      <c r="H21" s="8"/>
      <c r="I21" s="8"/>
      <c r="J21" s="8"/>
      <c r="K21" s="8">
        <f>алат!K21+алик!K21+бат!K21+вурн!K21+ибр!K21+канаш!K21+козл!K21+комс!K21+крар!K21+крчет!K21+марп!K21+морг!K21+порец!K21+урмар!K21+цивил!K21+чебок!K21+шемур!K21+шум!K21+ядрин!K21+яльч!K21+янт!K21+'г.алат'!K21+'г.кан'!K21+'г.НЧ'!K21+'г.чеб'!K21+'г.шум'!K21</f>
        <v>156</v>
      </c>
      <c r="L21" s="8"/>
      <c r="M21" s="8"/>
      <c r="N21" s="8"/>
      <c r="O21" s="8"/>
      <c r="P21" s="8"/>
    </row>
    <row r="22" spans="1:16" ht="39" customHeight="1">
      <c r="A22" s="24" t="s">
        <v>53</v>
      </c>
      <c r="B22" s="23">
        <v>109</v>
      </c>
      <c r="C22" s="106">
        <f t="shared" si="0"/>
        <v>19</v>
      </c>
      <c r="D22" s="8"/>
      <c r="E22" s="8"/>
      <c r="F22" s="8"/>
      <c r="G22" s="8"/>
      <c r="H22" s="8"/>
      <c r="I22" s="8"/>
      <c r="J22" s="8"/>
      <c r="K22" s="8">
        <f>алат!K22+алик!K22+бат!K22+вурн!K22+ибр!K22+канаш!K22+козл!K22+комс!K22+крар!K22+крчет!K22+марп!K22+морг!K22+порец!K22+урмар!K22+цивил!K22+чебок!K22+шемур!K22+шум!K22+ядрин!K22+яльч!K22+янт!K22+'г.алат'!K22+'г.кан'!K22+'г.НЧ'!K22+'г.чеб'!K22+'г.шум'!K22</f>
        <v>17</v>
      </c>
      <c r="L22" s="8"/>
      <c r="M22" s="8"/>
      <c r="N22" s="8"/>
      <c r="O22" s="8">
        <f>алат!O22+алик!O22+бат!O22+вурн!O22+ибр!O22+канаш!O22+козл!O22+комс!O22+крар!O22+крчет!O22+марп!O22+морг!O22+порец!O22+урмар!O22+цивил!O22+чебок!O22+шемур!O22+шум!O22+ядрин!O22+яльч!O22+янт!O22+'г.алат'!O22+'г.кан'!O22+'г.НЧ'!O22+'г.чеб'!O22+'г.шум'!O22</f>
        <v>1</v>
      </c>
      <c r="P22" s="8">
        <f>алат!P22+алик!P22+бат!P22+вурн!P22+ибр!P22+канаш!P22+козл!P22+комс!P22+крар!P22+крчет!P22+марп!P22+морг!P22+порец!P22+урмар!P22+цивил!P22+чебок!P22+шемур!P22+шум!P22+ядрин!P22+яльч!P22+янт!P22+'г.алат'!P22+'г.кан'!P22+'г.НЧ'!P22+'г.чеб'!P22+'г.шум'!P22</f>
        <v>1</v>
      </c>
    </row>
    <row r="23" spans="1:89" ht="27.75" customHeight="1">
      <c r="A23" s="22" t="s">
        <v>11</v>
      </c>
      <c r="B23" s="23">
        <v>110</v>
      </c>
      <c r="C23" s="106">
        <f t="shared" si="0"/>
        <v>76411</v>
      </c>
      <c r="D23" s="8">
        <f>алат!D23+алик!D23+бат!D23+вурн!D23+ибр!D23+канаш!D23+козл!D23+комс!D23+крар!D23+крчет!D23+марп!D23+морг!D23+порец!D23+урмар!D23+цивил!D23+чебок!D23+шемур!D23+шум!D23+ядрин!D23+яльч!D23+янт!D23+'г.алат'!D23+'г.кан'!D23+'г.НЧ'!D23+'г.чеб'!D23+'г.шум'!D23</f>
        <v>43</v>
      </c>
      <c r="E23" s="8">
        <f>алат!E23+алик!E23+бат!E23+вурн!E23+ибр!E23+канаш!E23+козл!E23+комс!E23+крар!E23+крчет!E23+марп!E23+морг!E23+порец!E23+урмар!E23+цивил!E23+чебок!E23+шемур!E23+шум!E23+ядрин!E23+яльч!E23+янт!E23+'г.алат'!E23+'г.кан'!E23+'г.НЧ'!E23+'г.чеб'!E23+'г.шум'!E23</f>
        <v>5</v>
      </c>
      <c r="F23" s="8">
        <f>алат!F23+алик!F23+бат!F23+вурн!F23+ибр!F23+канаш!F23+козл!F23+комс!F23+крар!F23+крчет!F23+марп!F23+морг!F23+порец!F23+урмар!F23+цивил!F23+чебок!F23+шемур!F23+шум!F23+ядрин!F23+яльч!F23+янт!F23+'г.алат'!F23+'г.кан'!F23+'г.НЧ'!F23+'г.чеб'!F23+'г.шум'!F23</f>
        <v>1</v>
      </c>
      <c r="G23" s="8"/>
      <c r="H23" s="8"/>
      <c r="I23" s="8"/>
      <c r="J23" s="8"/>
      <c r="K23" s="8">
        <f>алат!K23+алик!K23+бат!K23+вурн!K23+ибр!K23+канаш!K23+козл!K23+комс!K23+крар!K23+крчет!K23+марп!K23+морг!K23+порец!K23+урмар!K23+цивил!K23+чебок!K23+шемур!K23+шум!K23+ядрин!K23+яльч!K23+янт!K23+'г.алат'!K23+'г.кан'!K23+'г.НЧ'!K23+'г.чеб'!K23+'г.шум'!K23</f>
        <v>6101</v>
      </c>
      <c r="L23" s="8"/>
      <c r="M23" s="8">
        <f>алат!M23+алик!M23+бат!M23+вурн!M23+ибр!M23+канаш!M23+козл!M23+комс!M23+крар!M23+крчет!M23+марп!M23+морг!M23+порец!M23+урмар!M23+цивил!M23+чебок!M23+шемур!M23+шум!M23+ядрин!M23+яльч!M23+янт!M23+'г.алат'!M23+'г.кан'!M23+'г.НЧ'!M23+'г.чеб'!M23+'г.шум'!M23</f>
        <v>478</v>
      </c>
      <c r="N23" s="8">
        <f>алат!N23+алик!N23+бат!N23+вурн!N23+ибр!N23+канаш!N23+козл!N23+комс!N23+крар!N23+крчет!N23+марп!N23+морг!N23+порец!N23+урмар!N23+цивил!N23+чебок!N23+шемур!N23+шум!N23+ядрин!N23+яльч!N23+янт!N23+'г.алат'!N23+'г.кан'!N23+'г.НЧ'!N23+'г.чеб'!N23+'г.шум'!N23</f>
        <v>6</v>
      </c>
      <c r="O23" s="8">
        <f>алат!O23+алик!O23+бат!O23+вурн!O23+ибр!O23+канаш!O23+козл!O23+комс!O23+крар!O23+крчет!O23+марп!O23+морг!O23+порец!O23+урмар!O23+цивил!O23+чебок!O23+шемур!O23+шум!O23+ядрин!O23+яльч!O23+янт!O23+'г.алат'!O23+'г.кан'!O23+'г.НЧ'!O23+'г.чеб'!O23+'г.шум'!O23</f>
        <v>15650</v>
      </c>
      <c r="P23" s="8">
        <f>алат!P23+алик!P23+бат!P23+вурн!P23+ибр!P23+канаш!P23+козл!P23+комс!P23+крар!P23+крчет!P23+марп!P23+морг!P23+порец!P23+урмар!P23+цивил!P23+чебок!P23+шемур!P23+шум!P23+ядрин!P23+яльч!P23+янт!P23+'г.алат'!P23+'г.кан'!P23+'г.НЧ'!P23+'г.чеб'!P23+'г.шум'!P23</f>
        <v>54127</v>
      </c>
      <c r="CI23" s="606"/>
      <c r="CJ23" s="607"/>
      <c r="CK23" s="607"/>
    </row>
    <row r="24" spans="1:16" ht="52.5" customHeight="1">
      <c r="A24" s="24" t="s">
        <v>58</v>
      </c>
      <c r="B24" s="26">
        <v>111</v>
      </c>
      <c r="C24" s="106">
        <f t="shared" si="0"/>
        <v>1655</v>
      </c>
      <c r="D24" s="8">
        <v>18</v>
      </c>
      <c r="E24" s="8">
        <f>алат!E24+алик!E24+бат!E24+вурн!E24+ибр!E24+канаш!E24+козл!E24+комс!E24+крар!E24+крчет!E24+марп!E24+морг!E24+порец!E24+урмар!E24+цивил!E24+чебок!E24+шемур!E24+шум!E24+ядрин!E24+яльч!E24+янт!E24+'г.алат'!E24+'г.кан'!E24+'г.НЧ'!E24+'г.чеб'!E24+'г.шум'!E24</f>
        <v>5</v>
      </c>
      <c r="F24" s="8"/>
      <c r="G24" s="8"/>
      <c r="H24" s="8"/>
      <c r="I24" s="8"/>
      <c r="J24" s="8"/>
      <c r="K24" s="8">
        <f>алат!K24+алик!K24+бат!K24+вурн!K24+ибр!K24+канаш!K24+козл!K24+комс!K24+крар!K24+крчет!K24+марп!K24+морг!K24+порец!K24+урмар!K24+цивил!K24+чебок!K24+шемур!K24+шум!K24+ядрин!K24+яльч!K24+янт!K24+'г.алат'!K24+'г.кан'!K24+'г.НЧ'!K24+'г.чеб'!K24+'г.шум'!K24</f>
        <v>1442</v>
      </c>
      <c r="L24" s="8"/>
      <c r="M24" s="8">
        <v>188</v>
      </c>
      <c r="N24" s="8">
        <f>алат!N24+алик!N24+бат!N24+вурн!N24+ибр!N24+канаш!N24+козл!N24+комс!N24+крар!N24+крчет!N24+марп!N24+морг!N24+порец!N24+урмар!N24+цивил!N24+чебок!N24+шемур!N24+шум!N24+ядрин!N24+яльч!N24+янт!N24+'г.алат'!N24+'г.кан'!N24+'г.НЧ'!N24+'г.чеб'!N24+'г.шум'!N24</f>
        <v>2</v>
      </c>
      <c r="O24" s="8"/>
      <c r="P24" s="8"/>
    </row>
    <row r="25" spans="1:16" ht="27" customHeight="1">
      <c r="A25" s="24" t="s">
        <v>59</v>
      </c>
      <c r="B25" s="26">
        <v>112</v>
      </c>
      <c r="C25" s="10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60</v>
      </c>
      <c r="B26" s="26">
        <v>113</v>
      </c>
      <c r="C26" s="10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61</v>
      </c>
      <c r="B27" s="26">
        <v>114</v>
      </c>
      <c r="C27" s="106">
        <f t="shared" si="0"/>
        <v>3159</v>
      </c>
      <c r="D27" s="8"/>
      <c r="E27" s="8"/>
      <c r="F27" s="8"/>
      <c r="G27" s="8"/>
      <c r="H27" s="8"/>
      <c r="I27" s="8"/>
      <c r="J27" s="8"/>
      <c r="K27" s="8">
        <f>алат!K27+алик!K27+бат!K27+вурн!K27+ибр!K27+канаш!K27+козл!K27+комс!K27+крар!K27+крчет!K27+марп!K27+морг!K27+порец!K27+урмар!K27+цивил!K27+чебок!K27+шемур!K27+шум!K27+ядрин!K27+яльч!K27+янт!K27+'г.алат'!K27+'г.кан'!K27+'г.НЧ'!K27+'г.чеб'!K27+'г.шум'!K27</f>
        <v>3159</v>
      </c>
      <c r="L27" s="8"/>
      <c r="M27" s="8"/>
      <c r="N27" s="8"/>
      <c r="O27" s="8"/>
      <c r="P27" s="8"/>
    </row>
    <row r="28" spans="1:16" ht="60" customHeight="1">
      <c r="A28" s="24" t="s">
        <v>62</v>
      </c>
      <c r="B28" s="26">
        <v>115</v>
      </c>
      <c r="C28" s="106">
        <f t="shared" si="0"/>
        <v>1234</v>
      </c>
      <c r="D28" s="8"/>
      <c r="E28" s="8"/>
      <c r="F28" s="8"/>
      <c r="G28" s="8"/>
      <c r="H28" s="8"/>
      <c r="I28" s="8"/>
      <c r="J28" s="8"/>
      <c r="K28" s="8">
        <f>алат!K28+алик!K28+бат!K28+вурн!K28+ибр!K28+канаш!K28+козл!K28+комс!K28+крар!K28+крчет!K28+марп!K28+морг!K28+порец!K28+урмар!K28+цивил!K28+чебок!K28+шемур!K28+шум!K28+ядрин!K28+яльч!K28+янт!K28+'г.алат'!K28+'г.кан'!K28+'г.НЧ'!K28+'г.чеб'!K28+'г.шум'!K28</f>
        <v>1234</v>
      </c>
      <c r="L28" s="8"/>
      <c r="M28" s="8"/>
      <c r="N28" s="8"/>
      <c r="O28" s="8"/>
      <c r="P28" s="8"/>
    </row>
    <row r="29" spans="1:89" ht="51.75" customHeight="1">
      <c r="A29" s="24" t="s">
        <v>63</v>
      </c>
      <c r="B29" s="26">
        <v>116</v>
      </c>
      <c r="C29" s="106">
        <f t="shared" si="0"/>
        <v>76411</v>
      </c>
      <c r="D29" s="8">
        <f>алат!D29+алик!D29+бат!D29+вурн!D29+ибр!D29+канаш!D29+козл!D29+комс!D29+крар!D29+крчет!D29+марп!D29+морг!D29+порец!D29+урмар!D29+цивил!D29+чебок!D29+шемур!D29+шум!D29+ядрин!D29+яльч!D29+янт!D29+'г.алат'!D29+'г.кан'!D29+'г.НЧ'!D29+'г.чеб'!D29+'г.шум'!D29</f>
        <v>43</v>
      </c>
      <c r="E29" s="8">
        <f>алат!E29+алик!E29+бат!E29+вурн!E29+ибр!E29+канаш!E29+козл!E29+комс!E29+крар!E29+крчет!E29+марп!E29+морг!E29+порец!E29+урмар!E29+цивил!E29+чебок!E29+шемур!E29+шум!E29+ядрин!E29+яльч!E29+янт!E29+'г.алат'!E29+'г.кан'!E29+'г.НЧ'!E29+'г.чеб'!E29+'г.шум'!E29</f>
        <v>5</v>
      </c>
      <c r="F29" s="8">
        <f>алат!F29+алик!F29+бат!F29+вурн!F29+ибр!F29+канаш!F29+козл!F29+комс!F29+крар!F29+крчет!F29+марп!F29+морг!F29+порец!F29+урмар!F29+цивил!F29+чебок!F29+шемур!F29+шум!F29+ядрин!F29+яльч!F29+янт!F29+'г.алат'!F29+'г.кан'!F29+'г.НЧ'!F29+'г.чеб'!F29+'г.шум'!F29</f>
        <v>1</v>
      </c>
      <c r="G29" s="8"/>
      <c r="H29" s="8"/>
      <c r="I29" s="8"/>
      <c r="J29" s="8"/>
      <c r="K29" s="8">
        <v>6101</v>
      </c>
      <c r="L29" s="8"/>
      <c r="M29" s="8">
        <v>478</v>
      </c>
      <c r="N29" s="8">
        <f>алат!N29+алик!N29+бат!N29+вурн!N29+ибр!N29+канаш!N29+козл!N29+комс!N29+крар!N29+крчет!N29+марп!N29+морг!N29+порец!N29+урмар!N29+цивил!N29+чебок!N29+шемур!N29+шум!N29+ядрин!N29+яльч!N29+янт!N29+'г.алат'!N29+'г.кан'!N29+'г.НЧ'!N29+'г.чеб'!N29+'г.шум'!N29</f>
        <v>6</v>
      </c>
      <c r="O29" s="8">
        <f>алат!O29+алик!O29+бат!O29+вурн!O29+ибр!O29+канаш!O29+козл!O29+комс!O29+крар!O29+крчет!O29+марп!O29+морг!O29+порец!O29+урмар!O29+цивил!O29+чебок!O29+шемур!O29+шум!O29+ядрин!O29+яльч!O29+янт!O29+'г.алат'!O29+'г.кан'!O29+'г.НЧ'!O29+'г.чеб'!O29+'г.шум'!O29</f>
        <v>15650</v>
      </c>
      <c r="P29" s="8">
        <v>54127</v>
      </c>
      <c r="CI29" s="606"/>
      <c r="CJ29" s="607"/>
      <c r="CK29" s="607"/>
    </row>
    <row r="30" spans="1:16" ht="26.25" customHeight="1">
      <c r="A30" s="27" t="s">
        <v>12</v>
      </c>
      <c r="B30" s="23">
        <v>117</v>
      </c>
      <c r="C30" s="106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2" t="s">
        <v>13</v>
      </c>
      <c r="B31" s="23">
        <v>118</v>
      </c>
      <c r="C31" s="10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39" customFormat="1" ht="45" customHeight="1">
      <c r="A32" s="58" t="s">
        <v>150</v>
      </c>
      <c r="B32" s="59">
        <v>119</v>
      </c>
      <c r="C32" s="106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39" customFormat="1" ht="42" customHeight="1">
      <c r="A33" s="58" t="s">
        <v>151</v>
      </c>
      <c r="B33" s="59">
        <v>120</v>
      </c>
      <c r="C33" s="10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18" customHeight="1">
      <c r="A34" s="22" t="s">
        <v>64</v>
      </c>
      <c r="B34" s="23">
        <v>121</v>
      </c>
      <c r="C34" s="106">
        <f t="shared" si="0"/>
        <v>683</v>
      </c>
      <c r="D34" s="8">
        <f>алат!D34+алик!D34+бат!D34+вурн!D34+ибр!D34+канаш!D34+козл!D34+комс!D34+крар!D34+крчет!D34+марп!D34+морг!D34+порец!D34+урмар!D34+цивил!D34+чебок!D34+шемур!D34+шум!D34+ядрин!D34+яльч!D34+янт!D34+'г.алат'!D34+'г.кан'!D34+'г.НЧ'!D34+'г.чеб'!D34+'г.шум'!D34</f>
        <v>77</v>
      </c>
      <c r="E34" s="8"/>
      <c r="F34" s="8"/>
      <c r="G34" s="8"/>
      <c r="H34" s="8"/>
      <c r="I34" s="8"/>
      <c r="J34" s="8"/>
      <c r="K34" s="8">
        <f>алат!K34+алик!K34+бат!K34+вурн!K34+ибр!K34+канаш!K34+козл!K34+комс!K34+крар!K34+крчет!K34+марп!K34+морг!K34+порец!K34+урмар!K34+цивил!K34+чебок!K34+шемур!K34+шум!K34+ядрин!K34+яльч!K34+янт!K34+'г.алат'!K34+'г.кан'!K34+'г.НЧ'!K34+'г.чеб'!K34+'г.шум'!K34</f>
        <v>217</v>
      </c>
      <c r="L34" s="8"/>
      <c r="M34" s="8">
        <f>алат!M34+алик!M34+бат!M34+вурн!M34+ибр!M34+канаш!M34+козл!M34+комс!M34+крар!M34+крчет!M34+марп!M34+морг!M34+порец!M34+урмар!M34+цивил!M34+чебок!M34+шемур!M34+шум!M34+ядрин!M34+яльч!M34+янт!M34+'г.алат'!M34+'г.кан'!M34+'г.НЧ'!M34+'г.чеб'!M34+'г.шум'!M34</f>
        <v>11</v>
      </c>
      <c r="N34" s="8"/>
      <c r="O34" s="8">
        <f>алат!O34+алик!O34+бат!O34+вурн!O34+ибр!O34+канаш!O34+козл!O34+комс!O34+крар!O34+крчет!O34+марп!O34+морг!O34+порец!O34+урмар!O34+цивил!O34+чебок!O34+шемур!O34+шум!O34+ядрин!O34+яльч!O34+янт!O34+'г.алат'!O34+'г.кан'!O34+'г.НЧ'!O34+'г.чеб'!O34+'г.шум'!O34</f>
        <v>361</v>
      </c>
      <c r="P34" s="8">
        <f>алат!P34+алик!P34+бат!P34+вурн!P34+ибр!P34+канаш!P34+козл!P34+комс!P34+крар!P34+крчет!P34+марп!P34+морг!P34+порец!P34+урмар!P34+цивил!P34+чебок!P34+шемур!P34+шум!P34+ядрин!P34+яльч!P34+янт!P34+'г.алат'!P34+'г.кан'!P34+'г.НЧ'!P34+'г.чеб'!P34+'г.шум'!P34</f>
        <v>17</v>
      </c>
    </row>
    <row r="35" spans="1:16" ht="18" customHeight="1">
      <c r="A35" s="22" t="s">
        <v>65</v>
      </c>
      <c r="B35" s="23">
        <v>122</v>
      </c>
      <c r="C35" s="106">
        <f t="shared" si="0"/>
        <v>561</v>
      </c>
      <c r="D35" s="8">
        <f>алат!D35+алик!D35+бат!D35+вурн!D35+ибр!D35+канаш!D35+козл!D35+комс!D35+крар!D35+крчет!D35+марп!D35+морг!D35+порец!D35+урмар!D35+цивил!D35+чебок!D35+шемур!D35+шум!D35+ядрин!D35+яльч!D35+янт!D35+'г.алат'!D35+'г.кан'!D35+'г.НЧ'!D35+'г.чеб'!D35+'г.шум'!D35</f>
        <v>1</v>
      </c>
      <c r="E35" s="8"/>
      <c r="F35" s="8"/>
      <c r="G35" s="8"/>
      <c r="H35" s="8"/>
      <c r="I35" s="8"/>
      <c r="J35" s="8"/>
      <c r="K35" s="8">
        <f>алат!K35+алик!K35+бат!K35+вурн!K35+ибр!K35+канаш!K35+козл!K35+комс!K35+крар!K35+крчет!K35+марп!K35+морг!K35+порец!K35+урмар!K35+цивил!K35+чебок!K35+шемур!K35+шум!K35+ядрин!K35+яльч!K35+янт!K35+'г.алат'!K35+'г.кан'!K35+'г.НЧ'!K35+'г.чеб'!K35+'г.шум'!K35</f>
        <v>453</v>
      </c>
      <c r="L35" s="8"/>
      <c r="M35" s="8">
        <f>алат!M35+алик!M35+бат!M35+вурн!M35+ибр!M35+канаш!M35+козл!M35+комс!M35+крар!M35+крчет!M35+марп!M35+морг!M35+порец!M35+урмар!M35+цивил!M35+чебок!M35+шемур!M35+шум!M35+ядрин!M35+яльч!M35+янт!M35+'г.алат'!M35+'г.кан'!M35+'г.НЧ'!M35+'г.чеб'!M35+'г.шум'!M35</f>
        <v>4</v>
      </c>
      <c r="N35" s="8"/>
      <c r="O35" s="8">
        <f>алат!O35+алик!O35+бат!O35+вурн!O35+ибр!O35+канаш!O35+козл!O35+комс!O35+крар!O35+крчет!O35+марп!O35+морг!O35+порец!O35+урмар!O35+цивил!O35+чебок!O35+шемур!O35+шум!O35+ядрин!O35+яльч!O35+янт!O35+'г.алат'!O35+'г.кан'!O35+'г.НЧ'!O35+'г.чеб'!O35+'г.шум'!O35</f>
        <v>87</v>
      </c>
      <c r="P35" s="8">
        <f>алат!P35+алик!P35+бат!P35+вурн!P35+ибр!P35+канаш!P35+козл!P35+комс!P35+крар!P35+крчет!P35+марп!P35+морг!P35+порец!P35+урмар!P35+цивил!P35+чебок!P35+шемур!P35+шум!P35+ядрин!P35+яльч!P35+янт!P35+'г.алат'!P35+'г.кан'!P35+'г.НЧ'!P35+'г.чеб'!P35+'г.шум'!P35</f>
        <v>16</v>
      </c>
    </row>
    <row r="36" spans="1:16" ht="27.75" customHeight="1">
      <c r="A36" s="27" t="s">
        <v>14</v>
      </c>
      <c r="B36" s="23">
        <v>123</v>
      </c>
      <c r="C36" s="106">
        <f t="shared" si="0"/>
        <v>555</v>
      </c>
      <c r="D36" s="8">
        <f>алат!D36+алик!D36+бат!D36+вурн!D36+ибр!D36+канаш!D36+козл!D36+комс!D36+крар!D36+крчет!D36+марп!D36+морг!D36+порец!D36+урмар!D36+цивил!D36+чебок!D36+шемур!D36+шум!D36+ядрин!D36+яльч!D36+янт!D36+'г.алат'!D36+'г.кан'!D36+'г.НЧ'!D36+'г.чеб'!D36+'г.шум'!D36</f>
        <v>1</v>
      </c>
      <c r="E36" s="8"/>
      <c r="F36" s="8"/>
      <c r="G36" s="8"/>
      <c r="H36" s="8"/>
      <c r="I36" s="8"/>
      <c r="J36" s="8"/>
      <c r="K36" s="8">
        <f>алат!K36+алик!K36+бат!K36+вурн!K36+ибр!K36+канаш!K36+козл!K36+комс!K36+крар!K36+крчет!K36+марп!K36+морг!K36+порец!K36+урмар!K36+цивил!K36+чебок!K36+шемур!K36+шум!K36+ядрин!K36+яльч!K36+янт!K36+'г.алат'!K36+'г.кан'!K36+'г.НЧ'!K36+'г.чеб'!K36+'г.шум'!K36</f>
        <v>447</v>
      </c>
      <c r="L36" s="8"/>
      <c r="M36" s="8">
        <f>алат!M36+алик!M36+бат!M36+вурн!M36+ибр!M36+канаш!M36+козл!M36+комс!M36+крар!M36+крчет!M36+марп!M36+морг!M36+порец!M36+урмар!M36+цивил!M36+чебок!M36+шемур!M36+шум!M36+ядрин!M36+яльч!M36+янт!M36+'г.алат'!M36+'г.кан'!M36+'г.НЧ'!M36+'г.чеб'!M36+'г.шум'!M36</f>
        <v>4</v>
      </c>
      <c r="N36" s="8"/>
      <c r="O36" s="8">
        <f>алат!O36+алик!O36+бат!O36+вурн!O36+ибр!O36+канаш!O36+козл!O36+комс!O36+крар!O36+крчет!O36+марп!O36+морг!O36+порец!O36+урмар!O36+цивил!O36+чебок!O36+шемур!O36+шум!O36+ядрин!O36+яльч!O36+янт!O36+'г.алат'!O36+'г.кан'!O36+'г.НЧ'!O36+'г.чеб'!O36+'г.шум'!O36</f>
        <v>87</v>
      </c>
      <c r="P36" s="8">
        <f>алат!P36+алик!P36+бат!P36+вурн!P36+ибр!P36+канаш!P36+козл!P36+комс!P36+крар!P36+крчет!P36+марп!P36+морг!P36+порец!P36+урмар!P36+цивил!P36+чебок!P36+шемур!P36+шум!P36+ядрин!P36+яльч!P36+янт!P36+'г.алат'!P36+'г.кан'!P36+'г.НЧ'!P36+'г.чеб'!P36+'г.шум'!P36</f>
        <v>16</v>
      </c>
    </row>
    <row r="37" spans="1:16" ht="27.75" customHeight="1">
      <c r="A37" s="27" t="s">
        <v>66</v>
      </c>
      <c r="B37" s="23">
        <v>124</v>
      </c>
      <c r="C37" s="106">
        <f t="shared" si="0"/>
        <v>6</v>
      </c>
      <c r="D37" s="8"/>
      <c r="E37" s="8"/>
      <c r="F37" s="8"/>
      <c r="G37" s="8"/>
      <c r="H37" s="8"/>
      <c r="I37" s="8"/>
      <c r="J37" s="8"/>
      <c r="K37" s="8">
        <f>алат!K37+алик!K37+бат!K37+вурн!K37+ибр!K37+канаш!K37+козл!K37+комс!K37+крар!K37+крчет!K37+марп!K37+морг!K37+порец!K37+урмар!K37+цивил!K37+чебок!K37+шемур!K37+шум!K37+ядрин!K37+яльч!K37+янт!K37+'г.алат'!K37+'г.кан'!K37+'г.НЧ'!K37+'г.чеб'!K37+'г.шум'!K37</f>
        <v>6</v>
      </c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10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2" t="s">
        <v>15</v>
      </c>
      <c r="B39" s="23">
        <v>126</v>
      </c>
      <c r="C39" s="10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152</v>
      </c>
      <c r="B40" s="23">
        <v>127</v>
      </c>
      <c r="C40" s="10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2" t="s">
        <v>68</v>
      </c>
      <c r="B41" s="23">
        <v>128</v>
      </c>
      <c r="C41" s="106">
        <f t="shared" si="0"/>
        <v>3</v>
      </c>
      <c r="D41" s="8"/>
      <c r="E41" s="8"/>
      <c r="F41" s="8"/>
      <c r="G41" s="8"/>
      <c r="H41" s="8"/>
      <c r="I41" s="8"/>
      <c r="J41" s="8"/>
      <c r="K41" s="8"/>
      <c r="L41" s="8"/>
      <c r="M41" s="8">
        <f>алат!M41+алик!M41+бат!M41+вурн!M41+ибр!M41+канаш!M41+козл!M41+комс!M41+крар!M41+крчет!M41+марп!M41+морг!M41+порец!M41+урмар!M41+цивил!M41+чебок!M41+шемур!M41+шум!M41+ядрин!M41+яльч!M41+янт!M41+'г.алат'!M41+'г.кан'!M41+'г.НЧ'!M41+'г.чеб'!M41+'г.шум'!M41</f>
        <v>3</v>
      </c>
      <c r="N41" s="8"/>
      <c r="O41" s="8"/>
      <c r="P41" s="8"/>
    </row>
    <row r="42" spans="1:16" ht="15.75" customHeight="1">
      <c r="A42" s="421" t="s">
        <v>69</v>
      </c>
      <c r="B42" s="422"/>
      <c r="C42" s="106">
        <f t="shared" si="0"/>
        <v>0</v>
      </c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3"/>
    </row>
    <row r="43" spans="1:16" ht="15.75" customHeight="1">
      <c r="A43" s="28" t="s">
        <v>16</v>
      </c>
      <c r="B43" s="23">
        <v>201</v>
      </c>
      <c r="C43" s="106">
        <f t="shared" si="0"/>
        <v>10793</v>
      </c>
      <c r="D43" s="8">
        <f>алат!D43+алик!D43+бат!D43+вурн!D43+ибр!D43+канаш!D43+козл!D43+комс!D43+крар!D43+крчет!D43+марп!D43+морг!D43+порец!D43+урмар!D43+цивил!D43+чебок!D43+шемур!D43+шум!D43+ядрин!D43+яльч!D43+янт!D43+'г.алат'!D43+'г.кан'!D43+'г.НЧ'!D43+'г.чеб'!D43+'г.шум'!D43</f>
        <v>117</v>
      </c>
      <c r="E43" s="8">
        <f>алат!E43+алик!E43+бат!E43+вурн!E43+ибр!E43+канаш!E43+козл!E43+комс!E43+крар!E43+крчет!E43+марп!E43+морг!E43+порец!E43+урмар!E43+цивил!E43+чебок!E43+шемур!E43+шум!E43+ядрин!E43+яльч!E43+янт!E43+'г.алат'!E43+'г.кан'!E43+'г.НЧ'!E43+'г.чеб'!E43+'г.шум'!E43</f>
        <v>5</v>
      </c>
      <c r="F43" s="8">
        <f>алат!F43+алик!F43+бат!F43+вурн!F43+ибр!F43+канаш!F43+козл!F43+комс!F43+крар!F43+крчет!F43+марп!F43+морг!F43+порец!F43+урмар!F43+цивил!F43+чебок!F43+шемур!F43+шум!F43+ядрин!F43+яльч!F43+янт!F43+'г.алат'!F43+'г.кан'!F43+'г.НЧ'!F43+'г.чеб'!F43+'г.шум'!F43</f>
        <v>2</v>
      </c>
      <c r="G43" s="8"/>
      <c r="H43" s="8"/>
      <c r="I43" s="8"/>
      <c r="J43" s="8"/>
      <c r="K43" s="8">
        <f>алат!K43+алик!K43+бат!K43+вурн!K43+ибр!K43+канаш!K43+козл!K43+комс!K43+крар!K43+крчет!K43+марп!K43+морг!K43+порец!K43+урмар!K43+цивил!K43+чебок!K43+шемур!K43+шум!K43+ядрин!K43+яльч!K43+янт!K43+'г.алат'!K43+'г.кан'!K43+'г.НЧ'!K43+'г.чеб'!K43+'г.шум'!K43</f>
        <v>9560</v>
      </c>
      <c r="L43" s="8"/>
      <c r="M43" s="8">
        <f>алат!M43+алик!M43+бат!M43+вурн!M43+ибр!M43+канаш!M43+козл!M43+комс!M43+крар!M43+крчет!M43+марп!M43+морг!M43+порец!M43+урмар!M43+цивил!M43+чебок!M43+шемур!M43+шум!M43+ядрин!M43+яльч!M43+янт!M43+'г.алат'!M43+'г.кан'!M43+'г.НЧ'!M43+'г.чеб'!M43+'г.шум'!M43</f>
        <v>1099</v>
      </c>
      <c r="N43" s="8">
        <f>алат!N43+алик!N43+бат!N43+вурн!N43+ибр!N43+канаш!N43+козл!N43+комс!N43+крар!N43+крчет!N43+марп!N43+морг!N43+порец!N43+урмар!N43+цивил!N43+чебок!N43+шемур!N43+шум!N43+ядрин!N43+яльч!N43+янт!N43+'г.алат'!N43+'г.кан'!N43+'г.НЧ'!N43+'г.чеб'!N43+'г.шум'!N43</f>
        <v>10</v>
      </c>
      <c r="O43" s="8"/>
      <c r="P43" s="8"/>
    </row>
    <row r="44" spans="1:16" ht="52.5" customHeight="1">
      <c r="A44" s="29" t="s">
        <v>70</v>
      </c>
      <c r="B44" s="23">
        <v>202</v>
      </c>
      <c r="C44" s="10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71</v>
      </c>
      <c r="B45" s="23">
        <v>203</v>
      </c>
      <c r="C45" s="106">
        <f t="shared" si="0"/>
        <v>1729</v>
      </c>
      <c r="D45" s="8">
        <f>алат!D45+алик!D45+бат!D45+вурн!D45+ибр!D45+канаш!D45+козл!D45+комс!D45+крар!D45+крчет!D45+марп!D45+морг!D45+порец!D45+урмар!D45+цивил!D45+чебок!D45+шемур!D45+шум!D45+ядрин!D45+яльч!D45+янт!D45+'г.алат'!D45+'г.кан'!D45+'г.НЧ'!D45+'г.чеб'!D45+'г.шум'!D45</f>
        <v>16</v>
      </c>
      <c r="E45" s="8">
        <f>алат!E45+алик!E45+бат!E45+вурн!E45+ибр!E45+канаш!E45+козл!E45+комс!E45+крар!E45+крчет!E45+марп!E45+морг!E45+порец!E45+урмар!E45+цивил!E45+чебок!E45+шемур!E45+шум!E45+ядрин!E45+яльч!E45+янт!E45+'г.алат'!E45+'г.кан'!E45+'г.НЧ'!E45+'г.чеб'!E45+'г.шум'!E45</f>
        <v>5</v>
      </c>
      <c r="F45" s="8"/>
      <c r="G45" s="8"/>
      <c r="H45" s="8"/>
      <c r="I45" s="8"/>
      <c r="J45" s="8"/>
      <c r="K45" s="8">
        <f>алат!K45+алик!K45+бат!K45+вурн!K45+ибр!K45+канаш!K45+козл!K45+комс!K45+крар!K45+крчет!K45+марп!K45+морг!K45+порец!K45+урмар!K45+цивил!K45+чебок!K45+шемур!K45+шум!K45+ядрин!K45+яльч!K45+янт!K45+'г.алат'!K45+'г.кан'!K45+'г.НЧ'!K45+'г.чеб'!K45+'г.шум'!K45</f>
        <v>1463</v>
      </c>
      <c r="L45" s="8"/>
      <c r="M45" s="8">
        <f>алат!M45+алик!M45+бат!M45+вурн!M45+ибр!M45+канаш!M45+козл!M45+комс!M45+крар!M45+крчет!M45+марп!M45+морг!M45+порец!M45+урмар!M45+цивил!M45+чебок!M45+шемур!M45+шум!M45+ядрин!M45+яльч!M45+янт!M45+'г.алат'!M45+'г.кан'!M45+'г.НЧ'!M45+'г.чеб'!M45+'г.шум'!M45</f>
        <v>243</v>
      </c>
      <c r="N45" s="8">
        <f>алат!N45+алик!N45+бат!N45+вурн!N45+ибр!N45+канаш!N45+козл!N45+комс!N45+крар!N45+крчет!N45+марп!N45+морг!N45+порец!N45+урмар!N45+цивил!N45+чебок!N45+шемур!N45+шум!N45+ядрин!N45+яльч!N45+янт!N45+'г.алат'!N45+'г.кан'!N45+'г.НЧ'!N45+'г.чеб'!N45+'г.шум'!N45</f>
        <v>2</v>
      </c>
      <c r="O45" s="8"/>
      <c r="P45" s="8"/>
    </row>
    <row r="46" spans="1:16" ht="41.25" customHeight="1">
      <c r="A46" s="29" t="s">
        <v>72</v>
      </c>
      <c r="B46" s="23">
        <v>204</v>
      </c>
      <c r="C46" s="10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73</v>
      </c>
      <c r="B47" s="23">
        <v>205</v>
      </c>
      <c r="C47" s="106">
        <f t="shared" si="0"/>
        <v>807</v>
      </c>
      <c r="D47" s="8">
        <f>алат!D47+алик!D47+бат!D47+вурн!D47+ибр!D47+канаш!D47+козл!D47+комс!D47+крар!D47+крчет!D47+марп!D47+морг!D47+порец!D47+урмар!D47+цивил!D47+чебок!D47+шемур!D47+шум!D47+ядрин!D47+яльч!D47+янт!D47+'г.алат'!D47+'г.кан'!D47+'г.НЧ'!D47+'г.чеб'!D47+'г.шум'!D47</f>
        <v>15</v>
      </c>
      <c r="E47" s="8"/>
      <c r="F47" s="8">
        <f>алат!F47+алик!F47+бат!F47+вурн!F47+ибр!F47+канаш!F47+козл!F47+комс!F47+крар!F47+крчет!F47+марп!F47+морг!F47+порец!F47+урмар!F47+цивил!F47+чебок!F47+шемур!F47+шум!F47+ядрин!F47+яльч!F47+янт!F47+'г.алат'!F47+'г.кан'!F47+'г.НЧ'!F47+'г.чеб'!F47+'г.шум'!F47</f>
        <v>1</v>
      </c>
      <c r="G47" s="8"/>
      <c r="H47" s="8"/>
      <c r="I47" s="8"/>
      <c r="J47" s="8"/>
      <c r="K47" s="8">
        <f>алат!K47+алик!K47+бат!K47+вурн!K47+ибр!K47+канаш!K47+козл!K47+комс!K47+крар!K47+крчет!K47+марп!K47+морг!K47+порец!K47+урмар!K47+цивил!K47+чебок!K47+шемур!K47+шум!K47+ядрин!K47+яльч!K47+янт!K47+'г.алат'!K47+'г.кан'!K47+'г.НЧ'!K47+'г.чеб'!K47+'г.шум'!K47</f>
        <v>786</v>
      </c>
      <c r="L47" s="8"/>
      <c r="M47" s="8">
        <f>алат!M47+алик!M47+бат!M47+вурн!M47+ибр!M47+канаш!M47+козл!M47+комс!M47+крар!M47+крчет!M47+марп!M47+морг!M47+порец!M47+урмар!M47+цивил!M47+чебок!M47+шемур!M47+шум!M47+ядрин!M47+яльч!M47+янт!M47+'г.алат'!M47+'г.кан'!M47+'г.НЧ'!M47+'г.чеб'!M47+'г.шум'!M47</f>
        <v>5</v>
      </c>
      <c r="N47" s="8"/>
      <c r="O47" s="8"/>
      <c r="P47" s="8"/>
    </row>
    <row r="48" spans="1:16" ht="32.25" customHeight="1">
      <c r="A48" s="29" t="s">
        <v>74</v>
      </c>
      <c r="B48" s="23">
        <v>206</v>
      </c>
      <c r="C48" s="106">
        <f t="shared" si="0"/>
        <v>921</v>
      </c>
      <c r="D48" s="8"/>
      <c r="E48" s="8"/>
      <c r="F48" s="8"/>
      <c r="G48" s="8"/>
      <c r="H48" s="8"/>
      <c r="I48" s="8"/>
      <c r="J48" s="8"/>
      <c r="K48" s="8">
        <f>алат!K48+алик!K48+бат!K48+вурн!K48+ибр!K48+канаш!K48+козл!K48+комс!K48+крар!K48+крчет!K48+марп!K48+морг!K48+порец!K48+урмар!K48+цивил!K48+чебок!K48+шемур!K48+шум!K48+ядрин!K48+яльч!K48+янт!K48+'г.алат'!K48+'г.кан'!K48+'г.НЧ'!K48+'г.чеб'!K48+'г.шум'!K48</f>
        <v>921</v>
      </c>
      <c r="L48" s="8"/>
      <c r="M48" s="8"/>
      <c r="N48" s="8"/>
      <c r="O48" s="8"/>
      <c r="P48" s="8"/>
    </row>
    <row r="49" spans="1:16" ht="42" customHeight="1">
      <c r="A49" s="29" t="s">
        <v>75</v>
      </c>
      <c r="B49" s="23">
        <v>207</v>
      </c>
      <c r="C49" s="106">
        <f t="shared" si="0"/>
        <v>456</v>
      </c>
      <c r="D49" s="8"/>
      <c r="E49" s="8"/>
      <c r="F49" s="8"/>
      <c r="G49" s="8"/>
      <c r="H49" s="8"/>
      <c r="I49" s="8"/>
      <c r="J49" s="8"/>
      <c r="K49" s="8">
        <f>алат!K49+алик!K49+бат!K49+вурн!K49+ибр!K49+канаш!K49+козл!K49+комс!K49+крар!K49+крчет!K49+марп!K49+морг!K49+порец!K49+урмар!K49+цивил!K49+чебок!K49+шемур!K49+шум!K49+ядрин!K49+яльч!K49+янт!K49+'г.алат'!K49+'г.кан'!K49+'г.НЧ'!K49+'г.чеб'!K49+'г.шум'!K49</f>
        <v>456</v>
      </c>
      <c r="L49" s="8"/>
      <c r="M49" s="8"/>
      <c r="N49" s="8"/>
      <c r="O49" s="8"/>
      <c r="P49" s="8"/>
    </row>
    <row r="50" spans="1:16" ht="25.5" customHeight="1">
      <c r="A50" s="29" t="s">
        <v>33</v>
      </c>
      <c r="B50" s="23">
        <v>208</v>
      </c>
      <c r="C50" s="106">
        <f t="shared" si="0"/>
        <v>10787</v>
      </c>
      <c r="D50" s="8">
        <f>алат!D50+алик!D50+бат!D50+вурн!D50+ибр!D50+канаш!D50+козл!D50+комс!D50+крар!D50+крчет!D50+марп!D50+морг!D50+порец!D50+урмар!D50+цивил!D50+чебок!D50+шемур!D50+шум!D50+ядрин!D50+яльч!D50+янт!D50+'г.алат'!D50+'г.кан'!D50+'г.НЧ'!D50+'г.чеб'!D50+'г.шум'!D50</f>
        <v>116</v>
      </c>
      <c r="E50" s="8"/>
      <c r="F50" s="8">
        <f>алат!F50+алик!F50+бат!F50+вурн!F50+ибр!F50+канаш!F50+козл!F50+комс!F50+крар!F50+крчет!F50+марп!F50+морг!F50+порец!F50+урмар!F50+цивил!F50+чебок!F50+шемур!F50+шум!F50+ядрин!F50+яльч!F50+янт!F50+'г.алат'!F50+'г.кан'!F50+'г.НЧ'!F50+'г.чеб'!F50+'г.шум'!F50</f>
        <v>2</v>
      </c>
      <c r="G50" s="8"/>
      <c r="H50" s="8"/>
      <c r="I50" s="8"/>
      <c r="J50" s="8"/>
      <c r="K50" s="8">
        <f>алат!K50+алик!K50+бат!K50+вурн!K50+ибр!K50+канаш!K50+козл!K50+комс!K50+крар!K50+крчет!K50+марп!K50+морг!K50+порец!K50+урмар!K50+цивил!K50+чебок!K50+шемур!K50+шум!K50+ядрин!K50+яльч!K50+янт!K50+'г.алат'!K50+'г.кан'!K50+'г.НЧ'!K50+'г.чеб'!K50+'г.шум'!K50</f>
        <v>9560</v>
      </c>
      <c r="L50" s="8"/>
      <c r="M50" s="8">
        <f>алат!M50+алик!M50+бат!M50+вурн!M50+ибр!M50+канаш!M50+козл!M50+комс!M50+крар!M50+крчет!M50+марп!M50+морг!M50+порец!M50+урмар!M50+цивил!M50+чебок!M50+шемур!M50+шум!M50+ядрин!M50+яльч!M50+янт!M50+'г.алат'!M50+'г.кан'!M50+'г.НЧ'!M50+'г.чеб'!M50+'г.шум'!M50</f>
        <v>1099</v>
      </c>
      <c r="N50" s="8">
        <f>алат!N50+алик!N50+бат!N50+вурн!N50+ибр!N50+канаш!N50+козл!N50+комс!N50+крар!N50+крчет!N50+марп!N50+морг!N50+порец!N50+урмар!N50+цивил!N50+чебок!N50+шемур!N50+шум!N50+ядрин!N50+яльч!N50+янт!N50+'г.алат'!N50+'г.кан'!N50+'г.НЧ'!N50+'г.чеб'!N50+'г.шум'!N50</f>
        <v>10</v>
      </c>
      <c r="O50" s="8"/>
      <c r="P50" s="8"/>
    </row>
    <row r="51" spans="1:16" ht="27.75" customHeight="1">
      <c r="A51" s="27" t="s">
        <v>17</v>
      </c>
      <c r="B51" s="23">
        <v>209</v>
      </c>
      <c r="C51" s="10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2" t="s">
        <v>18</v>
      </c>
      <c r="B52" s="23">
        <v>210</v>
      </c>
      <c r="C52" s="10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93" ht="40.5" customHeight="1">
      <c r="A53" s="22" t="s">
        <v>166</v>
      </c>
      <c r="B53" s="23">
        <v>211</v>
      </c>
      <c r="C53" s="106">
        <f t="shared" si="0"/>
        <v>1109</v>
      </c>
      <c r="D53" s="8">
        <f>алат!D53+алик!D53+бат!D53+вурн!D53+ибр!D53+канаш!D53+козл!D53+комс!D53+крар!D53+крчет!D53+марп!D53+морг!D53+порец!D53+урмар!D53+цивил!D53+чебок!D53+шемур!D53+шум!D53+ядрин!D53+яльч!D53+янт!D53+'г.алат'!D53+'г.кан'!D53+'г.НЧ'!D53+'г.чеб'!D53+'г.шум'!D53</f>
        <v>6</v>
      </c>
      <c r="E53" s="8"/>
      <c r="F53" s="8"/>
      <c r="G53" s="8"/>
      <c r="H53" s="8"/>
      <c r="I53" s="8"/>
      <c r="J53" s="8"/>
      <c r="K53" s="8">
        <f>алат!K53+алик!K53+бат!K53+вурн!K53+ибр!K53+канаш!K53+козл!K53+комс!K53+крар!K53+крчет!K53+марп!K53+морг!K53+порец!K53+урмар!K53+цивил!K53+чебок!K53+шемур!K53+шум!K53+ядрин!K53+яльч!K53+янт!K53+'г.алат'!K53+'г.кан'!K53+'г.НЧ'!K53+'г.чеб'!K53+'г.шум'!K53</f>
        <v>973</v>
      </c>
      <c r="L53" s="8"/>
      <c r="M53" s="8">
        <f>алат!M53+алик!M53+бат!M53+вурн!M53+ибр!M53+канаш!M53+козл!M53+комс!M53+крар!M53+крчет!M53+марп!M53+морг!M53+порец!M53+урмар!M53+цивил!M53+чебок!M53+шемур!M53+шум!M53+ядрин!M53+яльч!M53+янт!M53+'г.алат'!M53+'г.кан'!M53+'г.НЧ'!M53+'г.чеб'!M53+'г.шум'!M53</f>
        <v>130</v>
      </c>
      <c r="N53" s="8"/>
      <c r="O53" s="8"/>
      <c r="P53" s="8"/>
      <c r="CI53" s="17"/>
      <c r="CJ53" s="17"/>
      <c r="CK53" s="17"/>
      <c r="CL53" s="17"/>
      <c r="CM53" s="17"/>
      <c r="CN53" s="17"/>
      <c r="CO53" s="17"/>
    </row>
    <row r="54" spans="1:93" ht="39" customHeight="1">
      <c r="A54" s="30" t="s">
        <v>76</v>
      </c>
      <c r="B54" s="23">
        <v>212</v>
      </c>
      <c r="C54" s="106">
        <f t="shared" si="0"/>
        <v>175</v>
      </c>
      <c r="D54" s="8">
        <f>алат!D54+алик!D54+бат!D54+вурн!D54+ибр!D54+канаш!D54+козл!D54+комс!D54+крар!D54+крчет!D54+марп!D54+морг!D54+порец!D54+урмар!D54+цивил!D54+чебок!D54+шемур!D54+шум!D54+ядрин!D54+яльч!D54+янт!D54+'г.алат'!D54+'г.кан'!D54+'г.НЧ'!D54+'г.чеб'!D54+'г.шум'!D54</f>
        <v>2</v>
      </c>
      <c r="E54" s="8"/>
      <c r="F54" s="8"/>
      <c r="G54" s="8"/>
      <c r="H54" s="8"/>
      <c r="I54" s="8"/>
      <c r="J54" s="8"/>
      <c r="K54" s="8">
        <f>алат!K54+алик!K54+бат!K54+вурн!K54+ибр!K54+канаш!K54+козл!K54+комс!K54+крар!K54+крчет!K54+марп!K54+морг!K54+порец!K54+урмар!K54+цивил!K54+чебок!K54+шемур!K54+шум!K54+ядрин!K54+яльч!K54+янт!K54+'г.алат'!K54+'г.кан'!K54+'г.НЧ'!K54+'г.чеб'!K54+'г.шум'!K54</f>
        <v>151</v>
      </c>
      <c r="L54" s="8"/>
      <c r="M54" s="8">
        <f>алат!M54+алик!M54+бат!M54+вурн!M54+ибр!M54+канаш!M54+козл!M54+комс!M54+крар!M54+крчет!M54+марп!M54+морг!M54+порец!M54+урмар!M54+цивил!M54+чебок!M54+шемур!M54+шум!M54+ядрин!M54+яльч!M54+янт!M54+'г.алат'!M54+'г.кан'!M54+'г.НЧ'!M54+'г.чеб'!M54+'г.шум'!M54</f>
        <v>22</v>
      </c>
      <c r="N54" s="8"/>
      <c r="O54" s="8"/>
      <c r="P54" s="8"/>
      <c r="CI54" s="17"/>
      <c r="CJ54" s="17"/>
      <c r="CK54" s="17"/>
      <c r="CL54" s="17"/>
      <c r="CM54" s="17"/>
      <c r="CN54" s="17"/>
      <c r="CO54" s="17"/>
    </row>
    <row r="55" spans="1:93" ht="27.75" customHeight="1">
      <c r="A55" s="31" t="s">
        <v>77</v>
      </c>
      <c r="B55" s="23">
        <v>213</v>
      </c>
      <c r="C55" s="106">
        <f t="shared" si="0"/>
        <v>3</v>
      </c>
      <c r="D55" s="8">
        <f>алат!D55+алик!D55+бат!D55+вурн!D55+ибр!D55+канаш!D55+козл!D55+комс!D55+крар!D55+крчет!D55+марп!D55+морг!D55+порец!D55+урмар!D55+цивил!D55+чебок!D55+шемур!D55+шум!D55+ядрин!D55+яльч!D55+янт!D55+'г.алат'!D55+'г.кан'!D55+'г.НЧ'!D55+'г.чеб'!D55+'г.шум'!D55</f>
        <v>2</v>
      </c>
      <c r="E55" s="8"/>
      <c r="F55" s="8"/>
      <c r="G55" s="8"/>
      <c r="H55" s="8"/>
      <c r="I55" s="8"/>
      <c r="J55" s="8"/>
      <c r="K55" s="8">
        <f>алат!K55+алик!K55+бат!K55+вурн!K55+ибр!K55+канаш!K55+козл!K55+комс!K55+крар!K55+крчет!K55+марп!K55+морг!K55+порец!K55+урмар!K55+цивил!K55+чебок!K55+шемур!K55+шум!K55+ядрин!K55+яльч!K55+янт!K55+'г.алат'!K55+'г.кан'!K55+'г.НЧ'!K55+'г.чеб'!K55+'г.шум'!K55</f>
        <v>1</v>
      </c>
      <c r="L55" s="8"/>
      <c r="M55" s="8"/>
      <c r="N55" s="8"/>
      <c r="O55" s="8"/>
      <c r="P55" s="8"/>
      <c r="CI55" s="17"/>
      <c r="CJ55" s="17"/>
      <c r="CK55" s="17"/>
      <c r="CL55" s="17"/>
      <c r="CM55" s="17"/>
      <c r="CN55" s="17"/>
      <c r="CO55" s="17"/>
    </row>
    <row r="56" spans="1:93" ht="41.25" customHeight="1">
      <c r="A56" s="32" t="s">
        <v>78</v>
      </c>
      <c r="B56" s="23">
        <v>214</v>
      </c>
      <c r="C56" s="106">
        <f t="shared" si="0"/>
        <v>930</v>
      </c>
      <c r="D56" s="8">
        <f>алат!D56+алик!D56+бат!D56+вурн!D56+ибр!D56+канаш!D56+козл!D56+комс!D56+крар!D56+крчет!D56+марп!D56+морг!D56+порец!D56+урмар!D56+цивил!D56+чебок!D56+шемур!D56+шум!D56+ядрин!D56+яльч!D56+янт!D56+'г.алат'!D56+'г.кан'!D56+'г.НЧ'!D56+'г.чеб'!D56+'г.шум'!D56</f>
        <v>2</v>
      </c>
      <c r="E56" s="8"/>
      <c r="F56" s="8"/>
      <c r="G56" s="8"/>
      <c r="H56" s="8"/>
      <c r="I56" s="8"/>
      <c r="J56" s="8"/>
      <c r="K56" s="8">
        <f>алат!K56+алик!K56+бат!K56+вурн!K56+ибр!K56+канаш!K56+козл!K56+комс!K56+крар!K56+крчет!K56+марп!K56+морг!K56+порец!K56+урмар!K56+цивил!K56+чебок!K56+шемур!K56+шум!K56+ядрин!K56+яльч!K56+янт!K56+'г.алат'!K56+'г.кан'!K56+'г.НЧ'!K56+'г.чеб'!K56+'г.шум'!K56</f>
        <v>820</v>
      </c>
      <c r="L56" s="8"/>
      <c r="M56" s="8">
        <f>алат!M56+алик!M56+бат!M56+вурн!M56+ибр!M56+канаш!M56+козл!M56+комс!M56+крар!M56+крчет!M56+марп!M56+морг!M56+порец!M56+урмар!M56+цивил!M56+чебок!M56+шемур!M56+шум!M56+ядрин!M56+яльч!M56+янт!M56+'г.алат'!M56+'г.кан'!M56+'г.НЧ'!M56+'г.чеб'!M56+'г.шум'!M56</f>
        <v>108</v>
      </c>
      <c r="N56" s="8"/>
      <c r="O56" s="8"/>
      <c r="P56" s="8"/>
      <c r="CI56" s="17"/>
      <c r="CJ56" s="17"/>
      <c r="CK56" s="17"/>
      <c r="CL56" s="17"/>
      <c r="CM56" s="17"/>
      <c r="CN56" s="17"/>
      <c r="CO56" s="17"/>
    </row>
    <row r="57" spans="1:93" ht="27.75" customHeight="1">
      <c r="A57" s="41" t="s">
        <v>79</v>
      </c>
      <c r="B57" s="42">
        <v>215</v>
      </c>
      <c r="C57" s="106">
        <f t="shared" si="0"/>
        <v>666</v>
      </c>
      <c r="D57" s="8">
        <f>алат!D57+алик!D57+бат!D57+вурн!D57+ибр!D57+канаш!D57+козл!D57+комс!D57+крар!D57+крчет!D57+марп!D57+морг!D57+порец!D57+урмар!D57+цивил!D57+чебок!D57+шемур!D57+шум!D57+ядрин!D57+яльч!D57+янт!D57+'г.алат'!D57+'г.кан'!D57+'г.НЧ'!D57+'г.чеб'!D57+'г.шум'!D57</f>
        <v>1</v>
      </c>
      <c r="E57" s="8"/>
      <c r="F57" s="8"/>
      <c r="G57" s="8"/>
      <c r="H57" s="8"/>
      <c r="I57" s="8"/>
      <c r="J57" s="8"/>
      <c r="K57" s="8">
        <f>алат!K57+алик!K57+бат!K57+вурн!K57+ибр!K57+канаш!K57+козл!K57+комс!K57+крар!K57+крчет!K57+марп!K57+морг!K57+порец!K57+урмар!K57+цивил!K57+чебок!K57+шемур!K57+шум!K57+ядрин!K57+яльч!K57+янт!K57+'г.алат'!K57+'г.кан'!K57+'г.НЧ'!K57+'г.чеб'!K57+'г.шум'!K57</f>
        <v>664</v>
      </c>
      <c r="L57" s="8"/>
      <c r="M57" s="8">
        <f>алат!M57+алик!M57+бат!M57+вурн!M57+ибр!M57+канаш!M57+козл!M57+комс!M57+крар!M57+крчет!M57+марп!M57+морг!M57+порец!M57+урмар!M57+цивил!M57+чебок!M57+шемур!M57+шум!M57+ядрин!M57+яльч!M57+янт!M57+'г.алат'!M57+'г.кан'!M57+'г.НЧ'!M57+'г.чеб'!M57+'г.шум'!M57</f>
        <v>1</v>
      </c>
      <c r="N57" s="8"/>
      <c r="O57" s="8"/>
      <c r="P57" s="8"/>
      <c r="CI57" s="17"/>
      <c r="CJ57" s="17"/>
      <c r="CK57" s="17"/>
      <c r="CL57" s="17"/>
      <c r="CM57" s="17"/>
      <c r="CN57" s="17"/>
      <c r="CO57" s="17"/>
    </row>
    <row r="58" spans="1:93" s="40" customFormat="1" ht="54" customHeight="1">
      <c r="A58" s="65" t="s">
        <v>153</v>
      </c>
      <c r="B58" s="61" t="s">
        <v>154</v>
      </c>
      <c r="C58" s="106">
        <f t="shared" si="0"/>
        <v>3116</v>
      </c>
      <c r="D58" s="8">
        <f>алат!D58+алик!D58+бат!D58+вурн!D58+ибр!D58+канаш!D58+козл!D58+комс!D58+крар!D58+крчет!D58+марп!D58+морг!D58+порец!D58+урмар!D58+цивил!D58+чебок!D58+шемур!D58+шум!D58+ядрин!D58+яльч!D58+янт!D58+'г.алат'!D58+'г.кан'!D58+'г.НЧ'!D58+'г.чеб'!D58+'г.шум'!D58</f>
        <v>42</v>
      </c>
      <c r="E58" s="8">
        <f>алат!E58+алик!E58+бат!E58+вурн!E58+ибр!E58+канаш!E58+козл!E58+комс!E58+крар!E58+крчет!E58+марп!E58+морг!E58+порец!E58+урмар!E58+цивил!E58+чебок!E58+шемур!E58+шум!E58+ядрин!E58+яльч!E58+янт!E58+'г.алат'!E58+'г.кан'!E58+'г.НЧ'!E58+'г.чеб'!E58+'г.шум'!E58</f>
        <v>5</v>
      </c>
      <c r="F58" s="8">
        <f>алат!F58+алик!F58+бат!F58+вурн!F58+ибр!F58+канаш!F58+козл!F58+комс!F58+крар!F58+крчет!F58+марп!F58+морг!F58+порец!F58+урмар!F58+цивил!F58+чебок!F58+шемур!F58+шум!F58+ядрин!F58+яльч!F58+янт!F58+'г.алат'!F58+'г.кан'!F58+'г.НЧ'!F58+'г.чеб'!F58+'г.шум'!F58</f>
        <v>1</v>
      </c>
      <c r="G58" s="8"/>
      <c r="H58" s="8"/>
      <c r="I58" s="8"/>
      <c r="J58" s="8"/>
      <c r="K58" s="8">
        <f>алат!K58+алик!K58+бат!K58+вурн!K58+ибр!K58+канаш!K58+козл!K58+комс!K58+крар!K58+крчет!K58+марп!K58+морг!K58+порец!K58+урмар!K58+цивил!K58+чебок!K58+шемур!K58+шум!K58+ядрин!K58+яльч!K58+янт!K58+'г.алат'!K58+'г.кан'!K58+'г.НЧ'!K58+'г.чеб'!K58+'г.шум'!K58</f>
        <v>2584</v>
      </c>
      <c r="L58" s="8"/>
      <c r="M58" s="8">
        <v>478</v>
      </c>
      <c r="N58" s="8">
        <f>алат!N58+алик!N58+бат!N58+вурн!N58+ибр!N58+канаш!N58+козл!N58+комс!N58+крар!N58+крчет!N58+марп!N58+морг!N58+порец!N58+урмар!N58+цивил!N58+чебок!N58+шемур!N58+шум!N58+ядрин!N58+яльч!N58+янт!N58+'г.алат'!N58+'г.кан'!N58+'г.НЧ'!N58+'г.чеб'!N58+'г.шум'!N58</f>
        <v>6</v>
      </c>
      <c r="O58" s="8"/>
      <c r="P58" s="8"/>
      <c r="CH58" s="615"/>
      <c r="CI58" s="616"/>
      <c r="CJ58" s="617"/>
      <c r="CK58" s="617"/>
      <c r="CL58" s="321"/>
      <c r="CM58" s="321"/>
      <c r="CN58" s="321"/>
      <c r="CO58" s="321"/>
    </row>
    <row r="59" spans="1:93" s="40" customFormat="1" ht="70.5" customHeight="1">
      <c r="A59" s="65" t="s">
        <v>155</v>
      </c>
      <c r="B59" s="61">
        <v>217</v>
      </c>
      <c r="C59" s="106">
        <f t="shared" si="0"/>
        <v>277</v>
      </c>
      <c r="D59" s="8">
        <f>алат!D59+алик!D59+бат!D59+вурн!D59+ибр!D59+канаш!D59+козл!D59+комс!D59+крар!D59+крчет!D59+марп!D59+морг!D59+порец!D59+урмар!D59+цивил!D59+чебок!D59+шемур!D59+шум!D59+ядрин!D59+яльч!D59+янт!D59+'г.алат'!D59+'г.кан'!D59+'г.НЧ'!D59+'г.чеб'!D59+'г.шум'!D59</f>
        <v>9</v>
      </c>
      <c r="E59" s="8"/>
      <c r="F59" s="8">
        <f>алат!F59+алик!F59+бат!F59+вурн!F59+ибр!F59+канаш!F59+козл!F59+комс!F59+крар!F59+крчет!F59+марп!F59+морг!F59+порец!F59+урмар!F59+цивил!F59+чебок!F59+шемур!F59+шум!F59+ядрин!F59+яльч!F59+янт!F59+'г.алат'!F59+'г.кан'!F59+'г.НЧ'!F59+'г.чеб'!F59+'г.шум'!F59</f>
        <v>1</v>
      </c>
      <c r="G59" s="8"/>
      <c r="H59" s="8"/>
      <c r="I59" s="8"/>
      <c r="J59" s="8"/>
      <c r="K59" s="8">
        <f>алат!K59+алик!K59+бат!K59+вурн!K59+ибр!K59+канаш!K59+козл!K59+комс!K59+крар!K59+крчет!K59+марп!K59+морг!K59+порец!K59+урмар!K59+цивил!K59+чебок!K59+шемур!K59+шум!K59+ядрин!K59+яльч!K59+янт!K59+'г.алат'!K59+'г.кан'!K59+'г.НЧ'!K59+'г.чеб'!K59+'г.шум'!K59</f>
        <v>267</v>
      </c>
      <c r="L59" s="8"/>
      <c r="M59" s="8"/>
      <c r="N59" s="8"/>
      <c r="O59" s="8"/>
      <c r="P59" s="8"/>
      <c r="CH59" s="615"/>
      <c r="CI59" s="321"/>
      <c r="CJ59" s="321"/>
      <c r="CK59" s="321"/>
      <c r="CL59" s="321"/>
      <c r="CM59" s="321"/>
      <c r="CN59" s="321"/>
      <c r="CO59" s="321"/>
    </row>
    <row r="60" spans="1:93" s="40" customFormat="1" ht="55.5" customHeight="1">
      <c r="A60" s="65" t="s">
        <v>157</v>
      </c>
      <c r="B60" s="61">
        <v>218</v>
      </c>
      <c r="C60" s="106">
        <f t="shared" si="0"/>
        <v>9</v>
      </c>
      <c r="D60" s="8"/>
      <c r="E60" s="8"/>
      <c r="F60" s="8"/>
      <c r="G60" s="8"/>
      <c r="H60" s="8"/>
      <c r="I60" s="8"/>
      <c r="J60" s="8"/>
      <c r="K60" s="8">
        <f>алат!K60+алик!K60+бат!K60+вурн!K60+ибр!K60+канаш!K60+козл!K60+комс!K60+крар!K60+крчет!K60+марп!K60+морг!K60+порец!K60+урмар!K60+цивил!K60+чебок!K60+шемур!K60+шум!K60+ядрин!K60+яльч!K60+янт!K60+'г.алат'!K60+'г.кан'!K60+'г.НЧ'!K60+'г.чеб'!K60+'г.шум'!K60</f>
        <v>9</v>
      </c>
      <c r="L60" s="8"/>
      <c r="M60" s="8"/>
      <c r="N60" s="8"/>
      <c r="O60" s="8"/>
      <c r="P60" s="8"/>
      <c r="CH60" s="615"/>
      <c r="CI60" s="321"/>
      <c r="CJ60" s="321"/>
      <c r="CK60" s="321"/>
      <c r="CL60" s="321"/>
      <c r="CM60" s="321"/>
      <c r="CN60" s="321"/>
      <c r="CO60" s="321"/>
    </row>
    <row r="61" spans="1:93" ht="34.5" customHeight="1">
      <c r="A61" s="65" t="s">
        <v>158</v>
      </c>
      <c r="B61" s="61">
        <v>219</v>
      </c>
      <c r="C61" s="106">
        <f t="shared" si="0"/>
        <v>3116</v>
      </c>
      <c r="D61" s="8">
        <f>алат!D61+алик!D61+бат!D61+вурн!D61+ибр!D61+канаш!D61+козл!D61+комс!D61+крар!D61+крчет!D61+марп!D61+морг!D61+порец!D61+урмар!D61+цивил!D61+чебок!D61+шемур!D61+шум!D61+ядрин!D61+яльч!D61+янт!D61+'г.алат'!D61+'г.кан'!D61+'г.НЧ'!D61+'г.чеб'!D61+'г.шум'!D61</f>
        <v>42</v>
      </c>
      <c r="E61" s="8">
        <f>алат!E61+алик!E61+бат!E61+вурн!E61+ибр!E61+канаш!E61+козл!E61+комс!E61+крар!E61+крчет!E61+марп!E61+морг!E61+порец!E61+урмар!E61+цивил!E61+чебок!E61+шемур!E61+шум!E61+ядрин!E61+яльч!E61+янт!E61+'г.алат'!E61+'г.кан'!E61+'г.НЧ'!E61+'г.чеб'!E61+'г.шум'!E61</f>
        <v>5</v>
      </c>
      <c r="F61" s="8">
        <f>алат!F61+алик!F61+бат!F61+вурн!F61+ибр!F61+канаш!F61+козл!F61+комс!F61+крар!F61+крчет!F61+марп!F61+морг!F61+порец!F61+урмар!F61+цивил!F61+чебок!F61+шемур!F61+шум!F61+ядрин!F61+яльч!F61+янт!F61+'г.алат'!F61+'г.кан'!F61+'г.НЧ'!F61+'г.чеб'!F61+'г.шум'!F61</f>
        <v>1</v>
      </c>
      <c r="G61" s="8"/>
      <c r="H61" s="8"/>
      <c r="I61" s="8"/>
      <c r="J61" s="8"/>
      <c r="K61" s="8">
        <f>алат!K61+алик!K61+бат!K61+вурн!K61+ибр!K61+канаш!K61+козл!K61+комс!K61+крар!K61+крчет!K61+марп!K61+морг!K61+порец!K61+урмар!K61+цивил!K61+чебок!K61+шемур!K61+шум!K61+ядрин!K61+яльч!K61+янт!K61+'г.алат'!K61+'г.кан'!K61+'г.НЧ'!K61+'г.чеб'!K61+'г.шум'!K61</f>
        <v>2584</v>
      </c>
      <c r="L61" s="8"/>
      <c r="M61" s="8">
        <v>478</v>
      </c>
      <c r="N61" s="8">
        <f>алат!N61+алик!N61+бат!N61+вурн!N61+ибр!N61+канаш!N61+козл!N61+комс!N61+крар!N61+крчет!N61+марп!N61+морг!N61+порец!N61+урмар!N61+цивил!N61+чебок!N61+шемур!N61+шум!N61+ядрин!N61+яльч!N61+янт!N61+'г.алат'!N61+'г.кан'!N61+'г.НЧ'!N61+'г.чеб'!N61+'г.шум'!N61</f>
        <v>6</v>
      </c>
      <c r="O61" s="8"/>
      <c r="P61" s="8"/>
      <c r="CI61" s="616"/>
      <c r="CJ61" s="617"/>
      <c r="CK61" s="617"/>
      <c r="CL61" s="17"/>
      <c r="CM61" s="17"/>
      <c r="CN61" s="17"/>
      <c r="CO61" s="17"/>
    </row>
    <row r="62" spans="1:93" ht="29.25" customHeight="1">
      <c r="A62" s="65" t="s">
        <v>167</v>
      </c>
      <c r="B62" s="61">
        <v>220</v>
      </c>
      <c r="C62" s="10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CI62" s="17"/>
      <c r="CJ62" s="17"/>
      <c r="CK62" s="17"/>
      <c r="CL62" s="17"/>
      <c r="CM62" s="17"/>
      <c r="CN62" s="17"/>
      <c r="CO62" s="17"/>
    </row>
    <row r="63" spans="1:93" ht="27.75" customHeight="1">
      <c r="A63" s="65" t="s">
        <v>168</v>
      </c>
      <c r="B63" s="61">
        <v>221</v>
      </c>
      <c r="C63" s="10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CI63" s="17"/>
      <c r="CJ63" s="17"/>
      <c r="CK63" s="17"/>
      <c r="CL63" s="17"/>
      <c r="CM63" s="17"/>
      <c r="CN63" s="17"/>
      <c r="CO63" s="17"/>
    </row>
    <row r="64" spans="1:16" ht="27.75" customHeight="1">
      <c r="A64" s="22" t="s">
        <v>80</v>
      </c>
      <c r="B64" s="23">
        <v>222</v>
      </c>
      <c r="C64" s="106">
        <f t="shared" si="0"/>
        <v>113</v>
      </c>
      <c r="D64" s="8">
        <f>алат!D64+алик!D64+бат!D64+вурн!D64+ибр!D64+канаш!D64+козл!D64+комс!D64+крар!D64+крчет!D64+марп!D64+морг!D64+порец!D64+урмар!D64+цивил!D64+чебок!D64+шемур!D64+шум!D64+ядрин!D64+яльч!D64+янт!D64+'г.алат'!D64+'г.кан'!D64+'г.НЧ'!D64+'г.чеб'!D64+'г.шум'!D64</f>
        <v>17</v>
      </c>
      <c r="E64" s="8"/>
      <c r="F64" s="8"/>
      <c r="G64" s="8"/>
      <c r="H64" s="8"/>
      <c r="I64" s="8"/>
      <c r="J64" s="8"/>
      <c r="K64" s="8">
        <f>алат!K64+алик!K64+бат!K64+вурн!K64+ибр!K64+канаш!K64+козл!K64+комс!K64+крар!K64+крчет!K64+марп!K64+морг!K64+порец!K64+урмар!K64+цивил!K64+чебок!K64+шемур!K64+шум!K64+ядрин!K64+яльч!K64+янт!K64+'г.алат'!K64+'г.кан'!K64+'г.НЧ'!K64+'г.чеб'!K64+'г.шум'!K64</f>
        <v>96</v>
      </c>
      <c r="L64" s="8"/>
      <c r="M64" s="8"/>
      <c r="N64" s="8"/>
      <c r="O64" s="8"/>
      <c r="P64" s="8"/>
    </row>
    <row r="65" spans="1:16" ht="21" customHeight="1">
      <c r="A65" s="421" t="s">
        <v>170</v>
      </c>
      <c r="B65" s="422"/>
      <c r="C65" s="106">
        <f t="shared" si="0"/>
        <v>0</v>
      </c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3"/>
    </row>
    <row r="66" spans="1:88" ht="28.5" customHeight="1">
      <c r="A66" s="28" t="s">
        <v>81</v>
      </c>
      <c r="B66" s="23">
        <v>301</v>
      </c>
      <c r="C66" s="106">
        <f t="shared" si="0"/>
        <v>12358437.686800003</v>
      </c>
      <c r="D66" s="82">
        <f>алат!D66+алик!D66+бат!D66+вурн!D66+ибр!D66+канаш!D66+козл!D66+комс!D66+крар!D66+крчет!D66+марп!D66+морг!D66+порец!D66+урмар!D66+цивил!D66+чебок!D66+шемур!D66+шум!D66+ядрин!D66+яльч!D66+янт!D66+'г.алат'!D66+'г.кан'!D66+'г.НЧ'!D66+'г.чеб'!D66+'г.шум'!D66</f>
        <v>1479590.723</v>
      </c>
      <c r="E66" s="82">
        <f>алат!E66+алик!E66+бат!E66+вурн!E66+ибр!E66+канаш!E66+козл!E66+комс!E66+крар!E66+крчет!E66+марп!E66+морг!E66+порец!E66+урмар!E66+цивил!E66+чебок!E66+шемур!E66+шум!E66+ядрин!E66+яльч!E66+янт!E66+'г.алат'!E66+'г.кан'!E66+'г.НЧ'!E66+'г.чеб'!E66+'г.шум'!E66</f>
        <v>15545.660000000002</v>
      </c>
      <c r="F66" s="82">
        <f>алат!F66+алик!F66+бат!F66+вурн!F66+ибр!F66+канаш!F66+козл!F66+комс!F66+крар!F66+крчет!F66+марп!F66+морг!F66+порец!F66+урмар!F66+цивил!F66+чебок!F66+шемур!F66+шум!F66+ядрин!F66+яльч!F66+янт!F66+'г.алат'!F66+'г.кан'!F66+'г.НЧ'!F66+'г.чеб'!F66+'г.шум'!F66</f>
        <v>1800</v>
      </c>
      <c r="G66" s="82"/>
      <c r="H66" s="82"/>
      <c r="I66" s="82"/>
      <c r="J66" s="82"/>
      <c r="K66" s="82">
        <f>алат!K66+алик!K66+бат!K66+вурн!K66+ибр!K66+канаш!K66+козл!K66+комс!K66+крар!K66+крчет!K66+марп!K66+морг!K66+порец!K66+урмар!K66+цивил!K66+чебок!K66+шемур!K66+шум!K66+ядрин!K66+яльч!K66+янт!K66+'г.алат'!K66+'г.кан'!K66+'г.НЧ'!K66+'г.чеб'!K66+'г.шум'!K66</f>
        <v>8320427.465570002</v>
      </c>
      <c r="L66" s="82"/>
      <c r="M66" s="82">
        <f>алат!M66+алик!M66+бат!M66+вурн!M66+ибр!M66+канаш!M66+козл!M66+комс!M66+крар!M66+крчет!M66+марп!M66+морг!M66+порец!M66+урмар!M66+цивил!M66+чебок!M66+шемур!M66+шум!M66+ядрин!M66+яльч!M66+янт!M66+'г.алат'!M66+'г.кан'!M66+'г.НЧ'!M66+'г.чеб'!M66+'г.шум'!M66</f>
        <v>85551.23616</v>
      </c>
      <c r="N66" s="82">
        <f>алат!N66+алик!N66+бат!N66+вурн!N66+ибр!N66+канаш!N66+козл!N66+комс!N66+крар!N66+крчет!N66+марп!N66+морг!N66+порец!N66+урмар!N66+цивил!N66+чебок!N66+шемур!N66+шум!N66+ядрин!N66+яльч!N66+янт!N66+'г.алат'!N66+'г.кан'!N66+'г.НЧ'!N66+'г.чеб'!N66+'г.шум'!N66</f>
        <v>3802.5457300000003</v>
      </c>
      <c r="O66" s="82">
        <f>алат!O66+алик!O66+бат!O66+вурн!O66+ибр!O66+канаш!O66+козл!O66+комс!O66+крар!O66+крчет!O66+марп!O66+морг!O66+порец!O66+урмар!O66+цивил!O66+чебок!O66+шемур!O66+шум!O66+ядрин!O66+яльч!O66+янт!O66+'г.алат'!O66+'г.кан'!O66+'г.НЧ'!O66+'г.чеб'!O66+'г.шум'!O66</f>
        <v>1381831.6705800002</v>
      </c>
      <c r="P66" s="82">
        <f>алат!P66+алик!P66+бат!P66+вурн!P66+ибр!P66+канаш!P66+козл!P66+комс!P66+крар!P66+крчет!P66+марп!P66+морг!P66+порец!P66+урмар!P66+цивил!P66+чебок!P66+шемур!P66+шум!P66+ядрин!P66+яльч!P66+янт!P66+'г.алат'!P66+'г.кан'!P66+'г.НЧ'!P66+'г.чеб'!P66+'г.шум'!P66</f>
        <v>1069888.3857600004</v>
      </c>
      <c r="CI66" s="17"/>
      <c r="CJ66" s="17"/>
    </row>
    <row r="67" spans="1:88" ht="52.5" customHeight="1">
      <c r="A67" s="24" t="s">
        <v>82</v>
      </c>
      <c r="B67" s="23">
        <v>302</v>
      </c>
      <c r="C67" s="106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CI67" s="17"/>
      <c r="CJ67" s="17"/>
    </row>
    <row r="68" spans="1:16" ht="51" customHeight="1">
      <c r="A68" s="24" t="s">
        <v>83</v>
      </c>
      <c r="B68" s="23">
        <v>303</v>
      </c>
      <c r="C68" s="106">
        <f t="shared" si="0"/>
        <v>5677927.71201</v>
      </c>
      <c r="D68" s="82">
        <f>алат!D68+алик!D68+бат!D68+вурн!D68+ибр!D68+канаш!D68+козл!D68+комс!D68+крар!D68+крчет!D68+марп!D68+морг!D68+порец!D68+урмар!D68+цивил!D68+чебок!D68+шемур!D68+шум!D68+ядрин!D68+яльч!D68+янт!D68+'г.алат'!D68+'г.кан'!D68+'г.НЧ'!D68+'г.чеб'!D68+'г.шум'!D68</f>
        <v>660911.8620000001</v>
      </c>
      <c r="E68" s="82">
        <f>алат!E68+алик!E68+бат!E68+вурн!E68+ибр!E68+канаш!E68+козл!E68+комс!E68+крар!E68+крчет!E68+марп!E68+морг!E68+порец!E68+урмар!E68+цивил!E68+чебок!E68+шемур!E68+шум!E68+ядрин!E68+яльч!E68+янт!E68+'г.алат'!E68+'г.кан'!E68+'г.НЧ'!E68+'г.чеб'!E68+'г.шум'!E68</f>
        <v>15363.62</v>
      </c>
      <c r="F68" s="82"/>
      <c r="G68" s="82"/>
      <c r="H68" s="82"/>
      <c r="I68" s="82"/>
      <c r="J68" s="82"/>
      <c r="K68" s="82">
        <f>алат!K68+алик!K68+бат!K68+вурн!K68+ибр!K68+канаш!K68+козл!K68+комс!K68+крар!K68+крчет!K68+марп!K68+морг!K68+порец!K68+урмар!K68+цивил!K68+чебок!K68+шемур!K68+шум!K68+ядрин!K68+яльч!K68+янт!K68+'г.алат'!K68+'г.кан'!K68+'г.НЧ'!K68+'г.чеб'!K68+'г.шум'!K68</f>
        <v>4960672.14249</v>
      </c>
      <c r="L68" s="82"/>
      <c r="M68" s="82">
        <f>алат!M68+алик!M68+бат!M68+вурн!M68+ибр!M68+канаш!M68+козл!M68+комс!M68+крар!M68+крчет!M68+марп!M68+морг!M68+порец!M68+урмар!M68+цивил!M68+чебок!M68+шемур!M68+шум!M68+ядрин!M68+яльч!M68+янт!M68+'г.алат'!M68+'г.кан'!M68+'г.НЧ'!M68+'г.чеб'!M68+'г.шум'!M68</f>
        <v>38698.21659999999</v>
      </c>
      <c r="N68" s="82">
        <f>алат!N68+алик!N68+бат!N68+вурн!N68+ибр!N68+канаш!N68+козл!N68+комс!N68+крар!N68+крчет!N68+марп!N68+морг!N68+порец!N68+урмар!N68+цивил!N68+чебок!N68+шемур!N68+шум!N68+ядрин!N68+яльч!N68+янт!N68+'г.алат'!N68+'г.кан'!N68+'г.НЧ'!N68+'г.чеб'!N68+'г.шум'!N68</f>
        <v>2281.87092</v>
      </c>
      <c r="O68" s="82"/>
      <c r="P68" s="82"/>
    </row>
    <row r="69" spans="1:16" ht="64.5" customHeight="1">
      <c r="A69" s="24" t="s">
        <v>84</v>
      </c>
      <c r="B69" s="23">
        <v>304</v>
      </c>
      <c r="C69" s="106">
        <f t="shared" si="0"/>
        <v>712727.60445</v>
      </c>
      <c r="D69" s="82">
        <f>алат!D69+алик!D69+бат!D69+вурн!D69+ибр!D69+канаш!D69+козл!D69+комс!D69+крар!D69+крчет!D69+марп!D69+морг!D69+порец!D69+урмар!D69+цивил!D69+чебок!D69+шемур!D69+шум!D69+ядрин!D69+яльч!D69+янт!D69+'г.алат'!D69+'г.кан'!D69+'г.НЧ'!D69+'г.чеб'!D69+'г.шум'!D69</f>
        <v>17344.41</v>
      </c>
      <c r="E69" s="82">
        <f>алат!E69+алик!E69+бат!E69+вурн!E69+ибр!E69+канаш!E69+козл!E69+комс!E69+крар!E69+крчет!E69+марп!E69+морг!E69+порец!E69+урмар!E69+цивил!E69+чебок!E69+шемур!E69+шум!E69+ядрин!E69+яльч!E69+янт!E69+'г.алат'!E69+'г.кан'!E69+'г.НЧ'!E69+'г.чеб'!E69+'г.шум'!E69</f>
        <v>182.04</v>
      </c>
      <c r="F69" s="82"/>
      <c r="G69" s="82"/>
      <c r="H69" s="82"/>
      <c r="I69" s="82"/>
      <c r="J69" s="82"/>
      <c r="K69" s="82">
        <f>алат!K69+алик!K69+бат!K69+вурн!K69+ибр!K69+канаш!K69+козл!K69+комс!K69+крар!K69+крчет!K69+марп!K69+морг!K69+порец!K69+урмар!K69+цивил!K69+чебок!K69+шемур!K69+шум!K69+ядрин!K69+яльч!K69+янт!K69+'г.алат'!K69+'г.кан'!K69+'г.НЧ'!K69+'г.чеб'!K69+'г.шум'!K69</f>
        <v>687744.5345300001</v>
      </c>
      <c r="L69" s="82"/>
      <c r="M69" s="82">
        <f>алат!M69+алик!M69+бат!M69+вурн!M69+ибр!M69+канаш!M69+козл!M69+комс!M69+крар!M69+крчет!M69+марп!M69+морг!M69+порец!M69+урмар!M69+цивил!M69+чебок!M69+шемур!M69+шум!M69+ядрин!M69+яльч!M69+янт!M69+'г.алат'!M69+'г.кан'!M69+'г.НЧ'!M69+'г.чеб'!M69+'г.шум'!M69</f>
        <v>7243.039</v>
      </c>
      <c r="N69" s="82">
        <f>алат!N69+алик!N69+бат!N69+вурн!N69+ибр!N69+канаш!N69+козл!N69+комс!N69+крар!N69+крчет!N69+марп!N69+морг!N69+порец!N69+урмар!N69+цивил!N69+чебок!N69+шемур!N69+шум!N69+ядрин!N69+яльч!N69+янт!N69+'г.алат'!N69+'г.кан'!N69+'г.НЧ'!N69+'г.чеб'!N69+'г.шум'!N69</f>
        <v>213.58092</v>
      </c>
      <c r="O69" s="82"/>
      <c r="P69" s="82"/>
    </row>
    <row r="70" spans="1:16" ht="50.25" customHeight="1">
      <c r="A70" s="25" t="s">
        <v>85</v>
      </c>
      <c r="B70" s="23">
        <v>305</v>
      </c>
      <c r="C70" s="106">
        <f t="shared" si="0"/>
        <v>49621.8504</v>
      </c>
      <c r="D70" s="82"/>
      <c r="E70" s="82"/>
      <c r="F70" s="82"/>
      <c r="G70" s="82"/>
      <c r="H70" s="82"/>
      <c r="I70" s="82"/>
      <c r="J70" s="82"/>
      <c r="K70" s="82">
        <f>алат!K70+алик!K70+бат!K70+вурн!K70+ибр!K70+канаш!K70+козл!K70+комс!K70+крар!K70+крчет!K70+марп!K70+морг!K70+порец!K70+урмар!K70+цивил!K70+чебок!K70+шемур!K70+шум!K70+ядрин!K70+яльч!K70+янт!K70+'г.алат'!K70+'г.кан'!K70+'г.НЧ'!K70+'г.чеб'!K70+'г.шум'!K70</f>
        <v>49621.8504</v>
      </c>
      <c r="L70" s="82"/>
      <c r="M70" s="82"/>
      <c r="N70" s="82"/>
      <c r="O70" s="82"/>
      <c r="P70" s="82"/>
    </row>
    <row r="71" spans="1:16" ht="51" customHeight="1">
      <c r="A71" s="25" t="s">
        <v>86</v>
      </c>
      <c r="B71" s="23">
        <v>306</v>
      </c>
      <c r="C71" s="106">
        <f t="shared" si="0"/>
        <v>138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>
        <f>алат!O71+алик!O71+бат!O71+вурн!O71+ибр!O71+канаш!O71+козл!O71+комс!O71+крар!O71+крчет!O71+марп!O71+морг!O71+порец!O71+урмар!O71+цивил!O71+чебок!O71+шемур!O71+шум!O71+ядрин!O71+яльч!O71+янт!O71+'г.алат'!O71+'г.кан'!O71+'г.НЧ'!O71+'г.чеб'!O71+'г.шум'!O71</f>
        <v>20</v>
      </c>
      <c r="P71" s="82">
        <f>алат!P71+алик!P71+бат!P71+вурн!P71+ибр!P71+канаш!P71+козл!P71+комс!P71+крар!P71+крчет!P71+марп!P71+морг!P71+порец!P71+урмар!P71+цивил!P71+чебок!P71+шемур!P71+шум!P71+ядрин!P71+яльч!P71+янт!P71+'г.алат'!P71+'г.кан'!P71+'г.НЧ'!P71+'г.чеб'!P71+'г.шум'!P71</f>
        <v>118</v>
      </c>
    </row>
    <row r="72" spans="1:16" ht="51" customHeight="1">
      <c r="A72" s="25" t="s">
        <v>169</v>
      </c>
      <c r="B72" s="23">
        <v>307</v>
      </c>
      <c r="C72" s="106">
        <f t="shared" si="0"/>
        <v>279027.53529</v>
      </c>
      <c r="D72" s="82"/>
      <c r="E72" s="82"/>
      <c r="F72" s="82"/>
      <c r="G72" s="82"/>
      <c r="H72" s="82"/>
      <c r="I72" s="82"/>
      <c r="J72" s="82"/>
      <c r="K72" s="82">
        <f>алат!K72+алик!K72+бат!K72+вурн!K72+ибр!K72+канаш!K72+козл!K72+комс!K72+крар!K72+крчет!K72+марп!K72+морг!K72+порец!K72+урмар!K72+цивил!K72+чебок!K72+шемур!K72+шум!K72+ядрин!K72+яльч!K72+янт!K72+'г.алат'!K72+'г.кан'!K72+'г.НЧ'!K72+'г.чеб'!K72+'г.шум'!K72</f>
        <v>279027.53529</v>
      </c>
      <c r="L72" s="82"/>
      <c r="M72" s="82"/>
      <c r="N72" s="82"/>
      <c r="O72" s="82"/>
      <c r="P72" s="82"/>
    </row>
    <row r="73" spans="1:16" ht="57.75" customHeight="1">
      <c r="A73" s="60" t="s">
        <v>159</v>
      </c>
      <c r="B73" s="23">
        <v>308</v>
      </c>
      <c r="C73" s="106">
        <f t="shared" si="0"/>
        <v>59150.52399999999</v>
      </c>
      <c r="D73" s="82"/>
      <c r="E73" s="82"/>
      <c r="F73" s="82"/>
      <c r="G73" s="82"/>
      <c r="H73" s="82"/>
      <c r="I73" s="82"/>
      <c r="J73" s="82"/>
      <c r="K73" s="82">
        <f>алат!K73+алик!K73+бат!K73+вурн!K73+ибр!K73+канаш!K73+козл!K73+комс!K73+крар!K73+крчет!K73+марп!K73+морг!K73+порец!K73+урмар!K73+цивил!K73+чебок!K73+шемур!K73+шум!K73+ядрин!K73+яльч!K73+янт!K73+'г.алат'!K73+'г.кан'!K73+'г.НЧ'!K73+'г.чеб'!K73+'г.шум'!K73</f>
        <v>59150.52399999999</v>
      </c>
      <c r="L73" s="82"/>
      <c r="M73" s="82"/>
      <c r="N73" s="82"/>
      <c r="O73" s="82"/>
      <c r="P73" s="82"/>
    </row>
    <row r="74" spans="1:88" ht="36.75" customHeight="1">
      <c r="A74" s="58" t="s">
        <v>87</v>
      </c>
      <c r="B74" s="23">
        <v>309</v>
      </c>
      <c r="C74" s="461">
        <f>SUM(D74:P74)</f>
        <v>11033043.139005002</v>
      </c>
      <c r="D74" s="461">
        <f>алат!D74+алик!D74+бат!D74+вурн!D74+ибр!D74+канаш!D74+козл!D74+комс!D74+крар!D74+крчет!D74+марп!D74+морг!D74+порец!D74+урмар!D74+цивил!D74+чебок!D74+шемур!D74+шум!D74+ядрин!D74+яльч!D74+янт!D74+'г.алат'!D74+'г.кан'!D74+'г.НЧ'!D74+'г.чеб'!D74+'г.шум'!D74</f>
        <v>1376192.5140000002</v>
      </c>
      <c r="E74" s="461">
        <f>алат!E74+алик!E74+бат!E74+вурн!E74+ибр!E74+канаш!E74+козл!E74+комс!E74+крар!E74+крчет!E74+марп!E74+морг!E74+порец!E74+урмар!E74+цивил!E74+чебок!E74+шемур!E74+шум!E74+ядрин!E74+яльч!E74+янт!E74+'г.алат'!E74+'г.кан'!E74+'г.НЧ'!E74+'г.чеб'!E74+'г.шум'!E74</f>
        <v>15137.66</v>
      </c>
      <c r="F74" s="461">
        <f>алат!F74+алик!F74+бат!F74+вурн!F74+ибр!F74+канаш!F74+козл!F74+комс!F74+крар!F74+крчет!F74+марп!F74+морг!F74+порец!F74+урмар!F74+цивил!F74+чебок!F74+шемур!F74+шум!F74+ядрин!F74+яльч!F74+янт!F74+'г.алат'!F74+'г.кан'!F74+'г.НЧ'!F74+'г.чеб'!F74+'г.шум'!F74</f>
        <v>1045</v>
      </c>
      <c r="G74" s="461"/>
      <c r="H74" s="461"/>
      <c r="I74" s="461"/>
      <c r="J74" s="461"/>
      <c r="K74" s="461">
        <f>алат!K74+алик!K74+бат!K74+вурн!K74+ибр!K74+канаш!K74+козл!K74+комс!K74+крар!K74+крчет!K74+марп!K74+морг!K74+порец!K74+урмар!K74+цивил!K74+чебок!K74+шемур!K74+шум!K74+ядрин!K74+яльч!K74+янт!K74+'г.алат'!K74+'г.кан'!K74+'г.НЧ'!K74+'г.чеб'!K74+'г.шум'!K74</f>
        <v>7118023.078585001</v>
      </c>
      <c r="L74" s="461"/>
      <c r="M74" s="461">
        <f>алат!M74+алик!M74+бат!M74+вурн!M74+ибр!M74+канаш!M74+козл!M74+комс!M74+крар!M74+крчет!M74+марп!M74+морг!M74+порец!M74+урмар!M74+цивил!M74+чебок!M74+шемур!M74+шум!M74+ядрин!M74+яльч!M74+янт!M74+'г.алат'!M74+'г.кан'!M74+'г.НЧ'!M74+'г.чеб'!M74+'г.шум'!M74</f>
        <v>67795.77008</v>
      </c>
      <c r="N74" s="461">
        <f>алат!N74+алик!N74+бат!N74+вурн!N74+ибр!N74+канаш!N74+козл!N74+комс!N74+крар!N74+крчет!N74+марп!N74+морг!N74+порец!N74+урмар!N74+цивил!N74+чебок!N74+шемур!N74+шум!N74+ядрин!N74+яльч!N74+янт!N74+'г.алат'!N74+'г.кан'!N74+'г.НЧ'!N74+'г.чеб'!N74+'г.шум'!N74</f>
        <v>3129.06</v>
      </c>
      <c r="O74" s="461">
        <f>алат!O74+алик!O74+бат!O74+вурн!O74+ибр!O74+канаш!O74+козл!O74+комс!O74+крар!O74+крчет!O74+марп!O74+морг!O74+порец!O74+урмар!O74+цивил!O74+чебок!O74+шемур!O74+шум!O74+ядрин!O74+яльч!O74+янт!O74+'г.алат'!O74+'г.кан'!O74+'г.НЧ'!O74+'г.чеб'!O74+'г.шум'!O74</f>
        <v>1381831.6705800002</v>
      </c>
      <c r="P74" s="461">
        <f>алат!P74+алик!P74+бат!P74+вурн!P74+ибр!P74+канаш!P74+козл!P74+комс!P74+крар!P74+крчет!P74+марп!P74+морг!P74+порец!P74+урмар!P74+цивил!P74+чебок!P74+шемур!P74+шум!P74+ядрин!P74+яльч!P74+янт!P74+'г.алат'!P74+'г.кан'!P74+'г.НЧ'!P74+'г.чеб'!P74+'г.шум'!P74</f>
        <v>1069888.3857600004</v>
      </c>
      <c r="CI74" s="462"/>
      <c r="CJ74" s="464"/>
    </row>
    <row r="75" spans="1:16" ht="70.5" customHeight="1">
      <c r="A75" s="58" t="s">
        <v>160</v>
      </c>
      <c r="B75" s="23">
        <v>310</v>
      </c>
      <c r="C75" s="106">
        <f t="shared" si="0"/>
        <v>4886138.19483</v>
      </c>
      <c r="D75" s="82">
        <f>алат!D75+алик!D75+бат!D75+вурн!D75+ибр!D75+канаш!D75+козл!D75+комс!D75+крар!D75+крчет!D75+марп!D75+морг!D75+порец!D75+урмар!D75+цивил!D75+чебок!D75+шемур!D75+шум!D75+ядрин!D75+яльч!D75+янт!D75+'г.алат'!D75+'г.кан'!D75+'г.НЧ'!D75+'г.чеб'!D75+'г.шум'!D75</f>
        <v>607934.6649999999</v>
      </c>
      <c r="E75" s="82">
        <f>алат!E75+алик!E75+бат!E75+вурн!E75+ибр!E75+канаш!E75+козл!E75+комс!E75+крар!E75+крчет!E75+марп!E75+морг!E75+порец!E75+урмар!E75+цивил!E75+чебок!E75+шемур!E75+шум!E75+ядрин!E75+яльч!E75+янт!E75+'г.алат'!E75+'г.кан'!E75+'г.НЧ'!E75+'г.чеб'!E75+'г.шум'!E75</f>
        <v>15137.66</v>
      </c>
      <c r="F75" s="82"/>
      <c r="G75" s="82"/>
      <c r="H75" s="82"/>
      <c r="I75" s="82"/>
      <c r="J75" s="82"/>
      <c r="K75" s="82">
        <f>алат!K75+алик!K75+бат!K75+вурн!K75+ибр!K75+канаш!K75+козл!K75+комс!K75+крар!K75+крчет!K75+марп!K75+морг!K75+порец!K75+урмар!K75+цивил!K75+чебок!K75+шемур!K75+шум!K75+ядрин!K75+яльч!K75+янт!K75+'г.алат'!K75+'г.кан'!K75+'г.НЧ'!K75+'г.чеб'!K75+'г.шум'!K75</f>
        <v>4231993.75841</v>
      </c>
      <c r="L75" s="82"/>
      <c r="M75" s="82">
        <f>алат!M75+алик!M75+бат!M75+вурн!M75+ибр!M75+канаш!M75+козл!M75+комс!M75+крар!M75+крчет!M75+марп!M75+морг!M75+порец!M75+урмар!M75+цивил!M75+чебок!M75+шемур!M75+шум!M75+ядрин!M75+яльч!M75+янт!M75+'г.алат'!M75+'г.кан'!M75+'г.НЧ'!M75+'г.чеб'!M75+'г.шум'!M75</f>
        <v>29423.14142</v>
      </c>
      <c r="N75" s="82">
        <f>алат!N75+алик!N75+бат!N75+вурн!N75+ибр!N75+канаш!N75+козл!N75+комс!N75+крар!N75+крчет!N75+марп!N75+морг!N75+порец!N75+урмар!N75+цивил!N75+чебок!N75+шемур!N75+шум!N75+ядрин!N75+яльч!N75+янт!N75+'г.алат'!N75+'г.кан'!N75+'г.НЧ'!N75+'г.чеб'!N75+'г.шум'!N75</f>
        <v>1648.97</v>
      </c>
      <c r="O75" s="82"/>
      <c r="P75" s="82"/>
    </row>
    <row r="76" spans="1:16" ht="27" customHeight="1">
      <c r="A76" s="64" t="s">
        <v>88</v>
      </c>
      <c r="B76" s="23">
        <v>311</v>
      </c>
      <c r="C76" s="106">
        <f t="shared" si="0"/>
        <v>31.8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>
        <f>алат!O76+алик!O76+бат!O76+вурн!O76+ибр!O76+канаш!O76+козл!O76+комс!O76+крар!O76+крчет!O76+марп!O76+морг!O76+порец!O76+урмар!O76+цивил!O76+чебок!O76+шемур!O76+шум!O76+ядрин!O76+яльч!O76+янт!O76+'г.алат'!O76+'г.кан'!O76+'г.НЧ'!O76+'г.чеб'!O76+'г.шум'!O76</f>
        <v>20</v>
      </c>
      <c r="P76" s="82">
        <f>алат!P76+алик!P76+бат!P76+вурн!P76+ибр!P76+канаш!P76+козл!P76+комс!P76+крар!P76+крчет!P76+марп!P76+морг!P76+порец!P76+урмар!P76+цивил!P76+чебок!P76+шемур!P76+шум!P76+ядрин!P76+яльч!P76+янт!P76+'г.алат'!P76+'г.кан'!P76+'г.НЧ'!P76+'г.чеб'!P76+'г.шум'!P76</f>
        <v>11.8</v>
      </c>
    </row>
    <row r="77" spans="1:16" ht="42.75" customHeight="1">
      <c r="A77" s="24" t="s">
        <v>89</v>
      </c>
      <c r="B77" s="23">
        <v>312</v>
      </c>
      <c r="C77" s="106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</row>
    <row r="78" spans="1:16" ht="42.75" customHeight="1">
      <c r="A78" s="24" t="s">
        <v>90</v>
      </c>
      <c r="B78" s="23">
        <v>313</v>
      </c>
      <c r="C78" s="106">
        <f t="shared" si="0"/>
        <v>270492.073</v>
      </c>
      <c r="D78" s="82"/>
      <c r="E78" s="82"/>
      <c r="F78" s="82"/>
      <c r="G78" s="82"/>
      <c r="H78" s="82"/>
      <c r="I78" s="82"/>
      <c r="J78" s="82"/>
      <c r="K78" s="82">
        <f>алат!K78+алик!K78+бат!K78+вурн!K78+ибр!K78+канаш!K78+козл!K78+комс!K78+крар!K78+крчет!K78+марп!K78+морг!K78+порец!K78+урмар!K78+цивил!K78+чебок!K78+шемур!K78+шум!K78+ядрин!K78+яльч!K78+янт!K78+'г.алат'!K78+'г.кан'!K78+'г.НЧ'!K78+'г.чеб'!K78+'г.шум'!K78</f>
        <v>270492.073</v>
      </c>
      <c r="L78" s="82"/>
      <c r="M78" s="82"/>
      <c r="N78" s="82"/>
      <c r="O78" s="82"/>
      <c r="P78" s="82"/>
    </row>
    <row r="79" spans="1:16" ht="42.75" customHeight="1">
      <c r="A79" s="24" t="s">
        <v>91</v>
      </c>
      <c r="B79" s="23">
        <v>314</v>
      </c>
      <c r="C79" s="106">
        <f aca="true" t="shared" si="1" ref="C79:C128">SUM(D79:P79)</f>
        <v>108802.96</v>
      </c>
      <c r="D79" s="82"/>
      <c r="E79" s="82"/>
      <c r="F79" s="82"/>
      <c r="G79" s="82"/>
      <c r="H79" s="82"/>
      <c r="I79" s="82"/>
      <c r="J79" s="82"/>
      <c r="K79" s="82">
        <f>алат!K79+алик!K79+бат!K79+вурн!K79+ибр!K79+канаш!K79+козл!K79+комс!K79+крар!K79+крчет!K79+марп!K79+морг!K79+порец!K79+урмар!K79+цивил!K79+чебок!K79+шемур!K79+шум!K79+ядрин!K79+яльч!K79+янт!K79+'г.алат'!K79+'г.кан'!K79+'г.НЧ'!K79+'г.чеб'!K79+'г.шум'!K79</f>
        <v>108802.96</v>
      </c>
      <c r="L79" s="82"/>
      <c r="M79" s="82"/>
      <c r="N79" s="82"/>
      <c r="O79" s="82"/>
      <c r="P79" s="82"/>
    </row>
    <row r="80" spans="1:16" ht="42.75" customHeight="1">
      <c r="A80" s="33" t="s">
        <v>147</v>
      </c>
      <c r="B80" s="23">
        <v>315</v>
      </c>
      <c r="C80" s="106">
        <f t="shared" si="1"/>
        <v>709.19897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>
        <f>алат!P80+алик!P80+бат!P80+вурн!P80+ибр!P80+канаш!P80+козл!P80+комс!P80+крар!P80+крчет!P80+марп!P80+морг!P80+порец!P80+урмар!P80+цивил!P80+чебок!P80+шемур!P80+шум!P80+ядрин!P80+яльч!P80+янт!P80+'г.алат'!P80+'г.кан'!P80+'г.НЧ'!P80+'г.чеб'!P80+'г.шум'!P80</f>
        <v>709.19897</v>
      </c>
    </row>
    <row r="81" spans="1:16" ht="39" customHeight="1">
      <c r="A81" s="33" t="s">
        <v>92</v>
      </c>
      <c r="B81" s="23">
        <v>316</v>
      </c>
      <c r="C81" s="106">
        <f t="shared" si="1"/>
        <v>11033043.183050001</v>
      </c>
      <c r="D81" s="82">
        <f>алат!D81+алик!D81+бат!D81+вурн!D81+ибр!D81+канаш!D81+козл!D81+комс!D81+крар!D81+крчет!D81+марп!D81+морг!D81+порец!D81+урмар!D81+цивил!D81+чебок!D81+шемур!D81+шум!D81+ядрин!D81+яльч!D81+янт!D81+'г.алат'!D81+'г.кан'!D81+'г.НЧ'!D81+'г.чеб'!D81+'г.шум'!D81</f>
        <v>1376192.5140000002</v>
      </c>
      <c r="E81" s="82">
        <f>алат!E81+алик!E81+бат!E81+вурн!E81+ибр!E81+канаш!E81+козл!E81+комс!E81+крар!E81+крчет!E81+марп!E81+морг!E81+порец!E81+урмар!E81+цивил!E81+чебок!E81+шемур!E81+шум!E81+ядрин!E81+яльч!E81+янт!E81+'г.алат'!E81+'г.кан'!E81+'г.НЧ'!E81+'г.чеб'!E81+'г.шум'!E81</f>
        <v>15137.66</v>
      </c>
      <c r="F81" s="82">
        <f>алат!F81+алик!F81+бат!F81+вурн!F81+ибр!F81+канаш!F81+козл!F81+комс!F81+крар!F81+крчет!F81+марп!F81+морг!F81+порец!F81+урмар!F81+цивил!F81+чебок!F81+шемур!F81+шум!F81+ядрин!F81+яльч!F81+янт!F81+'г.алат'!F81+'г.кан'!F81+'г.НЧ'!F81+'г.чеб'!F81+'г.шум'!F81</f>
        <v>1045</v>
      </c>
      <c r="G81" s="82"/>
      <c r="H81" s="82"/>
      <c r="I81" s="82"/>
      <c r="J81" s="82"/>
      <c r="K81" s="82">
        <f>алат!K81+алик!K81+бат!K81+вурн!K81+ибр!K81+канаш!K81+козл!K81+комс!K81+крар!K81+крчет!K81+марп!K81+морг!K81+порец!K81+урмар!K81+цивил!K81+чебок!K81+шемур!K81+шум!K81+ядрин!K81+яльч!K81+янт!K81+'г.алат'!K81+'г.кан'!K81+'г.НЧ'!K81+'г.чеб'!K81+'г.шум'!K81</f>
        <v>7118297.9826299995</v>
      </c>
      <c r="L81" s="82"/>
      <c r="M81" s="82">
        <f>алат!M81+алик!M81+бат!M81+вурн!M81+ибр!M81+канаш!M81+козл!M81+комс!M81+крар!M81+крчет!M81+марп!M81+морг!M81+порец!M81+урмар!M81+цивил!M81+чебок!M81+шемур!M81+шум!M81+ядрин!M81+яльч!M81+янт!M81+'г.алат'!M81+'г.кан'!M81+'г.НЧ'!M81+'г.чеб'!M81+'г.шум'!M81</f>
        <v>67520.91008</v>
      </c>
      <c r="N81" s="82">
        <f>алат!N81+алик!N81+бат!N81+вурн!N81+ибр!N81+канаш!N81+козл!N81+комс!N81+крар!N81+крчет!N81+марп!N81+морг!N81+порец!N81+урмар!N81+цивил!N81+чебок!N81+шемур!N81+шум!N81+ядрин!N81+яльч!N81+янт!N81+'г.алат'!N81+'г.кан'!N81+'г.НЧ'!N81+'г.чеб'!N81+'г.шум'!N81</f>
        <v>3129.06</v>
      </c>
      <c r="O81" s="82">
        <f>алат!O81+алик!O81+бат!O81+вурн!O81+ибр!O81+канаш!O81+козл!O81+комс!O81+крар!O81+крчет!O81+марп!O81+морг!O81+порец!O81+урмар!O81+цивил!O81+чебок!O81+шемур!O81+шум!O81+ядрин!O81+яльч!O81+янт!O81+'г.алат'!O81+'г.кан'!O81+'г.НЧ'!O81+'г.чеб'!O81+'г.шум'!O81</f>
        <v>1381831.6705800002</v>
      </c>
      <c r="P81" s="82">
        <f>алат!P81+алик!P81+бат!P81+вурн!P81+ибр!P81+канаш!P81+козл!P81+комс!P81+крар!P81+крчет!P81+марп!P81+морг!P81+порец!P81+урмар!P81+цивил!P81+чебок!P81+шемур!P81+шум!P81+ядрин!P81+яльч!P81+янт!P81+'г.алат'!P81+'г.кан'!P81+'г.НЧ'!P81+'г.чеб'!P81+'г.шум'!P81</f>
        <v>1069888.3857600004</v>
      </c>
    </row>
    <row r="82" spans="1:16" ht="25.5" customHeight="1">
      <c r="A82" s="27" t="s">
        <v>19</v>
      </c>
      <c r="B82" s="23">
        <v>317</v>
      </c>
      <c r="C82" s="106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</row>
    <row r="83" spans="1:16" ht="17.25" customHeight="1">
      <c r="A83" s="22" t="s">
        <v>20</v>
      </c>
      <c r="B83" s="23">
        <v>318</v>
      </c>
      <c r="C83" s="106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</row>
    <row r="84" spans="1:16" s="39" customFormat="1" ht="45" customHeight="1">
      <c r="A84" s="58" t="s">
        <v>161</v>
      </c>
      <c r="B84" s="59">
        <v>319</v>
      </c>
      <c r="C84" s="106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</row>
    <row r="85" spans="1:16" s="39" customFormat="1" ht="45" customHeight="1">
      <c r="A85" s="58" t="s">
        <v>162</v>
      </c>
      <c r="B85" s="59">
        <v>320</v>
      </c>
      <c r="C85" s="106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</row>
    <row r="86" spans="1:16" ht="29.25" customHeight="1">
      <c r="A86" s="58" t="s">
        <v>93</v>
      </c>
      <c r="B86" s="59">
        <v>321</v>
      </c>
      <c r="C86" s="106">
        <f t="shared" si="1"/>
        <v>25137.927649999998</v>
      </c>
      <c r="D86" s="82">
        <f>алат!D86+алик!D86+бат!D86+вурн!D86+ибр!D86+канаш!D86+козл!D86+комс!D86+крар!D86+крчет!D86+марп!D86+морг!D86+порец!D86+урмар!D86+цивил!D86+чебок!D86+шемур!D86+шум!D86+ядрин!D86+яльч!D86+янт!D86+'г.алат'!D86+'г.кан'!D86+'г.НЧ'!D86+'г.чеб'!D86+'г.шум'!D86</f>
        <v>23526.014320000002</v>
      </c>
      <c r="E86" s="82"/>
      <c r="F86" s="82"/>
      <c r="G86" s="82"/>
      <c r="H86" s="82"/>
      <c r="I86" s="82"/>
      <c r="J86" s="82"/>
      <c r="K86" s="418">
        <f>алат!K86+алик!K86+бат!K86+вурн!K86+ибр!K86+канаш!K86+козл!K86+комс!K86+крар!K86+крчет!K86+марп!K86+морг!K86+порец!K86+урмар!K86+цивил!K86+чебок!K86+шемур!K86+шум!K86+ядрин!K86+яльч!K86+янт!K86+'г.алат'!K86+'г.кан'!K86+'г.НЧ'!K86+'г.чеб'!K86+'г.шум'!K86</f>
        <v>-550.1324499999996</v>
      </c>
      <c r="L86" s="82"/>
      <c r="M86" s="82">
        <f>алат!M86+алик!M86+бат!M86+вурн!M86+ибр!M86+канаш!M86+козл!M86+комс!M86+крар!M86+крчет!M86+марп!M86+морг!M86+порец!M86+урмар!M86+цивил!M86+чебок!M86+шемур!M86+шум!M86+ядрин!M86+яльч!M86+янт!M86+'г.алат'!M86+'г.кан'!M86+'г.НЧ'!M86+'г.чеб'!M86+'г.шум'!M86</f>
        <v>287.09999999999997</v>
      </c>
      <c r="N86" s="82"/>
      <c r="O86" s="82">
        <f>алат!O86+алик!O86+бат!O86+вурн!O86+ибр!O86+канаш!O86+козл!O86+комс!O86+крар!O86+крчет!O86+марп!O86+морг!O86+порец!O86+урмар!O86+цивил!O86+чебок!O86+шемур!O86+шум!O86+ядрин!O86+яльч!O86+янт!O86+'г.алат'!O86+'г.кан'!O86+'г.НЧ'!O86+'г.чеб'!O86+'г.шум'!O86</f>
        <v>1605.9287800000002</v>
      </c>
      <c r="P86" s="82">
        <f>алат!P86+алик!P86+бат!P86+вурн!P86+ибр!P86+канаш!P86+козл!P86+комс!P86+крар!P86+крчет!P86+марп!P86+морг!P86+порец!P86+урмар!P86+цивил!P86+чебок!P86+шемур!P86+шум!P86+ядрин!P86+яльч!P86+янт!P86+'г.алат'!P86+'г.кан'!P86+'г.НЧ'!P86+'г.чеб'!P86+'г.шум'!P86</f>
        <v>269.01699999999994</v>
      </c>
    </row>
    <row r="87" spans="1:16" ht="27" customHeight="1">
      <c r="A87" s="58" t="s">
        <v>94</v>
      </c>
      <c r="B87" s="59">
        <v>322</v>
      </c>
      <c r="C87" s="106">
        <f t="shared" si="1"/>
        <v>173924.95131</v>
      </c>
      <c r="D87" s="82">
        <f>алат!D87+алик!D87+бат!D87+вурн!D87+ибр!D87+канаш!D87+козл!D87+комс!D87+крар!D87+крчет!D87+марп!D87+морг!D87+порец!D87+урмар!D87+цивил!D87+чебок!D87+шемур!D87+шум!D87+ядрин!D87+яльч!D87+янт!D87+'г.алат'!D87+'г.кан'!D87+'г.НЧ'!D87+'г.чеб'!D87+'г.шум'!D87</f>
        <v>71500</v>
      </c>
      <c r="E87" s="82"/>
      <c r="F87" s="82"/>
      <c r="G87" s="82"/>
      <c r="H87" s="82"/>
      <c r="I87" s="82"/>
      <c r="J87" s="82"/>
      <c r="K87" s="82">
        <f>алат!K87+алик!K87+бат!K87+вурн!K87+ибр!K87+канаш!K87+козл!K87+комс!K87+крар!K87+крчет!K87+марп!K87+морг!K87+порец!K87+урмар!K87+цивил!K87+чебок!K87+шемур!K87+шум!K87+ядрин!K87+яльч!K87+янт!K87+'г.алат'!K87+'г.кан'!K87+'г.НЧ'!K87+'г.чеб'!K87+'г.шум'!K87</f>
        <v>79575.89112000001</v>
      </c>
      <c r="L87" s="82"/>
      <c r="M87" s="82">
        <f>алат!M87+алик!M87+бат!M87+вурн!M87+ибр!M87+канаш!M87+козл!M87+комс!M87+крар!M87+крчет!M87+марп!M87+морг!M87+порец!M87+урмар!M87+цивил!M87+чебок!M87+шемур!M87+шум!M87+ядрин!M87+яльч!M87+янт!M87+'г.алат'!M87+'г.кан'!M87+'г.НЧ'!M87+'г.чеб'!M87+'г.шум'!M87</f>
        <v>966.34</v>
      </c>
      <c r="N87" s="82"/>
      <c r="O87" s="82">
        <f>алат!O87+алик!O87+бат!O87+вурн!O87+ибр!O87+канаш!O87+козл!O87+комс!O87+крар!O87+крчет!O87+марп!O87+морг!O87+порец!O87+урмар!O87+цивил!O87+чебок!O87+шемур!O87+шум!O87+ядрин!O87+яльч!O87+янт!O87+'г.алат'!O87+'г.кан'!O87+'г.НЧ'!O87+'г.чеб'!O87+'г.шум'!O87</f>
        <v>21034.320190000002</v>
      </c>
      <c r="P87" s="82">
        <f>алат!P87+алик!P87+бат!P87+вурн!P87+ибр!P87+канаш!P87+козл!P87+комс!P87+крар!P87+крчет!P87+марп!P87+морг!P87+порец!P87+урмар!P87+цивил!P87+чебок!P87+шемур!P87+шум!P87+ядрин!P87+яльч!P87+янт!P87+'г.алат'!P87+'г.кан'!P87+'г.НЧ'!P87+'г.чеб'!P87+'г.шум'!P87</f>
        <v>848.4000000000001</v>
      </c>
    </row>
    <row r="88" spans="1:16" ht="27" customHeight="1">
      <c r="A88" s="63" t="s">
        <v>14</v>
      </c>
      <c r="B88" s="59">
        <v>323</v>
      </c>
      <c r="C88" s="106">
        <f t="shared" si="1"/>
        <v>161071.66661</v>
      </c>
      <c r="D88" s="82">
        <f>алат!D88+алик!D88+бат!D88+вурн!D88+ибр!D88+канаш!D88+козл!D88+комс!D88+крар!D88+крчет!D88+марп!D88+морг!D88+порец!D88+урмар!D88+цивил!D88+чебок!D88+шемур!D88+шум!D88+ядрин!D88+яльч!D88+янт!D88+'г.алат'!D88+'г.кан'!D88+'г.НЧ'!D88+'г.чеб'!D88+'г.шум'!D88</f>
        <v>71500</v>
      </c>
      <c r="E88" s="82"/>
      <c r="F88" s="82"/>
      <c r="G88" s="82"/>
      <c r="H88" s="82"/>
      <c r="I88" s="82"/>
      <c r="J88" s="82"/>
      <c r="K88" s="82">
        <f>алат!K88+алик!K88+бат!K88+вурн!K88+ибр!K88+канаш!K88+козл!K88+комс!K88+крар!K88+крчет!K88+марп!K88+морг!K88+порец!K88+урмар!K88+цивил!K88+чебок!K88+шемур!K88+шум!K88+ядрин!K88+яльч!K88+янт!K88+'г.алат'!K88+'г.кан'!K88+'г.НЧ'!K88+'г.чеб'!K88+'г.шум'!K88</f>
        <v>66755.60642</v>
      </c>
      <c r="L88" s="82"/>
      <c r="M88" s="82">
        <f>алат!M88+алик!M88+бат!M88+вурн!M88+ибр!M88+канаш!M88+козл!M88+комс!M88+крар!M88+крчет!M88+марп!M88+морг!M88+порец!M88+урмар!M88+цивил!M88+чебок!M88+шемур!M88+шум!M88+ядрин!M88+яльч!M88+янт!M88+'г.алат'!M88+'г.кан'!M88+'г.НЧ'!M88+'г.чеб'!M88+'г.шум'!M88</f>
        <v>966.34</v>
      </c>
      <c r="N88" s="82"/>
      <c r="O88" s="82">
        <f>алат!O88+алик!O88+бат!O88+вурн!O88+ибр!O88+канаш!O88+козл!O88+комс!O88+крар!O88+крчет!O88+марп!O88+морг!O88+порец!O88+урмар!O88+цивил!O88+чебок!O88+шемур!O88+шум!O88+ядрин!O88+яльч!O88+янт!O88+'г.алат'!O88+'г.кан'!O88+'г.НЧ'!O88+'г.чеб'!O88+'г.шум'!O88</f>
        <v>21034.320190000002</v>
      </c>
      <c r="P88" s="82">
        <f>алат!P88+алик!P88+бат!P88+вурн!P88+ибр!P88+канаш!P88+козл!P88+комс!P88+крар!P88+крчет!P88+марп!P88+морг!P88+порец!P88+урмар!P88+цивил!P88+чебок!P88+шемур!P88+шум!P88+ядрин!P88+яльч!P88+янт!P88+'г.алат'!P88+'г.кан'!P88+'г.НЧ'!P88+'г.чеб'!P88+'г.шум'!P88</f>
        <v>815.4000000000001</v>
      </c>
    </row>
    <row r="89" spans="1:16" ht="34.5" customHeight="1">
      <c r="A89" s="63" t="s">
        <v>66</v>
      </c>
      <c r="B89" s="59">
        <v>324</v>
      </c>
      <c r="C89" s="106">
        <f t="shared" si="1"/>
        <v>12820.2847</v>
      </c>
      <c r="D89" s="82"/>
      <c r="E89" s="82"/>
      <c r="F89" s="82"/>
      <c r="G89" s="82"/>
      <c r="H89" s="82"/>
      <c r="I89" s="82"/>
      <c r="J89" s="82"/>
      <c r="K89" s="82">
        <f>алат!K89+алик!K89+бат!K89+вурн!K89+ибр!K89+канаш!K89+козл!K89+комс!K89+крар!K89+крчет!K89+марп!K89+морг!K89+порец!K89+урмар!K89+цивил!K89+чебок!K89+шемур!K89+шум!K89+ядрин!K89+яльч!K89+янт!K89+'г.алат'!K89+'г.кан'!K89+'г.НЧ'!K89+'г.чеб'!K89+'г.шум'!K89</f>
        <v>12820.2847</v>
      </c>
      <c r="L89" s="82"/>
      <c r="M89" s="82"/>
      <c r="N89" s="82"/>
      <c r="O89" s="82"/>
      <c r="P89" s="82"/>
    </row>
    <row r="90" spans="1:16" ht="38.25" customHeight="1">
      <c r="A90" s="63" t="s">
        <v>67</v>
      </c>
      <c r="B90" s="59">
        <v>325</v>
      </c>
      <c r="C90" s="106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</row>
    <row r="91" spans="1:16" ht="27" customHeight="1">
      <c r="A91" s="58" t="s">
        <v>15</v>
      </c>
      <c r="B91" s="59">
        <v>326</v>
      </c>
      <c r="C91" s="106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</row>
    <row r="92" spans="1:16" s="39" customFormat="1" ht="93.75" customHeight="1">
      <c r="A92" s="58" t="s">
        <v>163</v>
      </c>
      <c r="B92" s="59">
        <v>327</v>
      </c>
      <c r="C92" s="106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</row>
    <row r="93" spans="1:16" ht="14.25" customHeight="1">
      <c r="A93" s="421" t="s">
        <v>107</v>
      </c>
      <c r="B93" s="422"/>
      <c r="C93" s="106">
        <f t="shared" si="1"/>
        <v>0</v>
      </c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3"/>
    </row>
    <row r="94" spans="1:16" ht="25.5" customHeight="1">
      <c r="A94" s="424" t="s">
        <v>108</v>
      </c>
      <c r="B94" s="425"/>
      <c r="C94" s="106">
        <f t="shared" si="1"/>
        <v>0</v>
      </c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5"/>
      <c r="O94" s="425"/>
      <c r="P94" s="426"/>
    </row>
    <row r="95" spans="1:16" ht="77.25" customHeight="1">
      <c r="A95" s="60" t="s">
        <v>101</v>
      </c>
      <c r="B95" s="59" t="s">
        <v>21</v>
      </c>
      <c r="C95" s="106">
        <f t="shared" si="1"/>
        <v>2008</v>
      </c>
      <c r="D95" s="8">
        <f>алат!D95+алик!D95+бат!D95+вурн!D95+ибр!D95+канаш!D95+козл!D95+комс!D95+крар!D95+крчет!D95+марп!D95+морг!D95+порец!D95+урмар!D95+цивил!D96+чебок!D95+шемур!D95+шум!D95+ядрин!D95+яльч!D95+янт!D95+'г.алат'!D95+'г.кан'!D95+'г.НЧ'!D95+'г.чеб'!D95+'г.шум'!D95</f>
        <v>17</v>
      </c>
      <c r="E95" s="8">
        <f>алат!E95+алик!E95+бат!E95+вурн!E95+ибр!E95+канаш!E95+козл!E95+комс!E95+крар!E95+крчет!E95+марп!E95+морг!E95+порец!E95+урмар!E95+цивил!E96+чебок!E95+шемур!E95+шум!E95+ядрин!E95+яльч!E95+янт!E95+'г.алат'!E95+'г.кан'!E95+'г.НЧ'!E95+'г.чеб'!E95+'г.шум'!E95</f>
        <v>1</v>
      </c>
      <c r="F95" s="8"/>
      <c r="G95" s="8"/>
      <c r="H95" s="8"/>
      <c r="I95" s="8"/>
      <c r="J95" s="8"/>
      <c r="K95" s="8">
        <f>алат!K95+алик!K95+бат!K95+вурн!K95+ибр!K95+канаш!K95+козл!K95+комс!K95+крар!K95+крчет!K95+марп!K95+морг!K95+порец!K95+урмар!K95+цивил!K96+чебок!K95+шемур!K95+шум!K95+ядрин!K95+яльч!K95+янт!K95+'г.алат'!K95+'г.кан'!K95+'г.НЧ'!K95+'г.чеб'!K95+'г.шум'!K95</f>
        <v>1594</v>
      </c>
      <c r="L95" s="8"/>
      <c r="M95" s="8">
        <f>алат!M95+алик!M95+бат!M95+вурн!M95+ибр!M95+канаш!M95+козл!M95+комс!M95+крар!M95+крчет!M95+марп!M95+морг!M95+порец!M95+урмар!M95+цивил!M96+чебок!M95+шемур!M95+шум!M95+ядрин!M95+яльч!M95+янт!M95+'г.алат'!M95+'г.кан'!M95+'г.НЧ'!M95+'г.чеб'!M95+'г.шум'!M95</f>
        <v>392</v>
      </c>
      <c r="N95" s="8">
        <f>алат!N95+алик!N95+бат!N95+вурн!N95+ибр!N95+канаш!N95+козл!N95+комс!N95+крар!N95+крчет!N95+марп!N95+морг!N95+порец!N95+урмар!N95+цивил!N96+чебок!N95+шемур!N95+шум!N95+ядрин!N95+яльч!N95+янт!N95+'г.алат'!N95+'г.кан'!N95+'г.НЧ'!N95+'г.чеб'!N95+'г.шум'!N95</f>
        <v>4</v>
      </c>
      <c r="O95" s="8"/>
      <c r="P95" s="8"/>
    </row>
    <row r="96" spans="1:16" ht="87.75" customHeight="1">
      <c r="A96" s="60" t="s">
        <v>171</v>
      </c>
      <c r="B96" s="59" t="s">
        <v>22</v>
      </c>
      <c r="C96" s="106">
        <f t="shared" si="1"/>
        <v>931</v>
      </c>
      <c r="D96" s="8">
        <f>алат!D96+алик!D96+бат!D96+вурн!D96+ибр!D96+канаш!D96+козл!D96+комс!D96+крар!D96+крчет!D96+марп!D96+морг!D96+порец!D96+урмар!D96+цивил!D97+чебок!D96+шемур!D96+шум!D96+ядрин!D96+яльч!D96+янт!D96+'г.алат'!D96+'г.кан'!D96+'г.НЧ'!D96+'г.чеб'!D96+'г.шум'!D96</f>
        <v>3</v>
      </c>
      <c r="E96" s="8">
        <f>алат!E96+алик!E96+бат!E96+вурн!E96+ибр!E96+канаш!E96+козл!E96+комс!E96+крар!E96+крчет!E96+марп!E96+морг!E96+порец!E96+урмар!E96+цивил!E97+чебок!E96+шемур!E96+шум!E96+ядрин!E96+яльч!E96+янт!E96+'г.алат'!E96+'г.кан'!E96+'г.НЧ'!E96+'г.чеб'!E96+'г.шум'!E96</f>
        <v>1</v>
      </c>
      <c r="F96" s="8"/>
      <c r="G96" s="8"/>
      <c r="H96" s="8"/>
      <c r="I96" s="8"/>
      <c r="J96" s="8"/>
      <c r="K96" s="8">
        <f>алат!K96+алик!K96+бат!K96+вурн!K96+ибр!K96+канаш!K96+козл!K96+комс!K96+крар!K96+крчет!K96+марп!K96+морг!K96+порец!K96+урмар!K96+цивил!K97+чебок!K96+шемур!K96+шум!K96+ядрин!K96+яльч!K96+янт!K96+'г.алат'!K96+'г.кан'!K96+'г.НЧ'!K96+'г.чеб'!K96+'г.шум'!K96</f>
        <v>741</v>
      </c>
      <c r="L96" s="8"/>
      <c r="M96" s="8">
        <f>алат!M96+алик!M96+бат!M96+вурн!M96+ибр!M96+канаш!M96+козл!M96+комс!M96+крар!M96+крчет!M96+марп!M96+морг!M96+порец!M96+урмар!M96+цивил!M97+чебок!M96+шемур!M96+шум!M96+ядрин!M96+яльч!M96+янт!M96+'г.алат'!M96+'г.кан'!M96+'г.НЧ'!M96+'г.чеб'!M96+'г.шум'!M96</f>
        <v>185</v>
      </c>
      <c r="N96" s="8">
        <f>алат!N96+алик!N96+бат!N96+вурн!N96+ибр!N96+канаш!N96+козл!N96+комс!N96+крар!N96+крчет!N96+марп!N96+морг!N96+порец!N96+урмар!N96+цивил!N97+чебок!N96+шемур!N96+шум!N96+ядрин!N96+яльч!N96+янт!N96+'г.алат'!N96+'г.кан'!N96+'г.НЧ'!N96+'г.чеб'!N96+'г.шум'!N96</f>
        <v>1</v>
      </c>
      <c r="O96" s="8"/>
      <c r="P96" s="8"/>
    </row>
    <row r="97" spans="1:16" ht="57.75" customHeight="1">
      <c r="A97" s="60" t="s">
        <v>164</v>
      </c>
      <c r="B97" s="59" t="s">
        <v>23</v>
      </c>
      <c r="C97" s="106">
        <f t="shared" si="1"/>
        <v>2473</v>
      </c>
      <c r="D97" s="8">
        <f>алат!D97+алик!D97+бат!D97+вурн!D97+ибр!D97+канаш!D97+козл!D97+комс!D97+крар!D97+крчет!D97+марп!D97+морг!D97+порец!D97+урмар!D97+цивил!D98+чебок!D97+шемур!D97+шум!D97+ядрин!D97+яльч!D97+янт!D97+'г.алат'!D97+'г.кан'!D97+'г.НЧ'!D97+'г.чеб'!D97+'г.шум'!D97</f>
        <v>16</v>
      </c>
      <c r="E97" s="8">
        <f>алат!E97+алик!E97+бат!E97+вурн!E97+ибр!E97+канаш!E97+козл!E97+комс!E97+крар!E97+крчет!E97+марп!E97+морг!E97+порец!E97+урмар!E97+цивил!E98+чебок!E97+шемур!E97+шум!E97+ядрин!E97+яльч!E97+янт!E97+'г.алат'!E97+'г.кан'!E97+'г.НЧ'!E97+'г.чеб'!E97+'г.шум'!E97</f>
        <v>1</v>
      </c>
      <c r="F97" s="8"/>
      <c r="G97" s="8"/>
      <c r="H97" s="8"/>
      <c r="I97" s="8"/>
      <c r="J97" s="8"/>
      <c r="K97" s="8">
        <f>алат!K97+алик!K97+бат!K97+вурн!K97+ибр!K97+канаш!K97+козл!K97+комс!K97+крар!K97+крчет!K97+марп!K97+морг!K97+порец!K97+урмар!K97+цивил!K98+чебок!K97+шемур!K97+шум!K97+ядрин!K97+яльч!K97+янт!K97+'г.алат'!K97+'г.кан'!K97+'г.НЧ'!K97+'г.чеб'!K97+'г.шум'!K97</f>
        <v>2131</v>
      </c>
      <c r="L97" s="8"/>
      <c r="M97" s="8">
        <f>алат!M97+алик!M97+бат!M97+вурн!M97+ибр!M97+канаш!M97+козл!M97+комс!M97+крар!M97+крчет!M97+марп!M97+морг!M97+порец!M97+урмар!M97+цивил!M98+чебок!M97+шемур!M97+шум!M97+ядрин!M97+яльч!M97+янт!M97+'г.алат'!M97+'г.кан'!M97+'г.НЧ'!M97+'г.чеб'!M97+'г.шум'!M97</f>
        <v>322</v>
      </c>
      <c r="N97" s="8">
        <f>алат!N97+алик!N97+бат!N97+вурн!N97+ибр!N97+канаш!N97+козл!N97+комс!N97+крар!N97+крчет!N97+марп!N97+морг!N97+порец!N97+урмар!N97+цивил!N98+чебок!N97+шемур!N97+шум!N97+ядрин!N97+яльч!N97+янт!N97+'г.алат'!N97+'г.кан'!N97+'г.НЧ'!N97+'г.чеб'!N97+'г.шум'!N97</f>
        <v>3</v>
      </c>
      <c r="O97" s="8"/>
      <c r="P97" s="8"/>
    </row>
    <row r="98" spans="1:16" ht="93" customHeight="1">
      <c r="A98" s="60" t="s">
        <v>173</v>
      </c>
      <c r="B98" s="59" t="s">
        <v>172</v>
      </c>
      <c r="C98" s="106">
        <f t="shared" si="1"/>
        <v>623</v>
      </c>
      <c r="D98" s="8">
        <f>алат!D98+алик!D98+бат!D98+вурн!D98+ибр!D98+канаш!D98+козл!D98+комс!D98+крар!D98+крчет!D98+марп!D98+морг!D98+порец!D98+урмар!D98+цивил!D99+чебок!D98+шемур!D98+шум!D98+ядрин!D98+яльч!D98+янт!D98+'г.алат'!D98+'г.кан'!D98+'г.НЧ'!D98+'г.чеб'!D98+'г.шум'!D98</f>
        <v>2</v>
      </c>
      <c r="E98" s="8">
        <f>алат!E98+алик!E98+бат!E98+вурн!E98+ибр!E98+канаш!E98+козл!E98+комс!E98+крар!E98+крчет!E98+марп!E98+морг!E98+порец!E98+урмар!E98+цивил!E99+чебок!E98+шемур!E98+шум!E98+ядрин!E98+яльч!E98+янт!E98+'г.алат'!E98+'г.кан'!E98+'г.НЧ'!E98+'г.чеб'!E98+'г.шум'!E98</f>
        <v>1</v>
      </c>
      <c r="F98" s="8"/>
      <c r="G98" s="8"/>
      <c r="H98" s="8"/>
      <c r="I98" s="8"/>
      <c r="J98" s="8"/>
      <c r="K98" s="8">
        <f>алат!K98+алик!K98+бат!K98+вурн!K98+ибр!K98+канаш!K98+козл!K98+комс!K98+крар!K98+крчет!K98+марп!K98+морг!K98+порец!K98+урмар!K98+цивил!K99+чебок!K98+шемур!K98+шум!K98+ядрин!K98+яльч!K98+янт!K98+'г.алат'!K98+'г.кан'!K98+'г.НЧ'!K98+'г.чеб'!K98+'г.шум'!K98</f>
        <v>484</v>
      </c>
      <c r="L98" s="8"/>
      <c r="M98" s="8">
        <f>алат!M98+алик!M98+бат!M98+вурн!M98+ибр!M98+канаш!M98+козл!M98+комс!M98+крар!M98+крчет!M98+марп!M98+морг!M98+порец!M98+урмар!M98+цивил!M99+чебок!M98+шемур!M98+шум!M98+ядрин!M98+яльч!M98+янт!M98+'г.алат'!M98+'г.кан'!M98+'г.НЧ'!M98+'г.чеб'!M98+'г.шум'!M98</f>
        <v>136</v>
      </c>
      <c r="N98" s="8"/>
      <c r="O98" s="8"/>
      <c r="P98" s="8"/>
    </row>
    <row r="99" spans="1:16" ht="12.75" customHeight="1">
      <c r="A99" s="421" t="s">
        <v>109</v>
      </c>
      <c r="B99" s="422"/>
      <c r="C99" s="106">
        <f t="shared" si="1"/>
        <v>0</v>
      </c>
      <c r="D99" s="422"/>
      <c r="E99" s="422"/>
      <c r="F99" s="422"/>
      <c r="G99" s="422"/>
      <c r="H99" s="422"/>
      <c r="I99" s="422"/>
      <c r="J99" s="422"/>
      <c r="K99" s="422"/>
      <c r="L99" s="422"/>
      <c r="M99" s="422"/>
      <c r="N99" s="422"/>
      <c r="O99" s="422"/>
      <c r="P99" s="423"/>
    </row>
    <row r="100" spans="1:16" ht="78.75">
      <c r="A100" s="22" t="s">
        <v>102</v>
      </c>
      <c r="B100" s="23" t="s">
        <v>24</v>
      </c>
      <c r="C100" s="106">
        <f t="shared" si="1"/>
        <v>7363</v>
      </c>
      <c r="D100" s="106">
        <f>алат!D100+алик!D100+бат!D100+вурн!D100+ибр!D100+канаш!D100+козл!D100+комс!D100+крар!D100+крчет!D100+марп!D100+морг!D100+порец!D100+урмар!D100+цивил!D100+чебок!D100+шемур!D100+шум!D100+ядрин!D100+яльч!D100+янт!D100+'г.алат'!D100+'г.кан'!D100+'г.НЧ'!D100+'г.чеб'!D100+'г.шум'!D100</f>
        <v>54</v>
      </c>
      <c r="E100" s="106">
        <f>алат!E100+алик!E100+бат!E100+вурн!E100+ибр!E100+канаш!E100+козл!E100+комс!E100+крар!E100+крчет!E100+марп!E100+морг!E100+порец!E100+урмар!E100+цивил!E100+чебок!E100+шемур!E100+шум!E100+ядрин!E100+яльч!E100+янт!E100+'г.алат'!E100+'г.кан'!E100+'г.НЧ'!E100+'г.чеб'!E100+'г.шум'!E100</f>
        <v>1</v>
      </c>
      <c r="F100" s="106"/>
      <c r="G100" s="106"/>
      <c r="H100" s="106"/>
      <c r="I100" s="106"/>
      <c r="J100" s="106"/>
      <c r="K100" s="106">
        <f>алат!K100+алик!K100+бат!K100+вурн!K100+ибр!K100+канаш!K100+козл!K100+комс!K100+крар!K100+крчет!K100+марп!K100+морг!K100+порец!K100+урмар!K100+цивил!K100+чебок!K100+шемур!K100+шум!K100+ядрин!K100+яльч!K100+янт!K100+'г.алат'!K100+'г.кан'!K100+'г.НЧ'!K100+'г.чеб'!K100+'г.шум'!K100</f>
        <v>6499</v>
      </c>
      <c r="L100" s="106"/>
      <c r="M100" s="106">
        <f>алат!M100+алик!M100+бат!M100+вурн!M100+ибр!M100+канаш!M100+козл!M100+комс!M100+крар!M100+крчет!M100+марп!M100+морг!M100+порец!M100+урмар!M100+цивил!M100+чебок!M100+шемур!M100+шум!M100+ядрин!M100+яльч!M100+янт!M100+'г.алат'!M100+'г.кан'!M100+'г.НЧ'!M100+'г.чеб'!M100+'г.шум'!M100</f>
        <v>803</v>
      </c>
      <c r="N100" s="106">
        <f>алат!N100+алик!N100+бат!N100+вурн!N100+ибр!N100+канаш!N100+козл!N100+комс!N100+крар!N100+крчет!N100+марп!N100+морг!N100+порец!N100+урмар!N100+цивил!N100+чебок!N100+шемур!N100+шум!N100+ядрин!N100+яльч!N100+янт!N100+'г.алат'!N100+'г.кан'!N100+'г.НЧ'!N100+'г.чеб'!N100+'г.шум'!N100</f>
        <v>6</v>
      </c>
      <c r="O100" s="106"/>
      <c r="P100" s="106"/>
    </row>
    <row r="101" spans="1:16" ht="39" customHeight="1">
      <c r="A101" s="22" t="s">
        <v>110</v>
      </c>
      <c r="B101" s="23" t="s">
        <v>25</v>
      </c>
      <c r="C101" s="106">
        <f t="shared" si="1"/>
        <v>835</v>
      </c>
      <c r="D101" s="106">
        <f>алат!D101+алик!D101+бат!D101+вурн!D101+ибр!D101+канаш!D101+козл!D101+комс!D101+крар!D101+крчет!D101+марп!D101+морг!D101+порец!D101+урмар!D101+цивил!D101+чебок!D101+шемур!D101+шум!D101+ядрин!D101+яльч!D101+янт!D101+'г.алат'!D101+'г.кан'!D101+'г.НЧ'!D101+'г.чеб'!D101+'г.шум'!D101</f>
        <v>3</v>
      </c>
      <c r="E101" s="106"/>
      <c r="F101" s="106"/>
      <c r="G101" s="106"/>
      <c r="H101" s="106"/>
      <c r="I101" s="106"/>
      <c r="J101" s="106"/>
      <c r="K101" s="106">
        <f>алат!K101+алик!K101+бат!K101+вурн!K101+ибр!K101+канаш!K101+козл!K101+комс!K101+крар!K101+крчет!K101+марп!K101+морг!K101+порец!K101+урмар!K101+цивил!K101+чебок!K101+шемур!K101+шум!K101+ядрин!K101+яльч!K101+янт!K101+'г.алат'!K101+'г.кан'!K101+'г.НЧ'!K101+'г.чеб'!K101+'г.шум'!K101</f>
        <v>741</v>
      </c>
      <c r="L101" s="106"/>
      <c r="M101" s="106">
        <f>алат!M101+алик!M101+бат!M101+вурн!M101+ибр!M101+канаш!M101+козл!M101+комс!M101+крар!M101+крчет!M101+марп!M101+морг!M101+порец!M101+урмар!M101+цивил!M101+чебок!M101+шемур!M101+шум!M101+ядрин!M101+яльч!M101+янт!M101+'г.алат'!M101+'г.кан'!M101+'г.НЧ'!M101+'г.чеб'!M101+'г.шум'!M101</f>
        <v>91</v>
      </c>
      <c r="N101" s="106"/>
      <c r="O101" s="106"/>
      <c r="P101" s="106"/>
    </row>
    <row r="102" spans="1:16" ht="51" customHeight="1">
      <c r="A102" s="22" t="s">
        <v>103</v>
      </c>
      <c r="B102" s="23" t="s">
        <v>26</v>
      </c>
      <c r="C102" s="106">
        <f t="shared" si="1"/>
        <v>16</v>
      </c>
      <c r="D102" s="106"/>
      <c r="E102" s="106"/>
      <c r="F102" s="106"/>
      <c r="G102" s="106"/>
      <c r="H102" s="106"/>
      <c r="I102" s="106"/>
      <c r="J102" s="106"/>
      <c r="K102" s="106">
        <f>алат!K102+алик!K102+бат!K102+вурн!K102+ибр!K102+канаш!K102+козл!K102+комс!K102+крар!K102+крчет!K102+марп!K102+морг!K102+порец!K102+урмар!K102+цивил!K102+чебок!K102+шемур!K102+шум!K102+ядрин!K102+яльч!K102+янт!K102+'г.алат'!K102+'г.кан'!K102+'г.НЧ'!K102+'г.чеб'!K102+'г.шум'!K102</f>
        <v>8</v>
      </c>
      <c r="L102" s="106"/>
      <c r="M102" s="106">
        <f>алат!M102+алик!M102+бат!M102+вурн!M102+ибр!M102+канаш!M102+козл!M102+комс!M102+крар!M102+крчет!M102+марп!M102+морг!M102+порец!M102+урмар!M102+цивил!M102+чебок!M102+шемур!M102+шум!M102+ядрин!M102+яльч!M102+янт!M102+'г.алат'!M102+'г.кан'!M102+'г.НЧ'!M102+'г.чеб'!M102+'г.шум'!M102</f>
        <v>8</v>
      </c>
      <c r="N102" s="106"/>
      <c r="O102" s="106"/>
      <c r="P102" s="106"/>
    </row>
    <row r="103" spans="1:16" ht="19.5" customHeight="1">
      <c r="A103" s="22" t="s">
        <v>104</v>
      </c>
      <c r="B103" s="23" t="s">
        <v>27</v>
      </c>
      <c r="C103" s="106">
        <f t="shared" si="1"/>
        <v>497</v>
      </c>
      <c r="D103" s="106"/>
      <c r="E103" s="106"/>
      <c r="F103" s="106"/>
      <c r="G103" s="106"/>
      <c r="H103" s="106"/>
      <c r="I103" s="106"/>
      <c r="J103" s="106"/>
      <c r="K103" s="106">
        <f>алат!K103+алик!K103+бат!K103+вурн!K103+ибр!K103+канаш!K103+козл!K103+комс!K103+крар!K103+крчет!K103+марп!K103+морг!K103+порец!K103+урмар!K103+цивил!K103+чебок!K103+шемур!K103+шум!K103+ядрин!K103+яльч!K103+янт!K103+'г.алат'!K103+'г.кан'!K103+'г.НЧ'!K103+'г.чеб'!K103+'г.шум'!K103</f>
        <v>497</v>
      </c>
      <c r="L103" s="106"/>
      <c r="M103" s="106"/>
      <c r="N103" s="106"/>
      <c r="O103" s="106"/>
      <c r="P103" s="106"/>
    </row>
    <row r="104" spans="1:16" ht="51" customHeight="1">
      <c r="A104" s="22" t="s">
        <v>165</v>
      </c>
      <c r="B104" s="23" t="s">
        <v>28</v>
      </c>
      <c r="C104" s="106">
        <f t="shared" si="1"/>
        <v>2172</v>
      </c>
      <c r="D104" s="106">
        <v>16</v>
      </c>
      <c r="E104" s="106">
        <f>алат!E104+алик!E104+бат!E104+вурн!E104+ибр!E104+канаш!E104+козл!E104+комс!E104+крар!E104+крчет!E104+марп!E104+морг!E104+порец!E104+урмар!E104+цивил!E104+чебок!E104+шемур!E104+шум!E104+ядрин!E104+яльч!E104+янт!E104+'г.алат'!E104+'г.кан'!E104+'г.НЧ'!E104+'г.чеб'!E104+'г.шум'!E104</f>
        <v>1</v>
      </c>
      <c r="F104" s="106"/>
      <c r="G104" s="106"/>
      <c r="H104" s="106"/>
      <c r="I104" s="106"/>
      <c r="J104" s="106"/>
      <c r="K104" s="106">
        <f>алат!K104+алик!K104+бат!K104+вурн!K104+ибр!K104+канаш!K104+козл!K104+комс!K104+крар!K104+крчет!K104+марп!K104+морг!K104+порец!K104+урмар!K104+цивил!K104+чебок!K104+шемур!K104+шум!K104+ядрин!K104+яльч!K104+янт!K104+'г.алат'!K104+'г.кан'!K104+'г.НЧ'!K104+'г.чеб'!K104+'г.шум'!K104</f>
        <v>1827</v>
      </c>
      <c r="L104" s="106"/>
      <c r="M104" s="106">
        <v>325</v>
      </c>
      <c r="N104" s="106">
        <f>алат!N104+алик!N104+бат!N104+вурн!N104+ибр!N104+канаш!N104+козл!N104+комс!N104+крар!N104+крчет!N104+марп!N104+морг!N104+порец!N104+урмар!N104+цивил!N104+чебок!N104+шемур!N104+шум!N104+ядрин!N104+яльч!N104+янт!N104+'г.алат'!N104+'г.кан'!N104+'г.НЧ'!N104+'г.чеб'!N104+'г.шум'!N104</f>
        <v>3</v>
      </c>
      <c r="O104" s="106"/>
      <c r="P104" s="106"/>
    </row>
    <row r="105" spans="1:16" ht="30" customHeight="1">
      <c r="A105" s="421" t="s">
        <v>111</v>
      </c>
      <c r="B105" s="422"/>
      <c r="C105" s="106">
        <f t="shared" si="1"/>
        <v>0</v>
      </c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  <c r="P105" s="423"/>
    </row>
    <row r="106" spans="1:16" ht="12.75">
      <c r="A106" s="22" t="s">
        <v>105</v>
      </c>
      <c r="B106" s="23" t="s">
        <v>29</v>
      </c>
      <c r="C106" s="106">
        <f t="shared" si="1"/>
        <v>0</v>
      </c>
      <c r="D106" s="8" t="s">
        <v>35</v>
      </c>
      <c r="E106" s="8" t="s">
        <v>35</v>
      </c>
      <c r="F106" s="8" t="s">
        <v>35</v>
      </c>
      <c r="G106" s="8" t="s">
        <v>35</v>
      </c>
      <c r="H106" s="8" t="s">
        <v>35</v>
      </c>
      <c r="I106" s="8" t="s">
        <v>35</v>
      </c>
      <c r="J106" s="8" t="s">
        <v>35</v>
      </c>
      <c r="K106" s="8" t="s">
        <v>35</v>
      </c>
      <c r="L106" s="8" t="s">
        <v>35</v>
      </c>
      <c r="M106" s="8" t="s">
        <v>35</v>
      </c>
      <c r="N106" s="8" t="s">
        <v>35</v>
      </c>
      <c r="O106" s="8" t="s">
        <v>35</v>
      </c>
      <c r="P106" s="8" t="s">
        <v>35</v>
      </c>
    </row>
    <row r="107" spans="1:16" ht="66">
      <c r="A107" s="58" t="s">
        <v>174</v>
      </c>
      <c r="B107" s="59" t="s">
        <v>30</v>
      </c>
      <c r="C107" s="106">
        <f t="shared" si="1"/>
        <v>1804098.85322</v>
      </c>
      <c r="D107" s="82">
        <f>алат!D107+алик!D107+бат!D107+вурн!D107+ибр!D107+канаш!D107+козл!D107+комс!D107+крар!D107+крчет!D107+марп!D107+морг!D107+порец!D107+урмар!D107+цивил!D107+чебок!D107+шемур!D107+шум!D107+ядрин!D107+яльч!D107+янт!D107+'г.алат'!D107+'г.кан'!D107+'г.НЧ'!D107+'г.чеб'!D107+'г.шум'!D107</f>
        <v>36457.42</v>
      </c>
      <c r="E107" s="82">
        <f>алат!E107+алик!E107+бат!E107+вурн!E107+ибр!E107+канаш!E107+козл!E107+комс!E107+крар!E107+крчет!E107+марп!E107+морг!E107+порец!E107+урмар!E107+цивил!E107+чебок!E107+шемур!E107+шум!E107+ядрин!E107+яльч!E107+янт!E107+'г.алат'!E107+'г.кан'!E107+'г.НЧ'!E107+'г.чеб'!E107+'г.шум'!E107</f>
        <v>1518</v>
      </c>
      <c r="F107" s="82"/>
      <c r="G107" s="82"/>
      <c r="H107" s="82"/>
      <c r="I107" s="82"/>
      <c r="J107" s="82"/>
      <c r="K107" s="82">
        <f>алат!K107+алик!K107+бат!K107+вурн!K107+ибр!K107+канаш!K107+козл!K107+комс!K107+крар!K107+крчет!K107+марп!K107+морг!K107+порец!K107+урмар!K107+цивил!K107+чебок!K107+шемур!K107+шум!K107+ядрин!K107+яльч!K107+янт!K107+'г.алат'!K107+'г.кан'!K107+'г.НЧ'!K107+'г.чеб'!K107+'г.шум'!K107</f>
        <v>1709011.59582</v>
      </c>
      <c r="L107" s="82"/>
      <c r="M107" s="82">
        <f>алат!M107+алик!M107+бат!M107+вурн!M107+ибр!M107+канаш!M107+козл!M107+комс!M107+крар!M107+крчет!M107+марп!M107+морг!M107+порец!M107+урмар!M107+цивил!M107+чебок!M107+шемур!M107+шум!M107+ядрин!M107+яльч!M107+янт!M107+'г.алат'!M107+'г.кан'!M107+'г.НЧ'!M107+'г.чеб'!M107+'г.шум'!M107</f>
        <v>56026.81167</v>
      </c>
      <c r="N107" s="82">
        <f>алат!N107+алик!N107+бат!N107+вурн!N107+ибр!N107+канаш!N107+козл!N107+комс!N107+крар!N107+крчет!N107+марп!N107+морг!N107+порец!N107+урмар!N107+цивил!N107+чебок!N107+шемур!N107+шум!N107+ядрин!N107+яльч!N107+янт!N107+'г.алат'!N107+'г.кан'!N107+'г.НЧ'!N107+'г.чеб'!N107+'г.шум'!N107</f>
        <v>1085.02573</v>
      </c>
      <c r="O107" s="82"/>
      <c r="P107" s="82"/>
    </row>
    <row r="108" spans="1:16" s="39" customFormat="1" ht="82.5" customHeight="1">
      <c r="A108" s="58" t="s">
        <v>175</v>
      </c>
      <c r="B108" s="59" t="s">
        <v>31</v>
      </c>
      <c r="C108" s="106">
        <f t="shared" si="1"/>
        <v>805848.51042</v>
      </c>
      <c r="D108" s="82">
        <f>алат!D108+алик!D108+бат!D108+вурн!D108+ибр!D108+канаш!D108+козл!D108+комс!D108+крар!D108+крчет!D108+марп!D108+морг!D108+порец!D108+урмар!D108+цивил!D108+чебок!D108+шемур!D108+шум!D108+ядрин!D108+яльч!D108+янт!D108+'г.алат'!D108+'г.кан'!D108+'г.НЧ'!D108+'г.чеб'!D108+'г.шум'!D108</f>
        <v>4343.87</v>
      </c>
      <c r="E108" s="82">
        <f>алат!E108+алик!E108+бат!E108+вурн!E108+ибр!E108+канаш!E108+козл!E108+комс!E108+крар!E108+крчет!E108+марп!E108+морг!E108+порец!E108+урмар!E108+цивил!E108+чебок!E108+шемур!E108+шум!E108+ядрин!E108+яльч!E108+янт!E108+'г.алат'!E108+'г.кан'!E108+'г.НЧ'!E108+'г.чеб'!E108+'г.шум'!E108</f>
        <v>1518</v>
      </c>
      <c r="F108" s="82"/>
      <c r="G108" s="82"/>
      <c r="H108" s="82"/>
      <c r="I108" s="82"/>
      <c r="J108" s="82"/>
      <c r="K108" s="82">
        <f>алат!K108+алик!K108+бат!K108+вурн!K108+ибр!K108+канаш!K108+козл!K108+комс!K108+крар!K108+крчет!K108+марп!K108+морг!K108+порец!K108+урмар!K108+цивил!K108+чебок!K108+шемур!K108+шум!K108+ядрин!K108+яльч!K108+янт!K108+'г.алат'!K108+'г.кан'!K108+'г.НЧ'!K108+'г.чеб'!K108+'г.шум'!K108</f>
        <v>779174.84485</v>
      </c>
      <c r="L108" s="82"/>
      <c r="M108" s="82">
        <f>алат!M108+алик!M108+бат!M108+вурн!M108+ибр!M108+канаш!M108+козл!M108+комс!M108+крар!M108+крчет!M108+марп!M108+морг!M108+порец!M108+урмар!M108+цивил!M108+чебок!M108+шемур!M108+шум!M108+ядрин!M108+яльч!M108+янт!M108+'г.алат'!M108+'г.кан'!M108+'г.НЧ'!M108+'г.чеб'!M108+'г.шум'!M108</f>
        <v>20598.214649999998</v>
      </c>
      <c r="N108" s="82">
        <f>алат!N108+алик!N108+бат!N108+вурн!N108+ибр!N108+канаш!N108+козл!N108+комс!N108+крар!N108+крчет!N108+марп!N108+морг!N108+порец!N108+урмар!N108+цивил!N108+чебок!N108+шемур!N108+шум!N108+ядрин!N108+яльч!N108+янт!N108+'г.алат'!N108+'г.кан'!N108+'г.НЧ'!N108+'г.чеб'!N108+'г.шум'!N108</f>
        <v>213.58092</v>
      </c>
      <c r="O108" s="82"/>
      <c r="P108" s="82"/>
    </row>
    <row r="109" spans="1:16" ht="52.5">
      <c r="A109" s="60" t="s">
        <v>106</v>
      </c>
      <c r="B109" s="61" t="s">
        <v>32</v>
      </c>
      <c r="C109" s="106">
        <f t="shared" si="1"/>
        <v>1002690.8238099999</v>
      </c>
      <c r="D109" s="82">
        <f>алат!D109+алик!D109+бат!D109+вурн!D109+ибр!D109+канаш!D109+козл!D109+комс!D109+крар!D109+крчет!D109+марп!D109+морг!D109+порец!D109+урмар!D109+цивил!D109+чебок!D109+шемур!D109+шум!D109+ядрин!D109+яльч!D109+янт!D109+'г.алат'!D109+'г.кан'!D109+'г.НЧ'!D109+'г.чеб'!D109+'г.шум'!D109</f>
        <v>19439.690000000002</v>
      </c>
      <c r="E109" s="82">
        <f>алат!E109+алик!E109+бат!E109+вурн!E109+ибр!E109+канаш!E109+козл!E109+комс!E109+крар!E109+крчет!E109+марп!E109+морг!E109+порец!E109+урмар!E109+цивил!E109+чебок!E109+шемур!E109+шум!E109+ядрин!E109+яльч!E109+янт!E109+'г.алат'!E109+'г.кан'!E109+'г.НЧ'!E109+'г.чеб'!E109+'г.шум'!E109</f>
        <v>0</v>
      </c>
      <c r="F109" s="82"/>
      <c r="G109" s="82"/>
      <c r="H109" s="82"/>
      <c r="I109" s="82"/>
      <c r="J109" s="82"/>
      <c r="K109" s="82">
        <f>алат!K109+алик!K109+бат!K109+вурн!K109+ибр!K109+канаш!K109+козл!K109+комс!K109+крар!K109+крчет!K109+марп!K109+морг!K109+порец!K109+урмар!K109+цивил!K109+чебок!K109+шемур!K109+шум!K109+ядрин!K109+яльч!K109+янт!K109+'г.алат'!K109+'г.кан'!K109+'г.НЧ'!K109+'г.чеб'!K109+'г.шум'!K109</f>
        <v>949779.9981499999</v>
      </c>
      <c r="L109" s="82"/>
      <c r="M109" s="82">
        <f>алат!M109+алик!M109+бат!M109+вурн!M109+ибр!M109+канаш!M109+козл!M109+комс!M109+крар!M109+крчет!M109+марп!M109+морг!M109+порец!M109+урмар!M109+цивил!M109+чебок!M109+шемур!M109+шум!M109+ядрин!M109+яльч!M109+янт!M109+'г.алат'!M109+'г.кан'!M109+'г.НЧ'!M109+'г.чеб'!M109+'г.шум'!M109</f>
        <v>32631.135659999996</v>
      </c>
      <c r="N109" s="82">
        <f>алат!N109+алик!N109+бат!N109+вурн!N109+ибр!N109+канаш!N109+козл!N109+комс!N109+крар!N109+крчет!N109+марп!N109+морг!N109+порец!N109+урмар!N109+цивил!N109+чебок!N109+шемур!N109+шум!N109+ядрин!N109+яльч!N109+янт!N109+'г.алат'!N109+'г.кан'!N109+'г.НЧ'!N109+'г.чеб'!N109+'г.шум'!N109</f>
        <v>840</v>
      </c>
      <c r="O109" s="82"/>
      <c r="P109" s="82"/>
    </row>
    <row r="110" spans="1:16" ht="94.5" customHeight="1">
      <c r="A110" s="62" t="s">
        <v>176</v>
      </c>
      <c r="B110" s="68" t="s">
        <v>112</v>
      </c>
      <c r="C110" s="106">
        <f t="shared" si="1"/>
        <v>602194.6946800001</v>
      </c>
      <c r="D110" s="82">
        <f>алат!D110+алик!D110+бат!D110+вурн!D110+ибр!D110+канаш!D110+козл!D110+комс!D110+крар!D110+крчет!D110+марп!D110+морг!D110+порец!D110+урмар!D110+цивил!D110+чебок!D110+шемур!D110+шум!D110+ядрин!D110+яльч!D110+янт!D110+'г.алат'!D110+'г.кан'!D110+'г.НЧ'!D110+'г.чеб'!D110+'г.шум'!D110</f>
        <v>2225.24</v>
      </c>
      <c r="E110" s="82">
        <f>алат!E110+алик!E110+бат!E110+вурн!E110+ибр!E110+канаш!E110+козл!E110+комс!E110+крар!E110+крчет!E110+марп!E110+морг!E110+порец!E110+урмар!E110+цивил!E110+чебок!E110+шемур!E110+шум!E110+ядрин!E110+яльч!E110+янт!E110+'г.алат'!E110+'г.кан'!E110+'г.НЧ'!E110+'г.чеб'!E110+'г.шум'!E110</f>
        <v>1518</v>
      </c>
      <c r="F110" s="82"/>
      <c r="G110" s="82"/>
      <c r="H110" s="82"/>
      <c r="I110" s="82"/>
      <c r="J110" s="82"/>
      <c r="K110" s="82">
        <f>алат!K110+алик!K110+бат!K110+вурн!K110+ибр!K110+канаш!K110+козл!K110+комс!K110+крар!K110+крчет!K110+марп!K110+морг!K110+порец!K110+урмар!K110+цивил!K110+чебок!K110+шемур!K110+шум!K110+ядрин!K110+яльч!K110+янт!K110+'г.алат'!K110+'г.кан'!K110+'г.НЧ'!K110+'г.чеб'!K110+'г.шум'!K110</f>
        <v>583718.09426</v>
      </c>
      <c r="L110" s="82"/>
      <c r="M110" s="82">
        <f>алат!M110+алик!M110+бат!M110+вурн!M110+ибр!M110+канаш!M110+козл!M110+комс!M110+крар!M110+крчет!M110+марп!M110+морг!M110+порец!M110+урмар!M110+цивил!M110+чебок!M110+шемур!M110+шум!M110+ядрин!M110+яльч!M110+янт!M110+'г.алат'!M110+'г.кан'!M110+'г.НЧ'!M110+'г.чеб'!M110+'г.шум'!M110</f>
        <v>14733.36042</v>
      </c>
      <c r="N110" s="82"/>
      <c r="O110" s="82"/>
      <c r="P110" s="82"/>
    </row>
    <row r="111" spans="1:16" ht="94.5" customHeight="1">
      <c r="A111" s="60" t="s">
        <v>178</v>
      </c>
      <c r="B111" s="68" t="s">
        <v>179</v>
      </c>
      <c r="C111" s="106">
        <f t="shared" si="1"/>
        <v>175709.09910999998</v>
      </c>
      <c r="D111" s="82">
        <f>алат!D111+алик!D111+бат!D111+вурн!D111+ибр!D111+канаш!D111+козл!D111+комс!D111+крар!D111+крчет!D111+марп!D111+морг!D111+порец!D111+урмар!D111+цивил!D111+чебок!D111+шемур!D111+шум!D111+ядрин!D111+яльч!D111+янт!D111+'г.алат'!D111+'г.кан'!D111+'г.НЧ'!D111+'г.чеб'!D111+'г.шум'!D111</f>
        <v>104748.67</v>
      </c>
      <c r="E111" s="82"/>
      <c r="F111" s="82"/>
      <c r="G111" s="82"/>
      <c r="H111" s="82"/>
      <c r="I111" s="82"/>
      <c r="J111" s="82"/>
      <c r="K111" s="82">
        <f>алат!K111+алик!K111+бат!K111+вурн!K111+ибр!K111+канаш!K111+козл!K111+комс!K111+крар!K111+крчет!K111+марп!K111+морг!K111+порец!K111+урмар!K111+цивил!K111+чебок!K111+шемур!K111+шум!K111+ядрин!K111+яльч!K111+янт!K111+'г.алат'!K111+'г.кан'!K111+'г.НЧ'!K111+'г.чеб'!K111+'г.шум'!K111</f>
        <v>70960.42910999998</v>
      </c>
      <c r="L111" s="82"/>
      <c r="M111" s="82"/>
      <c r="N111" s="82"/>
      <c r="O111" s="82"/>
      <c r="P111" s="82"/>
    </row>
    <row r="112" spans="1:16" ht="29.25" customHeight="1">
      <c r="A112" s="427" t="s">
        <v>113</v>
      </c>
      <c r="B112" s="428"/>
      <c r="C112" s="106">
        <f t="shared" si="1"/>
        <v>0</v>
      </c>
      <c r="D112" s="428"/>
      <c r="E112" s="428"/>
      <c r="F112" s="428"/>
      <c r="G112" s="428"/>
      <c r="H112" s="428"/>
      <c r="I112" s="428"/>
      <c r="J112" s="428"/>
      <c r="K112" s="428"/>
      <c r="L112" s="428"/>
      <c r="M112" s="428"/>
      <c r="N112" s="428"/>
      <c r="O112" s="428"/>
      <c r="P112" s="429"/>
    </row>
    <row r="113" spans="1:16" ht="18" customHeight="1">
      <c r="A113" s="430" t="s">
        <v>114</v>
      </c>
      <c r="B113" s="431"/>
      <c r="C113" s="106">
        <f t="shared" si="1"/>
        <v>0</v>
      </c>
      <c r="D113" s="431"/>
      <c r="E113" s="431"/>
      <c r="F113" s="431"/>
      <c r="G113" s="431"/>
      <c r="H113" s="431"/>
      <c r="I113" s="431"/>
      <c r="J113" s="431"/>
      <c r="K113" s="431"/>
      <c r="L113" s="431"/>
      <c r="M113" s="431"/>
      <c r="N113" s="431"/>
      <c r="O113" s="431"/>
      <c r="P113" s="432"/>
    </row>
    <row r="114" spans="1:16" ht="53.25" customHeight="1">
      <c r="A114" s="25" t="s">
        <v>95</v>
      </c>
      <c r="B114" s="21" t="s">
        <v>115</v>
      </c>
      <c r="C114" s="106">
        <f t="shared" si="1"/>
        <v>15</v>
      </c>
      <c r="D114" s="8"/>
      <c r="E114" s="8"/>
      <c r="F114" s="8"/>
      <c r="G114" s="8"/>
      <c r="H114" s="8"/>
      <c r="I114" s="8"/>
      <c r="J114" s="8"/>
      <c r="K114" s="8">
        <f>алат!K114+алик!K114+бат!K114+вурн!K114+ибр!K114+канаш!K114+козл!K114+комс!K114+крар!K114+крчет!K114+марп!K114+морг!K114+порец!K114+урмар!K114+цивил!K114+чебок!K114+шемур!K114+шум!K114+ядрин!K114+яльч!K114+янт!K114+'г.алат'!K114+'г.кан'!K114+'г.НЧ'!K114+'г.чеб'!K114+'г.шум'!K114</f>
        <v>15</v>
      </c>
      <c r="L114" s="8"/>
      <c r="M114" s="8"/>
      <c r="N114" s="8"/>
      <c r="O114" s="8"/>
      <c r="P114" s="8"/>
    </row>
    <row r="115" spans="1:16" ht="66">
      <c r="A115" s="25" t="s">
        <v>96</v>
      </c>
      <c r="B115" s="21" t="s">
        <v>116</v>
      </c>
      <c r="C115" s="106">
        <f t="shared" si="1"/>
        <v>147</v>
      </c>
      <c r="D115" s="8"/>
      <c r="E115" s="8"/>
      <c r="F115" s="8"/>
      <c r="G115" s="8"/>
      <c r="H115" s="8"/>
      <c r="I115" s="8"/>
      <c r="J115" s="8"/>
      <c r="K115" s="8">
        <f>алат!K115+алик!K115+бат!K115+вурн!K115+ибр!K115+канаш!K115+козл!K115+комс!K115+крар!K115+крчет!K115+марп!K115+морг!K115+порец!K115+урмар!K115+цивил!K115+чебок!K115+шемур!K115+шум!K115+ядрин!K115+яльч!K115+янт!K115+'г.алат'!K115+'г.кан'!K115+'г.НЧ'!K115+'г.чеб'!K115+'г.шум'!K115</f>
        <v>147</v>
      </c>
      <c r="L115" s="8"/>
      <c r="M115" s="8"/>
      <c r="N115" s="8"/>
      <c r="O115" s="8"/>
      <c r="P115" s="8"/>
    </row>
    <row r="116" spans="1:16" ht="26.25">
      <c r="A116" s="25" t="s">
        <v>120</v>
      </c>
      <c r="B116" s="21" t="s">
        <v>117</v>
      </c>
      <c r="C116" s="106">
        <f t="shared" si="1"/>
        <v>145</v>
      </c>
      <c r="D116" s="8"/>
      <c r="E116" s="8"/>
      <c r="F116" s="8"/>
      <c r="G116" s="8"/>
      <c r="H116" s="8"/>
      <c r="I116" s="8"/>
      <c r="J116" s="8"/>
      <c r="K116" s="8">
        <f>алат!K116+алик!K116+бат!K116+вурн!K116+ибр!K116+канаш!K116+козл!K116+комс!K116+крар!K116+крчет!K116+марп!K116+морг!K116+порец!K116+урмар!K116+цивил!K116+чебок!K116+шемур!K116+шум!K116+ядрин!K116+яльч!K116+янт!K116+'г.алат'!K116+'г.кан'!K116+'г.НЧ'!K116+'г.чеб'!K116+'г.шум'!K116</f>
        <v>145</v>
      </c>
      <c r="L116" s="8"/>
      <c r="M116" s="8"/>
      <c r="N116" s="8"/>
      <c r="O116" s="8"/>
      <c r="P116" s="8"/>
    </row>
    <row r="117" spans="1:16" ht="26.25">
      <c r="A117" s="25" t="s">
        <v>121</v>
      </c>
      <c r="B117" s="21" t="s">
        <v>118</v>
      </c>
      <c r="C117" s="106"/>
      <c r="D117" s="8"/>
      <c r="E117" s="8"/>
      <c r="F117" s="8"/>
      <c r="G117" s="8"/>
      <c r="H117" s="8"/>
      <c r="I117" s="8"/>
      <c r="J117" s="8"/>
      <c r="K117" s="8">
        <f>алат!K117+алик!K117+бат!K117+вурн!K117+ибр!K117+канаш!K117+козл!K117+комс!K117+крар!K117+крчет!K117+марп!K117+морг!K117+порец!K117+урмар!K117+цивил!K117+чебок!K117+шемур!K117+шум!K117+ядрин!K117+яльч!K117+янт!K117+'г.алат'!K117+'г.кан'!K117+'г.НЧ'!K117+'г.чеб'!K117+'г.шум'!K117</f>
        <v>0</v>
      </c>
      <c r="L117" s="8"/>
      <c r="M117" s="8"/>
      <c r="N117" s="8"/>
      <c r="O117" s="8"/>
      <c r="P117" s="8"/>
    </row>
    <row r="118" spans="1:16" ht="26.25">
      <c r="A118" s="25" t="s">
        <v>122</v>
      </c>
      <c r="B118" s="21" t="s">
        <v>119</v>
      </c>
      <c r="C118" s="106"/>
      <c r="D118" s="8"/>
      <c r="E118" s="8"/>
      <c r="F118" s="8"/>
      <c r="G118" s="8"/>
      <c r="H118" s="8"/>
      <c r="I118" s="8"/>
      <c r="J118" s="8"/>
      <c r="K118" s="8">
        <f>алат!K118+алик!K118+бат!K118+вурн!K118+ибр!K118+канаш!K118+козл!K118+комс!K118+крар!K118+крчет!K118+марп!K118+морг!K118+порец!K118+урмар!K118+цивил!K118+чебок!K118+шемур!K118+шум!K118+ядрин!K118+яльч!K118+янт!K118+'г.алат'!K118+'г.кан'!K118+'г.НЧ'!K118+'г.чеб'!K118+'г.шум'!K118</f>
        <v>0</v>
      </c>
      <c r="L118" s="8"/>
      <c r="M118" s="8"/>
      <c r="N118" s="8"/>
      <c r="O118" s="8"/>
      <c r="P118" s="8"/>
    </row>
    <row r="119" spans="1:16" ht="12.75" customHeight="1">
      <c r="A119" s="430" t="s">
        <v>123</v>
      </c>
      <c r="B119" s="431"/>
      <c r="C119" s="106"/>
      <c r="D119" s="431"/>
      <c r="E119" s="431"/>
      <c r="F119" s="431"/>
      <c r="G119" s="431"/>
      <c r="H119" s="431"/>
      <c r="I119" s="431"/>
      <c r="J119" s="431"/>
      <c r="K119" s="431"/>
      <c r="L119" s="431"/>
      <c r="M119" s="431"/>
      <c r="N119" s="431"/>
      <c r="O119" s="431"/>
      <c r="P119" s="432"/>
    </row>
    <row r="120" spans="1:16" ht="66">
      <c r="A120" s="25" t="s">
        <v>97</v>
      </c>
      <c r="B120" s="21" t="s">
        <v>124</v>
      </c>
      <c r="C120" s="106">
        <f t="shared" si="1"/>
        <v>27</v>
      </c>
      <c r="D120" s="8"/>
      <c r="E120" s="8"/>
      <c r="F120" s="8"/>
      <c r="G120" s="8"/>
      <c r="H120" s="8"/>
      <c r="I120" s="8"/>
      <c r="J120" s="8"/>
      <c r="K120" s="8">
        <f>алат!K120+алик!K120+бат!K120+вурн!K120+ибр!K120+канаш!K120+козл!K120+комс!K120+крар!K120+крчет!K120+марп!K120+морг!K120+порец!K120+урмар!K120+цивил!K120+чебок!K120+шемур!K120+шум!K120+ядрин!K120+яльч!K120+янт!K120+'г.алат'!K120+'г.кан'!K120+'г.НЧ'!K120+'г.чеб'!K120+'г.шум'!K120</f>
        <v>27</v>
      </c>
      <c r="L120" s="8"/>
      <c r="M120" s="8"/>
      <c r="N120" s="8"/>
      <c r="O120" s="8"/>
      <c r="P120" s="8"/>
    </row>
    <row r="121" spans="1:16" ht="66">
      <c r="A121" s="25" t="s">
        <v>98</v>
      </c>
      <c r="B121" s="21" t="s">
        <v>125</v>
      </c>
      <c r="C121" s="106">
        <f t="shared" si="1"/>
        <v>14</v>
      </c>
      <c r="D121" s="8"/>
      <c r="E121" s="8"/>
      <c r="F121" s="8"/>
      <c r="G121" s="8"/>
      <c r="H121" s="8"/>
      <c r="I121" s="8"/>
      <c r="J121" s="8"/>
      <c r="K121" s="8">
        <f>алат!K121+алик!K121+бат!K121+вурн!K121+ибр!K121+канаш!K121+козл!K121+комс!K121+крар!K121+крчет!K121+марп!K121+морг!K121+порец!K121+урмар!K121+цивил!K121+чебок!K121+шемур!K121+шум!K121+ядрин!K121+яльч!K121+янт!K121+'г.алат'!K121+'г.кан'!K121+'г.НЧ'!K121+'г.чеб'!K121+'г.шум'!K121</f>
        <v>14</v>
      </c>
      <c r="L121" s="8"/>
      <c r="M121" s="8"/>
      <c r="N121" s="8"/>
      <c r="O121" s="8"/>
      <c r="P121" s="8"/>
    </row>
    <row r="122" spans="1:16" ht="26.25">
      <c r="A122" s="25" t="s">
        <v>129</v>
      </c>
      <c r="B122" s="21" t="s">
        <v>126</v>
      </c>
      <c r="C122" s="106">
        <f t="shared" si="1"/>
        <v>21</v>
      </c>
      <c r="D122" s="8"/>
      <c r="E122" s="8"/>
      <c r="F122" s="8"/>
      <c r="G122" s="8"/>
      <c r="H122" s="8"/>
      <c r="I122" s="8"/>
      <c r="J122" s="8"/>
      <c r="K122" s="8">
        <f>алат!K122+алик!K122+бат!K122+вурн!K122+ибр!K122+канаш!K122+козл!K122+комс!K122+крар!K122+крчет!K122+марп!K122+морг!K122+порец!K122+урмар!K122+цивил!K122+чебок!K122+шемур!K122+шум!K122+ядрин!K122+яльч!K122+янт!K122+'г.алат'!K122+'г.кан'!K122+'г.НЧ'!K122+'г.чеб'!K122+'г.шум'!K122</f>
        <v>21</v>
      </c>
      <c r="L122" s="8"/>
      <c r="M122" s="8"/>
      <c r="N122" s="8"/>
      <c r="O122" s="8"/>
      <c r="P122" s="8"/>
    </row>
    <row r="123" spans="1:16" ht="26.25">
      <c r="A123" s="25" t="s">
        <v>130</v>
      </c>
      <c r="B123" s="21" t="s">
        <v>127</v>
      </c>
      <c r="C123" s="10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25" t="s">
        <v>131</v>
      </c>
      <c r="B124" s="21" t="s">
        <v>128</v>
      </c>
      <c r="C124" s="10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 customHeight="1">
      <c r="A125" s="433" t="s">
        <v>132</v>
      </c>
      <c r="B125" s="434"/>
      <c r="C125" s="106"/>
      <c r="D125" s="434"/>
      <c r="E125" s="434"/>
      <c r="F125" s="434"/>
      <c r="G125" s="434"/>
      <c r="H125" s="434"/>
      <c r="I125" s="434"/>
      <c r="J125" s="434"/>
      <c r="K125" s="434"/>
      <c r="L125" s="434"/>
      <c r="M125" s="434"/>
      <c r="N125" s="434"/>
      <c r="O125" s="434"/>
      <c r="P125" s="435"/>
    </row>
    <row r="126" spans="1:86" ht="66">
      <c r="A126" s="25" t="s">
        <v>99</v>
      </c>
      <c r="B126" s="21" t="s">
        <v>133</v>
      </c>
      <c r="C126" s="106">
        <f t="shared" si="1"/>
        <v>10511.56</v>
      </c>
      <c r="D126" s="106"/>
      <c r="E126" s="106"/>
      <c r="F126" s="106"/>
      <c r="G126" s="106"/>
      <c r="H126" s="106"/>
      <c r="I126" s="106"/>
      <c r="J126" s="106"/>
      <c r="K126" s="106">
        <f>алат!K126+алик!K126+бат!K126+вурн!K126+ибр!K126+канаш!K126+козл!K126+комс!K126+крар!K126+крчет!K126+марп!K126+морг!K126+порец!K126+урмар!K126+цивил!K126+чебок!K126+шемур!K126+шум!K126+ядрин!K126+яльч!K126+янт!K126+'г.алат'!K126+'г.кан'!K126+'г.НЧ'!K126+'г.чеб'!K126+'г.шум'!K126</f>
        <v>10511.56</v>
      </c>
      <c r="L126" s="106"/>
      <c r="M126" s="106"/>
      <c r="N126" s="106"/>
      <c r="O126" s="106"/>
      <c r="P126" s="106"/>
      <c r="Q126" s="106" t="e">
        <f>алат!Q126+алик!#REF!+бат!Q126+вурн!Q126+ибр!Q126+канаш!Q126+козл!Q126+комс!Q126+крар!Q126+крчет!Q126+марп!Q126+морг!Q126+порец!Q126+урмар!Q126+цивил!Q126+чебок!Q126+шемур!Q126+шум!Q126+ядрин!Q126+яльч!Q126+янт!Q126+'г.алат'!Q126+'г.кан'!Q126+'г.НЧ'!Q126+'г.чеб'!Q126+'г.шум'!Q126</f>
        <v>#REF!</v>
      </c>
      <c r="R126" s="106" t="e">
        <f>алат!R126+алик!#REF!+бат!R126+вурн!R126+ибр!R126+канаш!R126+козл!R126+комс!R126+крар!R126+крчет!R126+марп!R126+морг!R126+порец!R126+урмар!R126+цивил!R126+чебок!R126+шемур!R126+шум!R126+ядрин!R126+яльч!R126+янт!R126+'г.алат'!R126+'г.кан'!R126+'г.НЧ'!R126+'г.чеб'!R126+'г.шум'!R126</f>
        <v>#REF!</v>
      </c>
      <c r="S126" s="106" t="e">
        <f>алат!S126+алик!#REF!+бат!S126+вурн!S126+ибр!S126+канаш!S126+козл!S126+комс!S126+крар!S126+крчет!S126+марп!S126+морг!S126+порец!S126+урмар!S126+цивил!S126+чебок!S126+шемур!S126+шум!S126+ядрин!S126+яльч!S126+янт!S126+'г.алат'!S126+'г.кан'!S126+'г.НЧ'!S126+'г.чеб'!S126+'г.шум'!S126</f>
        <v>#REF!</v>
      </c>
      <c r="T126" s="106" t="e">
        <f>алат!T126+алик!#REF!+бат!T126+вурн!T126+ибр!T126+канаш!T126+козл!T126+комс!T126+крар!T126+крчет!T126+марп!T126+морг!T126+порец!T126+урмар!T126+цивил!T126+чебок!T126+шемур!T126+шум!T126+ядрин!T126+яльч!T126+янт!T126+'г.алат'!T126+'г.кан'!T126+'г.НЧ'!T126+'г.чеб'!T126+'г.шум'!T126</f>
        <v>#REF!</v>
      </c>
      <c r="U126" s="106" t="e">
        <f>алат!U126+алик!#REF!+бат!U126+вурн!U126+ибр!U126+канаш!U126+козл!U126+комс!U126+крар!U126+крчет!U126+марп!U126+морг!U126+порец!U126+урмар!U126+цивил!U126+чебок!U126+шемур!U126+шум!U126+ядрин!U126+яльч!U126+янт!U126+'г.алат'!U126+'г.кан'!U126+'г.НЧ'!U126+'г.чеб'!U126+'г.шум'!U126</f>
        <v>#REF!</v>
      </c>
      <c r="V126" s="106" t="e">
        <f>алат!V126+алик!#REF!+бат!V126+вурн!V126+ибр!V126+канаш!V126+козл!V126+комс!V126+крар!V126+крчет!V126+марп!V126+морг!V126+порец!V126+урмар!V126+цивил!V126+чебок!V126+шемур!V126+шум!V126+ядрин!V126+яльч!V126+янт!V126+'г.алат'!V126+'г.кан'!V126+'г.НЧ'!V126+'г.чеб'!V126+'г.шум'!V126</f>
        <v>#REF!</v>
      </c>
      <c r="W126" s="106" t="e">
        <f>алат!W126+алик!#REF!+бат!W126+вурн!W126+ибр!W126+канаш!W126+козл!W126+комс!W126+крар!W126+крчет!W126+марп!W126+морг!W126+порец!W126+урмар!W126+цивил!W126+чебок!W126+шемур!W126+шум!W126+ядрин!W126+яльч!W126+янт!W126+'г.алат'!W126+'г.кан'!W126+'г.НЧ'!W126+'г.чеб'!W126+'г.шум'!W126</f>
        <v>#REF!</v>
      </c>
      <c r="X126" s="106" t="e">
        <f>алат!X126+алик!#REF!+бат!X126+вурн!X126+ибр!X126+канаш!X126+козл!X126+комс!X126+крар!X126+крчет!X126+марп!X126+морг!X126+порец!X126+урмар!X126+цивил!X126+чебок!X126+шемур!X126+шум!X126+ядрин!X126+яльч!X126+янт!X126+'г.алат'!X126+'г.кан'!X126+'г.НЧ'!X126+'г.чеб'!X126+'г.шум'!X126</f>
        <v>#REF!</v>
      </c>
      <c r="Y126" s="106" t="e">
        <f>алат!Y126+алик!#REF!+бат!Y126+вурн!Y126+ибр!Y126+канаш!Y126+козл!Y126+комс!Y126+крар!Y126+крчет!Y126+марп!Y126+морг!Y126+порец!Y126+урмар!Y126+цивил!Y126+чебок!Y126+шемур!Y126+шум!Y126+ядрин!Y126+яльч!Y126+янт!Y126+'г.алат'!Y126+'г.кан'!Y126+'г.НЧ'!Y126+'г.чеб'!Y126+'г.шум'!Y126</f>
        <v>#REF!</v>
      </c>
      <c r="Z126" s="106" t="e">
        <f>алат!Z126+алик!#REF!+бат!Z126+вурн!Z126+ибр!Z126+канаш!Z126+козл!Z126+комс!Z126+крар!Z126+крчет!Z126+марп!Z126+морг!Z126+порец!Z126+урмар!Z126+цивил!Z126+чебок!Z126+шемур!Z126+шум!Z126+ядрин!Z126+яльч!Z126+янт!Z126+'г.алат'!Z126+'г.кан'!Z126+'г.НЧ'!Z126+'г.чеб'!Z126+'г.шум'!Z126</f>
        <v>#REF!</v>
      </c>
      <c r="AA126" s="106" t="e">
        <f>алат!AA126+алик!#REF!+бат!AA126+вурн!AA126+ибр!AA126+канаш!AA126+козл!AA126+комс!AA126+крар!AA126+крчет!AA126+марп!AA126+морг!AA126+порец!AA126+урмар!AA126+цивил!AA126+чебок!AA126+шемур!AA126+шум!AA126+ядрин!AA126+яльч!AA126+янт!AA126+'г.алат'!AA126+'г.кан'!AA126+'г.НЧ'!AA126+'г.чеб'!AA126+'г.шум'!AA126</f>
        <v>#REF!</v>
      </c>
      <c r="AB126" s="106" t="e">
        <f>алат!AB126+алик!#REF!+бат!AB126+вурн!AB126+ибр!AB126+канаш!AB126+козл!AB126+комс!AB126+крар!AB126+крчет!AB126+марп!AB126+морг!AB126+порец!AB126+урмар!AB126+цивил!AB126+чебок!AB126+шемур!AB126+шум!AB126+ядрин!AB126+яльч!AB126+янт!AB126+'г.алат'!AB126+'г.кан'!AB126+'г.НЧ'!AB126+'г.чеб'!AB126+'г.шум'!AB126</f>
        <v>#REF!</v>
      </c>
      <c r="AC126" s="106" t="e">
        <f>алат!AC126+алик!#REF!+бат!AC126+вурн!AC126+ибр!AC126+канаш!AC126+козл!AC126+комс!AC126+крар!AC126+крчет!AC126+марп!AC126+морг!AC126+порец!AC126+урмар!AC126+цивил!AC126+чебок!AC126+шемур!AC126+шум!AC126+ядрин!AC126+яльч!AC126+янт!AC126+'г.алат'!AC126+'г.кан'!AC126+'г.НЧ'!AC126+'г.чеб'!AC126+'г.шум'!AC126</f>
        <v>#REF!</v>
      </c>
      <c r="AD126" s="106">
        <f>алат!AD126+алик!Q126+бат!AD126+вурн!AD126+ибр!AD126+канаш!AD126+козл!AD126+комс!AD126+крар!AD126+крчет!AD126+марп!AD126+морг!AD126+порец!AD126+урмар!AD126+цивил!AD126+чебок!AD126+шемур!AD126+шум!AD126+ядрин!AD126+яльч!AD126+янт!AD126+'г.алат'!AD126+'г.кан'!AD126+'г.НЧ'!AD126+'г.чеб'!AD126+'г.шум'!AD126</f>
        <v>0</v>
      </c>
      <c r="AE126" s="106">
        <f>алат!AE126+алик!R126+бат!AE126+вурн!AE126+ибр!AE126+канаш!AE126+козл!AE126+комс!AE126+крар!AE126+крчет!AE126+марп!AE126+морг!AE126+порец!AE126+урмар!AE126+цивил!AE126+чебок!AE126+шемур!AE126+шум!AE126+ядрин!AE126+яльч!AE126+янт!AE126+'г.алат'!AE126+'г.кан'!AE126+'г.НЧ'!AE126+'г.чеб'!AE126+'г.шум'!AE126</f>
        <v>0</v>
      </c>
      <c r="AF126" s="106">
        <f>алат!AF126+алик!S126+бат!AF126+вурн!AF126+ибр!AF126+канаш!AF126+козл!AF126+комс!AF126+крар!AF126+крчет!AF126+марп!AF126+морг!AF126+порец!AF126+урмар!AF126+цивил!AF126+чебок!AF126+шемур!AF126+шум!AF126+ядрин!AF126+яльч!AF126+янт!AF126+'г.алат'!AF126+'г.кан'!AF126+'г.НЧ'!AF126+'г.чеб'!AF126+'г.шум'!AF126</f>
        <v>0</v>
      </c>
      <c r="AG126" s="106">
        <f>алат!AG126+алик!T126+бат!AG126+вурн!AG126+ибр!AG126+канаш!AG126+козл!AG126+комс!AG126+крар!AG126+крчет!AG126+марп!AG126+морг!AG126+порец!AG126+урмар!AG126+цивил!AG126+чебок!AG126+шемур!AG126+шум!AG126+ядрин!AG126+яльч!AG126+янт!AG126+'г.алат'!AG126+'г.кан'!AG126+'г.НЧ'!AG126+'г.чеб'!AG126+'г.шум'!AG126</f>
        <v>0</v>
      </c>
      <c r="AH126" s="106">
        <f>алат!AH126+алик!U126+бат!AH126+вурн!AH126+ибр!AH126+канаш!AH126+козл!AH126+комс!AH126+крар!AH126+крчет!AH126+марп!AH126+морг!AH126+порец!AH126+урмар!AH126+цивил!AH126+чебок!AH126+шемур!AH126+шум!AH126+ядрин!AH126+яльч!AH126+янт!AH126+'г.алат'!AH126+'г.кан'!AH126+'г.НЧ'!AH126+'г.чеб'!AH126+'г.шум'!AH126</f>
        <v>0</v>
      </c>
      <c r="AI126" s="106">
        <f>алат!AI126+алик!V126+бат!AI126+вурн!AI126+ибр!AI126+канаш!AI126+козл!AI126+комс!AI126+крар!AI126+крчет!AI126+марп!AI126+морг!AI126+порец!AI126+урмар!AI126+цивил!AI126+чебок!AI126+шемур!AI126+шум!AI126+ядрин!AI126+яльч!AI126+янт!AI126+'г.алат'!AI126+'г.кан'!AI126+'г.НЧ'!AI126+'г.чеб'!AI126+'г.шум'!AI126</f>
        <v>0</v>
      </c>
      <c r="AJ126" s="106">
        <f>алат!AJ126+алик!W126+бат!AJ126+вурн!AJ126+ибр!AJ126+канаш!AJ126+козл!AJ126+комс!AJ126+крар!AJ126+крчет!AJ126+марп!AJ126+морг!AJ126+порец!AJ126+урмар!AJ126+цивил!AJ126+чебок!AJ126+шемур!AJ126+шум!AJ126+ядрин!AJ126+яльч!AJ126+янт!AJ126+'г.алат'!AJ126+'г.кан'!AJ126+'г.НЧ'!AJ126+'г.чеб'!AJ126+'г.шум'!AJ126</f>
        <v>0</v>
      </c>
      <c r="AK126" s="106">
        <f>алат!AK126+алик!X126+бат!AK126+вурн!AK126+ибр!AK126+канаш!AK126+козл!AK126+комс!AK126+крар!AK126+крчет!AK126+марп!AK126+морг!AK126+порец!AK126+урмар!AK126+цивил!AK126+чебок!AK126+шемур!AK126+шум!AK126+ядрин!AK126+яльч!AK126+янт!AK126+'г.алат'!AK126+'г.кан'!AK126+'г.НЧ'!AK126+'г.чеб'!AK126+'г.шум'!AK126</f>
        <v>0</v>
      </c>
      <c r="AL126" s="106">
        <f>алат!AL126+алик!Y126+бат!AL126+вурн!AL126+ибр!AL126+канаш!AL126+козл!AL126+комс!AL126+крар!AL126+крчет!AL126+марп!AL126+морг!AL126+порец!AL126+урмар!AL126+цивил!AL126+чебок!AL126+шемур!AL126+шум!AL126+ядрин!AL126+яльч!AL126+янт!AL126+'г.алат'!AL126+'г.кан'!AL126+'г.НЧ'!AL126+'г.чеб'!AL126+'г.шум'!AL126</f>
        <v>0</v>
      </c>
      <c r="AM126" s="106">
        <f>алат!AM126+алик!Z126+бат!AM126+вурн!AM126+ибр!AM126+канаш!AM126+козл!AM126+комс!AM126+крар!AM126+крчет!AM126+марп!AM126+морг!AM126+порец!AM126+урмар!AM126+цивил!AM126+чебок!AM126+шемур!AM126+шум!AM126+ядрин!AM126+яльч!AM126+янт!AM126+'г.алат'!AM126+'г.кан'!AM126+'г.НЧ'!AM126+'г.чеб'!AM126+'г.шум'!AM126</f>
        <v>0</v>
      </c>
      <c r="AN126" s="106">
        <f>алат!AN126+алик!AA126+бат!AN126+вурн!AN126+ибр!AN126+канаш!AN126+козл!AN126+комс!AN126+крар!AN126+крчет!AN126+марп!AN126+морг!AN126+порец!AN126+урмар!AN126+цивил!AN126+чебок!AN126+шемур!AN126+шум!AN126+ядрин!AN126+яльч!AN126+янт!AN126+'г.алат'!AN126+'г.кан'!AN126+'г.НЧ'!AN126+'г.чеб'!AN126+'г.шум'!AN126</f>
        <v>0</v>
      </c>
      <c r="AO126" s="106">
        <f>алат!AO126+алик!AB126+бат!AO126+вурн!AO126+ибр!AO126+канаш!AO126+козл!AO126+комс!AO126+крар!AO126+крчет!AO126+марп!AO126+морг!AO126+порец!AO126+урмар!AO126+цивил!AO126+чебок!AO126+шемур!AO126+шум!AO126+ядрин!AO126+яльч!AO126+янт!AO126+'г.алат'!AO126+'г.кан'!AO126+'г.НЧ'!AO126+'г.чеб'!AO126+'г.шум'!AO126</f>
        <v>0</v>
      </c>
      <c r="AP126" s="106">
        <f>алат!AP126+алик!AC126+бат!AP126+вурн!AP126+ибр!AP126+канаш!AP126+козл!AP126+комс!AP126+крар!AP126+крчет!AP126+марп!AP126+морг!AP126+порец!AP126+урмар!AP126+цивил!AP126+чебок!AP126+шемур!AP126+шум!AP126+ядрин!AP126+яльч!AP126+янт!AP126+'г.алат'!AP126+'г.кан'!AP126+'г.НЧ'!AP126+'г.чеб'!AP126+'г.шум'!AP126</f>
        <v>0</v>
      </c>
      <c r="AQ126" s="106">
        <f>алат!AQ126+алик!AD126+бат!AQ126+вурн!AQ126+ибр!AQ126+канаш!AQ126+козл!AQ126+комс!AQ126+крар!AQ126+крчет!AQ126+марп!AQ126+морг!AQ126+порец!AQ126+урмар!AQ126+цивил!AQ126+чебок!AQ126+шемур!AQ126+шум!AQ126+ядрин!AQ126+яльч!AQ126+янт!AQ126+'г.алат'!AQ126+'г.кан'!AQ126+'г.НЧ'!AQ126+'г.чеб'!AQ126+'г.шум'!AQ126</f>
        <v>0</v>
      </c>
      <c r="AR126" s="106">
        <f>алат!AR126+алик!AE126+бат!AR126+вурн!AR126+ибр!AR126+канаш!AR126+козл!AR126+комс!AR126+крар!AR126+крчет!AR126+марп!AR126+морг!AR126+порец!AR126+урмар!AR126+цивил!AR126+чебок!AR126+шемур!AR126+шум!AR126+ядрин!AR126+яльч!AR126+янт!AR126+'г.алат'!AR126+'г.кан'!AR126+'г.НЧ'!AR126+'г.чеб'!AR126+'г.шум'!AR126</f>
        <v>0</v>
      </c>
      <c r="AS126" s="106">
        <f>алат!AS126+алик!AF126+бат!AS126+вурн!AS126+ибр!AS126+канаш!AS126+козл!AS126+комс!AS126+крар!AS126+крчет!AS126+марп!AS126+морг!AS126+порец!AS126+урмар!AS126+цивил!AS126+чебок!AS126+шемур!AS126+шум!AS126+ядрин!AS126+яльч!AS126+янт!AS126+'г.алат'!AS126+'г.кан'!AS126+'г.НЧ'!AS126+'г.чеб'!AS126+'г.шум'!AS126</f>
        <v>0</v>
      </c>
      <c r="AT126" s="106">
        <f>алат!AT126+алик!AG126+бат!AT126+вурн!AT126+ибр!AT126+канаш!AT126+козл!AT126+комс!AT126+крар!AT126+крчет!AT126+марп!AT126+морг!AT126+порец!AT126+урмар!AT126+цивил!AT126+чебок!AT126+шемур!AT126+шум!AT126+ядрин!AT126+яльч!AT126+янт!AT126+'г.алат'!AT126+'г.кан'!AT126+'г.НЧ'!AT126+'г.чеб'!AT126+'г.шум'!AT126</f>
        <v>0</v>
      </c>
      <c r="AU126" s="106">
        <f>алат!AU126+алик!AH126+бат!AU126+вурн!AU126+ибр!AU126+канаш!AU126+козл!AU126+комс!AU126+крар!AU126+крчет!AU126+марп!AU126+морг!AU126+порец!AU126+урмар!AU126+цивил!AU126+чебок!AU126+шемур!AU126+шум!AU126+ядрин!AU126+яльч!AU126+янт!AU126+'г.алат'!AU126+'г.кан'!AU126+'г.НЧ'!AU126+'г.чеб'!AU126+'г.шум'!AU126</f>
        <v>0</v>
      </c>
      <c r="AV126" s="106">
        <f>алат!AV126+алик!AI126+бат!AV126+вурн!AV126+ибр!AV126+канаш!AV126+козл!AV126+комс!AV126+крар!AV126+крчет!AV126+марп!AV126+морг!AV126+порец!AV126+урмар!AV126+цивил!AV126+чебок!AV126+шемур!AV126+шум!AV126+ядрин!AV126+яльч!AV126+янт!AV126+'г.алат'!AV126+'г.кан'!AV126+'г.НЧ'!AV126+'г.чеб'!AV126+'г.шум'!AV126</f>
        <v>0</v>
      </c>
      <c r="AW126" s="106">
        <f>алат!AW126+алик!AJ126+бат!AW126+вурн!AW126+ибр!AW126+канаш!AW126+козл!AW126+комс!AW126+крар!AW126+крчет!AW126+марп!AW126+морг!AW126+порец!AW126+урмар!AW126+цивил!AW126+чебок!AW126+шемур!AW126+шум!AW126+ядрин!AW126+яльч!AW126+янт!AW126+'г.алат'!AW126+'г.кан'!AW126+'г.НЧ'!AW126+'г.чеб'!AW126+'г.шум'!AW126</f>
        <v>0</v>
      </c>
      <c r="AX126" s="106">
        <f>алат!AX126+алик!AK126+бат!AX126+вурн!AX126+ибр!AX126+канаш!AX126+козл!AX126+комс!AX126+крар!AX126+крчет!AX126+марп!AX126+морг!AX126+порец!AX126+урмар!AX126+цивил!AX126+чебок!AX126+шемур!AX126+шум!AX126+ядрин!AX126+яльч!AX126+янт!AX126+'г.алат'!AX126+'г.кан'!AX126+'г.НЧ'!AX126+'г.чеб'!AX126+'г.шум'!AX126</f>
        <v>0</v>
      </c>
      <c r="AY126" s="106">
        <f>алат!AY126+алик!AL126+бат!AY126+вурн!AY126+ибр!AY126+канаш!AY126+козл!AY126+комс!AY126+крар!AY126+крчет!AY126+марп!AY126+морг!AY126+порец!AY126+урмар!AY126+цивил!AY126+чебок!AY126+шемур!AY126+шум!AY126+ядрин!AY126+яльч!AY126+янт!AY126+'г.алат'!AY126+'г.кан'!AY126+'г.НЧ'!AY126+'г.чеб'!AY126+'г.шум'!AY126</f>
        <v>0</v>
      </c>
      <c r="AZ126" s="106">
        <f>алат!AZ126+алик!AM126+бат!AZ126+вурн!AZ126+ибр!AZ126+канаш!AZ126+козл!AZ126+комс!AZ126+крар!AZ126+крчет!AZ126+марп!AZ126+морг!AZ126+порец!AZ126+урмар!AZ126+цивил!AZ126+чебок!AZ126+шемур!AZ126+шум!AZ126+ядрин!AZ126+яльч!AZ126+янт!AZ126+'г.алат'!AZ126+'г.кан'!AZ126+'г.НЧ'!AZ126+'г.чеб'!AZ126+'г.шум'!AZ126</f>
        <v>0</v>
      </c>
      <c r="BA126" s="106">
        <f>алат!BA126+алик!AN126+бат!BA126+вурн!BA126+ибр!BA126+канаш!BA126+козл!BA126+комс!BA126+крар!BA126+крчет!BA126+марп!BA126+морг!BA126+порец!BA126+урмар!BA126+цивил!BA126+чебок!BA126+шемур!BA126+шум!BA126+ядрин!BA126+яльч!BA126+янт!BA126+'г.алат'!BA126+'г.кан'!BA126+'г.НЧ'!BA126+'г.чеб'!BA126+'г.шум'!BA126</f>
        <v>0</v>
      </c>
      <c r="BB126" s="106">
        <f>алат!BB126+алик!AO126+бат!BB126+вурн!BB126+ибр!BB126+канаш!BB126+козл!BB126+комс!BB126+крар!BB126+крчет!BB126+марп!BB126+морг!BB126+порец!BB126+урмар!BB126+цивил!BB126+чебок!BB126+шемур!BB126+шум!BB126+ядрин!BB126+яльч!BB126+янт!BB126+'г.алат'!BB126+'г.кан'!BB126+'г.НЧ'!BB126+'г.чеб'!BB126+'г.шум'!BB126</f>
        <v>0</v>
      </c>
      <c r="BC126" s="106">
        <f>алат!BC126+алик!AP126+бат!BC126+вурн!BC126+ибр!BC126+канаш!BC126+козл!BC126+комс!BC126+крар!BC126+крчет!BC126+марп!BC126+морг!BC126+порец!BC126+урмар!BC126+цивил!BC126+чебок!BC126+шемур!BC126+шум!BC126+ядрин!BC126+яльч!BC126+янт!BC126+'г.алат'!BC126+'г.кан'!BC126+'г.НЧ'!BC126+'г.чеб'!BC126+'г.шум'!BC126</f>
        <v>0</v>
      </c>
      <c r="BD126" s="106">
        <f>алат!BD126+алик!AQ126+бат!BD126+вурн!BD126+ибр!BD126+канаш!BD126+козл!BD126+комс!BD126+крар!BD126+крчет!BD126+марп!BD126+морг!BD126+порец!BD126+урмар!BD126+цивил!BD126+чебок!BD126+шемур!BD126+шум!BD126+ядрин!BD126+яльч!BD126+янт!BD126+'г.алат'!BD126+'г.кан'!BD126+'г.НЧ'!BD126+'г.чеб'!BD126+'г.шум'!BD126</f>
        <v>0</v>
      </c>
      <c r="BE126" s="106">
        <f>алат!BE126+алик!AR126+бат!BE126+вурн!BE126+ибр!BE126+канаш!BE126+козл!BE126+комс!BE126+крар!BE126+крчет!BE126+марп!BE126+морг!BE126+порец!BE126+урмар!BE126+цивил!BE126+чебок!BE126+шемур!BE126+шум!BE126+ядрин!BE126+яльч!BE126+янт!BE126+'г.алат'!BE126+'г.кан'!BE126+'г.НЧ'!BE126+'г.чеб'!BE126+'г.шум'!BE126</f>
        <v>0</v>
      </c>
      <c r="BF126" s="106">
        <f>алат!BF126+алик!AS126+бат!BF126+вурн!BF126+ибр!BF126+канаш!BF126+козл!BF126+комс!BF126+крар!BF126+крчет!BF126+марп!BF126+морг!BF126+порец!BF126+урмар!BF126+цивил!BF126+чебок!BF126+шемур!BF126+шум!BF126+ядрин!BF126+яльч!BF126+янт!BF126+'г.алат'!BF126+'г.кан'!BF126+'г.НЧ'!BF126+'г.чеб'!BF126+'г.шум'!BF126</f>
        <v>0</v>
      </c>
      <c r="BG126" s="106">
        <f>алат!BG126+алик!AT126+бат!BG126+вурн!BG126+ибр!BG126+канаш!BG126+козл!BG126+комс!BG126+крар!BG126+крчет!BG126+марп!BG126+морг!BG126+порец!BG126+урмар!BG126+цивил!BG126+чебок!BG126+шемур!BG126+шум!BG126+ядрин!BG126+яльч!BG126+янт!BG126+'г.алат'!BG126+'г.кан'!BG126+'г.НЧ'!BG126+'г.чеб'!BG126+'г.шум'!BG126</f>
        <v>0</v>
      </c>
      <c r="BH126" s="106">
        <f>алат!BH126+алик!AU126+бат!BH126+вурн!BH126+ибр!BH126+канаш!BH126+козл!BH126+комс!BH126+крар!BH126+крчет!BH126+марп!BH126+морг!BH126+порец!BH126+урмар!BH126+цивил!BH126+чебок!BH126+шемур!BH126+шум!BH126+ядрин!BH126+яльч!BH126+янт!BH126+'г.алат'!BH126+'г.кан'!BH126+'г.НЧ'!BH126+'г.чеб'!BH126+'г.шум'!BH126</f>
        <v>0</v>
      </c>
      <c r="BI126" s="106">
        <f>алат!BI126+алик!AV126+бат!BI126+вурн!BI126+ибр!BI126+канаш!BI126+козл!BI126+комс!BI126+крар!BI126+крчет!BI126+марп!BI126+морг!BI126+порец!BI126+урмар!BI126+цивил!BI126+чебок!BI126+шемур!BI126+шум!BI126+ядрин!BI126+яльч!BI126+янт!BI126+'г.алат'!BI126+'г.кан'!BI126+'г.НЧ'!BI126+'г.чеб'!BI126+'г.шум'!BI126</f>
        <v>0</v>
      </c>
      <c r="BJ126" s="106">
        <f>алат!BJ126+алик!AW126+бат!BJ126+вурн!BJ126+ибр!BJ126+канаш!BJ126+козл!BJ126+комс!BJ126+крар!BJ126+крчет!BJ126+марп!BJ126+морг!BJ126+порец!BJ126+урмар!BJ126+цивил!BJ126+чебок!BJ126+шемур!BJ126+шум!BJ126+ядрин!BJ126+яльч!BJ126+янт!BJ126+'г.алат'!BJ126+'г.кан'!BJ126+'г.НЧ'!BJ126+'г.чеб'!BJ126+'г.шум'!BJ126</f>
        <v>0</v>
      </c>
      <c r="BK126" s="106">
        <f>алат!BK126+алик!AX126+бат!BK126+вурн!BK126+ибр!BK126+канаш!BK126+козл!BK126+комс!BK126+крар!BK126+крчет!BK126+марп!BK126+морг!BK126+порец!BK126+урмар!BK126+цивил!BK126+чебок!BK126+шемур!BK126+шум!BK126+ядрин!BK126+яльч!BK126+янт!BK126+'г.алат'!BK126+'г.кан'!BK126+'г.НЧ'!BK126+'г.чеб'!BK126+'г.шум'!BK126</f>
        <v>0</v>
      </c>
      <c r="BL126" s="106">
        <f>алат!BL126+алик!AY126+бат!BL126+вурн!BL126+ибр!BL126+канаш!BL126+козл!BL126+комс!BL126+крар!BL126+крчет!BL126+марп!BL126+морг!BL126+порец!BL126+урмар!BL126+цивил!BL126+чебок!BL126+шемур!BL126+шум!BL126+ядрин!BL126+яльч!BL126+янт!BL126+'г.алат'!BL126+'г.кан'!BL126+'г.НЧ'!BL126+'г.чеб'!BL126+'г.шум'!BL126</f>
        <v>0</v>
      </c>
      <c r="BM126" s="106">
        <f>алат!BM126+алик!AZ126+бат!BM126+вурн!BM126+ибр!BM126+канаш!BM126+козл!BM126+комс!BM126+крар!BM126+крчет!BM126+марп!BM126+морг!BM126+порец!BM126+урмар!BM126+цивил!BM126+чебок!BM126+шемур!BM126+шум!BM126+ядрин!BM126+яльч!BM126+янт!BM126+'г.алат'!BM126+'г.кан'!BM126+'г.НЧ'!BM126+'г.чеб'!BM126+'г.шум'!BM126</f>
        <v>0</v>
      </c>
      <c r="BN126" s="106">
        <f>алат!BN126+алик!BA126+бат!BN126+вурн!BN126+ибр!BN126+канаш!BN126+козл!BN126+комс!BN126+крар!BN126+крчет!BN126+марп!BN126+морг!BN126+порец!BN126+урмар!BN126+цивил!BN126+чебок!BN126+шемур!BN126+шум!BN126+ядрин!BN126+яльч!BN126+янт!BN126+'г.алат'!BN126+'г.кан'!BN126+'г.НЧ'!BN126+'г.чеб'!BN126+'г.шум'!BN126</f>
        <v>0</v>
      </c>
      <c r="BO126" s="106">
        <f>алат!BO126+алик!BB126+бат!BO126+вурн!BO126+ибр!BO126+канаш!BO126+козл!BO126+комс!BO126+крар!BO126+крчет!BO126+марп!BO126+морг!BO126+порец!BO126+урмар!BO126+цивил!BO126+чебок!BO126+шемур!BO126+шум!BO126+ядрин!BO126+яльч!BO126+янт!BO126+'г.алат'!BO126+'г.кан'!BO126+'г.НЧ'!BO126+'г.чеб'!BO126+'г.шум'!BO126</f>
        <v>0</v>
      </c>
      <c r="BP126" s="106">
        <f>алат!BP126+алик!BC126+бат!BP126+вурн!BP126+ибр!BP126+канаш!BP126+козл!BP126+комс!BP126+крар!BP126+крчет!BP126+марп!BP126+морг!BP126+порец!BP126+урмар!BP126+цивил!BP126+чебок!BP126+шемур!BP126+шум!BP126+ядрин!BP126+яльч!BP126+янт!BP126+'г.алат'!BP126+'г.кан'!BP126+'г.НЧ'!BP126+'г.чеб'!BP126+'г.шум'!BP126</f>
        <v>0</v>
      </c>
      <c r="BQ126" s="106">
        <f>алат!BQ126+алик!BD126+бат!BQ126+вурн!BQ126+ибр!BQ126+канаш!BQ126+козл!BQ126+комс!BQ126+крар!BQ126+крчет!BQ126+марп!BQ126+морг!BQ126+порец!BQ126+урмар!BQ126+цивил!BQ126+чебок!BQ126+шемур!BQ126+шум!BQ126+ядрин!BQ126+яльч!BQ126+янт!BQ126+'г.алат'!BQ126+'г.кан'!BQ126+'г.НЧ'!BQ126+'г.чеб'!BQ126+'г.шум'!BQ126</f>
        <v>0</v>
      </c>
      <c r="BR126" s="106">
        <f>алат!BR126+алик!BE126+бат!BR126+вурн!BR126+ибр!BR126+канаш!BR126+козл!BR126+комс!BR126+крар!BR126+крчет!BR126+марп!BR126+морг!BR126+порец!BR126+урмар!BR126+цивил!BR126+чебок!BR126+шемур!BR126+шум!BR126+ядрин!BR126+яльч!BR126+янт!BR126+'г.алат'!BR126+'г.кан'!BR126+'г.НЧ'!BR126+'г.чеб'!BR126+'г.шум'!BR126</f>
        <v>0</v>
      </c>
      <c r="BS126" s="106">
        <f>алат!BS126+алик!BF126+бат!BS126+вурн!BS126+ибр!BS126+канаш!BS126+козл!BS126+комс!BS126+крар!BS126+крчет!BS126+марп!BS126+морг!BS126+порец!BS126+урмар!BS126+цивил!BS126+чебок!BS126+шемур!BS126+шум!BS126+ядрин!BS126+яльч!BS126+янт!BS126+'г.алат'!BS126+'г.кан'!BS126+'г.НЧ'!BS126+'г.чеб'!BS126+'г.шум'!BS126</f>
        <v>0</v>
      </c>
      <c r="BT126" s="106">
        <f>алат!BT126+алик!BG126+бат!BT126+вурн!BT126+ибр!BT126+канаш!BT126+козл!BT126+комс!BT126+крар!BT126+крчет!BT126+марп!BT126+морг!BT126+порец!BT126+урмар!BT126+цивил!BT126+чебок!BT126+шемур!BT126+шум!BT126+ядрин!BT126+яльч!BT126+янт!BT126+'г.алат'!BT126+'г.кан'!BT126+'г.НЧ'!BT126+'г.чеб'!BT126+'г.шум'!BT126</f>
        <v>0</v>
      </c>
      <c r="BU126" s="106">
        <f>алат!BU126+алик!BH126+бат!BU126+вурн!BU126+ибр!BU126+канаш!BU126+козл!BU126+комс!BU126+крар!BU126+крчет!BU126+марп!BU126+морг!BU126+порец!BU126+урмар!BU126+цивил!BU126+чебок!BU126+шемур!BU126+шум!BU126+ядрин!BU126+яльч!BU126+янт!BU126+'г.алат'!BU126+'г.кан'!BU126+'г.НЧ'!BU126+'г.чеб'!BU126+'г.шум'!BU126</f>
        <v>0</v>
      </c>
      <c r="BV126" s="106">
        <f>алат!BV126+алик!BI126+бат!BV126+вурн!BV126+ибр!BV126+канаш!BV126+козл!BV126+комс!BV126+крар!BV126+крчет!BV126+марп!BV126+морг!BV126+порец!BV126+урмар!BV126+цивил!BV126+чебок!BV126+шемур!BV126+шум!BV126+ядрин!BV126+яльч!BV126+янт!BV126+'г.алат'!BV126+'г.кан'!BV126+'г.НЧ'!BV126+'г.чеб'!BV126+'г.шум'!BV126</f>
        <v>0</v>
      </c>
      <c r="BW126" s="106">
        <f>алат!BW126+алик!BJ126+бат!BW126+вурн!BW126+ибр!BW126+канаш!BW126+козл!BW126+комс!BW126+крар!BW126+крчет!BW126+марп!BW126+морг!BW126+порец!BW126+урмар!BW126+цивил!BW126+чебок!BW126+шемур!BW126+шум!BW126+ядрин!BW126+яльч!BW126+янт!BW126+'г.алат'!BW126+'г.кан'!BW126+'г.НЧ'!BW126+'г.чеб'!BW126+'г.шум'!BW126</f>
        <v>0</v>
      </c>
      <c r="BX126" s="106">
        <f>алат!BX126+алик!BK126+бат!BX126+вурн!BX126+ибр!BX126+канаш!BX126+козл!BX126+комс!BX126+крар!BX126+крчет!BX126+марп!BX126+морг!BX126+порец!BX126+урмар!BX126+цивил!BX126+чебок!BX126+шемур!BX126+шум!BX126+ядрин!BX126+яльч!BX126+янт!BX126+'г.алат'!BX126+'г.кан'!BX126+'г.НЧ'!BX126+'г.чеб'!BX126+'г.шум'!BX126</f>
        <v>0</v>
      </c>
      <c r="BY126" s="106">
        <f>алат!BY126+алик!BL126+бат!BY126+вурн!BY126+ибр!BY126+канаш!BY126+козл!BY126+комс!BY126+крар!BY126+крчет!BY126+марп!BY126+морг!BY126+порец!BY126+урмар!BY126+цивил!BY126+чебок!BY126+шемур!BY126+шум!BY126+ядрин!BY126+яльч!BY126+янт!BY126+'г.алат'!BY126+'г.кан'!BY126+'г.НЧ'!BY126+'г.чеб'!BY126+'г.шум'!BY126</f>
        <v>0</v>
      </c>
      <c r="BZ126" s="106">
        <f>алат!BZ126+алик!BM126+бат!BZ126+вурн!BZ126+ибр!BZ126+канаш!BZ126+козл!BZ126+комс!BZ126+крар!BZ126+крчет!BZ126+марп!BZ126+морг!BZ126+порец!BZ126+урмар!BZ126+цивил!BZ126+чебок!BZ126+шемур!BZ126+шум!BZ126+ядрин!BZ126+яльч!BZ126+янт!BZ126+'г.алат'!BZ126+'г.кан'!BZ126+'г.НЧ'!BZ126+'г.чеб'!BZ126+'г.шум'!BZ126</f>
        <v>0</v>
      </c>
      <c r="CA126" s="106">
        <f>алат!CA126+алик!BN126+бат!CA126+вурн!CA126+ибр!CA126+канаш!CA126+козл!CA126+комс!CA126+крар!CA126+крчет!CA126+марп!CA126+морг!CA126+порец!CA126+урмар!CA126+цивил!CA126+чебок!CA126+шемур!CA126+шум!CA126+ядрин!CA126+яльч!CA126+янт!CA126+'г.алат'!CA126+'г.кан'!CA126+'г.НЧ'!CA126+'г.чеб'!CA126+'г.шум'!CA126</f>
        <v>0</v>
      </c>
      <c r="CB126" s="106">
        <f>алат!CB126+алик!BO126+бат!CB126+вурн!CB126+ибр!CB126+канаш!CB126+козл!CB126+комс!CB126+крар!CB126+крчет!CB126+марп!CB126+морг!CB126+порец!CB126+урмар!CB126+цивил!CB126+чебок!CB126+шемур!CB126+шум!CB126+ядрин!CB126+яльч!CB126+янт!CB126+'г.алат'!CB126+'г.кан'!CB126+'г.НЧ'!CB126+'г.чеб'!CB126+'г.шум'!CB126</f>
        <v>0</v>
      </c>
      <c r="CC126" s="106">
        <f>алат!CC126+алик!BP126+бат!CC126+вурн!CC126+ибр!CC126+канаш!CC126+козл!CC126+комс!CC126+крар!CC126+крчет!CC126+марп!CC126+морг!CC126+порец!CC126+урмар!CC126+цивил!CC126+чебок!CC126+шемур!CC126+шум!CC126+ядрин!CC126+яльч!CC126+янт!CC126+'г.алат'!CC126+'г.кан'!CC126+'г.НЧ'!CC126+'г.чеб'!CC126+'г.шум'!CC126</f>
        <v>0</v>
      </c>
      <c r="CD126" s="106">
        <f>алат!CD126+алик!BQ126+бат!CD126+вурн!CD126+ибр!CD126+канаш!CD126+козл!CD126+комс!CD126+крар!CD126+крчет!CD126+марп!CD126+морг!CD126+порец!CD126+урмар!CD126+цивил!CD126+чебок!CD126+шемур!CD126+шум!CD126+ядрин!CD126+яльч!CD126+янт!CD126+'г.алат'!CD126+'г.кан'!CD126+'г.НЧ'!CD126+'г.чеб'!CD126+'г.шум'!CD126</f>
        <v>0</v>
      </c>
      <c r="CE126" s="106">
        <f>алат!CE126+алик!BR126+бат!CE126+вурн!CE126+ибр!CE126+канаш!CE126+козл!CE126+комс!CE126+крар!CE126+крчет!CE126+марп!CE126+морг!CE126+порец!CE126+урмар!CE126+цивил!CE126+чебок!CE126+шемур!CE126+шум!CE126+ядрин!CE126+яльч!CE126+янт!CE126+'г.алат'!CE126+'г.кан'!CE126+'г.НЧ'!CE126+'г.чеб'!CE126+'г.шум'!CE126</f>
        <v>0</v>
      </c>
      <c r="CF126" s="106">
        <f>алат!CF126+алик!BS126+бат!CF126+вурн!CF126+ибр!CF126+канаш!CF126+козл!CF126+комс!CF126+крар!CF126+крчет!CF126+марп!CF126+морг!CF126+порец!CF126+урмар!CF126+цивил!CF126+чебок!CF126+шемур!CF126+шум!CF126+ядрин!CF126+яльч!CF126+янт!CF126+'г.алат'!CF126+'г.кан'!CF126+'г.НЧ'!CF126+'г.чеб'!CF126+'г.шум'!CF126</f>
        <v>0</v>
      </c>
      <c r="CG126" s="106">
        <f>алат!CG126+алик!BT126+бат!CG126+вурн!CG126+ибр!CG126+канаш!CG126+козл!CG126+комс!CG126+крар!CG126+крчет!CG126+марп!CG126+морг!CG126+порец!CG126+урмар!CG126+цивил!CG126+чебок!CG126+шемур!CG126+шум!CG126+ядрин!CG126+яльч!CG126+янт!CG126+'г.алат'!CG126+'г.кан'!CG126+'г.НЧ'!CG126+'г.чеб'!CG126+'г.шум'!CG126</f>
        <v>0</v>
      </c>
      <c r="CH126" s="106">
        <f>алат!CH126+алик!BU126+бат!CH126+вурн!CH126+ибр!CH126+канаш!CH126+козл!CH126+комс!CH126+крар!CH126+крчет!CH126+марп!CH126+морг!CH126+порец!CH126+урмар!CH126+цивил!CH126+чебок!CH126+шемур!CH126+шум!CH126+ядрин!CH126+яльч!CH126+янт!CH126+'г.алат'!CH126+'г.кан'!CH126+'г.НЧ'!CH126+'г.чеб'!CH126+'г.шум'!CH126</f>
        <v>0</v>
      </c>
    </row>
    <row r="127" spans="1:16" ht="66">
      <c r="A127" s="25" t="s">
        <v>100</v>
      </c>
      <c r="B127" s="21" t="s">
        <v>134</v>
      </c>
      <c r="C127" s="106">
        <f t="shared" si="1"/>
        <v>7778.6253</v>
      </c>
      <c r="D127" s="106"/>
      <c r="E127" s="106"/>
      <c r="F127" s="106"/>
      <c r="G127" s="106"/>
      <c r="H127" s="106"/>
      <c r="I127" s="106"/>
      <c r="J127" s="106"/>
      <c r="K127" s="106">
        <f>алат!K127+алик!K127+бат!K127+вурн!K127+ибр!K127+канаш!K127+козл!K127+комс!K127+крар!K127+крчет!K127+марп!K127+морг!K127+порец!K127+урмар!K127+цивил!K127+чебок!K127+шемур!K127+шум!K127+ядрин!K127+яльч!K127+янт!K127+'г.алат'!K127+'г.кан'!K127+'г.НЧ'!K127+'г.чеб'!K127+'г.шум'!K127</f>
        <v>7778.6253</v>
      </c>
      <c r="L127" s="106"/>
      <c r="M127" s="106"/>
      <c r="N127" s="106"/>
      <c r="O127" s="106"/>
      <c r="P127" s="106"/>
    </row>
    <row r="128" spans="1:16" ht="26.25">
      <c r="A128" s="25" t="s">
        <v>138</v>
      </c>
      <c r="B128" s="21" t="s">
        <v>135</v>
      </c>
      <c r="C128" s="106">
        <f t="shared" si="1"/>
        <v>7552.021299999999</v>
      </c>
      <c r="D128" s="106"/>
      <c r="E128" s="106"/>
      <c r="F128" s="106"/>
      <c r="G128" s="106"/>
      <c r="H128" s="106"/>
      <c r="I128" s="106"/>
      <c r="J128" s="106"/>
      <c r="K128" s="106">
        <f>алат!K128+алик!K128+бат!K128+вурн!K128+ибр!K128+канаш!K128+козл!K128+комс!K128+крар!K128+крчет!K128+марп!K128+морг!K128+порец!K128+урмар!K128+цивил!K128+чебок!K128+шемур!K128+шум!K128+ядрин!K128+яльч!K128+янт!K128+'г.алат'!K128+'г.кан'!K128+'г.НЧ'!K128+'г.чеб'!K128+'г.шум'!K128</f>
        <v>7552.021299999999</v>
      </c>
      <c r="L128" s="106"/>
      <c r="M128" s="106"/>
      <c r="N128" s="106"/>
      <c r="O128" s="106"/>
      <c r="P128" s="106"/>
    </row>
    <row r="129" spans="1:16" ht="26.25">
      <c r="A129" s="25" t="s">
        <v>139</v>
      </c>
      <c r="B129" s="21" t="s">
        <v>136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</row>
    <row r="130" spans="1:16" ht="26.25">
      <c r="A130" s="34" t="s">
        <v>140</v>
      </c>
      <c r="B130" s="69" t="s">
        <v>137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1:16" s="16" customFormat="1" ht="12.75">
      <c r="A131" s="35"/>
      <c r="B131" s="35"/>
      <c r="P131" s="54"/>
    </row>
    <row r="132" spans="1:16" s="17" customFormat="1" ht="12.75">
      <c r="A132" s="36" t="s">
        <v>37</v>
      </c>
      <c r="B132" s="37"/>
      <c r="P132" s="55"/>
    </row>
    <row r="133" spans="1:16" s="17" customFormat="1" ht="12.75">
      <c r="A133" s="37"/>
      <c r="B133" s="37"/>
      <c r="P133" s="55"/>
    </row>
    <row r="134" spans="1:16" ht="30" customHeight="1">
      <c r="A134" s="56" t="s">
        <v>141</v>
      </c>
      <c r="B134" s="57"/>
      <c r="C134" s="18"/>
      <c r="D134" s="18" t="s">
        <v>142</v>
      </c>
      <c r="E134" s="18"/>
      <c r="F134" s="18"/>
      <c r="G134" s="18" t="s">
        <v>143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57"/>
      <c r="B135" s="57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57"/>
      <c r="B136" s="57"/>
      <c r="C136" s="18"/>
      <c r="D136" s="18" t="s">
        <v>142</v>
      </c>
      <c r="E136" s="18"/>
      <c r="F136" s="18"/>
      <c r="G136" s="18" t="s">
        <v>143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57"/>
      <c r="B137" s="57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1">
    <mergeCell ref="D137:F137"/>
    <mergeCell ref="A6:P6"/>
    <mergeCell ref="D10:J10"/>
    <mergeCell ref="K10:L10"/>
    <mergeCell ref="M10:M11"/>
    <mergeCell ref="N10:N11"/>
    <mergeCell ref="CI23:CK23"/>
    <mergeCell ref="CI29:CK29"/>
    <mergeCell ref="CI58:CK58"/>
    <mergeCell ref="CI61:CK61"/>
    <mergeCell ref="D8:P8"/>
    <mergeCell ref="A13:P13"/>
    <mergeCell ref="A8:A11"/>
    <mergeCell ref="B8:B11"/>
    <mergeCell ref="C8:C10"/>
    <mergeCell ref="K1:P1"/>
    <mergeCell ref="A2:P2"/>
    <mergeCell ref="A3:P3"/>
    <mergeCell ref="A4:P4"/>
    <mergeCell ref="A5:P5"/>
    <mergeCell ref="O10:P10"/>
  </mergeCells>
  <hyperlinks>
    <hyperlink ref="A32" location="Par297" display="Par297"/>
  </hyperlinks>
  <printOptions/>
  <pageMargins left="0.7086614173228347" right="0.7086614173228347" top="0.15748031496062992" bottom="0.15748031496062992" header="0.31496062992125984" footer="0.31496062992125984"/>
  <pageSetup fitToHeight="0" horizontalDpi="600" verticalDpi="600" orientation="portrait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="80" zoomScaleSheetLayoutView="80" zoomScalePageLayoutView="0" workbookViewId="0" topLeftCell="A2">
      <selection activeCell="I6" sqref="I6:M33"/>
    </sheetView>
  </sheetViews>
  <sheetFormatPr defaultColWidth="9.125" defaultRowHeight="12.75"/>
  <cols>
    <col min="1" max="1" width="5.00390625" style="105" customWidth="1"/>
    <col min="2" max="2" width="28.625" style="105" customWidth="1"/>
    <col min="3" max="3" width="14.875" style="105" customWidth="1"/>
    <col min="4" max="4" width="15.50390625" style="105" customWidth="1"/>
    <col min="5" max="5" width="0.12890625" style="105" customWidth="1"/>
    <col min="6" max="6" width="16.375" style="105" customWidth="1"/>
    <col min="7" max="7" width="13.625" style="105" customWidth="1"/>
    <col min="8" max="8" width="9.125" style="105" customWidth="1"/>
    <col min="9" max="10" width="10.375" style="105" customWidth="1"/>
    <col min="11" max="16384" width="9.125" style="105" customWidth="1"/>
  </cols>
  <sheetData>
    <row r="1" spans="6:7" ht="15">
      <c r="F1" s="608" t="s">
        <v>288</v>
      </c>
      <c r="G1" s="608"/>
    </row>
    <row r="2" spans="1:7" ht="12.75">
      <c r="A2" s="609" t="s">
        <v>289</v>
      </c>
      <c r="B2" s="609"/>
      <c r="C2" s="609"/>
      <c r="D2" s="609"/>
      <c r="E2" s="609"/>
      <c r="F2" s="609"/>
      <c r="G2" s="609"/>
    </row>
    <row r="3" spans="1:7" ht="23.25" customHeight="1">
      <c r="A3" s="610"/>
      <c r="B3" s="610"/>
      <c r="C3" s="610"/>
      <c r="D3" s="610"/>
      <c r="E3" s="610"/>
      <c r="F3" s="610"/>
      <c r="G3" s="610"/>
    </row>
    <row r="4" spans="1:7" ht="15">
      <c r="A4" s="611" t="s">
        <v>545</v>
      </c>
      <c r="B4" s="612"/>
      <c r="C4" s="612"/>
      <c r="D4" s="612"/>
      <c r="E4" s="612"/>
      <c r="F4" s="612"/>
      <c r="G4" s="612"/>
    </row>
    <row r="5" spans="1:7" ht="29.25" customHeight="1">
      <c r="A5" s="613" t="s">
        <v>290</v>
      </c>
      <c r="B5" s="613"/>
      <c r="C5" s="613"/>
      <c r="D5" s="613"/>
      <c r="E5" s="613"/>
      <c r="F5" s="613"/>
      <c r="G5" s="613"/>
    </row>
    <row r="6" spans="1:7" ht="54" customHeight="1">
      <c r="A6" s="127" t="s">
        <v>291</v>
      </c>
      <c r="B6" s="127" t="s">
        <v>292</v>
      </c>
      <c r="C6" s="127" t="s">
        <v>293</v>
      </c>
      <c r="D6" s="127" t="s">
        <v>294</v>
      </c>
      <c r="E6" s="127"/>
      <c r="F6" s="127" t="s">
        <v>295</v>
      </c>
      <c r="G6" s="127" t="s">
        <v>296</v>
      </c>
    </row>
    <row r="7" spans="1:7" ht="14.25" customHeight="1">
      <c r="A7" s="174">
        <v>1</v>
      </c>
      <c r="B7" s="175" t="s">
        <v>297</v>
      </c>
      <c r="C7" s="176">
        <f>алат!K66-алат!C69</f>
        <v>63054.4432</v>
      </c>
      <c r="D7" s="176">
        <f>алат!K74</f>
        <v>58936.88714</v>
      </c>
      <c r="E7" s="177"/>
      <c r="F7" s="177">
        <f>C7-D7</f>
        <v>4117.556060000003</v>
      </c>
      <c r="G7" s="177">
        <f>F7/C7*100</f>
        <v>6.530160050640179</v>
      </c>
    </row>
    <row r="8" spans="1:7" s="316" customFormat="1" ht="14.25" customHeight="1">
      <c r="A8" s="472">
        <v>2</v>
      </c>
      <c r="B8" s="473" t="s">
        <v>298</v>
      </c>
      <c r="C8" s="474">
        <f>алик!K66+алик!M66</f>
        <v>77397.8</v>
      </c>
      <c r="D8" s="474">
        <f>алик!K74+алик!M74</f>
        <v>75410</v>
      </c>
      <c r="E8" s="475"/>
      <c r="F8" s="475">
        <f aca="true" t="shared" si="0" ref="F8:F33">C8-D8</f>
        <v>1987.800000000003</v>
      </c>
      <c r="G8" s="475">
        <f>F8/C8*100</f>
        <v>2.568290054756082</v>
      </c>
    </row>
    <row r="9" spans="1:7" ht="14.25" customHeight="1">
      <c r="A9" s="174">
        <v>3</v>
      </c>
      <c r="B9" s="175" t="s">
        <v>299</v>
      </c>
      <c r="C9" s="177">
        <f>бат!D66+бат!K66+бат!M66-бат!C69</f>
        <v>113744.04499999998</v>
      </c>
      <c r="D9" s="177">
        <f>бат!D74+бат!K74+бат!M74</f>
        <v>108375.92</v>
      </c>
      <c r="E9" s="177"/>
      <c r="F9" s="177">
        <f t="shared" si="0"/>
        <v>5368.124999999985</v>
      </c>
      <c r="G9" s="177">
        <f>F9/C9*100</f>
        <v>4.719477841675128</v>
      </c>
    </row>
    <row r="10" spans="1:7" s="73" customFormat="1" ht="14.25" customHeight="1">
      <c r="A10" s="455">
        <v>4</v>
      </c>
      <c r="B10" s="456" t="s">
        <v>300</v>
      </c>
      <c r="C10" s="457">
        <f>вурн!D66+вурн!K66+вурн!M66-вурн!C69</f>
        <v>145412.09999999998</v>
      </c>
      <c r="D10" s="458">
        <f>вурн!D74+вурн!K74+вурн!M74</f>
        <v>132679.48</v>
      </c>
      <c r="E10" s="459"/>
      <c r="F10" s="459">
        <f t="shared" si="0"/>
        <v>12732.619999999966</v>
      </c>
      <c r="G10" s="459">
        <f aca="true" t="shared" si="1" ref="G10:G32">F10/C10*100</f>
        <v>8.756231427783497</v>
      </c>
    </row>
    <row r="11" spans="1:7" ht="14.25" customHeight="1">
      <c r="A11" s="174">
        <v>5</v>
      </c>
      <c r="B11" s="178" t="s">
        <v>301</v>
      </c>
      <c r="C11" s="177">
        <f>ибр!K66+ибр!M66-ибр!C69</f>
        <v>76255.40999999999</v>
      </c>
      <c r="D11" s="177">
        <f>ибр!K74+ибр!M74</f>
        <v>70825.04999999999</v>
      </c>
      <c r="E11" s="177"/>
      <c r="F11" s="177">
        <f t="shared" si="0"/>
        <v>5430.360000000001</v>
      </c>
      <c r="G11" s="177">
        <f t="shared" si="1"/>
        <v>7.121278346021616</v>
      </c>
    </row>
    <row r="12" spans="1:7" s="486" customFormat="1" ht="12.75" customHeight="1">
      <c r="A12" s="480">
        <v>6</v>
      </c>
      <c r="B12" s="481" t="s">
        <v>302</v>
      </c>
      <c r="C12" s="484">
        <f>канаш!F66+канаш!K66+канаш!M66-канаш!C69</f>
        <v>161283.59999999998</v>
      </c>
      <c r="D12" s="484">
        <f>канаш!F74+канаш!K74+канаш!M74</f>
        <v>144689.4</v>
      </c>
      <c r="E12" s="484"/>
      <c r="F12" s="484">
        <f>C12-D12</f>
        <v>16594.199999999983</v>
      </c>
      <c r="G12" s="484">
        <f t="shared" si="1"/>
        <v>10.288832838552702</v>
      </c>
    </row>
    <row r="13" spans="1:7" ht="14.25" customHeight="1">
      <c r="A13" s="174">
        <v>7</v>
      </c>
      <c r="B13" s="178" t="s">
        <v>303</v>
      </c>
      <c r="C13" s="177">
        <f>козл!K66+козл!M66-козл!K69</f>
        <v>114345</v>
      </c>
      <c r="D13" s="177">
        <f>козл!K74+козл!M74</f>
        <v>105905</v>
      </c>
      <c r="E13" s="177"/>
      <c r="F13" s="177">
        <f t="shared" si="0"/>
        <v>8440</v>
      </c>
      <c r="G13" s="177">
        <f t="shared" si="1"/>
        <v>7.381171017534655</v>
      </c>
    </row>
    <row r="14" spans="1:7" ht="14.25" customHeight="1">
      <c r="A14" s="174">
        <v>8</v>
      </c>
      <c r="B14" s="178" t="s">
        <v>304</v>
      </c>
      <c r="C14" s="177">
        <f>комс!K66+комс!M66-комс!C69</f>
        <v>238663.14</v>
      </c>
      <c r="D14" s="177">
        <f>комс!K74+комс!M74</f>
        <v>222700.24000000002</v>
      </c>
      <c r="E14" s="177"/>
      <c r="F14" s="177">
        <f t="shared" si="0"/>
        <v>15962.899999999994</v>
      </c>
      <c r="G14" s="177">
        <f t="shared" si="1"/>
        <v>6.688464754130023</v>
      </c>
    </row>
    <row r="15" spans="1:7" s="479" customFormat="1" ht="14.25" customHeight="1">
      <c r="A15" s="476">
        <v>9</v>
      </c>
      <c r="B15" s="477" t="s">
        <v>305</v>
      </c>
      <c r="C15" s="478">
        <f>крар!K66+крар!M66-крар!C69-крар!C70</f>
        <v>70742.68500000001</v>
      </c>
      <c r="D15" s="478">
        <f>крар!K74+крар!M74</f>
        <v>68607.33</v>
      </c>
      <c r="E15" s="478"/>
      <c r="F15" s="475">
        <f t="shared" si="0"/>
        <v>2135.3550000000105</v>
      </c>
      <c r="G15" s="478">
        <f t="shared" si="1"/>
        <v>3.0184816988498673</v>
      </c>
    </row>
    <row r="16" spans="1:7" s="486" customFormat="1" ht="14.25" customHeight="1">
      <c r="A16" s="480">
        <v>10</v>
      </c>
      <c r="B16" s="481" t="s">
        <v>306</v>
      </c>
      <c r="C16" s="483">
        <f>крчет!K66+крчет!M66+крчет!N66-крчет!C69</f>
        <v>63905.21000000001</v>
      </c>
      <c r="D16" s="483">
        <f>крчет!K74+крчет!M74+крчет!N74</f>
        <v>56066.700000000004</v>
      </c>
      <c r="E16" s="483"/>
      <c r="F16" s="484">
        <f t="shared" si="0"/>
        <v>7838.510000000002</v>
      </c>
      <c r="G16" s="483">
        <f t="shared" si="1"/>
        <v>12.265838732084601</v>
      </c>
    </row>
    <row r="17" spans="1:7" s="184" customFormat="1" ht="14.25" customHeight="1">
      <c r="A17" s="182">
        <v>11</v>
      </c>
      <c r="B17" s="183" t="s">
        <v>307</v>
      </c>
      <c r="C17" s="176">
        <f>марп!K66+марп!M66-марп!C69</f>
        <v>120523</v>
      </c>
      <c r="D17" s="176">
        <f>марп!K74+марп!M74</f>
        <v>113940</v>
      </c>
      <c r="E17" s="177"/>
      <c r="F17" s="177">
        <f t="shared" si="0"/>
        <v>6583</v>
      </c>
      <c r="G17" s="177">
        <f t="shared" si="1"/>
        <v>5.462027994656622</v>
      </c>
    </row>
    <row r="18" spans="1:7" ht="14.25" customHeight="1">
      <c r="A18" s="174">
        <v>12</v>
      </c>
      <c r="B18" s="178" t="s">
        <v>308</v>
      </c>
      <c r="C18" s="176">
        <f>морг!K66+морг!M66+морг!N66-морг!C69-морг!C70</f>
        <v>142900.19603</v>
      </c>
      <c r="D18" s="176">
        <f>морг!K74+морг!M74+морг!N74</f>
        <v>134804.70667</v>
      </c>
      <c r="E18" s="177"/>
      <c r="F18" s="177">
        <f t="shared" si="0"/>
        <v>8095.489359999978</v>
      </c>
      <c r="G18" s="177">
        <f t="shared" si="1"/>
        <v>5.665135237673458</v>
      </c>
    </row>
    <row r="19" spans="1:7" s="181" customFormat="1" ht="14.25" customHeight="1">
      <c r="A19" s="179">
        <v>13</v>
      </c>
      <c r="B19" s="178" t="s">
        <v>309</v>
      </c>
      <c r="C19" s="180">
        <f>порец!K66+порец!M66-порец!C69</f>
        <v>48028.306</v>
      </c>
      <c r="D19" s="180">
        <f>порец!K74+порец!M74</f>
        <v>44411.62</v>
      </c>
      <c r="E19" s="180"/>
      <c r="F19" s="177">
        <f t="shared" si="0"/>
        <v>3616.6859999999942</v>
      </c>
      <c r="G19" s="180">
        <f t="shared" si="1"/>
        <v>7.530321806478027</v>
      </c>
    </row>
    <row r="20" spans="1:7" s="73" customFormat="1" ht="14.25" customHeight="1">
      <c r="A20" s="455">
        <v>14</v>
      </c>
      <c r="B20" s="456" t="s">
        <v>310</v>
      </c>
      <c r="C20" s="459">
        <f>урмар!E66+урмар!K66+урмар!M66-урмар!C69</f>
        <v>97126</v>
      </c>
      <c r="D20" s="459">
        <f>урмар!E74+урмар!K74+урмар!M74</f>
        <v>91279.29999999999</v>
      </c>
      <c r="E20" s="459"/>
      <c r="F20" s="459">
        <f t="shared" si="0"/>
        <v>5846.700000000012</v>
      </c>
      <c r="G20" s="459">
        <f t="shared" si="1"/>
        <v>6.019706360809682</v>
      </c>
    </row>
    <row r="21" spans="1:7" s="485" customFormat="1" ht="14.25" customHeight="1">
      <c r="A21" s="480">
        <v>15</v>
      </c>
      <c r="B21" s="481" t="s">
        <v>311</v>
      </c>
      <c r="C21" s="482">
        <f>цивил!D66+цивил!K66+цивил!N66-цивил!C69</f>
        <v>132652.23</v>
      </c>
      <c r="D21" s="482">
        <f>цивил!D74+цивил!K74+цивил!N74</f>
        <v>117121.98</v>
      </c>
      <c r="E21" s="483"/>
      <c r="F21" s="484">
        <f t="shared" si="0"/>
        <v>15530.250000000015</v>
      </c>
      <c r="G21" s="483">
        <f t="shared" si="1"/>
        <v>11.707492591718974</v>
      </c>
    </row>
    <row r="22" spans="1:7" ht="14.25" customHeight="1">
      <c r="A22" s="179">
        <v>16</v>
      </c>
      <c r="B22" s="178" t="s">
        <v>312</v>
      </c>
      <c r="C22" s="177">
        <f>чебок!D66+чебок!K66+чебок!M66-чебок!C69</f>
        <v>241773.71000000002</v>
      </c>
      <c r="D22" s="177">
        <f>чебок!D74+чебок!K74+чебок!M74</f>
        <v>223052.549</v>
      </c>
      <c r="E22" s="177"/>
      <c r="F22" s="177">
        <f t="shared" si="0"/>
        <v>18721.161000000022</v>
      </c>
      <c r="G22" s="177">
        <f t="shared" si="1"/>
        <v>7.743257527875971</v>
      </c>
    </row>
    <row r="23" spans="1:7" s="316" customFormat="1" ht="14.25" customHeight="1">
      <c r="A23" s="472">
        <v>17</v>
      </c>
      <c r="B23" s="477" t="s">
        <v>313</v>
      </c>
      <c r="C23" s="475">
        <f>шемур!K66+шемур!M66-шемур!C69</f>
        <v>58095.52</v>
      </c>
      <c r="D23" s="475">
        <f>шемур!K74+шемур!M74</f>
        <v>56449.27</v>
      </c>
      <c r="E23" s="475"/>
      <c r="F23" s="475">
        <f t="shared" si="0"/>
        <v>1646.25</v>
      </c>
      <c r="G23" s="475">
        <f t="shared" si="1"/>
        <v>2.8336952660032995</v>
      </c>
    </row>
    <row r="24" spans="1:7" s="181" customFormat="1" ht="14.25" customHeight="1">
      <c r="A24" s="174">
        <v>18</v>
      </c>
      <c r="B24" s="178" t="s">
        <v>314</v>
      </c>
      <c r="C24" s="177">
        <f>шум!K66</f>
        <v>41032.451</v>
      </c>
      <c r="D24" s="177">
        <f>шум!K74</f>
        <v>39606.7889</v>
      </c>
      <c r="E24" s="180"/>
      <c r="F24" s="177">
        <f t="shared" si="0"/>
        <v>1425.6621000000014</v>
      </c>
      <c r="G24" s="180">
        <f t="shared" si="1"/>
        <v>3.4744746298484612</v>
      </c>
    </row>
    <row r="25" spans="1:7" ht="14.25" customHeight="1">
      <c r="A25" s="179">
        <v>19</v>
      </c>
      <c r="B25" s="178" t="s">
        <v>315</v>
      </c>
      <c r="C25" s="177">
        <f>ядрин!D66+ядрин!K66+ядрин!M66-ядрин!C69</f>
        <v>124517.4</v>
      </c>
      <c r="D25" s="177">
        <f>ядрин!D74+ядрин!K74+ядрин!M74</f>
        <v>117034.31999999999</v>
      </c>
      <c r="E25" s="177"/>
      <c r="F25" s="177">
        <f t="shared" si="0"/>
        <v>7483.080000000002</v>
      </c>
      <c r="G25" s="177">
        <f t="shared" si="1"/>
        <v>6.009666118952052</v>
      </c>
    </row>
    <row r="26" spans="1:7" s="316" customFormat="1" ht="14.25" customHeight="1">
      <c r="A26" s="472">
        <v>20</v>
      </c>
      <c r="B26" s="477" t="s">
        <v>316</v>
      </c>
      <c r="C26" s="475">
        <f>яльч!D66+яльч!K66+яльч!M66-яльч!C69</f>
        <v>69246.27</v>
      </c>
      <c r="D26" s="475">
        <f>яльч!D74+яльч!K74+яльч!M74</f>
        <v>67281.84</v>
      </c>
      <c r="E26" s="475"/>
      <c r="F26" s="475">
        <f t="shared" si="0"/>
        <v>1964.4300000000076</v>
      </c>
      <c r="G26" s="475">
        <f t="shared" si="1"/>
        <v>2.836874823726978</v>
      </c>
    </row>
    <row r="27" spans="1:7" ht="14.25" customHeight="1">
      <c r="A27" s="174">
        <v>21</v>
      </c>
      <c r="B27" s="178" t="s">
        <v>317</v>
      </c>
      <c r="C27" s="177">
        <f>янт!K66+янт!M66-янт!C69-янт!C70</f>
        <v>66064.34100000001</v>
      </c>
      <c r="D27" s="177">
        <f>янт!K74+янт!M74</f>
        <v>61472.181</v>
      </c>
      <c r="E27" s="177"/>
      <c r="F27" s="177">
        <f t="shared" si="0"/>
        <v>4592.160000000018</v>
      </c>
      <c r="G27" s="177">
        <f t="shared" si="1"/>
        <v>6.951041863870279</v>
      </c>
    </row>
    <row r="28" spans="1:7" s="181" customFormat="1" ht="14.25" customHeight="1">
      <c r="A28" s="174">
        <v>22</v>
      </c>
      <c r="B28" s="178" t="s">
        <v>318</v>
      </c>
      <c r="C28" s="177">
        <f>'г.алат'!K66+'г.алат'!M66-'г.алат'!C69</f>
        <v>136193.19999999998</v>
      </c>
      <c r="D28" s="177">
        <f>'г.алат'!K74+'г.алат'!M74</f>
        <v>131606</v>
      </c>
      <c r="E28" s="180"/>
      <c r="F28" s="177">
        <f t="shared" si="0"/>
        <v>4587.1999999999825</v>
      </c>
      <c r="G28" s="180">
        <f t="shared" si="1"/>
        <v>3.368156413095502</v>
      </c>
    </row>
    <row r="29" spans="1:7" ht="14.25" customHeight="1">
      <c r="A29" s="179">
        <v>23</v>
      </c>
      <c r="B29" s="185" t="s">
        <v>319</v>
      </c>
      <c r="C29" s="177">
        <f>'г.чеб'!D66+'г.чеб'!E66+'г.чеб'!K66+'г.чеб'!M66+'г.чеб'!N66-'г.чеб'!C69</f>
        <v>5996722.738380003</v>
      </c>
      <c r="D29" s="177">
        <f>'г.чеб'!D74+'г.чеб'!E74+'г.чеб'!K74+'г.чеб'!M74+'г.чеб'!N74</f>
        <v>5654003.159955001</v>
      </c>
      <c r="E29" s="177"/>
      <c r="F29" s="177">
        <f t="shared" si="0"/>
        <v>342719.57842500135</v>
      </c>
      <c r="G29" s="177">
        <f t="shared" si="1"/>
        <v>5.71511462805409</v>
      </c>
    </row>
    <row r="30" spans="1:7" ht="14.25" customHeight="1">
      <c r="A30" s="174">
        <v>24</v>
      </c>
      <c r="B30" s="185" t="s">
        <v>320</v>
      </c>
      <c r="C30" s="177">
        <f>'г.кан'!K66+'г.кан'!M66-'г.кан'!C69</f>
        <v>271031</v>
      </c>
      <c r="D30" s="177">
        <f>'г.кан'!K74+'г.кан'!M74</f>
        <v>251894.3</v>
      </c>
      <c r="E30" s="177"/>
      <c r="F30" s="177">
        <f t="shared" si="0"/>
        <v>19136.70000000001</v>
      </c>
      <c r="G30" s="177">
        <f t="shared" si="1"/>
        <v>7.060705232980734</v>
      </c>
    </row>
    <row r="31" spans="1:7" s="73" customFormat="1" ht="14.25" customHeight="1">
      <c r="A31" s="455">
        <v>25</v>
      </c>
      <c r="B31" s="456" t="s">
        <v>321</v>
      </c>
      <c r="C31" s="459">
        <f>'г.НЧ'!K66+'г.НЧ'!M66-'г.НЧ'!C69-'г.НЧ'!C70</f>
        <v>375464.89999999997</v>
      </c>
      <c r="D31" s="459">
        <f>'г.НЧ'!K74+'г.НЧ'!M74</f>
        <v>342530.66</v>
      </c>
      <c r="E31" s="459"/>
      <c r="F31" s="459">
        <f t="shared" si="0"/>
        <v>32934.23999999999</v>
      </c>
      <c r="G31" s="459">
        <f t="shared" si="1"/>
        <v>8.771589568026197</v>
      </c>
    </row>
    <row r="32" spans="1:7" ht="14.25" customHeight="1">
      <c r="A32" s="174">
        <v>26</v>
      </c>
      <c r="B32" s="178" t="s">
        <v>322</v>
      </c>
      <c r="C32" s="177">
        <f>'г.шум'!D66+'г.шум'!K66+'г.шум'!M66-'г.шум'!C69</f>
        <v>96513.2</v>
      </c>
      <c r="D32" s="177">
        <f>'г.шум'!K74+'г.шум'!D74+'г.шум'!M74</f>
        <v>90638.40000000001</v>
      </c>
      <c r="E32" s="177"/>
      <c r="F32" s="177">
        <f t="shared" si="0"/>
        <v>5874.799999999988</v>
      </c>
      <c r="G32" s="177">
        <f t="shared" si="1"/>
        <v>6.087043015877609</v>
      </c>
    </row>
    <row r="33" spans="1:7" ht="14.25" customHeight="1">
      <c r="A33" s="174"/>
      <c r="B33" s="186"/>
      <c r="C33" s="177"/>
      <c r="D33" s="177"/>
      <c r="E33" s="177"/>
      <c r="F33" s="177">
        <f t="shared" si="0"/>
        <v>0</v>
      </c>
      <c r="G33" s="177"/>
    </row>
    <row r="34" spans="1:7" ht="16.5" customHeight="1">
      <c r="A34" s="614" t="s">
        <v>323</v>
      </c>
      <c r="B34" s="614"/>
      <c r="C34" s="187">
        <f>SUM(C7:C32)</f>
        <v>9142687.895610003</v>
      </c>
      <c r="D34" s="187">
        <f>SUM(D7:D32)</f>
        <v>8581323.082665002</v>
      </c>
      <c r="E34" s="187"/>
      <c r="F34" s="177">
        <f>C34-D34</f>
        <v>561364.8129450008</v>
      </c>
      <c r="G34" s="187">
        <f>F34/C34*100</f>
        <v>6.140041302454921</v>
      </c>
    </row>
    <row r="35" spans="3:7" ht="12.75">
      <c r="C35" s="184"/>
      <c r="D35" s="184"/>
      <c r="E35" s="184"/>
      <c r="F35" s="184"/>
      <c r="G35" s="188"/>
    </row>
    <row r="36" spans="1:7" ht="12.75">
      <c r="A36" s="189"/>
      <c r="B36" s="189"/>
      <c r="C36" s="184"/>
      <c r="D36" s="184"/>
      <c r="E36" s="184"/>
      <c r="F36" s="184"/>
      <c r="G36" s="188"/>
    </row>
    <row r="38" spans="2:7" ht="12.75">
      <c r="B38" s="190"/>
      <c r="C38" s="191"/>
      <c r="D38" s="191"/>
      <c r="E38" s="190"/>
      <c r="F38" s="191"/>
      <c r="G38" s="192"/>
    </row>
  </sheetData>
  <sheetProtection/>
  <mergeCells count="5">
    <mergeCell ref="F1:G1"/>
    <mergeCell ref="A2:G3"/>
    <mergeCell ref="A4:G4"/>
    <mergeCell ref="A5:G5"/>
    <mergeCell ref="A34:B3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7">
      <selection activeCell="A31" sqref="A31:IV31"/>
    </sheetView>
  </sheetViews>
  <sheetFormatPr defaultColWidth="9.00390625" defaultRowHeight="12.75"/>
  <cols>
    <col min="2" max="2" width="21.50390625" style="0" customWidth="1"/>
    <col min="3" max="3" width="11.875" style="0" customWidth="1"/>
    <col min="4" max="4" width="13.00390625" style="0" customWidth="1"/>
    <col min="5" max="5" width="13.50390625" style="0" customWidth="1"/>
  </cols>
  <sheetData>
    <row r="1" spans="1:5" ht="15">
      <c r="A1" s="105"/>
      <c r="B1" s="105"/>
      <c r="C1" s="105"/>
      <c r="D1" s="105"/>
      <c r="E1" s="436" t="s">
        <v>288</v>
      </c>
    </row>
    <row r="2" spans="1:5" ht="12.75">
      <c r="A2" s="609" t="s">
        <v>548</v>
      </c>
      <c r="B2" s="609"/>
      <c r="C2" s="609"/>
      <c r="D2" s="609"/>
      <c r="E2" s="609"/>
    </row>
    <row r="3" spans="1:5" ht="12.75">
      <c r="A3" s="610"/>
      <c r="B3" s="610"/>
      <c r="C3" s="610"/>
      <c r="D3" s="610"/>
      <c r="E3" s="610"/>
    </row>
    <row r="4" spans="1:5" ht="15">
      <c r="A4" s="611" t="s">
        <v>545</v>
      </c>
      <c r="B4" s="612"/>
      <c r="C4" s="612"/>
      <c r="D4" s="612"/>
      <c r="E4" s="612"/>
    </row>
    <row r="5" spans="1:5" ht="12.75">
      <c r="A5" s="613" t="s">
        <v>290</v>
      </c>
      <c r="B5" s="613"/>
      <c r="C5" s="613"/>
      <c r="D5" s="613"/>
      <c r="E5" s="613"/>
    </row>
    <row r="6" spans="1:5" ht="26.25">
      <c r="A6" s="127" t="s">
        <v>291</v>
      </c>
      <c r="B6" s="127" t="s">
        <v>292</v>
      </c>
      <c r="C6" s="127" t="s">
        <v>546</v>
      </c>
      <c r="D6" s="127" t="s">
        <v>546</v>
      </c>
      <c r="E6" s="127" t="s">
        <v>547</v>
      </c>
    </row>
    <row r="7" spans="1:5" ht="12.75">
      <c r="A7" s="174">
        <v>1</v>
      </c>
      <c r="B7" s="175" t="s">
        <v>297</v>
      </c>
      <c r="C7" s="176">
        <f>SUM(алат!D14:N14)</f>
        <v>20</v>
      </c>
      <c r="D7" s="176">
        <f>SUM(алат!D43:N43)</f>
        <v>47</v>
      </c>
      <c r="E7" s="177">
        <f>D7/C7</f>
        <v>2.35</v>
      </c>
    </row>
    <row r="8" spans="1:5" ht="12.75">
      <c r="A8" s="174">
        <v>2</v>
      </c>
      <c r="B8" s="175" t="s">
        <v>298</v>
      </c>
      <c r="C8" s="176">
        <f>SUM(алик!D14:N14)</f>
        <v>58</v>
      </c>
      <c r="D8" s="176">
        <f>SUM(алик!D43:N43)</f>
        <v>119</v>
      </c>
      <c r="E8" s="177">
        <f>D8/C8</f>
        <v>2.0517241379310347</v>
      </c>
    </row>
    <row r="9" spans="1:5" ht="12.75">
      <c r="A9" s="174">
        <v>3</v>
      </c>
      <c r="B9" s="175" t="s">
        <v>299</v>
      </c>
      <c r="C9" s="176">
        <f>SUM(бат!D14:N14)</f>
        <v>83</v>
      </c>
      <c r="D9" s="176">
        <f>SUM(бат!D43:N43)</f>
        <v>233</v>
      </c>
      <c r="E9" s="177">
        <f aca="true" t="shared" si="0" ref="E9:E32">D9/C9</f>
        <v>2.8072289156626504</v>
      </c>
    </row>
    <row r="10" spans="1:5" ht="12.75">
      <c r="A10" s="174">
        <v>4</v>
      </c>
      <c r="B10" s="178" t="s">
        <v>300</v>
      </c>
      <c r="C10" s="176">
        <f>SUM(вурн!D14:N14)</f>
        <v>263</v>
      </c>
      <c r="D10" s="176">
        <f>SUM(вурн!D43:N43)</f>
        <v>735</v>
      </c>
      <c r="E10" s="177">
        <f t="shared" si="0"/>
        <v>2.79467680608365</v>
      </c>
    </row>
    <row r="11" spans="1:5" ht="12.75">
      <c r="A11" s="174">
        <v>5</v>
      </c>
      <c r="B11" s="178" t="s">
        <v>301</v>
      </c>
      <c r="C11" s="176">
        <f>SUM(ибр!D14:N14)</f>
        <v>44</v>
      </c>
      <c r="D11" s="176">
        <f>SUM(ибр!D43:N43)</f>
        <v>120</v>
      </c>
      <c r="E11" s="177">
        <f t="shared" si="0"/>
        <v>2.727272727272727</v>
      </c>
    </row>
    <row r="12" spans="1:5" ht="12.75">
      <c r="A12" s="174">
        <v>6</v>
      </c>
      <c r="B12" s="178" t="s">
        <v>553</v>
      </c>
      <c r="C12" s="176">
        <f>SUM(канаш!D14:N14)</f>
        <v>85</v>
      </c>
      <c r="D12" s="176">
        <f>SUM(канаш!D43:N43)</f>
        <v>291</v>
      </c>
      <c r="E12" s="177">
        <f t="shared" si="0"/>
        <v>3.4235294117647057</v>
      </c>
    </row>
    <row r="13" spans="1:5" ht="12.75">
      <c r="A13" s="174">
        <v>7</v>
      </c>
      <c r="B13" s="178" t="s">
        <v>554</v>
      </c>
      <c r="C13" s="176">
        <f>SUM(козл!D14:N14)</f>
        <v>105</v>
      </c>
      <c r="D13" s="176">
        <f>SUM(козл!D43:N43)</f>
        <v>238</v>
      </c>
      <c r="E13" s="177">
        <f t="shared" si="0"/>
        <v>2.2666666666666666</v>
      </c>
    </row>
    <row r="14" spans="1:5" ht="12.75">
      <c r="A14" s="174">
        <v>8</v>
      </c>
      <c r="B14" s="178" t="s">
        <v>304</v>
      </c>
      <c r="C14" s="176">
        <f>SUM(комс!D14:N14)</f>
        <v>62</v>
      </c>
      <c r="D14" s="176">
        <f>SUM(комс!D43:N43)</f>
        <v>167</v>
      </c>
      <c r="E14" s="177">
        <f t="shared" si="0"/>
        <v>2.693548387096774</v>
      </c>
    </row>
    <row r="15" spans="1:5" ht="12.75">
      <c r="A15" s="179">
        <v>9</v>
      </c>
      <c r="B15" s="178" t="s">
        <v>305</v>
      </c>
      <c r="C15" s="176">
        <f>SUM(крар!D14:N14)</f>
        <v>59</v>
      </c>
      <c r="D15" s="176">
        <f>SUM(крар!D43:N43)</f>
        <v>130</v>
      </c>
      <c r="E15" s="177">
        <f t="shared" si="0"/>
        <v>2.2033898305084745</v>
      </c>
    </row>
    <row r="16" spans="1:5" ht="12.75">
      <c r="A16" s="174">
        <v>10</v>
      </c>
      <c r="B16" s="178" t="s">
        <v>306</v>
      </c>
      <c r="C16" s="176">
        <f>SUM(крчет!D14:N14)</f>
        <v>32</v>
      </c>
      <c r="D16" s="176">
        <f>SUM(крчет!D43:N43)</f>
        <v>74</v>
      </c>
      <c r="E16" s="177">
        <f t="shared" si="0"/>
        <v>2.3125</v>
      </c>
    </row>
    <row r="17" spans="1:5" ht="12.75">
      <c r="A17" s="182">
        <v>11</v>
      </c>
      <c r="B17" s="183" t="s">
        <v>307</v>
      </c>
      <c r="C17" s="176">
        <f>SUM(марп!D14:N14)</f>
        <v>72</v>
      </c>
      <c r="D17" s="176">
        <f>SUM(марп!D43:N43)</f>
        <v>162</v>
      </c>
      <c r="E17" s="177">
        <f t="shared" si="0"/>
        <v>2.25</v>
      </c>
    </row>
    <row r="18" spans="1:5" ht="12.75">
      <c r="A18" s="174">
        <v>12</v>
      </c>
      <c r="B18" s="178" t="s">
        <v>308</v>
      </c>
      <c r="C18" s="176">
        <f>SUM(морг!D14:N14)</f>
        <v>101</v>
      </c>
      <c r="D18" s="176">
        <f>SUM(морг!D43:N43)</f>
        <v>385</v>
      </c>
      <c r="E18" s="177">
        <f t="shared" si="0"/>
        <v>3.8118811881188117</v>
      </c>
    </row>
    <row r="19" spans="1:5" ht="12.75">
      <c r="A19" s="179">
        <v>13</v>
      </c>
      <c r="B19" s="178" t="s">
        <v>309</v>
      </c>
      <c r="C19" s="176">
        <f>SUM(порец!D14:N14)</f>
        <v>28</v>
      </c>
      <c r="D19" s="176">
        <f>SUM(порец!D43:N43)</f>
        <v>61</v>
      </c>
      <c r="E19" s="177">
        <f t="shared" si="0"/>
        <v>2.1785714285714284</v>
      </c>
    </row>
    <row r="20" spans="1:5" ht="12.75">
      <c r="A20" s="174">
        <v>14</v>
      </c>
      <c r="B20" s="178" t="s">
        <v>310</v>
      </c>
      <c r="C20" s="176">
        <f>SUM(урмар!D14:N14)</f>
        <v>109</v>
      </c>
      <c r="D20" s="176">
        <f>SUM(урмар!D43:N43)</f>
        <v>169</v>
      </c>
      <c r="E20" s="177">
        <f t="shared" si="0"/>
        <v>1.5504587155963303</v>
      </c>
    </row>
    <row r="21" spans="1:5" ht="12.75">
      <c r="A21" s="174">
        <v>15</v>
      </c>
      <c r="B21" s="178" t="s">
        <v>311</v>
      </c>
      <c r="C21" s="176">
        <f>SUM(цивил!D14:N14)</f>
        <v>62</v>
      </c>
      <c r="D21" s="176">
        <f>SUM(цивил!D43:N43)</f>
        <v>278</v>
      </c>
      <c r="E21" s="177">
        <f t="shared" si="0"/>
        <v>4.483870967741935</v>
      </c>
    </row>
    <row r="22" spans="1:5" ht="12.75">
      <c r="A22" s="179">
        <v>16</v>
      </c>
      <c r="B22" s="178" t="s">
        <v>312</v>
      </c>
      <c r="C22" s="176">
        <f>SUM(чебок!D14:N14)</f>
        <v>257</v>
      </c>
      <c r="D22" s="176">
        <f>SUM(чебок!D43:N43)</f>
        <v>780</v>
      </c>
      <c r="E22" s="177">
        <f t="shared" si="0"/>
        <v>3.035019455252918</v>
      </c>
    </row>
    <row r="23" spans="1:5" ht="12.75">
      <c r="A23" s="174">
        <v>17</v>
      </c>
      <c r="B23" s="178" t="s">
        <v>313</v>
      </c>
      <c r="C23" s="176">
        <f>SUM(шемур!D14:N14)</f>
        <v>38</v>
      </c>
      <c r="D23" s="176">
        <f>SUM(шемур!D43:N43)</f>
        <v>77</v>
      </c>
      <c r="E23" s="177">
        <f t="shared" si="0"/>
        <v>2.026315789473684</v>
      </c>
    </row>
    <row r="24" spans="1:5" ht="12.75">
      <c r="A24" s="174">
        <v>18</v>
      </c>
      <c r="B24" s="178" t="s">
        <v>314</v>
      </c>
      <c r="C24" s="176">
        <f>SUM(шум!D14:N14)</f>
        <v>18</v>
      </c>
      <c r="D24" s="176">
        <f>SUM(шум!D43:N43)</f>
        <v>50</v>
      </c>
      <c r="E24" s="177">
        <f t="shared" si="0"/>
        <v>2.7777777777777777</v>
      </c>
    </row>
    <row r="25" spans="1:5" ht="12.75">
      <c r="A25" s="179">
        <v>19</v>
      </c>
      <c r="B25" s="178" t="s">
        <v>315</v>
      </c>
      <c r="C25" s="176">
        <f>SUM(ядрин!D14:N14)</f>
        <v>52</v>
      </c>
      <c r="D25" s="176">
        <f>SUM(ядрин!D43:N43)</f>
        <v>193</v>
      </c>
      <c r="E25" s="177">
        <f t="shared" si="0"/>
        <v>3.7115384615384617</v>
      </c>
    </row>
    <row r="26" spans="1:5" ht="12.75">
      <c r="A26" s="174">
        <v>20</v>
      </c>
      <c r="B26" s="178" t="s">
        <v>316</v>
      </c>
      <c r="C26" s="176">
        <f>SUM(яльч!D14:N14)</f>
        <v>35</v>
      </c>
      <c r="D26" s="176">
        <f>SUM(яльч!D43:N43)</f>
        <v>88</v>
      </c>
      <c r="E26" s="177">
        <f t="shared" si="0"/>
        <v>2.5142857142857142</v>
      </c>
    </row>
    <row r="27" spans="1:5" ht="12.75">
      <c r="A27" s="174">
        <v>21</v>
      </c>
      <c r="B27" s="178" t="s">
        <v>317</v>
      </c>
      <c r="C27" s="176">
        <f>SUM(янт!D14:N14)</f>
        <v>34</v>
      </c>
      <c r="D27" s="176">
        <f>SUM(янт!D43:N43)</f>
        <v>100</v>
      </c>
      <c r="E27" s="177">
        <f t="shared" si="0"/>
        <v>2.9411764705882355</v>
      </c>
    </row>
    <row r="28" spans="1:5" ht="12.75">
      <c r="A28" s="174">
        <v>22</v>
      </c>
      <c r="B28" s="178" t="s">
        <v>318</v>
      </c>
      <c r="C28" s="176">
        <f>SUM('г.алат'!D14:N14)</f>
        <v>53</v>
      </c>
      <c r="D28" s="176">
        <f>SUM('г.алат'!D43:N43)</f>
        <v>110</v>
      </c>
      <c r="E28" s="177">
        <f t="shared" si="0"/>
        <v>2.0754716981132075</v>
      </c>
    </row>
    <row r="29" spans="1:5" ht="12.75">
      <c r="A29" s="179">
        <v>23</v>
      </c>
      <c r="B29" s="185" t="s">
        <v>319</v>
      </c>
      <c r="C29" s="176">
        <f>SUM('г.чеб'!D14:N14)</f>
        <v>1435</v>
      </c>
      <c r="D29" s="176">
        <f>SUM('г.чеб'!D43:N43)</f>
        <v>4900</v>
      </c>
      <c r="E29" s="177">
        <f t="shared" si="0"/>
        <v>3.4146341463414633</v>
      </c>
    </row>
    <row r="30" spans="1:5" ht="12.75">
      <c r="A30" s="174">
        <v>24</v>
      </c>
      <c r="B30" s="185" t="s">
        <v>320</v>
      </c>
      <c r="C30" s="176">
        <f>SUM('г.кан'!D14:N14)</f>
        <v>99</v>
      </c>
      <c r="D30" s="176">
        <f>SUM('г.кан'!D43:N43)</f>
        <v>561</v>
      </c>
      <c r="E30" s="177">
        <f t="shared" si="0"/>
        <v>5.666666666666667</v>
      </c>
    </row>
    <row r="31" spans="1:5" ht="12.75">
      <c r="A31" s="174">
        <v>25</v>
      </c>
      <c r="B31" s="178" t="s">
        <v>321</v>
      </c>
      <c r="C31" s="176">
        <f>SUM('г.НЧ'!D14:N14)</f>
        <v>152</v>
      </c>
      <c r="D31" s="176">
        <f>SUM('г.НЧ'!D43:N43)</f>
        <v>544</v>
      </c>
      <c r="E31" s="177">
        <f t="shared" si="0"/>
        <v>3.5789473684210527</v>
      </c>
    </row>
    <row r="32" spans="1:5" ht="12.75">
      <c r="A32" s="174">
        <v>26</v>
      </c>
      <c r="B32" s="178" t="s">
        <v>322</v>
      </c>
      <c r="C32" s="176">
        <f>SUM('г.шум'!D14:N14)</f>
        <v>56</v>
      </c>
      <c r="D32" s="176">
        <f>SUM('г.шум'!D43:N43)</f>
        <v>181</v>
      </c>
      <c r="E32" s="177">
        <f t="shared" si="0"/>
        <v>3.232142857142857</v>
      </c>
    </row>
    <row r="33" spans="1:5" ht="12.75">
      <c r="A33" s="174"/>
      <c r="B33" s="186"/>
      <c r="C33" s="176"/>
      <c r="D33" s="176"/>
      <c r="E33" s="177"/>
    </row>
    <row r="34" spans="1:5" ht="12.75">
      <c r="A34" s="614" t="s">
        <v>323</v>
      </c>
      <c r="B34" s="614"/>
      <c r="C34" s="187">
        <f>SUM(C7:C32)</f>
        <v>3412</v>
      </c>
      <c r="D34" s="187">
        <f>SUM(D7:D32)</f>
        <v>10793</v>
      </c>
      <c r="E34" s="177">
        <f>D34/C34</f>
        <v>3.163247362250879</v>
      </c>
    </row>
  </sheetData>
  <sheetProtection/>
  <mergeCells count="4">
    <mergeCell ref="A2:E3"/>
    <mergeCell ref="A4:E4"/>
    <mergeCell ref="A5:E5"/>
    <mergeCell ref="A34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PageLayoutView="0" workbookViewId="0" topLeftCell="A70">
      <selection activeCell="Q75" sqref="Q75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10.00390625" style="2" customWidth="1"/>
    <col min="4" max="6" width="9.125" style="2" customWidth="1"/>
    <col min="7" max="9" width="8.875" style="2" customWidth="1"/>
    <col min="10" max="10" width="8.625" style="2" customWidth="1"/>
    <col min="11" max="11" width="9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17" width="11.50390625" style="17" bestFit="1" customWidth="1"/>
    <col min="18" max="29" width="9.125" style="17" customWidth="1"/>
    <col min="30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4"/>
    </row>
    <row r="4" spans="1:17" ht="16.5">
      <c r="A4" s="70" t="s">
        <v>222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>
      <c r="A6" s="70" t="s">
        <v>327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205" t="s">
        <v>1</v>
      </c>
      <c r="B8" s="207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206"/>
      <c r="B9" s="208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206"/>
      <c r="B10" s="208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45" customHeight="1">
      <c r="A11" s="206"/>
      <c r="B11" s="208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93" t="s">
        <v>50</v>
      </c>
      <c r="B14" s="23">
        <v>101</v>
      </c>
      <c r="C14" s="8">
        <v>3716</v>
      </c>
      <c r="D14" s="8">
        <v>1</v>
      </c>
      <c r="E14" s="8"/>
      <c r="F14" s="8"/>
      <c r="G14" s="8"/>
      <c r="H14" s="8"/>
      <c r="I14" s="8"/>
      <c r="J14" s="8"/>
      <c r="K14" s="8">
        <v>65</v>
      </c>
      <c r="L14" s="8"/>
      <c r="M14" s="8">
        <v>17</v>
      </c>
      <c r="N14" s="8"/>
      <c r="O14" s="8">
        <v>478</v>
      </c>
      <c r="P14" s="8">
        <v>3155</v>
      </c>
    </row>
    <row r="15" spans="1:16" ht="51.75" customHeight="1">
      <c r="A15" s="24" t="s">
        <v>328</v>
      </c>
      <c r="B15" s="23">
        <v>102</v>
      </c>
      <c r="C15" s="8"/>
      <c r="D15" s="8">
        <v>0</v>
      </c>
      <c r="E15" s="8">
        <v>0</v>
      </c>
      <c r="F15" s="8">
        <v>0</v>
      </c>
      <c r="G15" s="8">
        <v>0</v>
      </c>
      <c r="H15" s="8"/>
      <c r="I15" s="8"/>
      <c r="J15" s="8"/>
      <c r="K15" s="8">
        <v>0</v>
      </c>
      <c r="L15" s="8"/>
      <c r="M15" s="8">
        <v>0</v>
      </c>
      <c r="N15" s="8">
        <v>0</v>
      </c>
      <c r="O15" s="8">
        <v>0</v>
      </c>
      <c r="P15" s="8">
        <v>0</v>
      </c>
    </row>
    <row r="16" spans="1:16" ht="53.25" customHeight="1">
      <c r="A16" s="24" t="s">
        <v>257</v>
      </c>
      <c r="B16" s="23">
        <v>103</v>
      </c>
      <c r="C16" s="8">
        <v>30</v>
      </c>
      <c r="D16" s="8">
        <v>1</v>
      </c>
      <c r="E16" s="8"/>
      <c r="F16" s="8"/>
      <c r="G16" s="8"/>
      <c r="H16" s="8"/>
      <c r="I16" s="8"/>
      <c r="J16" s="8"/>
      <c r="K16" s="8">
        <v>27</v>
      </c>
      <c r="L16" s="8"/>
      <c r="M16" s="8">
        <v>2</v>
      </c>
      <c r="N16" s="8"/>
      <c r="O16" s="8">
        <v>0</v>
      </c>
      <c r="P16" s="8">
        <v>0</v>
      </c>
    </row>
    <row r="17" spans="1:16" ht="53.25" customHeight="1">
      <c r="A17" s="24" t="s">
        <v>258</v>
      </c>
      <c r="B17" s="23">
        <v>104</v>
      </c>
      <c r="C17" s="8">
        <v>11</v>
      </c>
      <c r="D17" s="8"/>
      <c r="E17" s="8"/>
      <c r="F17" s="8">
        <v>0</v>
      </c>
      <c r="G17" s="8"/>
      <c r="H17" s="8"/>
      <c r="I17" s="8"/>
      <c r="J17" s="8"/>
      <c r="K17" s="8">
        <v>9</v>
      </c>
      <c r="L17" s="8"/>
      <c r="M17" s="8">
        <v>2</v>
      </c>
      <c r="N17" s="8"/>
      <c r="O17" s="8">
        <v>0</v>
      </c>
      <c r="P17" s="8">
        <v>0</v>
      </c>
    </row>
    <row r="18" spans="1:16" ht="53.25" customHeight="1">
      <c r="A18" s="194" t="s">
        <v>209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0</v>
      </c>
      <c r="P18" s="8">
        <v>0</v>
      </c>
    </row>
    <row r="19" spans="1:16" ht="53.25" customHeight="1">
      <c r="A19" s="194" t="s">
        <v>401</v>
      </c>
      <c r="B19" s="23">
        <v>106</v>
      </c>
      <c r="C19" s="8"/>
      <c r="D19" s="8">
        <v>0</v>
      </c>
      <c r="E19" s="8"/>
      <c r="F19" s="8"/>
      <c r="G19" s="8"/>
      <c r="H19" s="8">
        <v>0</v>
      </c>
      <c r="I19" s="8"/>
      <c r="J19" s="8"/>
      <c r="K19" s="8">
        <v>0</v>
      </c>
      <c r="L19" s="8">
        <v>0</v>
      </c>
      <c r="M19" s="8">
        <v>0</v>
      </c>
      <c r="N19" s="8"/>
      <c r="O19" s="8">
        <v>0</v>
      </c>
      <c r="P19" s="8">
        <v>0</v>
      </c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>
        <v>0</v>
      </c>
      <c r="N20" s="8">
        <v>0</v>
      </c>
      <c r="O20" s="8">
        <v>0</v>
      </c>
      <c r="P20" s="8">
        <v>0</v>
      </c>
    </row>
    <row r="21" spans="1:16" ht="27.75" customHeight="1">
      <c r="A21" s="64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0</v>
      </c>
      <c r="N21" s="8">
        <v>0</v>
      </c>
      <c r="O21" s="8">
        <v>0</v>
      </c>
      <c r="P21" s="8">
        <v>0</v>
      </c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>
        <v>0</v>
      </c>
      <c r="N22" s="8">
        <v>0</v>
      </c>
      <c r="O22" s="8">
        <v>0</v>
      </c>
      <c r="P22" s="8">
        <v>0</v>
      </c>
    </row>
    <row r="23" spans="1:16" ht="27.75" customHeight="1">
      <c r="A23" s="193" t="s">
        <v>11</v>
      </c>
      <c r="B23" s="23">
        <v>110</v>
      </c>
      <c r="C23" s="8">
        <v>3705</v>
      </c>
      <c r="D23" s="8">
        <v>1</v>
      </c>
      <c r="E23" s="8"/>
      <c r="F23" s="8"/>
      <c r="G23" s="8"/>
      <c r="H23" s="8"/>
      <c r="I23" s="8"/>
      <c r="J23" s="8"/>
      <c r="K23" s="8">
        <v>56</v>
      </c>
      <c r="L23" s="8"/>
      <c r="M23" s="8">
        <v>15</v>
      </c>
      <c r="N23" s="8"/>
      <c r="O23" s="8">
        <v>478</v>
      </c>
      <c r="P23" s="8">
        <v>3155</v>
      </c>
    </row>
    <row r="24" spans="1:16" ht="52.5" customHeight="1">
      <c r="A24" s="24" t="s">
        <v>403</v>
      </c>
      <c r="B24" s="26">
        <v>111</v>
      </c>
      <c r="C24" s="8">
        <v>21</v>
      </c>
      <c r="D24" s="8">
        <v>1</v>
      </c>
      <c r="E24" s="8"/>
      <c r="F24" s="8"/>
      <c r="G24" s="8"/>
      <c r="H24" s="8"/>
      <c r="I24" s="8"/>
      <c r="J24" s="8"/>
      <c r="K24" s="8">
        <v>19</v>
      </c>
      <c r="L24" s="8"/>
      <c r="M24" s="8">
        <v>1</v>
      </c>
      <c r="N24" s="8"/>
      <c r="O24" s="8">
        <v>0</v>
      </c>
      <c r="P24" s="8">
        <v>0</v>
      </c>
    </row>
    <row r="25" spans="1:16" ht="27" customHeight="1">
      <c r="A25" s="24" t="s">
        <v>210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>
        <v>0</v>
      </c>
      <c r="E26" s="8"/>
      <c r="F26" s="8"/>
      <c r="G26" s="8"/>
      <c r="H26" s="8">
        <v>0</v>
      </c>
      <c r="I26" s="8"/>
      <c r="J26" s="8"/>
      <c r="K26" s="8">
        <v>0</v>
      </c>
      <c r="L26" s="8">
        <v>0</v>
      </c>
      <c r="M26" s="8">
        <v>0</v>
      </c>
      <c r="N26" s="8"/>
      <c r="O26" s="8">
        <v>0</v>
      </c>
      <c r="P26" s="8">
        <v>0</v>
      </c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>
        <v>0</v>
      </c>
      <c r="N27" s="8">
        <v>0</v>
      </c>
      <c r="O27" s="8">
        <v>0</v>
      </c>
      <c r="P27" s="8">
        <v>0</v>
      </c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>
        <v>0</v>
      </c>
      <c r="N28" s="8">
        <v>0</v>
      </c>
      <c r="O28" s="8">
        <v>0</v>
      </c>
      <c r="P28" s="8">
        <v>0</v>
      </c>
    </row>
    <row r="29" spans="1:16" ht="51.75" customHeight="1">
      <c r="A29" s="24" t="s">
        <v>332</v>
      </c>
      <c r="B29" s="26">
        <v>116</v>
      </c>
      <c r="C29" s="8">
        <v>3681</v>
      </c>
      <c r="D29" s="8">
        <v>1</v>
      </c>
      <c r="E29" s="8"/>
      <c r="F29" s="8"/>
      <c r="G29" s="8"/>
      <c r="H29" s="8"/>
      <c r="I29" s="8"/>
      <c r="J29" s="8"/>
      <c r="K29" s="8">
        <v>55</v>
      </c>
      <c r="L29" s="8"/>
      <c r="M29" s="8">
        <v>16</v>
      </c>
      <c r="N29" s="8"/>
      <c r="O29" s="8">
        <v>478</v>
      </c>
      <c r="P29" s="8">
        <v>3131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9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39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16" ht="18" customHeight="1">
      <c r="A34" s="193" t="s">
        <v>64</v>
      </c>
      <c r="B34" s="23">
        <v>121</v>
      </c>
      <c r="C34" s="8">
        <v>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>
        <v>1</v>
      </c>
      <c r="P34" s="8"/>
    </row>
    <row r="35" spans="1:16" ht="18" customHeight="1">
      <c r="A35" s="193" t="s">
        <v>65</v>
      </c>
      <c r="B35" s="23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>
        <v>0</v>
      </c>
      <c r="P41" s="8">
        <v>0</v>
      </c>
    </row>
    <row r="42" spans="1:16" ht="15.75" customHeight="1">
      <c r="A42" s="224" t="s">
        <v>407</v>
      </c>
      <c r="B42" s="224"/>
      <c r="C42" s="22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5.75" customHeight="1">
      <c r="A43" s="28" t="s">
        <v>16</v>
      </c>
      <c r="B43" s="23">
        <v>201</v>
      </c>
      <c r="C43" s="8">
        <v>233</v>
      </c>
      <c r="D43" s="8">
        <v>1</v>
      </c>
      <c r="E43" s="8"/>
      <c r="F43" s="8"/>
      <c r="G43" s="8"/>
      <c r="H43" s="8"/>
      <c r="I43" s="8"/>
      <c r="J43" s="8"/>
      <c r="K43" s="8">
        <v>201</v>
      </c>
      <c r="L43" s="8"/>
      <c r="M43" s="8">
        <v>31</v>
      </c>
      <c r="N43" s="8"/>
      <c r="O43" s="8">
        <v>0</v>
      </c>
      <c r="P43" s="8">
        <v>0</v>
      </c>
    </row>
    <row r="44" spans="1:16" ht="52.5" customHeight="1">
      <c r="A44" s="29" t="s">
        <v>408</v>
      </c>
      <c r="B44" s="23">
        <v>202</v>
      </c>
      <c r="C44" s="8"/>
      <c r="D44" s="8">
        <v>0</v>
      </c>
      <c r="E44" s="8">
        <v>0</v>
      </c>
      <c r="F44" s="8">
        <v>0</v>
      </c>
      <c r="G44" s="8">
        <v>0</v>
      </c>
      <c r="H44" s="8"/>
      <c r="I44" s="8"/>
      <c r="J44" s="8"/>
      <c r="K44" s="8">
        <v>0</v>
      </c>
      <c r="L44" s="8"/>
      <c r="M44" s="8">
        <v>0</v>
      </c>
      <c r="N44" s="8">
        <v>0</v>
      </c>
      <c r="O44" s="8">
        <v>0</v>
      </c>
      <c r="P44" s="8">
        <v>0</v>
      </c>
    </row>
    <row r="45" spans="1:16" ht="52.5" customHeight="1">
      <c r="A45" s="29" t="s">
        <v>409</v>
      </c>
      <c r="B45" s="23">
        <v>203</v>
      </c>
      <c r="C45" s="8">
        <v>15</v>
      </c>
      <c r="D45" s="8">
        <v>1</v>
      </c>
      <c r="E45" s="8"/>
      <c r="F45" s="8"/>
      <c r="G45" s="8"/>
      <c r="H45" s="8"/>
      <c r="I45" s="8"/>
      <c r="J45" s="8"/>
      <c r="K45" s="8">
        <v>13</v>
      </c>
      <c r="L45" s="8"/>
      <c r="M45" s="8">
        <v>1</v>
      </c>
      <c r="N45" s="8"/>
      <c r="O45" s="8">
        <v>0</v>
      </c>
      <c r="P45" s="8">
        <v>0</v>
      </c>
    </row>
    <row r="46" spans="1:16" ht="41.25" customHeight="1">
      <c r="A46" s="29" t="s">
        <v>410</v>
      </c>
      <c r="B46" s="23">
        <v>204</v>
      </c>
      <c r="C46" s="8"/>
      <c r="D46" s="8">
        <v>0</v>
      </c>
      <c r="E46" s="8"/>
      <c r="F46" s="8"/>
      <c r="G46" s="8"/>
      <c r="H46" s="8">
        <v>0</v>
      </c>
      <c r="I46" s="8"/>
      <c r="J46" s="8"/>
      <c r="K46" s="8">
        <v>0</v>
      </c>
      <c r="L46" s="8">
        <v>0</v>
      </c>
      <c r="M46" s="8">
        <v>0</v>
      </c>
      <c r="N46" s="8"/>
      <c r="O46" s="8">
        <v>0</v>
      </c>
      <c r="P46" s="8">
        <v>0</v>
      </c>
    </row>
    <row r="47" spans="1:16" ht="52.5" customHeight="1">
      <c r="A47" s="29" t="s">
        <v>261</v>
      </c>
      <c r="B47" s="23">
        <v>205</v>
      </c>
      <c r="C47" s="8">
        <v>6</v>
      </c>
      <c r="D47" s="8"/>
      <c r="E47" s="8"/>
      <c r="F47" s="8"/>
      <c r="G47" s="8"/>
      <c r="H47" s="8"/>
      <c r="I47" s="8"/>
      <c r="J47" s="8"/>
      <c r="K47" s="8">
        <v>6</v>
      </c>
      <c r="L47" s="8"/>
      <c r="M47" s="8">
        <v>0</v>
      </c>
      <c r="N47" s="8">
        <v>0</v>
      </c>
      <c r="O47" s="8">
        <v>0</v>
      </c>
      <c r="P47" s="8">
        <v>0</v>
      </c>
    </row>
    <row r="48" spans="1:16" ht="32.2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>
        <v>0</v>
      </c>
      <c r="N48" s="8">
        <v>0</v>
      </c>
      <c r="O48" s="8">
        <v>0</v>
      </c>
      <c r="P48" s="8">
        <v>0</v>
      </c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>
        <v>0</v>
      </c>
      <c r="N49" s="8">
        <v>0</v>
      </c>
      <c r="O49" s="8">
        <v>0</v>
      </c>
      <c r="P49" s="8">
        <v>0</v>
      </c>
    </row>
    <row r="50" spans="1:16" ht="25.5" customHeight="1">
      <c r="A50" s="29" t="s">
        <v>333</v>
      </c>
      <c r="B50" s="23">
        <v>208</v>
      </c>
      <c r="C50" s="8">
        <v>233</v>
      </c>
      <c r="D50" s="8">
        <v>1</v>
      </c>
      <c r="E50" s="8"/>
      <c r="F50" s="8"/>
      <c r="G50" s="8"/>
      <c r="H50" s="8"/>
      <c r="I50" s="8"/>
      <c r="J50" s="8"/>
      <c r="K50" s="8">
        <v>201</v>
      </c>
      <c r="L50" s="8"/>
      <c r="M50" s="8">
        <v>31</v>
      </c>
      <c r="N50" s="8"/>
      <c r="O50" s="8">
        <v>0</v>
      </c>
      <c r="P50" s="8">
        <v>0</v>
      </c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>
        <v>0</v>
      </c>
      <c r="P51" s="8">
        <v>0</v>
      </c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>
        <v>0</v>
      </c>
      <c r="P52" s="8">
        <v>0</v>
      </c>
    </row>
    <row r="53" spans="1:16" ht="40.5" customHeight="1">
      <c r="A53" s="193" t="s">
        <v>166</v>
      </c>
      <c r="B53" s="23">
        <v>211</v>
      </c>
      <c r="C53" s="8">
        <v>11</v>
      </c>
      <c r="D53" s="8"/>
      <c r="E53" s="8"/>
      <c r="F53" s="8"/>
      <c r="G53" s="8"/>
      <c r="H53" s="8"/>
      <c r="I53" s="8"/>
      <c r="J53" s="8"/>
      <c r="K53" s="8">
        <v>11</v>
      </c>
      <c r="L53" s="8"/>
      <c r="M53" s="8"/>
      <c r="N53" s="8"/>
      <c r="O53" s="8">
        <v>0</v>
      </c>
      <c r="P53" s="8">
        <v>0</v>
      </c>
    </row>
    <row r="54" spans="1:16" ht="39" customHeight="1">
      <c r="A54" s="30" t="s">
        <v>76</v>
      </c>
      <c r="B54" s="23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>
        <v>0</v>
      </c>
      <c r="P54" s="8">
        <v>0</v>
      </c>
    </row>
    <row r="55" spans="1:16" ht="27.75" customHeight="1">
      <c r="A55" s="31" t="s">
        <v>77</v>
      </c>
      <c r="B55" s="23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>
        <v>0</v>
      </c>
      <c r="P55" s="8">
        <v>0</v>
      </c>
    </row>
    <row r="56" spans="1:16" ht="41.25" customHeight="1">
      <c r="A56" s="32" t="s">
        <v>78</v>
      </c>
      <c r="B56" s="23">
        <v>214</v>
      </c>
      <c r="C56" s="8">
        <v>11</v>
      </c>
      <c r="D56" s="8"/>
      <c r="E56" s="8"/>
      <c r="F56" s="8"/>
      <c r="G56" s="8"/>
      <c r="H56" s="8"/>
      <c r="I56" s="8"/>
      <c r="J56" s="8"/>
      <c r="K56" s="8">
        <v>11</v>
      </c>
      <c r="L56" s="8"/>
      <c r="M56" s="8"/>
      <c r="N56" s="8"/>
      <c r="O56" s="8">
        <v>0</v>
      </c>
      <c r="P56" s="8">
        <v>0</v>
      </c>
    </row>
    <row r="57" spans="1:16" ht="27.75" customHeight="1">
      <c r="A57" s="41" t="s">
        <v>79</v>
      </c>
      <c r="B57" s="42">
        <v>215</v>
      </c>
      <c r="C57" s="8">
        <v>13</v>
      </c>
      <c r="D57" s="8"/>
      <c r="E57" s="8"/>
      <c r="F57" s="8"/>
      <c r="G57" s="8"/>
      <c r="H57" s="8"/>
      <c r="I57" s="8"/>
      <c r="J57" s="8"/>
      <c r="K57" s="8">
        <v>13</v>
      </c>
      <c r="L57" s="8"/>
      <c r="M57" s="8"/>
      <c r="N57" s="8"/>
      <c r="O57" s="15">
        <v>0</v>
      </c>
      <c r="P57" s="15">
        <v>0</v>
      </c>
    </row>
    <row r="58" spans="1:29" s="40" customFormat="1" ht="54" customHeight="1">
      <c r="A58" s="65" t="s">
        <v>153</v>
      </c>
      <c r="B58" s="61">
        <v>216</v>
      </c>
      <c r="C58" s="8">
        <v>72</v>
      </c>
      <c r="D58" s="8">
        <v>1</v>
      </c>
      <c r="E58" s="8"/>
      <c r="F58" s="8"/>
      <c r="G58" s="8"/>
      <c r="H58" s="8"/>
      <c r="I58" s="8"/>
      <c r="J58" s="8"/>
      <c r="K58" s="8">
        <v>56</v>
      </c>
      <c r="L58" s="8"/>
      <c r="M58" s="8">
        <v>15</v>
      </c>
      <c r="N58" s="8"/>
      <c r="O58" s="103">
        <v>0</v>
      </c>
      <c r="P58" s="103">
        <v>0</v>
      </c>
      <c r="Q58" s="47"/>
      <c r="R58" s="47"/>
      <c r="S58" s="47"/>
      <c r="T58" s="47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s="40" customFormat="1" ht="70.5" customHeight="1">
      <c r="A59" s="65" t="s">
        <v>413</v>
      </c>
      <c r="B59" s="61">
        <v>217</v>
      </c>
      <c r="C59" s="8">
        <v>2</v>
      </c>
      <c r="D59" s="8"/>
      <c r="E59" s="8"/>
      <c r="F59" s="8"/>
      <c r="G59" s="8"/>
      <c r="H59" s="8"/>
      <c r="I59" s="8"/>
      <c r="J59" s="8"/>
      <c r="K59" s="8">
        <v>2</v>
      </c>
      <c r="L59" s="8"/>
      <c r="M59" s="8">
        <v>0</v>
      </c>
      <c r="N59" s="8">
        <v>0</v>
      </c>
      <c r="O59" s="103">
        <v>0</v>
      </c>
      <c r="P59" s="103">
        <v>0</v>
      </c>
      <c r="Q59" s="48"/>
      <c r="R59" s="48"/>
      <c r="S59" s="48"/>
      <c r="T59" s="48"/>
      <c r="U59" s="49" t="s">
        <v>156</v>
      </c>
      <c r="V59" s="49"/>
      <c r="W59" s="49"/>
      <c r="X59" s="49"/>
      <c r="Y59" s="49"/>
      <c r="Z59" s="49"/>
      <c r="AA59" s="46"/>
      <c r="AB59" s="46"/>
      <c r="AC59" s="46"/>
    </row>
    <row r="60" spans="1:29" s="40" customFormat="1" ht="55.5" customHeight="1">
      <c r="A60" s="65" t="s">
        <v>414</v>
      </c>
      <c r="B60" s="61">
        <v>218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>
        <v>0</v>
      </c>
      <c r="N60" s="8">
        <v>0</v>
      </c>
      <c r="O60" s="8">
        <v>0</v>
      </c>
      <c r="P60" s="8">
        <v>0</v>
      </c>
      <c r="Q60" s="48"/>
      <c r="R60" s="48"/>
      <c r="S60" s="48"/>
      <c r="T60" s="48"/>
      <c r="U60" s="46"/>
      <c r="V60" s="46"/>
      <c r="W60" s="46"/>
      <c r="X60" s="46"/>
      <c r="Y60" s="46"/>
      <c r="Z60" s="46"/>
      <c r="AA60" s="46"/>
      <c r="AB60" s="46"/>
      <c r="AC60" s="46"/>
    </row>
    <row r="61" spans="1:20" ht="34.5" customHeight="1">
      <c r="A61" s="65" t="s">
        <v>158</v>
      </c>
      <c r="B61" s="61">
        <v>219</v>
      </c>
      <c r="C61" s="8">
        <v>72</v>
      </c>
      <c r="D61" s="8">
        <v>1</v>
      </c>
      <c r="E61" s="8"/>
      <c r="F61" s="8"/>
      <c r="G61" s="8"/>
      <c r="H61" s="8"/>
      <c r="I61" s="8"/>
      <c r="J61" s="8"/>
      <c r="K61" s="8">
        <v>56</v>
      </c>
      <c r="L61" s="8"/>
      <c r="M61" s="8">
        <v>15</v>
      </c>
      <c r="N61" s="8"/>
      <c r="O61" s="8">
        <v>0</v>
      </c>
      <c r="P61" s="8">
        <v>0</v>
      </c>
      <c r="Q61" s="48"/>
      <c r="R61" s="48"/>
      <c r="S61" s="48"/>
      <c r="T61" s="48"/>
    </row>
    <row r="62" spans="1:20" ht="29.25" customHeight="1">
      <c r="A62" s="65" t="s">
        <v>263</v>
      </c>
      <c r="B62" s="61">
        <v>220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>
        <v>0</v>
      </c>
      <c r="P62" s="8">
        <v>0</v>
      </c>
      <c r="Q62" s="47"/>
      <c r="R62" s="47"/>
      <c r="S62" s="47"/>
      <c r="T62" s="47"/>
    </row>
    <row r="63" spans="1:20" ht="27.75" customHeight="1">
      <c r="A63" s="65" t="s">
        <v>264</v>
      </c>
      <c r="B63" s="61">
        <v>221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>
        <v>0</v>
      </c>
      <c r="P63" s="8">
        <v>0</v>
      </c>
      <c r="Q63" s="47"/>
      <c r="R63" s="47"/>
      <c r="S63" s="47"/>
      <c r="T63" s="47"/>
    </row>
    <row r="64" spans="1:16" ht="27.75" customHeight="1">
      <c r="A64" s="193" t="s">
        <v>80</v>
      </c>
      <c r="B64" s="23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0</v>
      </c>
      <c r="P64" s="8">
        <v>0</v>
      </c>
    </row>
    <row r="65" spans="1:16" ht="21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28" t="s">
        <v>81</v>
      </c>
      <c r="B66" s="23">
        <v>301</v>
      </c>
      <c r="C66" s="82">
        <v>226121.4049</v>
      </c>
      <c r="D66" s="82">
        <v>33.33</v>
      </c>
      <c r="E66" s="82"/>
      <c r="F66" s="82"/>
      <c r="G66" s="82"/>
      <c r="H66" s="82"/>
      <c r="I66" s="82"/>
      <c r="J66" s="82"/>
      <c r="K66" s="82">
        <v>117287.4</v>
      </c>
      <c r="L66" s="82"/>
      <c r="M66" s="82">
        <v>3282.669</v>
      </c>
      <c r="N66" s="82"/>
      <c r="O66" s="82">
        <v>35076.72</v>
      </c>
      <c r="P66" s="82">
        <v>70441.2908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2"/>
      <c r="D67" s="82">
        <v>0</v>
      </c>
      <c r="E67" s="82">
        <v>0</v>
      </c>
      <c r="F67" s="82">
        <v>0</v>
      </c>
      <c r="G67" s="82">
        <v>0</v>
      </c>
      <c r="H67" s="82"/>
      <c r="I67" s="82"/>
      <c r="J67" s="82"/>
      <c r="K67" s="82">
        <v>0</v>
      </c>
      <c r="L67" s="82"/>
      <c r="M67" s="82">
        <v>0</v>
      </c>
      <c r="N67" s="82">
        <v>0</v>
      </c>
      <c r="O67" s="82">
        <v>0</v>
      </c>
      <c r="P67" s="82">
        <v>0</v>
      </c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2">
        <v>46430.927</v>
      </c>
      <c r="D68" s="82">
        <v>33.33</v>
      </c>
      <c r="E68" s="82"/>
      <c r="F68" s="82"/>
      <c r="G68" s="82"/>
      <c r="H68" s="82"/>
      <c r="I68" s="82"/>
      <c r="J68" s="82"/>
      <c r="K68" s="82">
        <v>45985.484</v>
      </c>
      <c r="L68" s="82"/>
      <c r="M68" s="82">
        <v>412.113</v>
      </c>
      <c r="N68" s="82"/>
      <c r="O68" s="82">
        <v>0</v>
      </c>
      <c r="P68" s="82">
        <v>0</v>
      </c>
    </row>
    <row r="69" spans="1:16" ht="64.5" customHeight="1">
      <c r="A69" s="24" t="s">
        <v>267</v>
      </c>
      <c r="B69" s="23">
        <v>304</v>
      </c>
      <c r="C69" s="82">
        <f>K69+M69</f>
        <v>6859.353999999999</v>
      </c>
      <c r="D69" s="82"/>
      <c r="E69" s="82"/>
      <c r="F69" s="82"/>
      <c r="G69" s="82"/>
      <c r="H69" s="82"/>
      <c r="I69" s="82"/>
      <c r="J69" s="82"/>
      <c r="K69" s="82">
        <v>6447.239</v>
      </c>
      <c r="L69" s="82"/>
      <c r="M69" s="82">
        <v>412.115</v>
      </c>
      <c r="N69" s="82"/>
      <c r="O69" s="82">
        <v>0</v>
      </c>
      <c r="P69" s="82">
        <v>0</v>
      </c>
    </row>
    <row r="70" spans="1:16" ht="50.25" customHeight="1">
      <c r="A70" s="194" t="s">
        <v>85</v>
      </c>
      <c r="B70" s="23">
        <v>305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>
        <v>0</v>
      </c>
      <c r="P70" s="82">
        <v>0</v>
      </c>
    </row>
    <row r="71" spans="1:16" ht="51" customHeight="1">
      <c r="A71" s="194" t="s">
        <v>415</v>
      </c>
      <c r="B71" s="23">
        <v>306</v>
      </c>
      <c r="C71" s="82"/>
      <c r="D71" s="82">
        <v>0</v>
      </c>
      <c r="E71" s="82"/>
      <c r="F71" s="82"/>
      <c r="G71" s="82"/>
      <c r="H71" s="82">
        <v>0</v>
      </c>
      <c r="I71" s="82"/>
      <c r="J71" s="82"/>
      <c r="K71" s="82"/>
      <c r="L71" s="82"/>
      <c r="M71" s="82"/>
      <c r="N71" s="82"/>
      <c r="O71" s="82"/>
      <c r="P71" s="82">
        <v>0</v>
      </c>
    </row>
    <row r="72" spans="1:16" ht="51" customHeight="1">
      <c r="A72" s="194" t="s">
        <v>169</v>
      </c>
      <c r="B72" s="23">
        <v>307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>
        <v>0</v>
      </c>
      <c r="N72" s="82">
        <v>0</v>
      </c>
      <c r="O72" s="82">
        <v>0</v>
      </c>
      <c r="P72" s="82">
        <v>0</v>
      </c>
    </row>
    <row r="73" spans="1:20" ht="57.75" customHeight="1">
      <c r="A73" s="60" t="s">
        <v>416</v>
      </c>
      <c r="B73" s="23">
        <v>308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50"/>
      <c r="R73" s="50"/>
      <c r="S73" s="50"/>
      <c r="T73" s="50"/>
    </row>
    <row r="74" spans="1:18" ht="36.75" customHeight="1">
      <c r="A74" s="58" t="s">
        <v>87</v>
      </c>
      <c r="B74" s="23">
        <v>309</v>
      </c>
      <c r="C74" s="82">
        <v>213893.9089</v>
      </c>
      <c r="D74" s="82">
        <v>33.33</v>
      </c>
      <c r="E74" s="82"/>
      <c r="F74" s="82"/>
      <c r="G74" s="82"/>
      <c r="H74" s="82"/>
      <c r="I74" s="82"/>
      <c r="J74" s="82"/>
      <c r="K74" s="82">
        <v>105660.94</v>
      </c>
      <c r="L74" s="82"/>
      <c r="M74" s="82">
        <v>2681.65</v>
      </c>
      <c r="N74" s="82"/>
      <c r="O74" s="82">
        <v>35076.72</v>
      </c>
      <c r="P74" s="82">
        <v>70441.2908</v>
      </c>
      <c r="Q74" s="420">
        <f>M74+K74+D74</f>
        <v>108375.92</v>
      </c>
      <c r="R74" s="465">
        <f>Q74/C74*100</f>
        <v>50.6680721098365</v>
      </c>
    </row>
    <row r="75" spans="1:20" ht="70.5" customHeight="1">
      <c r="A75" s="58" t="s">
        <v>417</v>
      </c>
      <c r="B75" s="23">
        <v>310</v>
      </c>
      <c r="C75" s="82">
        <v>29842.815</v>
      </c>
      <c r="D75" s="82">
        <v>33.33</v>
      </c>
      <c r="E75" s="82"/>
      <c r="F75" s="82"/>
      <c r="G75" s="82"/>
      <c r="H75" s="82"/>
      <c r="I75" s="82"/>
      <c r="J75" s="82"/>
      <c r="K75" s="82">
        <v>29526.485</v>
      </c>
      <c r="L75" s="82"/>
      <c r="M75" s="82">
        <v>283</v>
      </c>
      <c r="N75" s="82"/>
      <c r="O75" s="82">
        <v>0</v>
      </c>
      <c r="P75" s="82">
        <v>0</v>
      </c>
      <c r="Q75" s="470">
        <f>C75/Q74*100</f>
        <v>27.536389079788204</v>
      </c>
      <c r="R75" s="51"/>
      <c r="S75" s="51"/>
      <c r="T75" s="51"/>
    </row>
    <row r="76" spans="1:16" ht="27" customHeight="1">
      <c r="A76" s="64" t="s">
        <v>335</v>
      </c>
      <c r="B76" s="23">
        <v>311</v>
      </c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</row>
    <row r="77" spans="1:16" ht="42.75" customHeight="1">
      <c r="A77" s="24" t="s">
        <v>418</v>
      </c>
      <c r="B77" s="23">
        <v>312</v>
      </c>
      <c r="C77" s="82"/>
      <c r="D77" s="82">
        <v>0</v>
      </c>
      <c r="E77" s="82"/>
      <c r="F77" s="82"/>
      <c r="G77" s="82"/>
      <c r="H77" s="82">
        <v>0</v>
      </c>
      <c r="I77" s="82"/>
      <c r="J77" s="82"/>
      <c r="K77" s="82"/>
      <c r="L77" s="82"/>
      <c r="M77" s="82"/>
      <c r="N77" s="82"/>
      <c r="O77" s="82"/>
      <c r="P77" s="82">
        <v>0</v>
      </c>
    </row>
    <row r="78" spans="1:16" ht="42.75" customHeight="1">
      <c r="A78" s="24" t="s">
        <v>336</v>
      </c>
      <c r="B78" s="23">
        <v>313</v>
      </c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>
        <v>0</v>
      </c>
      <c r="N78" s="82">
        <v>0</v>
      </c>
      <c r="O78" s="82">
        <v>0</v>
      </c>
      <c r="P78" s="82">
        <v>0</v>
      </c>
    </row>
    <row r="79" spans="1:16" ht="42.75" customHeight="1">
      <c r="A79" s="24" t="s">
        <v>419</v>
      </c>
      <c r="B79" s="23">
        <v>314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>
        <v>0</v>
      </c>
      <c r="N79" s="82">
        <v>0</v>
      </c>
      <c r="O79" s="82">
        <v>0</v>
      </c>
      <c r="P79" s="82">
        <v>0</v>
      </c>
    </row>
    <row r="80" spans="1:16" ht="42.75" customHeight="1">
      <c r="A80" s="33" t="s">
        <v>337</v>
      </c>
      <c r="B80" s="23">
        <v>315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</row>
    <row r="81" spans="1:16" ht="39" customHeight="1">
      <c r="A81" s="33" t="s">
        <v>338</v>
      </c>
      <c r="B81" s="23">
        <v>316</v>
      </c>
      <c r="C81" s="82">
        <v>213893.9339</v>
      </c>
      <c r="D81" s="82">
        <v>33.33</v>
      </c>
      <c r="E81" s="82"/>
      <c r="F81" s="82"/>
      <c r="G81" s="82"/>
      <c r="H81" s="82"/>
      <c r="I81" s="82"/>
      <c r="J81" s="82"/>
      <c r="K81" s="82">
        <v>105660.945</v>
      </c>
      <c r="L81" s="82"/>
      <c r="M81" s="82">
        <v>2681.65</v>
      </c>
      <c r="N81" s="82"/>
      <c r="O81" s="82">
        <v>35076.72</v>
      </c>
      <c r="P81" s="82">
        <v>70441.2908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9" customFormat="1" ht="45" customHeight="1">
      <c r="A84" s="58" t="s">
        <v>161</v>
      </c>
      <c r="B84" s="59">
        <v>319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52"/>
      <c r="R84" s="52"/>
      <c r="S84" s="52"/>
      <c r="T84" s="52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s="39" customFormat="1" ht="45" customHeight="1">
      <c r="A85" s="58" t="s">
        <v>420</v>
      </c>
      <c r="B85" s="59">
        <v>320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52"/>
      <c r="R85" s="52"/>
      <c r="S85" s="52"/>
      <c r="T85" s="52"/>
      <c r="U85" s="46"/>
      <c r="V85" s="46"/>
      <c r="W85" s="46"/>
      <c r="X85" s="46"/>
      <c r="Y85" s="46"/>
      <c r="Z85" s="46"/>
      <c r="AA85" s="46"/>
      <c r="AB85" s="46"/>
      <c r="AC85" s="46"/>
    </row>
    <row r="86" spans="1:16" ht="29.25" customHeight="1">
      <c r="A86" s="58" t="s">
        <v>93</v>
      </c>
      <c r="B86" s="59">
        <v>321</v>
      </c>
      <c r="C86" s="8">
        <v>8.2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>
        <v>8.2</v>
      </c>
      <c r="P86" s="8"/>
    </row>
    <row r="87" spans="1:16" ht="27" customHeight="1">
      <c r="A87" s="58" t="s">
        <v>94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9" customFormat="1" ht="93.75" customHeight="1">
      <c r="A92" s="58" t="s">
        <v>421</v>
      </c>
      <c r="B92" s="59">
        <v>327</v>
      </c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52"/>
      <c r="R92" s="52"/>
      <c r="S92" s="52"/>
      <c r="T92" s="52"/>
      <c r="U92" s="46"/>
      <c r="V92" s="46"/>
      <c r="W92" s="46"/>
      <c r="X92" s="46"/>
      <c r="Y92" s="46"/>
      <c r="Z92" s="46"/>
      <c r="AA92" s="46"/>
      <c r="AB92" s="46"/>
      <c r="AC92" s="46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77.25" customHeight="1">
      <c r="A95" s="60" t="s">
        <v>424</v>
      </c>
      <c r="B95" s="59" t="s">
        <v>21</v>
      </c>
      <c r="C95" s="8">
        <v>37</v>
      </c>
      <c r="D95" s="8"/>
      <c r="E95" s="8"/>
      <c r="F95" s="8"/>
      <c r="G95" s="8">
        <v>0</v>
      </c>
      <c r="H95" s="8">
        <v>0</v>
      </c>
      <c r="I95" s="8">
        <v>0</v>
      </c>
      <c r="J95" s="8">
        <v>0</v>
      </c>
      <c r="K95" s="8">
        <v>29</v>
      </c>
      <c r="L95" s="8">
        <v>0</v>
      </c>
      <c r="M95" s="8">
        <v>8</v>
      </c>
      <c r="N95" s="8"/>
      <c r="O95" s="8">
        <v>0</v>
      </c>
      <c r="P95" s="8">
        <v>0</v>
      </c>
    </row>
    <row r="96" spans="1:28" ht="87.75" customHeight="1">
      <c r="A96" s="60" t="s">
        <v>425</v>
      </c>
      <c r="B96" s="59" t="s">
        <v>22</v>
      </c>
      <c r="C96" s="8">
        <v>17</v>
      </c>
      <c r="D96" s="8"/>
      <c r="E96" s="8"/>
      <c r="F96" s="8"/>
      <c r="G96" s="8">
        <v>0</v>
      </c>
      <c r="H96" s="8">
        <v>0</v>
      </c>
      <c r="I96" s="8">
        <v>0</v>
      </c>
      <c r="J96" s="8">
        <v>0</v>
      </c>
      <c r="K96" s="8">
        <v>16</v>
      </c>
      <c r="L96" s="8">
        <v>0</v>
      </c>
      <c r="M96" s="8">
        <v>1</v>
      </c>
      <c r="N96" s="8"/>
      <c r="O96" s="8">
        <v>0</v>
      </c>
      <c r="P96" s="8">
        <v>0</v>
      </c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1:28" ht="57.75" customHeight="1">
      <c r="A97" s="60" t="s">
        <v>164</v>
      </c>
      <c r="B97" s="59" t="s">
        <v>23</v>
      </c>
      <c r="C97" s="8">
        <v>30</v>
      </c>
      <c r="D97" s="8"/>
      <c r="E97" s="8"/>
      <c r="F97" s="8"/>
      <c r="G97" s="8">
        <v>0</v>
      </c>
      <c r="H97" s="8">
        <v>0</v>
      </c>
      <c r="I97" s="8">
        <v>0</v>
      </c>
      <c r="J97" s="8">
        <v>0</v>
      </c>
      <c r="K97" s="8">
        <v>22</v>
      </c>
      <c r="L97" s="8">
        <v>0</v>
      </c>
      <c r="M97" s="8">
        <v>8</v>
      </c>
      <c r="N97" s="8"/>
      <c r="O97" s="8">
        <v>0</v>
      </c>
      <c r="P97" s="8">
        <v>0</v>
      </c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93" customHeight="1">
      <c r="A98" s="60" t="s">
        <v>426</v>
      </c>
      <c r="B98" s="59" t="s">
        <v>172</v>
      </c>
      <c r="C98" s="8">
        <v>10</v>
      </c>
      <c r="D98" s="8"/>
      <c r="E98" s="8"/>
      <c r="F98" s="8"/>
      <c r="G98" s="8">
        <v>0</v>
      </c>
      <c r="H98" s="8">
        <v>0</v>
      </c>
      <c r="I98" s="8">
        <v>0</v>
      </c>
      <c r="J98" s="8">
        <v>0</v>
      </c>
      <c r="K98" s="8">
        <v>9</v>
      </c>
      <c r="L98" s="8">
        <v>0</v>
      </c>
      <c r="M98" s="8">
        <v>1</v>
      </c>
      <c r="N98" s="8"/>
      <c r="O98" s="8">
        <v>0</v>
      </c>
      <c r="P98" s="8">
        <v>0</v>
      </c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16" ht="78.75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93" t="s">
        <v>428</v>
      </c>
      <c r="B100" s="23" t="s">
        <v>24</v>
      </c>
      <c r="C100" s="8">
        <v>93</v>
      </c>
      <c r="D100" s="8"/>
      <c r="E100" s="8"/>
      <c r="F100" s="8"/>
      <c r="G100" s="8">
        <v>0</v>
      </c>
      <c r="H100" s="8">
        <v>0</v>
      </c>
      <c r="I100" s="8">
        <v>0</v>
      </c>
      <c r="J100" s="8">
        <v>0</v>
      </c>
      <c r="K100" s="8">
        <v>78</v>
      </c>
      <c r="L100" s="8">
        <v>0</v>
      </c>
      <c r="M100" s="8">
        <v>15</v>
      </c>
      <c r="N100" s="8"/>
      <c r="O100" s="8">
        <v>0</v>
      </c>
      <c r="P100" s="8">
        <v>0</v>
      </c>
    </row>
    <row r="101" spans="1:16" ht="39" customHeight="1">
      <c r="A101" s="193" t="s">
        <v>110</v>
      </c>
      <c r="B101" s="23" t="s">
        <v>25</v>
      </c>
      <c r="C101" s="8">
        <v>6</v>
      </c>
      <c r="D101" s="8"/>
      <c r="E101" s="8"/>
      <c r="F101" s="8"/>
      <c r="G101" s="8">
        <v>0</v>
      </c>
      <c r="H101" s="8">
        <v>0</v>
      </c>
      <c r="I101" s="8">
        <v>0</v>
      </c>
      <c r="J101" s="8">
        <v>0</v>
      </c>
      <c r="K101" s="8">
        <v>6</v>
      </c>
      <c r="L101" s="8">
        <v>0</v>
      </c>
      <c r="M101" s="8"/>
      <c r="N101" s="8"/>
      <c r="O101" s="8">
        <v>0</v>
      </c>
      <c r="P101" s="8">
        <v>0</v>
      </c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8">
        <v>0</v>
      </c>
      <c r="H102" s="8">
        <v>0</v>
      </c>
      <c r="I102" s="8">
        <v>0</v>
      </c>
      <c r="J102" s="8">
        <v>0</v>
      </c>
      <c r="K102" s="8"/>
      <c r="L102" s="8">
        <v>0</v>
      </c>
      <c r="M102" s="8"/>
      <c r="N102" s="8"/>
      <c r="O102" s="8">
        <v>0</v>
      </c>
      <c r="P102" s="8">
        <v>0</v>
      </c>
    </row>
    <row r="103" spans="1:16" ht="19.5" customHeight="1">
      <c r="A103" s="193" t="s">
        <v>104</v>
      </c>
      <c r="B103" s="23" t="s">
        <v>27</v>
      </c>
      <c r="C103" s="8">
        <v>6</v>
      </c>
      <c r="D103" s="8"/>
      <c r="E103" s="8"/>
      <c r="F103" s="8"/>
      <c r="G103" s="8">
        <v>0</v>
      </c>
      <c r="H103" s="8">
        <v>0</v>
      </c>
      <c r="I103" s="8">
        <v>0</v>
      </c>
      <c r="J103" s="8">
        <v>0</v>
      </c>
      <c r="K103" s="8">
        <v>6</v>
      </c>
      <c r="L103" s="8">
        <v>0</v>
      </c>
      <c r="M103" s="8"/>
      <c r="N103" s="8"/>
      <c r="O103" s="8">
        <v>0</v>
      </c>
      <c r="P103" s="8">
        <v>0</v>
      </c>
    </row>
    <row r="104" spans="1:28" ht="51" customHeight="1">
      <c r="A104" s="193" t="s">
        <v>270</v>
      </c>
      <c r="B104" s="23" t="s">
        <v>28</v>
      </c>
      <c r="C104" s="8">
        <v>28</v>
      </c>
      <c r="D104" s="8"/>
      <c r="E104" s="8"/>
      <c r="F104" s="8"/>
      <c r="G104" s="8">
        <v>0</v>
      </c>
      <c r="H104" s="8">
        <v>0</v>
      </c>
      <c r="I104" s="8">
        <v>0</v>
      </c>
      <c r="J104" s="8">
        <v>0</v>
      </c>
      <c r="K104" s="8">
        <v>20</v>
      </c>
      <c r="L104" s="8">
        <v>0</v>
      </c>
      <c r="M104" s="8">
        <v>8</v>
      </c>
      <c r="N104" s="8"/>
      <c r="O104" s="8">
        <v>0</v>
      </c>
      <c r="P104" s="8">
        <v>0</v>
      </c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16" ht="30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93" t="s">
        <v>105</v>
      </c>
      <c r="B106" s="23" t="s">
        <v>29</v>
      </c>
      <c r="C106" s="8"/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66">
      <c r="A107" s="58" t="s">
        <v>430</v>
      </c>
      <c r="B107" s="59" t="s">
        <v>30</v>
      </c>
      <c r="C107" s="82">
        <v>35548.112</v>
      </c>
      <c r="D107" s="82"/>
      <c r="E107" s="82"/>
      <c r="F107" s="82"/>
      <c r="G107" s="82">
        <v>0</v>
      </c>
      <c r="H107" s="82">
        <v>0</v>
      </c>
      <c r="I107" s="82">
        <v>0</v>
      </c>
      <c r="J107" s="82">
        <v>0</v>
      </c>
      <c r="K107" s="82">
        <v>33609.837</v>
      </c>
      <c r="L107" s="82">
        <v>0</v>
      </c>
      <c r="M107" s="82">
        <v>1938.275</v>
      </c>
      <c r="N107" s="8"/>
      <c r="O107" s="8">
        <v>0</v>
      </c>
      <c r="P107" s="8">
        <v>0</v>
      </c>
    </row>
    <row r="108" spans="1:29" s="39" customFormat="1" ht="82.5" customHeight="1">
      <c r="A108" s="58" t="s">
        <v>431</v>
      </c>
      <c r="B108" s="59" t="s">
        <v>31</v>
      </c>
      <c r="C108" s="82">
        <v>5657.085</v>
      </c>
      <c r="D108" s="82"/>
      <c r="E108" s="82"/>
      <c r="F108" s="82"/>
      <c r="G108" s="82">
        <v>0</v>
      </c>
      <c r="H108" s="82">
        <v>0</v>
      </c>
      <c r="I108" s="82">
        <v>0</v>
      </c>
      <c r="J108" s="82">
        <v>0</v>
      </c>
      <c r="K108" s="82">
        <v>5322.8</v>
      </c>
      <c r="L108" s="82">
        <v>0</v>
      </c>
      <c r="M108" s="82">
        <v>334.29</v>
      </c>
      <c r="N108" s="8"/>
      <c r="O108" s="8">
        <v>0</v>
      </c>
      <c r="P108" s="8">
        <v>0</v>
      </c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46"/>
    </row>
    <row r="109" spans="1:16" ht="52.5">
      <c r="A109" s="60" t="s">
        <v>106</v>
      </c>
      <c r="B109" s="61" t="s">
        <v>32</v>
      </c>
      <c r="C109" s="82">
        <v>29904.307</v>
      </c>
      <c r="D109" s="82"/>
      <c r="E109" s="82"/>
      <c r="F109" s="82"/>
      <c r="G109" s="82">
        <v>0</v>
      </c>
      <c r="H109" s="82">
        <v>0</v>
      </c>
      <c r="I109" s="82">
        <v>0</v>
      </c>
      <c r="J109" s="82">
        <v>0</v>
      </c>
      <c r="K109" s="82">
        <v>28425.097</v>
      </c>
      <c r="L109" s="82">
        <v>0</v>
      </c>
      <c r="M109" s="82">
        <v>1479.21</v>
      </c>
      <c r="N109" s="8"/>
      <c r="O109" s="8">
        <v>0</v>
      </c>
      <c r="P109" s="8">
        <v>0</v>
      </c>
    </row>
    <row r="110" spans="1:28" ht="94.5" customHeight="1">
      <c r="A110" s="62" t="s">
        <v>432</v>
      </c>
      <c r="B110" s="68" t="s">
        <v>112</v>
      </c>
      <c r="C110" s="82">
        <v>5591.37</v>
      </c>
      <c r="D110" s="82"/>
      <c r="E110" s="82"/>
      <c r="F110" s="82"/>
      <c r="G110" s="82">
        <v>0</v>
      </c>
      <c r="H110" s="82">
        <v>0</v>
      </c>
      <c r="I110" s="82">
        <v>0</v>
      </c>
      <c r="J110" s="82">
        <v>0</v>
      </c>
      <c r="K110" s="82">
        <v>5308.37</v>
      </c>
      <c r="L110" s="82">
        <v>0</v>
      </c>
      <c r="M110" s="82">
        <v>283</v>
      </c>
      <c r="N110" s="8"/>
      <c r="O110" s="8">
        <v>0</v>
      </c>
      <c r="P110" s="8">
        <v>0</v>
      </c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1:28" ht="94.5" customHeight="1">
      <c r="A111" s="60" t="s">
        <v>178</v>
      </c>
      <c r="B111" s="68" t="s">
        <v>179</v>
      </c>
      <c r="C111" s="82">
        <v>6146.00711</v>
      </c>
      <c r="D111" s="82"/>
      <c r="E111" s="82"/>
      <c r="F111" s="82"/>
      <c r="G111" s="82">
        <v>0</v>
      </c>
      <c r="H111" s="82">
        <v>0</v>
      </c>
      <c r="I111" s="82">
        <v>0</v>
      </c>
      <c r="J111" s="82">
        <v>0</v>
      </c>
      <c r="K111" s="82">
        <v>6146.00711</v>
      </c>
      <c r="L111" s="82">
        <v>0</v>
      </c>
      <c r="M111" s="82"/>
      <c r="N111" s="8"/>
      <c r="O111" s="8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1:16" ht="29.25" customHeight="1">
      <c r="A112" s="215" t="s">
        <v>433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7"/>
    </row>
    <row r="113" spans="1:16" ht="18" customHeight="1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>
        <v>0</v>
      </c>
      <c r="N114" s="8"/>
      <c r="O114" s="8">
        <v>0</v>
      </c>
      <c r="P114" s="8">
        <v>0</v>
      </c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>
        <v>0</v>
      </c>
      <c r="N115" s="8"/>
      <c r="O115" s="8">
        <v>0</v>
      </c>
      <c r="P115" s="8">
        <v>0</v>
      </c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>
        <v>0</v>
      </c>
      <c r="N116" s="8"/>
      <c r="O116" s="8">
        <v>0</v>
      </c>
      <c r="P116" s="8">
        <v>0</v>
      </c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>
        <v>0</v>
      </c>
      <c r="N117" s="8"/>
      <c r="O117" s="8">
        <v>0</v>
      </c>
      <c r="P117" s="8">
        <v>0</v>
      </c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>
        <v>0</v>
      </c>
      <c r="N118" s="8"/>
      <c r="O118" s="8">
        <v>0</v>
      </c>
      <c r="P118" s="8">
        <v>0</v>
      </c>
    </row>
    <row r="119" spans="1:16" ht="39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>
        <v>0</v>
      </c>
      <c r="N120" s="8"/>
      <c r="O120" s="8">
        <v>0</v>
      </c>
      <c r="P120" s="8">
        <v>0</v>
      </c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>
        <v>0</v>
      </c>
      <c r="N121" s="8"/>
      <c r="O121" s="8">
        <v>0</v>
      </c>
      <c r="P121" s="8">
        <v>0</v>
      </c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>
        <v>0</v>
      </c>
      <c r="N122" s="8"/>
      <c r="O122" s="8">
        <v>0</v>
      </c>
      <c r="P122" s="8">
        <v>0</v>
      </c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>
        <v>0</v>
      </c>
      <c r="N123" s="8"/>
      <c r="O123" s="8">
        <v>0</v>
      </c>
      <c r="P123" s="8">
        <v>0</v>
      </c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>
        <v>0</v>
      </c>
      <c r="N124" s="8"/>
      <c r="O124" s="8">
        <v>0</v>
      </c>
      <c r="P124" s="8">
        <v>0</v>
      </c>
    </row>
    <row r="125" spans="1:16" ht="52.5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>
        <v>0</v>
      </c>
      <c r="N126" s="8"/>
      <c r="O126" s="8">
        <v>0</v>
      </c>
      <c r="P126" s="8">
        <v>0</v>
      </c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>
        <v>0</v>
      </c>
      <c r="N127" s="8"/>
      <c r="O127" s="8">
        <v>0</v>
      </c>
      <c r="P127" s="8">
        <v>0</v>
      </c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>
        <v>0</v>
      </c>
      <c r="N128" s="8"/>
      <c r="O128" s="8">
        <v>0</v>
      </c>
      <c r="P128" s="8">
        <v>0</v>
      </c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>
        <v>0</v>
      </c>
      <c r="N129" s="8"/>
      <c r="O129" s="8">
        <v>0</v>
      </c>
      <c r="P129" s="8">
        <v>0</v>
      </c>
    </row>
    <row r="130" spans="1:16" ht="26.25">
      <c r="A130" s="34" t="s">
        <v>441</v>
      </c>
      <c r="B130" s="20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>
        <v>0</v>
      </c>
      <c r="N130" s="15"/>
      <c r="O130" s="8">
        <v>0</v>
      </c>
      <c r="P130" s="8">
        <v>0</v>
      </c>
    </row>
    <row r="131" spans="1:29" s="16" customFormat="1" ht="12.75">
      <c r="A131" s="35"/>
      <c r="B131" s="35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6" t="s">
        <v>37</v>
      </c>
      <c r="B132" s="37"/>
      <c r="P132" s="55"/>
    </row>
    <row r="133" spans="1:16" s="17" customFormat="1" ht="12.75">
      <c r="A133" s="37"/>
      <c r="B133" s="37"/>
      <c r="P133" s="55"/>
    </row>
    <row r="134" spans="1:16" ht="30" customHeight="1">
      <c r="A134" s="56" t="s">
        <v>141</v>
      </c>
      <c r="B134" s="57"/>
      <c r="C134" s="18"/>
      <c r="D134" s="121" t="s">
        <v>339</v>
      </c>
      <c r="E134" s="18"/>
      <c r="F134" s="18"/>
      <c r="G134" s="18" t="s">
        <v>223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57"/>
      <c r="B135" s="57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57"/>
      <c r="B136" s="57"/>
      <c r="C136" s="18"/>
      <c r="D136" s="121" t="s">
        <v>340</v>
      </c>
      <c r="E136" s="18"/>
      <c r="F136" s="18"/>
      <c r="G136" s="104" t="s">
        <v>341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57"/>
      <c r="B137" s="57"/>
      <c r="C137" s="18"/>
      <c r="D137" s="201" t="s">
        <v>148</v>
      </c>
      <c r="E137" s="201"/>
      <c r="F137" s="201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2" max="2" width="21.50390625" style="0" customWidth="1"/>
    <col min="3" max="3" width="11.875" style="0" customWidth="1"/>
    <col min="4" max="4" width="13.00390625" style="0" customWidth="1"/>
    <col min="5" max="5" width="13.50390625" style="0" customWidth="1"/>
  </cols>
  <sheetData>
    <row r="1" spans="1:5" ht="15">
      <c r="A1" s="105"/>
      <c r="B1" s="105"/>
      <c r="C1" s="105"/>
      <c r="D1" s="105"/>
      <c r="E1" s="436" t="s">
        <v>288</v>
      </c>
    </row>
    <row r="2" spans="1:5" ht="12.75">
      <c r="A2" s="609" t="s">
        <v>552</v>
      </c>
      <c r="B2" s="609"/>
      <c r="C2" s="609"/>
      <c r="D2" s="609"/>
      <c r="E2" s="609"/>
    </row>
    <row r="3" spans="1:5" ht="12.75">
      <c r="A3" s="610"/>
      <c r="B3" s="610"/>
      <c r="C3" s="610"/>
      <c r="D3" s="610"/>
      <c r="E3" s="610"/>
    </row>
    <row r="4" spans="1:5" ht="15">
      <c r="A4" s="611" t="s">
        <v>545</v>
      </c>
      <c r="B4" s="612"/>
      <c r="C4" s="612"/>
      <c r="D4" s="612"/>
      <c r="E4" s="612"/>
    </row>
    <row r="5" spans="1:5" ht="12.75">
      <c r="A5" s="613" t="s">
        <v>290</v>
      </c>
      <c r="B5" s="613"/>
      <c r="C5" s="613"/>
      <c r="D5" s="613"/>
      <c r="E5" s="613"/>
    </row>
    <row r="6" spans="1:5" ht="52.5">
      <c r="A6" s="127" t="s">
        <v>291</v>
      </c>
      <c r="B6" s="127" t="s">
        <v>292</v>
      </c>
      <c r="C6" s="127" t="s">
        <v>549</v>
      </c>
      <c r="D6" s="127" t="s">
        <v>550</v>
      </c>
      <c r="E6" s="127" t="s">
        <v>551</v>
      </c>
    </row>
    <row r="7" spans="1:5" s="487" customFormat="1" ht="12.75">
      <c r="A7" s="472">
        <v>1</v>
      </c>
      <c r="B7" s="473" t="s">
        <v>297</v>
      </c>
      <c r="C7" s="474">
        <f>SUM(алат!D74:P74)</f>
        <v>102527.57414</v>
      </c>
      <c r="D7" s="474">
        <f>SUM(алат!D74:N74)</f>
        <v>58936.88714</v>
      </c>
      <c r="E7" s="475">
        <f>D7/C7*100</f>
        <v>57.483937988742895</v>
      </c>
    </row>
    <row r="8" spans="1:5" ht="12.75">
      <c r="A8" s="174">
        <v>2</v>
      </c>
      <c r="B8" s="175" t="s">
        <v>298</v>
      </c>
      <c r="C8" s="176">
        <f>SUM(алик!D74:P74)</f>
        <v>113586.3</v>
      </c>
      <c r="D8" s="176">
        <f>SUM(алик!D74:N74)</f>
        <v>75410</v>
      </c>
      <c r="E8" s="177">
        <f aca="true" t="shared" si="0" ref="E8:E32">D8/C8*100</f>
        <v>66.39004879989928</v>
      </c>
    </row>
    <row r="9" spans="1:5" s="487" customFormat="1" ht="12.75">
      <c r="A9" s="472">
        <v>3</v>
      </c>
      <c r="B9" s="473" t="s">
        <v>299</v>
      </c>
      <c r="C9" s="474">
        <f>SUM(бат!D74:P74)</f>
        <v>213893.93080000003</v>
      </c>
      <c r="D9" s="474">
        <f>SUM(бат!D74:N74)</f>
        <v>108375.92</v>
      </c>
      <c r="E9" s="475">
        <f t="shared" si="0"/>
        <v>50.668066922074615</v>
      </c>
    </row>
    <row r="10" spans="1:5" ht="12.75">
      <c r="A10" s="174">
        <v>4</v>
      </c>
      <c r="B10" s="178" t="s">
        <v>300</v>
      </c>
      <c r="C10" s="176">
        <f>SUM(вурн!D74:P74)</f>
        <v>211774.93000000002</v>
      </c>
      <c r="D10" s="176">
        <f>SUM(вурн!D74:N74)</f>
        <v>132679.48</v>
      </c>
      <c r="E10" s="177">
        <f t="shared" si="0"/>
        <v>62.65117405539928</v>
      </c>
    </row>
    <row r="11" spans="1:5" ht="12.75">
      <c r="A11" s="472">
        <v>5</v>
      </c>
      <c r="B11" s="477" t="s">
        <v>301</v>
      </c>
      <c r="C11" s="474">
        <f>SUM(ибр!D74:P74)</f>
        <v>133371.52</v>
      </c>
      <c r="D11" s="474">
        <f>SUM(ибр!D74:N74)</f>
        <v>70825.04999999999</v>
      </c>
      <c r="E11" s="475">
        <f t="shared" si="0"/>
        <v>53.103578635078904</v>
      </c>
    </row>
    <row r="12" spans="1:5" ht="12.75">
      <c r="A12" s="174">
        <v>6</v>
      </c>
      <c r="B12" s="178" t="s">
        <v>302</v>
      </c>
      <c r="C12" s="176">
        <f>SUM(канаш!D74:P74)</f>
        <v>223176.7</v>
      </c>
      <c r="D12" s="176">
        <f>SUM(канаш!D74:N74)</f>
        <v>144689.4</v>
      </c>
      <c r="E12" s="177">
        <f t="shared" si="0"/>
        <v>64.83176783239469</v>
      </c>
    </row>
    <row r="13" spans="1:5" ht="12.75">
      <c r="A13" s="174">
        <v>7</v>
      </c>
      <c r="B13" s="178" t="s">
        <v>303</v>
      </c>
      <c r="C13" s="176">
        <f>SUM(козл!D74:P74)</f>
        <v>142013</v>
      </c>
      <c r="D13" s="176">
        <f>SUM(козл!D74:N74)</f>
        <v>105905</v>
      </c>
      <c r="E13" s="177">
        <f t="shared" si="0"/>
        <v>74.57415870378064</v>
      </c>
    </row>
    <row r="14" spans="1:5" ht="12.75">
      <c r="A14" s="174">
        <v>8</v>
      </c>
      <c r="B14" s="178" t="s">
        <v>304</v>
      </c>
      <c r="C14" s="176">
        <f>комс!C74</f>
        <v>288093.7</v>
      </c>
      <c r="D14" s="176">
        <f>SUM(комс!D74:N74)</f>
        <v>222700.24000000002</v>
      </c>
      <c r="E14" s="177">
        <f t="shared" si="0"/>
        <v>77.30132245168846</v>
      </c>
    </row>
    <row r="15" spans="1:5" ht="12.75">
      <c r="A15" s="179">
        <v>9</v>
      </c>
      <c r="B15" s="178" t="s">
        <v>305</v>
      </c>
      <c r="C15" s="176">
        <f>SUM(крар!D74:P74)</f>
        <v>107822.53</v>
      </c>
      <c r="D15" s="176">
        <f>SUM(крар!D74:N74)</f>
        <v>68607.33</v>
      </c>
      <c r="E15" s="177">
        <f t="shared" si="0"/>
        <v>63.62986474162682</v>
      </c>
    </row>
    <row r="16" spans="1:5" ht="12.75">
      <c r="A16" s="472">
        <v>10</v>
      </c>
      <c r="B16" s="477" t="s">
        <v>306</v>
      </c>
      <c r="C16" s="474">
        <f>SUM(крчет!D74:P74)</f>
        <v>111238.22</v>
      </c>
      <c r="D16" s="474">
        <f>SUM(крчет!D74:N74)</f>
        <v>56066.700000000004</v>
      </c>
      <c r="E16" s="475">
        <f t="shared" si="0"/>
        <v>50.40237069597122</v>
      </c>
    </row>
    <row r="17" spans="1:5" ht="12.75">
      <c r="A17" s="182">
        <v>11</v>
      </c>
      <c r="B17" s="183" t="s">
        <v>307</v>
      </c>
      <c r="C17" s="176">
        <f>SUM(марп!D74:P74)</f>
        <v>162011</v>
      </c>
      <c r="D17" s="176">
        <f>SUM(марп!D74:N74)</f>
        <v>113940</v>
      </c>
      <c r="E17" s="177">
        <f t="shared" si="0"/>
        <v>70.328557937424</v>
      </c>
    </row>
    <row r="18" spans="1:5" s="487" customFormat="1" ht="12.75">
      <c r="A18" s="472">
        <v>12</v>
      </c>
      <c r="B18" s="477" t="s">
        <v>308</v>
      </c>
      <c r="C18" s="474">
        <f>SUM(морг!D74:P74)</f>
        <v>225847.29007000005</v>
      </c>
      <c r="D18" s="474">
        <f>SUM(морг!D74:N74)</f>
        <v>134804.70667</v>
      </c>
      <c r="E18" s="475">
        <f t="shared" si="0"/>
        <v>59.68843222702299</v>
      </c>
    </row>
    <row r="19" spans="1:5" ht="12.75">
      <c r="A19" s="179">
        <v>13</v>
      </c>
      <c r="B19" s="178" t="s">
        <v>309</v>
      </c>
      <c r="C19" s="176">
        <f>SUM(порец!D74:P74)</f>
        <v>71340.31999999999</v>
      </c>
      <c r="D19" s="176">
        <f>SUM(порец!D74:N74)</f>
        <v>44411.62</v>
      </c>
      <c r="E19" s="177">
        <f t="shared" si="0"/>
        <v>62.25318305272531</v>
      </c>
    </row>
    <row r="20" spans="1:5" s="487" customFormat="1" ht="12.75">
      <c r="A20" s="472">
        <v>14</v>
      </c>
      <c r="B20" s="477" t="s">
        <v>310</v>
      </c>
      <c r="C20" s="474">
        <f>SUM(урмар!D74:P74)</f>
        <v>160153.09999999998</v>
      </c>
      <c r="D20" s="474">
        <f>SUM(урмар!D74:N74)</f>
        <v>91279.29999999999</v>
      </c>
      <c r="E20" s="475">
        <f t="shared" si="0"/>
        <v>56.99502538508465</v>
      </c>
    </row>
    <row r="21" spans="1:5" s="487" customFormat="1" ht="12.75">
      <c r="A21" s="472">
        <v>15</v>
      </c>
      <c r="B21" s="477" t="s">
        <v>311</v>
      </c>
      <c r="C21" s="474">
        <f>SUM(цивил!D74:P74)</f>
        <v>204854.71</v>
      </c>
      <c r="D21" s="474">
        <f>SUM(цивил!D74:N74)</f>
        <v>117121.98</v>
      </c>
      <c r="E21" s="475">
        <f t="shared" si="0"/>
        <v>57.173193625862936</v>
      </c>
    </row>
    <row r="22" spans="1:5" ht="12.75">
      <c r="A22" s="179">
        <v>16</v>
      </c>
      <c r="B22" s="178" t="s">
        <v>312</v>
      </c>
      <c r="C22" s="176">
        <f>SUM(чебок!D74:P74)</f>
        <v>367775.269</v>
      </c>
      <c r="D22" s="176">
        <f>SUM(чебок!D74:N74)</f>
        <v>223052.549</v>
      </c>
      <c r="E22" s="177">
        <f t="shared" si="0"/>
        <v>60.64914305045346</v>
      </c>
    </row>
    <row r="23" spans="1:5" ht="12.75">
      <c r="A23" s="174">
        <v>17</v>
      </c>
      <c r="B23" s="178" t="s">
        <v>313</v>
      </c>
      <c r="C23" s="176">
        <f>SUM(шемур!D74:P74)</f>
        <v>81825.57999999999</v>
      </c>
      <c r="D23" s="176">
        <f>SUM(шемур!D74:N74)</f>
        <v>56449.27</v>
      </c>
      <c r="E23" s="177">
        <f t="shared" si="0"/>
        <v>68.98731423596386</v>
      </c>
    </row>
    <row r="24" spans="1:5" ht="12.75">
      <c r="A24" s="174">
        <v>18</v>
      </c>
      <c r="B24" s="178" t="s">
        <v>314</v>
      </c>
      <c r="C24" s="176">
        <f>SUM(шум!D74:P74)</f>
        <v>57572.0599</v>
      </c>
      <c r="D24" s="176">
        <f>SUM(шум!D74:N74)</f>
        <v>39606.7889</v>
      </c>
      <c r="E24" s="177">
        <f t="shared" si="0"/>
        <v>68.79515683266355</v>
      </c>
    </row>
    <row r="25" spans="1:5" ht="12.75">
      <c r="A25" s="179">
        <v>19</v>
      </c>
      <c r="B25" s="178" t="s">
        <v>315</v>
      </c>
      <c r="C25" s="176">
        <f>SUM(ядрин!D74:P74)</f>
        <v>186506.56</v>
      </c>
      <c r="D25" s="176">
        <f>SUM(ядрин!D74:N74)</f>
        <v>117034.31999999999</v>
      </c>
      <c r="E25" s="177">
        <f t="shared" si="0"/>
        <v>62.750779382773445</v>
      </c>
    </row>
    <row r="26" spans="1:5" ht="12.75">
      <c r="A26" s="174">
        <v>20</v>
      </c>
      <c r="B26" s="178" t="s">
        <v>316</v>
      </c>
      <c r="C26" s="176">
        <f>SUM(яльч!D74:P74)</f>
        <v>108191.09</v>
      </c>
      <c r="D26" s="176">
        <f>SUM(яльч!D74:N74)</f>
        <v>67281.84</v>
      </c>
      <c r="E26" s="177">
        <f t="shared" si="0"/>
        <v>62.18796760435633</v>
      </c>
    </row>
    <row r="27" spans="1:5" ht="12.75">
      <c r="A27" s="174">
        <v>21</v>
      </c>
      <c r="B27" s="178" t="s">
        <v>317</v>
      </c>
      <c r="C27" s="176">
        <f>SUM(янт!D74:P74)</f>
        <v>93108.21299999999</v>
      </c>
      <c r="D27" s="176">
        <f>SUM(янт!D74:N74)</f>
        <v>61472.181</v>
      </c>
      <c r="E27" s="177">
        <f t="shared" si="0"/>
        <v>66.02229708779826</v>
      </c>
    </row>
    <row r="28" spans="1:5" ht="12.75">
      <c r="A28" s="174">
        <v>22</v>
      </c>
      <c r="B28" s="178" t="s">
        <v>318</v>
      </c>
      <c r="C28" s="176">
        <f>SUM('г.алат'!D74:P74)</f>
        <v>178050.5</v>
      </c>
      <c r="D28" s="176">
        <f>SUM('г.алат'!D74:N74)</f>
        <v>131606</v>
      </c>
      <c r="E28" s="177">
        <f t="shared" si="0"/>
        <v>73.91498479364</v>
      </c>
    </row>
    <row r="29" spans="1:5" ht="12.75">
      <c r="A29" s="179">
        <v>23</v>
      </c>
      <c r="B29" s="185" t="s">
        <v>319</v>
      </c>
      <c r="C29" s="176">
        <f>SUM('г.чеб'!D74:P74)</f>
        <v>6392009.082095002</v>
      </c>
      <c r="D29" s="176">
        <f>SUM('г.чеб'!D74:N74)</f>
        <v>5654003.159955001</v>
      </c>
      <c r="E29" s="177">
        <f t="shared" si="0"/>
        <v>88.45424165295277</v>
      </c>
    </row>
    <row r="30" spans="1:5" ht="12.75">
      <c r="A30" s="174">
        <v>24</v>
      </c>
      <c r="B30" s="185" t="s">
        <v>320</v>
      </c>
      <c r="C30" s="176">
        <f>SUM('г.кан'!D74:P74)</f>
        <v>339745.69999999995</v>
      </c>
      <c r="D30" s="176">
        <f>SUM('г.кан'!D74:N74)</f>
        <v>251894.3</v>
      </c>
      <c r="E30" s="177">
        <f t="shared" si="0"/>
        <v>74.14201268772497</v>
      </c>
    </row>
    <row r="31" spans="1:5" ht="12.75">
      <c r="A31" s="472">
        <v>25</v>
      </c>
      <c r="B31" s="477" t="s">
        <v>321</v>
      </c>
      <c r="C31" s="474">
        <f>SUM('г.НЧ'!D74:P74)</f>
        <v>624840.76</v>
      </c>
      <c r="D31" s="474">
        <f>SUM('г.НЧ'!D74:N74)</f>
        <v>342530.66</v>
      </c>
      <c r="E31" s="475">
        <f t="shared" si="0"/>
        <v>54.818872571629285</v>
      </c>
    </row>
    <row r="32" spans="1:5" ht="12.75">
      <c r="A32" s="174">
        <v>26</v>
      </c>
      <c r="B32" s="178" t="s">
        <v>322</v>
      </c>
      <c r="C32" s="176">
        <f>SUM('г.шум'!D74:P74)</f>
        <v>131713.5</v>
      </c>
      <c r="D32" s="176">
        <f>SUM('г.шум'!D74:N74)</f>
        <v>90638.40000000001</v>
      </c>
      <c r="E32" s="177">
        <f t="shared" si="0"/>
        <v>68.81481397123302</v>
      </c>
    </row>
    <row r="33" spans="1:5" ht="12.75">
      <c r="A33" s="174"/>
      <c r="B33" s="186"/>
      <c r="C33" s="176"/>
      <c r="D33" s="176"/>
      <c r="E33" s="177"/>
    </row>
    <row r="34" spans="1:5" ht="12.75">
      <c r="A34" s="614" t="s">
        <v>323</v>
      </c>
      <c r="B34" s="614"/>
      <c r="C34" s="463">
        <f>SUM(C7:C32)</f>
        <v>11033043.139005002</v>
      </c>
      <c r="D34" s="463">
        <f>SUM(D7:D32)</f>
        <v>8581323.082665002</v>
      </c>
      <c r="E34" s="177">
        <f>D34/C34*100</f>
        <v>77.77838783506193</v>
      </c>
    </row>
  </sheetData>
  <sheetProtection/>
  <mergeCells count="4">
    <mergeCell ref="A2:E3"/>
    <mergeCell ref="A4:E4"/>
    <mergeCell ref="A5:E5"/>
    <mergeCell ref="A34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106">
      <selection activeCell="D110" sqref="D110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12.00390625" style="2" customWidth="1"/>
    <col min="4" max="6" width="9.125" style="2" customWidth="1"/>
    <col min="7" max="9" width="8.875" style="2" customWidth="1"/>
    <col min="10" max="10" width="8.625" style="2" customWidth="1"/>
    <col min="11" max="11" width="15.87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71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72"/>
    </row>
    <row r="3" spans="1:17" ht="36.75" customHeight="1">
      <c r="A3" s="511" t="s">
        <v>555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72"/>
    </row>
    <row r="4" spans="1:17" ht="16.5">
      <c r="A4" s="510" t="s">
        <v>285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70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71"/>
    </row>
    <row r="6" spans="1:17" ht="16.5">
      <c r="A6" s="510" t="s">
        <v>466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70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70.5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109.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556</v>
      </c>
      <c r="G11" s="5" t="s">
        <v>43</v>
      </c>
      <c r="H11" s="5" t="s">
        <v>9</v>
      </c>
      <c r="I11" s="5" t="s">
        <v>44</v>
      </c>
      <c r="J11" s="5" t="s">
        <v>557</v>
      </c>
      <c r="K11" s="5" t="s">
        <v>46</v>
      </c>
      <c r="L11" s="5" t="s">
        <v>9</v>
      </c>
      <c r="M11" s="518"/>
      <c r="N11" s="520"/>
      <c r="O11" s="7" t="s">
        <v>558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559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s="73" customFormat="1" ht="55.5" customHeight="1">
      <c r="A14" s="58" t="s">
        <v>50</v>
      </c>
      <c r="B14" s="59">
        <v>101</v>
      </c>
      <c r="C14" s="8">
        <v>2551</v>
      </c>
      <c r="D14" s="8">
        <v>2</v>
      </c>
      <c r="E14" s="8"/>
      <c r="F14" s="8"/>
      <c r="G14" s="8"/>
      <c r="H14" s="8"/>
      <c r="I14" s="8"/>
      <c r="J14" s="8"/>
      <c r="K14" s="8">
        <v>190</v>
      </c>
      <c r="L14" s="8"/>
      <c r="M14" s="8">
        <v>71</v>
      </c>
      <c r="N14" s="8"/>
      <c r="O14" s="8">
        <v>1724</v>
      </c>
      <c r="P14" s="8">
        <v>564</v>
      </c>
    </row>
    <row r="15" spans="1:16" ht="51.75" customHeight="1">
      <c r="A15" s="301" t="s">
        <v>560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561</v>
      </c>
      <c r="B16" s="300">
        <v>103</v>
      </c>
      <c r="C16" s="8">
        <v>152</v>
      </c>
      <c r="D16" s="8">
        <v>2</v>
      </c>
      <c r="E16" s="8"/>
      <c r="F16" s="8"/>
      <c r="G16" s="8"/>
      <c r="H16" s="8"/>
      <c r="I16" s="8"/>
      <c r="J16" s="8"/>
      <c r="K16" s="8">
        <v>101</v>
      </c>
      <c r="L16" s="8"/>
      <c r="M16" s="8">
        <v>49</v>
      </c>
      <c r="N16" s="8"/>
      <c r="O16" s="8"/>
      <c r="P16" s="8"/>
    </row>
    <row r="17" spans="1:16" ht="65.25" customHeight="1">
      <c r="A17" s="301" t="s">
        <v>562</v>
      </c>
      <c r="B17" s="300">
        <v>104</v>
      </c>
      <c r="C17" s="8">
        <v>34</v>
      </c>
      <c r="D17" s="8">
        <v>1</v>
      </c>
      <c r="E17" s="8"/>
      <c r="F17" s="8"/>
      <c r="G17" s="8"/>
      <c r="H17" s="8"/>
      <c r="I17" s="8"/>
      <c r="J17" s="8"/>
      <c r="K17" s="8">
        <v>29</v>
      </c>
      <c r="L17" s="8"/>
      <c r="M17" s="8">
        <v>4</v>
      </c>
      <c r="N17" s="8"/>
      <c r="O17" s="8"/>
      <c r="P17" s="8"/>
    </row>
    <row r="18" spans="1:16" ht="68.2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563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564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73" customFormat="1" ht="27.75" customHeight="1">
      <c r="A21" s="64" t="s">
        <v>565</v>
      </c>
      <c r="B21" s="59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566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73" customFormat="1" ht="27.75" customHeight="1">
      <c r="A23" s="58" t="s">
        <v>567</v>
      </c>
      <c r="B23" s="59">
        <v>110</v>
      </c>
      <c r="C23" s="8">
        <v>2517</v>
      </c>
      <c r="D23" s="8">
        <v>1</v>
      </c>
      <c r="E23" s="8"/>
      <c r="F23" s="8"/>
      <c r="G23" s="8"/>
      <c r="H23" s="8"/>
      <c r="I23" s="8"/>
      <c r="J23" s="8"/>
      <c r="K23" s="8">
        <v>161</v>
      </c>
      <c r="L23" s="8"/>
      <c r="M23" s="8">
        <v>67</v>
      </c>
      <c r="N23" s="8"/>
      <c r="O23" s="8">
        <v>1724</v>
      </c>
      <c r="P23" s="8">
        <v>564</v>
      </c>
    </row>
    <row r="24" spans="1:16" ht="52.5" customHeight="1">
      <c r="A24" s="301" t="s">
        <v>568</v>
      </c>
      <c r="B24" s="303">
        <v>111</v>
      </c>
      <c r="C24" s="8">
        <v>118</v>
      </c>
      <c r="D24" s="8">
        <v>1</v>
      </c>
      <c r="E24" s="8"/>
      <c r="F24" s="8"/>
      <c r="G24" s="8"/>
      <c r="H24" s="8"/>
      <c r="I24" s="8"/>
      <c r="J24" s="8"/>
      <c r="K24" s="8">
        <v>70</v>
      </c>
      <c r="L24" s="8"/>
      <c r="M24" s="8">
        <v>47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569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570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571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73" customFormat="1" ht="51.75" customHeight="1">
      <c r="A29" s="64" t="s">
        <v>572</v>
      </c>
      <c r="B29" s="74">
        <v>116</v>
      </c>
      <c r="C29" s="8">
        <v>2517</v>
      </c>
      <c r="D29" s="8">
        <v>1</v>
      </c>
      <c r="E29" s="8"/>
      <c r="F29" s="8"/>
      <c r="G29" s="8"/>
      <c r="H29" s="8"/>
      <c r="I29" s="8"/>
      <c r="J29" s="8"/>
      <c r="K29" s="8">
        <v>161</v>
      </c>
      <c r="L29" s="8"/>
      <c r="M29" s="8">
        <v>67</v>
      </c>
      <c r="N29" s="8"/>
      <c r="O29" s="8">
        <v>1724</v>
      </c>
      <c r="P29" s="8">
        <v>564</v>
      </c>
    </row>
    <row r="30" spans="1:16" ht="26.25" customHeight="1">
      <c r="A30" s="304" t="s">
        <v>573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73" customFormat="1" ht="45" customHeight="1">
      <c r="A32" s="58" t="s">
        <v>574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73" customFormat="1" ht="42" customHeight="1">
      <c r="A33" s="58" t="s">
        <v>575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ht="28.5" customHeight="1">
      <c r="A34" s="299" t="s">
        <v>64</v>
      </c>
      <c r="B34" s="300">
        <v>121</v>
      </c>
      <c r="C34" s="8">
        <v>77</v>
      </c>
      <c r="D34" s="8"/>
      <c r="E34" s="8"/>
      <c r="F34" s="8"/>
      <c r="G34" s="8"/>
      <c r="H34" s="8"/>
      <c r="I34" s="8"/>
      <c r="J34" s="8"/>
      <c r="K34" s="8">
        <v>4</v>
      </c>
      <c r="L34" s="8"/>
      <c r="M34" s="8"/>
      <c r="N34" s="8"/>
      <c r="O34" s="8">
        <v>73</v>
      </c>
      <c r="P34" s="8"/>
    </row>
    <row r="35" spans="1:16" ht="18" customHeight="1">
      <c r="A35" s="299" t="s">
        <v>65</v>
      </c>
      <c r="B35" s="300">
        <v>122</v>
      </c>
      <c r="C35" s="8">
        <v>1</v>
      </c>
      <c r="D35" s="8"/>
      <c r="E35" s="8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8"/>
    </row>
    <row r="36" spans="1:16" ht="27.75" customHeight="1">
      <c r="A36" s="304" t="s">
        <v>14</v>
      </c>
      <c r="B36" s="300">
        <v>123</v>
      </c>
      <c r="C36" s="8">
        <v>1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8"/>
      <c r="N36" s="8"/>
      <c r="O36" s="8"/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42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81" customHeight="1">
      <c r="A40" s="304" t="s">
        <v>576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57" customHeight="1">
      <c r="A41" s="299" t="s">
        <v>577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578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579</v>
      </c>
      <c r="B43" s="300">
        <v>201</v>
      </c>
      <c r="C43" s="8">
        <v>735</v>
      </c>
      <c r="D43" s="8">
        <v>1</v>
      </c>
      <c r="E43" s="8"/>
      <c r="F43" s="8"/>
      <c r="G43" s="8"/>
      <c r="H43" s="8"/>
      <c r="I43" s="8"/>
      <c r="J43" s="8"/>
      <c r="K43" s="8">
        <v>628</v>
      </c>
      <c r="L43" s="8">
        <v>0</v>
      </c>
      <c r="M43" s="8">
        <v>106</v>
      </c>
      <c r="N43" s="8">
        <v>0</v>
      </c>
      <c r="O43" s="8"/>
      <c r="P43" s="8"/>
    </row>
    <row r="44" spans="1:16" ht="74.25" customHeight="1">
      <c r="A44" s="306" t="s">
        <v>580</v>
      </c>
      <c r="B44" s="300">
        <v>202</v>
      </c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67.5" customHeight="1">
      <c r="A45" s="306" t="s">
        <v>581</v>
      </c>
      <c r="B45" s="300">
        <v>203</v>
      </c>
      <c r="C45" s="8">
        <v>161</v>
      </c>
      <c r="D45" s="8">
        <v>1</v>
      </c>
      <c r="E45" s="8"/>
      <c r="F45" s="8"/>
      <c r="G45" s="8"/>
      <c r="H45" s="8"/>
      <c r="I45" s="8"/>
      <c r="J45" s="8"/>
      <c r="K45" s="8">
        <v>111</v>
      </c>
      <c r="L45" s="8"/>
      <c r="M45" s="8">
        <v>49</v>
      </c>
      <c r="N45" s="8"/>
      <c r="O45" s="8"/>
      <c r="P45" s="8"/>
    </row>
    <row r="46" spans="1:16" ht="54" customHeight="1">
      <c r="A46" s="306" t="s">
        <v>582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68.25" customHeight="1">
      <c r="A47" s="306" t="s">
        <v>583</v>
      </c>
      <c r="B47" s="300">
        <v>205</v>
      </c>
      <c r="C47" s="8">
        <v>218</v>
      </c>
      <c r="D47" s="8"/>
      <c r="E47" s="8"/>
      <c r="F47" s="8"/>
      <c r="G47" s="8"/>
      <c r="H47" s="8"/>
      <c r="I47" s="8"/>
      <c r="J47" s="8"/>
      <c r="K47" s="8">
        <v>213</v>
      </c>
      <c r="L47" s="8"/>
      <c r="M47" s="8">
        <v>5</v>
      </c>
      <c r="N47" s="8"/>
      <c r="O47" s="8"/>
      <c r="P47" s="8"/>
    </row>
    <row r="48" spans="1:16" ht="48" customHeight="1">
      <c r="A48" s="306" t="s">
        <v>584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56.25" customHeight="1">
      <c r="A49" s="306" t="s">
        <v>585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7.75" customHeight="1">
      <c r="A50" s="306" t="s">
        <v>586</v>
      </c>
      <c r="B50" s="300">
        <v>208</v>
      </c>
      <c r="C50" s="8">
        <v>735</v>
      </c>
      <c r="D50" s="8">
        <v>1</v>
      </c>
      <c r="E50" s="8"/>
      <c r="F50" s="8"/>
      <c r="G50" s="8"/>
      <c r="H50" s="8"/>
      <c r="I50" s="8"/>
      <c r="J50" s="8"/>
      <c r="K50" s="8">
        <v>628</v>
      </c>
      <c r="L50" s="8"/>
      <c r="M50" s="8">
        <v>106</v>
      </c>
      <c r="N50" s="8">
        <v>0</v>
      </c>
      <c r="O50" s="8"/>
      <c r="P50" s="8"/>
    </row>
    <row r="51" spans="1:16" ht="27.75" customHeight="1">
      <c r="A51" s="304" t="s">
        <v>587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101</v>
      </c>
      <c r="D53" s="8"/>
      <c r="E53" s="8"/>
      <c r="F53" s="8"/>
      <c r="G53" s="8"/>
      <c r="H53" s="8"/>
      <c r="I53" s="8"/>
      <c r="J53" s="8"/>
      <c r="K53" s="8">
        <v>86</v>
      </c>
      <c r="L53" s="8"/>
      <c r="M53" s="8">
        <v>15</v>
      </c>
      <c r="N53" s="8"/>
      <c r="O53" s="8"/>
      <c r="P53" s="8"/>
    </row>
    <row r="54" spans="1:16" ht="41.25" customHeight="1">
      <c r="A54" s="307" t="s">
        <v>76</v>
      </c>
      <c r="B54" s="300">
        <v>212</v>
      </c>
      <c r="C54" s="8">
        <v>0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85" ht="27.75" customHeight="1">
      <c r="A56" s="309" t="s">
        <v>78</v>
      </c>
      <c r="B56" s="300">
        <v>214</v>
      </c>
      <c r="C56" s="8">
        <v>101</v>
      </c>
      <c r="D56" s="8"/>
      <c r="E56" s="8"/>
      <c r="F56" s="8"/>
      <c r="G56" s="8"/>
      <c r="H56" s="8"/>
      <c r="I56" s="8"/>
      <c r="J56" s="8"/>
      <c r="K56" s="8">
        <v>86</v>
      </c>
      <c r="L56" s="8"/>
      <c r="M56" s="8">
        <v>15</v>
      </c>
      <c r="N56" s="8"/>
      <c r="O56" s="8"/>
      <c r="P56" s="8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</row>
    <row r="57" spans="1:185" ht="27.75" customHeight="1">
      <c r="A57" s="318" t="s">
        <v>79</v>
      </c>
      <c r="B57" s="319">
        <v>215</v>
      </c>
      <c r="C57" s="15">
        <v>14</v>
      </c>
      <c r="D57" s="15"/>
      <c r="E57" s="15"/>
      <c r="F57" s="15"/>
      <c r="G57" s="15"/>
      <c r="H57" s="15"/>
      <c r="I57" s="15"/>
      <c r="J57" s="15"/>
      <c r="K57" s="15">
        <v>14</v>
      </c>
      <c r="L57" s="15"/>
      <c r="M57" s="15"/>
      <c r="N57" s="15"/>
      <c r="O57" s="15"/>
      <c r="P57" s="15"/>
      <c r="Z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</row>
    <row r="58" spans="1:185" s="77" customFormat="1" ht="54" customHeight="1">
      <c r="A58" s="65" t="s">
        <v>588</v>
      </c>
      <c r="B58" s="61" t="s">
        <v>154</v>
      </c>
      <c r="C58" s="75" t="s">
        <v>544</v>
      </c>
      <c r="D58" s="15">
        <v>1</v>
      </c>
      <c r="E58" s="66"/>
      <c r="F58" s="66"/>
      <c r="G58" s="66"/>
      <c r="H58" s="65"/>
      <c r="I58" s="65"/>
      <c r="J58" s="65"/>
      <c r="K58" s="76">
        <v>161</v>
      </c>
      <c r="L58" s="65"/>
      <c r="M58" s="76">
        <v>67</v>
      </c>
      <c r="N58" s="65"/>
      <c r="O58" s="65"/>
      <c r="P58" s="65"/>
      <c r="Q58" s="73"/>
      <c r="R58" s="73"/>
      <c r="S58" s="73"/>
      <c r="T58" s="73"/>
      <c r="U58" s="73"/>
      <c r="V58" s="73"/>
      <c r="W58" s="73"/>
      <c r="X58" s="73"/>
      <c r="Y58" s="73"/>
      <c r="Z58" s="2"/>
      <c r="AA58" s="2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</row>
    <row r="59" spans="1:185" s="77" customFormat="1" ht="76.5" customHeight="1">
      <c r="A59" s="65" t="s">
        <v>589</v>
      </c>
      <c r="B59" s="61">
        <v>217</v>
      </c>
      <c r="C59" s="76">
        <v>48</v>
      </c>
      <c r="D59" s="67"/>
      <c r="E59" s="67"/>
      <c r="F59" s="67"/>
      <c r="G59" s="67"/>
      <c r="H59" s="67"/>
      <c r="I59" s="67"/>
      <c r="J59" s="67"/>
      <c r="K59" s="76">
        <v>48</v>
      </c>
      <c r="L59" s="67"/>
      <c r="M59" s="65"/>
      <c r="N59" s="65"/>
      <c r="O59" s="65"/>
      <c r="P59" s="65"/>
      <c r="Q59" s="73"/>
      <c r="R59" s="73"/>
      <c r="S59" s="73"/>
      <c r="T59" s="73"/>
      <c r="U59" s="73"/>
      <c r="V59" s="73"/>
      <c r="W59" s="73"/>
      <c r="X59" s="73"/>
      <c r="Y59" s="73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</row>
    <row r="60" spans="1:185" s="77" customFormat="1" ht="55.5" customHeight="1">
      <c r="A60" s="65" t="s">
        <v>590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</row>
    <row r="61" spans="1:27" s="73" customFormat="1" ht="34.5" customHeight="1">
      <c r="A61" s="65" t="s">
        <v>591</v>
      </c>
      <c r="B61" s="61">
        <v>219</v>
      </c>
      <c r="C61" s="76">
        <v>229</v>
      </c>
      <c r="D61" s="437">
        <v>1</v>
      </c>
      <c r="E61" s="67"/>
      <c r="F61" s="67"/>
      <c r="G61" s="67"/>
      <c r="H61" s="67"/>
      <c r="I61" s="67"/>
      <c r="J61" s="67"/>
      <c r="K61" s="76">
        <v>161</v>
      </c>
      <c r="L61" s="67"/>
      <c r="M61" s="76">
        <v>67</v>
      </c>
      <c r="N61" s="67"/>
      <c r="O61" s="8"/>
      <c r="P61" s="8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185" s="73" customFormat="1" ht="29.25" customHeight="1">
      <c r="A62" s="65" t="s">
        <v>592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</row>
    <row r="63" spans="1:185" s="73" customFormat="1" ht="27.75" customHeight="1">
      <c r="A63" s="65" t="s">
        <v>593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2"/>
      <c r="R63" s="2"/>
      <c r="S63" s="2"/>
      <c r="T63" s="2"/>
      <c r="U63" s="2"/>
      <c r="V63" s="2"/>
      <c r="W63" s="2"/>
      <c r="X63" s="2"/>
      <c r="Y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</row>
    <row r="64" spans="1:27" ht="27.75" customHeight="1">
      <c r="A64" s="299" t="s">
        <v>80</v>
      </c>
      <c r="B64" s="300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Z64" s="73"/>
      <c r="AA64" s="73"/>
    </row>
    <row r="65" spans="1:16" ht="29.25" customHeight="1">
      <c r="A65" s="497" t="s">
        <v>594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5" s="73" customFormat="1" ht="28.5" customHeight="1">
      <c r="A66" s="78" t="s">
        <v>81</v>
      </c>
      <c r="B66" s="59">
        <v>301</v>
      </c>
      <c r="C66" s="415">
        <f>SUM(D66:P66)</f>
        <v>255450.04999999996</v>
      </c>
      <c r="D66" s="8">
        <v>3627.9</v>
      </c>
      <c r="E66" s="8"/>
      <c r="F66" s="8"/>
      <c r="G66" s="8"/>
      <c r="H66" s="8"/>
      <c r="I66" s="8"/>
      <c r="J66" s="8"/>
      <c r="K66" s="82">
        <v>164362.18</v>
      </c>
      <c r="L66" s="8"/>
      <c r="M66" s="8">
        <v>8364.52</v>
      </c>
      <c r="N66" s="8"/>
      <c r="O66" s="82">
        <v>52230.55</v>
      </c>
      <c r="P66" s="8">
        <v>26864.9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</row>
    <row r="67" spans="1:25" ht="66" customHeight="1">
      <c r="A67" s="301" t="s">
        <v>595</v>
      </c>
      <c r="B67" s="300">
        <v>302</v>
      </c>
      <c r="C67" s="415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U67" s="73"/>
      <c r="V67" s="73"/>
      <c r="W67" s="73"/>
      <c r="X67" s="73"/>
      <c r="Y67" s="73"/>
    </row>
    <row r="68" spans="1:185" ht="53.25" customHeight="1">
      <c r="A68" s="301" t="s">
        <v>596</v>
      </c>
      <c r="B68" s="300">
        <v>303</v>
      </c>
      <c r="C68" s="415">
        <f>SUM(D68:P68)</f>
        <v>147274.15</v>
      </c>
      <c r="D68" s="8">
        <v>3627.88</v>
      </c>
      <c r="E68" s="8"/>
      <c r="F68" s="8"/>
      <c r="G68" s="8"/>
      <c r="H68" s="8"/>
      <c r="I68" s="8"/>
      <c r="J68" s="8"/>
      <c r="K68" s="82">
        <v>137274.47</v>
      </c>
      <c r="L68" s="8"/>
      <c r="M68" s="82">
        <v>6371.8</v>
      </c>
      <c r="N68" s="8"/>
      <c r="O68" s="8"/>
      <c r="P68" s="8"/>
      <c r="R68" s="2">
        <v>145412.14631000004</v>
      </c>
      <c r="S68" s="2">
        <v>132679.42096000005</v>
      </c>
      <c r="U68" s="73"/>
      <c r="V68" s="73"/>
      <c r="W68" s="73"/>
      <c r="X68" s="73"/>
      <c r="Y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</row>
    <row r="69" spans="1:185" ht="64.5" customHeight="1">
      <c r="A69" s="301" t="s">
        <v>597</v>
      </c>
      <c r="B69" s="300">
        <v>304</v>
      </c>
      <c r="C69" s="415">
        <f>SUM(D69:P69)</f>
        <v>30942.5</v>
      </c>
      <c r="D69" s="8">
        <v>700</v>
      </c>
      <c r="E69" s="8"/>
      <c r="F69" s="8"/>
      <c r="G69" s="8"/>
      <c r="H69" s="8"/>
      <c r="I69" s="8"/>
      <c r="J69" s="8"/>
      <c r="K69" s="82">
        <v>30242.5</v>
      </c>
      <c r="L69" s="8"/>
      <c r="M69" s="8"/>
      <c r="N69" s="8"/>
      <c r="O69" s="8"/>
      <c r="P69" s="8"/>
      <c r="U69" s="73"/>
      <c r="V69" s="73"/>
      <c r="W69" s="73"/>
      <c r="X69" s="73"/>
      <c r="Y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</row>
    <row r="70" spans="1:185" ht="54.75" customHeight="1">
      <c r="A70" s="302" t="s">
        <v>85</v>
      </c>
      <c r="B70" s="300">
        <v>305</v>
      </c>
      <c r="C70" s="415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</row>
    <row r="71" spans="1:20" ht="51" customHeight="1">
      <c r="A71" s="302" t="s">
        <v>598</v>
      </c>
      <c r="B71" s="300">
        <v>306</v>
      </c>
      <c r="C71" s="415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R71" s="73"/>
      <c r="S71" s="73"/>
      <c r="T71" s="73"/>
    </row>
    <row r="72" spans="1:16" ht="51" customHeight="1">
      <c r="A72" s="302" t="s">
        <v>599</v>
      </c>
      <c r="B72" s="300">
        <v>307</v>
      </c>
      <c r="C72" s="415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85" s="73" customFormat="1" ht="57.75" customHeight="1">
      <c r="A73" s="60" t="s">
        <v>600</v>
      </c>
      <c r="B73" s="59">
        <v>308</v>
      </c>
      <c r="C73" s="415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2"/>
      <c r="R73" s="2"/>
      <c r="S73" s="2"/>
      <c r="T73" s="2"/>
      <c r="U73" s="2"/>
      <c r="V73" s="2"/>
      <c r="W73" s="2"/>
      <c r="X73" s="2"/>
      <c r="Y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</row>
    <row r="74" spans="1:185" s="73" customFormat="1" ht="36.75" customHeight="1">
      <c r="A74" s="58" t="s">
        <v>601</v>
      </c>
      <c r="B74" s="59">
        <v>309</v>
      </c>
      <c r="C74" s="415">
        <f>SUM(D74:P74)</f>
        <v>211774.93000000002</v>
      </c>
      <c r="D74" s="8">
        <v>2927.88</v>
      </c>
      <c r="E74" s="8"/>
      <c r="F74" s="8"/>
      <c r="G74" s="8"/>
      <c r="H74" s="8"/>
      <c r="I74" s="8"/>
      <c r="J74" s="8"/>
      <c r="K74" s="82">
        <v>122747.7</v>
      </c>
      <c r="L74" s="8"/>
      <c r="M74" s="8">
        <v>7003.9</v>
      </c>
      <c r="N74" s="8"/>
      <c r="O74" s="82">
        <v>52230.55</v>
      </c>
      <c r="P74" s="8">
        <v>26864.9</v>
      </c>
      <c r="Q74" s="2"/>
      <c r="R74" s="2"/>
      <c r="S74" s="2"/>
      <c r="T74" s="2"/>
      <c r="U74" s="2"/>
      <c r="V74" s="2"/>
      <c r="W74" s="2"/>
      <c r="X74" s="2"/>
      <c r="Y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</row>
    <row r="75" spans="1:185" s="73" customFormat="1" ht="70.5" customHeight="1">
      <c r="A75" s="58" t="s">
        <v>602</v>
      </c>
      <c r="B75" s="59">
        <v>310</v>
      </c>
      <c r="C75" s="415">
        <f>SUM(D75:P75)</f>
        <v>98008.88</v>
      </c>
      <c r="D75" s="8">
        <v>2927.88</v>
      </c>
      <c r="E75" s="58"/>
      <c r="F75" s="58"/>
      <c r="G75" s="58"/>
      <c r="H75" s="58"/>
      <c r="I75" s="58"/>
      <c r="J75" s="58"/>
      <c r="K75" s="79">
        <v>90854.2</v>
      </c>
      <c r="L75" s="58"/>
      <c r="M75" s="79">
        <v>4226.8</v>
      </c>
      <c r="N75" s="58"/>
      <c r="O75" s="8"/>
      <c r="P75" s="8"/>
      <c r="Q75" s="2"/>
      <c r="R75" s="2"/>
      <c r="S75" s="2"/>
      <c r="T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</row>
    <row r="76" spans="1:185" ht="27" customHeight="1">
      <c r="A76" s="301" t="s">
        <v>603</v>
      </c>
      <c r="B76" s="300">
        <v>311</v>
      </c>
      <c r="C76" s="415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</row>
    <row r="77" spans="1:17" ht="42.75" customHeight="1">
      <c r="A77" s="301" t="s">
        <v>604</v>
      </c>
      <c r="B77" s="300">
        <v>312</v>
      </c>
      <c r="C77" s="415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73"/>
    </row>
    <row r="78" spans="1:25" ht="42.75" customHeight="1">
      <c r="A78" s="301" t="s">
        <v>605</v>
      </c>
      <c r="B78" s="300">
        <v>313</v>
      </c>
      <c r="C78" s="415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U78" s="73"/>
      <c r="V78" s="73"/>
      <c r="W78" s="73"/>
      <c r="X78" s="73"/>
      <c r="Y78" s="73"/>
    </row>
    <row r="79" spans="1:185" ht="53.25" customHeight="1">
      <c r="A79" s="301" t="s">
        <v>606</v>
      </c>
      <c r="B79" s="300">
        <v>314</v>
      </c>
      <c r="C79" s="415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U79" s="73"/>
      <c r="V79" s="73"/>
      <c r="W79" s="73"/>
      <c r="X79" s="73"/>
      <c r="Y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</row>
    <row r="80" spans="1:185" ht="42.75" customHeight="1">
      <c r="A80" s="310" t="s">
        <v>147</v>
      </c>
      <c r="B80" s="300">
        <v>315</v>
      </c>
      <c r="C80" s="415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R80" s="73"/>
      <c r="S80" s="73"/>
      <c r="T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</row>
    <row r="81" spans="1:185" s="73" customFormat="1" ht="39" customHeight="1">
      <c r="A81" s="80" t="s">
        <v>607</v>
      </c>
      <c r="B81" s="59">
        <v>316</v>
      </c>
      <c r="C81" s="415">
        <f>SUM(D81:P81)</f>
        <v>211774.93000000002</v>
      </c>
      <c r="D81" s="8">
        <v>2927.88</v>
      </c>
      <c r="E81" s="8"/>
      <c r="F81" s="8"/>
      <c r="G81" s="8"/>
      <c r="H81" s="8"/>
      <c r="I81" s="8"/>
      <c r="J81" s="8"/>
      <c r="K81" s="82">
        <v>122747.7</v>
      </c>
      <c r="L81" s="8"/>
      <c r="M81" s="8">
        <v>7003.9</v>
      </c>
      <c r="N81" s="8"/>
      <c r="O81" s="82">
        <v>52230.55</v>
      </c>
      <c r="P81" s="8">
        <v>26864.9</v>
      </c>
      <c r="Q81" s="2"/>
      <c r="U81" s="2"/>
      <c r="V81" s="2"/>
      <c r="W81" s="2"/>
      <c r="X81" s="2"/>
      <c r="Y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</row>
    <row r="82" spans="1:20" ht="25.5" customHeight="1">
      <c r="A82" s="304" t="s">
        <v>608</v>
      </c>
      <c r="B82" s="300">
        <v>317</v>
      </c>
      <c r="C82" s="415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R82" s="73"/>
      <c r="S82" s="73"/>
      <c r="T82" s="73"/>
    </row>
    <row r="83" spans="1:16" ht="17.25" customHeight="1">
      <c r="A83" s="299" t="s">
        <v>20</v>
      </c>
      <c r="B83" s="300">
        <v>318</v>
      </c>
      <c r="C83" s="415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85" s="73" customFormat="1" ht="45" customHeight="1">
      <c r="A84" s="58" t="s">
        <v>609</v>
      </c>
      <c r="B84" s="59">
        <v>319</v>
      </c>
      <c r="C84" s="415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2"/>
      <c r="R84" s="2"/>
      <c r="S84" s="2"/>
      <c r="T84" s="2"/>
      <c r="U84" s="2"/>
      <c r="V84" s="2"/>
      <c r="W84" s="2"/>
      <c r="X84" s="2"/>
      <c r="Y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</row>
    <row r="85" spans="1:185" s="73" customFormat="1" ht="45" customHeight="1">
      <c r="A85" s="58" t="s">
        <v>610</v>
      </c>
      <c r="B85" s="59">
        <v>320</v>
      </c>
      <c r="C85" s="415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2"/>
      <c r="R85" s="325"/>
      <c r="S85" s="325"/>
      <c r="T85" s="325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</row>
    <row r="86" spans="1:27" ht="29.25" customHeight="1">
      <c r="A86" s="299" t="s">
        <v>611</v>
      </c>
      <c r="B86" s="300">
        <v>321</v>
      </c>
      <c r="C86" s="415">
        <f>SUM(D86:P86)</f>
        <v>100</v>
      </c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>
        <v>100</v>
      </c>
      <c r="Q86" s="73"/>
      <c r="U86" s="73"/>
      <c r="V86" s="73"/>
      <c r="W86" s="73"/>
      <c r="X86" s="73"/>
      <c r="Y86" s="73"/>
      <c r="Z86" s="73"/>
      <c r="AA86" s="73"/>
    </row>
    <row r="87" spans="1:185" ht="27" customHeight="1">
      <c r="A87" s="299" t="s">
        <v>612</v>
      </c>
      <c r="B87" s="300">
        <v>322</v>
      </c>
      <c r="C87" s="415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  <c r="EI87" s="73"/>
      <c r="EJ87" s="73"/>
      <c r="EK87" s="73"/>
      <c r="EL87" s="73"/>
      <c r="EM87" s="73"/>
      <c r="EN87" s="73"/>
      <c r="EO87" s="73"/>
      <c r="EP87" s="73"/>
      <c r="EQ87" s="73"/>
      <c r="ER87" s="73"/>
      <c r="ES87" s="73"/>
      <c r="ET87" s="73"/>
      <c r="EU87" s="73"/>
      <c r="EV87" s="73"/>
      <c r="EW87" s="73"/>
      <c r="EX87" s="73"/>
      <c r="EY87" s="73"/>
      <c r="EZ87" s="73"/>
      <c r="FA87" s="73"/>
      <c r="FB87" s="73"/>
      <c r="FC87" s="73"/>
      <c r="FD87" s="73"/>
      <c r="FE87" s="73"/>
      <c r="FF87" s="73"/>
      <c r="FG87" s="73"/>
      <c r="FH87" s="73"/>
      <c r="FI87" s="73"/>
      <c r="FJ87" s="73"/>
      <c r="FK87" s="73"/>
      <c r="FL87" s="73"/>
      <c r="FM87" s="73"/>
      <c r="FN87" s="73"/>
      <c r="FO87" s="73"/>
      <c r="FP87" s="73"/>
      <c r="FQ87" s="73"/>
      <c r="FR87" s="73"/>
      <c r="FS87" s="73"/>
      <c r="FT87" s="73"/>
      <c r="FU87" s="73"/>
      <c r="FV87" s="73"/>
      <c r="FW87" s="73"/>
      <c r="FX87" s="73"/>
      <c r="FY87" s="73"/>
      <c r="FZ87" s="73"/>
      <c r="GA87" s="73"/>
      <c r="GB87" s="73"/>
      <c r="GC87" s="73"/>
    </row>
    <row r="88" spans="1:27" ht="27" customHeight="1">
      <c r="A88" s="304" t="s">
        <v>14</v>
      </c>
      <c r="B88" s="300">
        <v>323</v>
      </c>
      <c r="C88" s="415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73"/>
      <c r="Z88" s="73"/>
      <c r="AA88" s="73"/>
    </row>
    <row r="89" spans="1:25" ht="34.5" customHeight="1">
      <c r="A89" s="304" t="s">
        <v>66</v>
      </c>
      <c r="B89" s="300">
        <v>324</v>
      </c>
      <c r="C89" s="415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U89" s="73"/>
      <c r="V89" s="73"/>
      <c r="W89" s="73"/>
      <c r="X89" s="73"/>
      <c r="Y89" s="73"/>
    </row>
    <row r="90" spans="1:185" ht="38.25" customHeight="1">
      <c r="A90" s="304" t="s">
        <v>67</v>
      </c>
      <c r="B90" s="300">
        <v>325</v>
      </c>
      <c r="C90" s="415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R90" s="73"/>
      <c r="S90" s="73"/>
      <c r="T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  <c r="EI90" s="73"/>
      <c r="EJ90" s="73"/>
      <c r="EK90" s="73"/>
      <c r="EL90" s="73"/>
      <c r="EM90" s="73"/>
      <c r="EN90" s="73"/>
      <c r="EO90" s="73"/>
      <c r="EP90" s="73"/>
      <c r="EQ90" s="73"/>
      <c r="ER90" s="73"/>
      <c r="ES90" s="73"/>
      <c r="ET90" s="73"/>
      <c r="EU90" s="73"/>
      <c r="EV90" s="73"/>
      <c r="EW90" s="73"/>
      <c r="EX90" s="73"/>
      <c r="EY90" s="73"/>
      <c r="EZ90" s="73"/>
      <c r="FA90" s="73"/>
      <c r="FB90" s="73"/>
      <c r="FC90" s="73"/>
      <c r="FD90" s="73"/>
      <c r="FE90" s="73"/>
      <c r="FF90" s="73"/>
      <c r="FG90" s="73"/>
      <c r="FH90" s="73"/>
      <c r="FI90" s="73"/>
      <c r="FJ90" s="73"/>
      <c r="FK90" s="73"/>
      <c r="FL90" s="73"/>
      <c r="FM90" s="73"/>
      <c r="FN90" s="73"/>
      <c r="FO90" s="73"/>
      <c r="FP90" s="73"/>
      <c r="FQ90" s="73"/>
      <c r="FR90" s="73"/>
      <c r="FS90" s="73"/>
      <c r="FT90" s="73"/>
      <c r="FU90" s="73"/>
      <c r="FV90" s="73"/>
      <c r="FW90" s="73"/>
      <c r="FX90" s="73"/>
      <c r="FY90" s="73"/>
      <c r="FZ90" s="73"/>
      <c r="GA90" s="73"/>
      <c r="GB90" s="73"/>
      <c r="GC90" s="73"/>
    </row>
    <row r="91" spans="1:185" ht="27" customHeight="1">
      <c r="A91" s="299" t="s">
        <v>15</v>
      </c>
      <c r="B91" s="300">
        <v>326</v>
      </c>
      <c r="C91" s="415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325"/>
      <c r="R91" s="73"/>
      <c r="S91" s="73"/>
      <c r="T91" s="73"/>
      <c r="U91" s="73"/>
      <c r="V91" s="73"/>
      <c r="W91" s="73"/>
      <c r="X91" s="73"/>
      <c r="Y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  <c r="EI91" s="73"/>
      <c r="EJ91" s="73"/>
      <c r="EK91" s="73"/>
      <c r="EL91" s="73"/>
      <c r="EM91" s="73"/>
      <c r="EN91" s="73"/>
      <c r="EO91" s="73"/>
      <c r="EP91" s="73"/>
      <c r="EQ91" s="73"/>
      <c r="ER91" s="73"/>
      <c r="ES91" s="73"/>
      <c r="ET91" s="73"/>
      <c r="EU91" s="73"/>
      <c r="EV91" s="73"/>
      <c r="EW91" s="73"/>
      <c r="EX91" s="73"/>
      <c r="EY91" s="73"/>
      <c r="EZ91" s="73"/>
      <c r="FA91" s="73"/>
      <c r="FB91" s="73"/>
      <c r="FC91" s="73"/>
      <c r="FD91" s="73"/>
      <c r="FE91" s="73"/>
      <c r="FF91" s="73"/>
      <c r="FG91" s="73"/>
      <c r="FH91" s="73"/>
      <c r="FI91" s="73"/>
      <c r="FJ91" s="73"/>
      <c r="FK91" s="73"/>
      <c r="FL91" s="73"/>
      <c r="FM91" s="73"/>
      <c r="FN91" s="73"/>
      <c r="FO91" s="73"/>
      <c r="FP91" s="73"/>
      <c r="FQ91" s="73"/>
      <c r="FR91" s="73"/>
      <c r="FS91" s="73"/>
      <c r="FT91" s="73"/>
      <c r="FU91" s="73"/>
      <c r="FV91" s="73"/>
      <c r="FW91" s="73"/>
      <c r="FX91" s="73"/>
      <c r="FY91" s="73"/>
      <c r="FZ91" s="73"/>
      <c r="GA91" s="73"/>
      <c r="GB91" s="73"/>
      <c r="GC91" s="73"/>
    </row>
    <row r="92" spans="1:27" s="73" customFormat="1" ht="93.75" customHeight="1">
      <c r="A92" s="58" t="s">
        <v>613</v>
      </c>
      <c r="B92" s="59">
        <v>327</v>
      </c>
      <c r="C92" s="415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2"/>
      <c r="Z92" s="2"/>
      <c r="AA92" s="2"/>
    </row>
    <row r="93" spans="1:185" ht="14.25" customHeight="1">
      <c r="A93" s="497" t="s">
        <v>614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  <c r="EI93" s="73"/>
      <c r="EJ93" s="73"/>
      <c r="EK93" s="73"/>
      <c r="EL93" s="73"/>
      <c r="EM93" s="73"/>
      <c r="EN93" s="73"/>
      <c r="EO93" s="73"/>
      <c r="EP93" s="73"/>
      <c r="EQ93" s="73"/>
      <c r="ER93" s="73"/>
      <c r="ES93" s="73"/>
      <c r="ET93" s="73"/>
      <c r="EU93" s="73"/>
      <c r="EV93" s="73"/>
      <c r="EW93" s="73"/>
      <c r="EX93" s="73"/>
      <c r="EY93" s="73"/>
      <c r="EZ93" s="73"/>
      <c r="FA93" s="73"/>
      <c r="FB93" s="73"/>
      <c r="FC93" s="73"/>
      <c r="FD93" s="73"/>
      <c r="FE93" s="73"/>
      <c r="FF93" s="73"/>
      <c r="FG93" s="73"/>
      <c r="FH93" s="73"/>
      <c r="FI93" s="73"/>
      <c r="FJ93" s="73"/>
      <c r="FK93" s="73"/>
      <c r="FL93" s="73"/>
      <c r="FM93" s="73"/>
      <c r="FN93" s="73"/>
      <c r="FO93" s="73"/>
      <c r="FP93" s="73"/>
      <c r="FQ93" s="73"/>
      <c r="FR93" s="73"/>
      <c r="FS93" s="73"/>
      <c r="FT93" s="73"/>
      <c r="FU93" s="73"/>
      <c r="FV93" s="73"/>
      <c r="FW93" s="73"/>
      <c r="FX93" s="73"/>
      <c r="FY93" s="73"/>
      <c r="FZ93" s="73"/>
      <c r="GA93" s="73"/>
      <c r="GB93" s="73"/>
      <c r="GC93" s="73"/>
    </row>
    <row r="94" spans="1:32" ht="25.5" customHeight="1">
      <c r="A94" s="500" t="s">
        <v>615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  <c r="R94" s="73"/>
      <c r="Z94" s="73"/>
      <c r="AA94" s="73"/>
      <c r="AB94" s="73"/>
      <c r="AC94" s="73"/>
      <c r="AD94" s="73"/>
      <c r="AE94" s="73"/>
      <c r="AF94" s="73"/>
    </row>
    <row r="95" spans="1:29" s="73" customFormat="1" ht="80.25" customHeight="1">
      <c r="A95" s="60" t="s">
        <v>616</v>
      </c>
      <c r="B95" s="59" t="s">
        <v>21</v>
      </c>
      <c r="C95" s="8">
        <v>245</v>
      </c>
      <c r="D95" s="8"/>
      <c r="E95" s="8"/>
      <c r="F95" s="8"/>
      <c r="G95" s="8"/>
      <c r="H95" s="8"/>
      <c r="I95" s="8"/>
      <c r="J95" s="8"/>
      <c r="K95" s="8">
        <v>176</v>
      </c>
      <c r="L95" s="8"/>
      <c r="M95" s="8">
        <v>69</v>
      </c>
      <c r="N95" s="8"/>
      <c r="O95" s="8"/>
      <c r="P95" s="8"/>
      <c r="Q95" s="2"/>
      <c r="S95" s="17"/>
      <c r="T95" s="17"/>
      <c r="U95" s="2"/>
      <c r="V95" s="2"/>
      <c r="W95" s="2"/>
      <c r="X95" s="2"/>
      <c r="Y95" s="2"/>
      <c r="AB95" s="2"/>
      <c r="AC95" s="2"/>
    </row>
    <row r="96" spans="1:29" s="73" customFormat="1" ht="94.5" customHeight="1">
      <c r="A96" s="60" t="s">
        <v>617</v>
      </c>
      <c r="B96" s="59" t="s">
        <v>22</v>
      </c>
      <c r="C96" s="79">
        <v>141</v>
      </c>
      <c r="D96" s="60"/>
      <c r="E96" s="60"/>
      <c r="F96" s="60"/>
      <c r="G96" s="8"/>
      <c r="H96" s="8"/>
      <c r="I96" s="8"/>
      <c r="J96" s="8"/>
      <c r="K96" s="8">
        <v>93</v>
      </c>
      <c r="L96" s="8"/>
      <c r="M96" s="8">
        <v>48</v>
      </c>
      <c r="N96" s="8"/>
      <c r="O96" s="8"/>
      <c r="P96" s="8"/>
      <c r="S96" s="2"/>
      <c r="T96" s="2"/>
      <c r="U96" s="2"/>
      <c r="V96" s="2"/>
      <c r="W96" s="2"/>
      <c r="X96" s="2"/>
      <c r="Y96" s="2"/>
      <c r="AB96" s="2"/>
      <c r="AC96" s="2"/>
    </row>
    <row r="97" spans="1:32" s="73" customFormat="1" ht="51.75" customHeight="1">
      <c r="A97" s="60" t="s">
        <v>618</v>
      </c>
      <c r="B97" s="59" t="s">
        <v>23</v>
      </c>
      <c r="C97" s="79">
        <v>211</v>
      </c>
      <c r="D97" s="60"/>
      <c r="E97" s="60"/>
      <c r="F97" s="60"/>
      <c r="G97" s="8"/>
      <c r="H97" s="8"/>
      <c r="I97" s="8"/>
      <c r="J97" s="8"/>
      <c r="K97" s="8">
        <v>145</v>
      </c>
      <c r="L97" s="8"/>
      <c r="M97" s="8">
        <v>66</v>
      </c>
      <c r="N97" s="8"/>
      <c r="O97" s="8"/>
      <c r="P97" s="8"/>
      <c r="S97" s="2"/>
      <c r="T97" s="2"/>
      <c r="U97" s="2"/>
      <c r="V97" s="2"/>
      <c r="W97" s="2"/>
      <c r="X97" s="2"/>
      <c r="Y97" s="2"/>
      <c r="AB97" s="2"/>
      <c r="AD97" s="2"/>
      <c r="AE97" s="2"/>
      <c r="AF97" s="2"/>
    </row>
    <row r="98" spans="1:32" s="73" customFormat="1" ht="106.5" customHeight="1">
      <c r="A98" s="60" t="s">
        <v>619</v>
      </c>
      <c r="B98" s="59" t="s">
        <v>172</v>
      </c>
      <c r="C98" s="79">
        <v>113</v>
      </c>
      <c r="D98" s="60"/>
      <c r="E98" s="60"/>
      <c r="F98" s="60"/>
      <c r="G98" s="8"/>
      <c r="H98" s="8"/>
      <c r="I98" s="8"/>
      <c r="J98" s="8"/>
      <c r="K98" s="8">
        <v>68</v>
      </c>
      <c r="L98" s="8"/>
      <c r="M98" s="8">
        <v>45</v>
      </c>
      <c r="N98" s="8"/>
      <c r="O98" s="8"/>
      <c r="P98" s="8"/>
      <c r="S98" s="2"/>
      <c r="T98" s="2"/>
      <c r="AB98" s="2"/>
      <c r="AD98" s="2"/>
      <c r="AE98" s="2"/>
      <c r="AF98" s="2"/>
    </row>
    <row r="99" spans="1:185" ht="19.5" customHeight="1">
      <c r="A99" s="497" t="s">
        <v>620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  <c r="Q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  <c r="EI99" s="73"/>
      <c r="EJ99" s="73"/>
      <c r="EK99" s="73"/>
      <c r="EL99" s="73"/>
      <c r="EM99" s="73"/>
      <c r="EN99" s="73"/>
      <c r="EO99" s="73"/>
      <c r="EP99" s="73"/>
      <c r="EQ99" s="73"/>
      <c r="ER99" s="73"/>
      <c r="ES99" s="73"/>
      <c r="ET99" s="73"/>
      <c r="EU99" s="73"/>
      <c r="EV99" s="73"/>
      <c r="EW99" s="73"/>
      <c r="EX99" s="73"/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3"/>
      <c r="FK99" s="73"/>
      <c r="FL99" s="73"/>
      <c r="FM99" s="73"/>
      <c r="FN99" s="73"/>
      <c r="FO99" s="73"/>
      <c r="FP99" s="73"/>
      <c r="FQ99" s="73"/>
      <c r="FR99" s="73"/>
      <c r="FS99" s="73"/>
      <c r="FT99" s="73"/>
      <c r="FU99" s="73"/>
      <c r="FV99" s="73"/>
      <c r="FW99" s="73"/>
      <c r="FX99" s="73"/>
      <c r="FY99" s="73"/>
      <c r="FZ99" s="73"/>
      <c r="GA99" s="73"/>
      <c r="GB99" s="73"/>
      <c r="GC99" s="73"/>
    </row>
    <row r="100" spans="1:185" s="73" customFormat="1" ht="93" customHeight="1">
      <c r="A100" s="58" t="s">
        <v>621</v>
      </c>
      <c r="B100" s="59" t="s">
        <v>24</v>
      </c>
      <c r="C100" s="8">
        <v>687</v>
      </c>
      <c r="D100" s="8"/>
      <c r="E100" s="8"/>
      <c r="F100" s="8"/>
      <c r="G100" s="8"/>
      <c r="H100" s="8"/>
      <c r="I100" s="8"/>
      <c r="J100" s="8"/>
      <c r="K100" s="8">
        <v>586</v>
      </c>
      <c r="L100" s="8"/>
      <c r="M100" s="8">
        <v>101</v>
      </c>
      <c r="N100" s="8"/>
      <c r="O100" s="8"/>
      <c r="P100" s="8"/>
      <c r="S100" s="2"/>
      <c r="T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</row>
    <row r="101" spans="1:185" s="73" customFormat="1" ht="42.75" customHeight="1">
      <c r="A101" s="58" t="s">
        <v>110</v>
      </c>
      <c r="B101" s="59" t="s">
        <v>25</v>
      </c>
      <c r="C101" s="8">
        <v>75</v>
      </c>
      <c r="D101" s="8"/>
      <c r="E101" s="8"/>
      <c r="F101" s="8"/>
      <c r="G101" s="8"/>
      <c r="H101" s="8"/>
      <c r="I101" s="8"/>
      <c r="J101" s="8"/>
      <c r="K101" s="8">
        <v>66</v>
      </c>
      <c r="L101" s="8"/>
      <c r="M101" s="8">
        <v>9</v>
      </c>
      <c r="N101" s="8"/>
      <c r="O101" s="8"/>
      <c r="P101" s="8"/>
      <c r="S101" s="2"/>
      <c r="T101" s="2"/>
      <c r="AC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</row>
    <row r="102" spans="1:29" s="73" customFormat="1" ht="54.75" customHeight="1">
      <c r="A102" s="58" t="s">
        <v>622</v>
      </c>
      <c r="B102" s="59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S102" s="2"/>
      <c r="T102" s="2"/>
      <c r="Z102" s="2"/>
      <c r="AA102" s="2"/>
      <c r="AC102" s="2"/>
    </row>
    <row r="103" spans="1:32" s="73" customFormat="1" ht="19.5" customHeight="1">
      <c r="A103" s="58" t="s">
        <v>104</v>
      </c>
      <c r="B103" s="59" t="s">
        <v>27</v>
      </c>
      <c r="C103" s="8">
        <v>21</v>
      </c>
      <c r="D103" s="8"/>
      <c r="E103" s="8"/>
      <c r="F103" s="8"/>
      <c r="G103" s="8"/>
      <c r="H103" s="8"/>
      <c r="I103" s="8"/>
      <c r="J103" s="8"/>
      <c r="K103" s="8">
        <v>21</v>
      </c>
      <c r="L103" s="8"/>
      <c r="M103" s="8"/>
      <c r="N103" s="8"/>
      <c r="O103" s="8"/>
      <c r="P103" s="8"/>
      <c r="S103" s="2"/>
      <c r="T103" s="2"/>
      <c r="AC103" s="2"/>
      <c r="AD103" s="2"/>
      <c r="AE103" s="2"/>
      <c r="AF103" s="2"/>
    </row>
    <row r="104" spans="1:31" s="73" customFormat="1" ht="54.75" customHeight="1">
      <c r="A104" s="58" t="s">
        <v>623</v>
      </c>
      <c r="B104" s="59" t="s">
        <v>28</v>
      </c>
      <c r="C104" s="79">
        <v>117</v>
      </c>
      <c r="D104" s="58"/>
      <c r="E104" s="58"/>
      <c r="F104" s="58"/>
      <c r="G104" s="8"/>
      <c r="H104" s="8"/>
      <c r="I104" s="8"/>
      <c r="J104" s="8"/>
      <c r="K104" s="8">
        <v>79</v>
      </c>
      <c r="L104" s="8"/>
      <c r="M104" s="8">
        <v>38</v>
      </c>
      <c r="N104" s="8"/>
      <c r="O104" s="8"/>
      <c r="P104" s="8"/>
      <c r="R104" s="2"/>
      <c r="S104" s="2"/>
      <c r="AB104" s="2"/>
      <c r="AC104" s="2"/>
      <c r="AD104" s="2"/>
      <c r="AE104" s="2"/>
    </row>
    <row r="105" spans="1:184" ht="30" customHeight="1">
      <c r="A105" s="503" t="s">
        <v>624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  <c r="T105" s="73"/>
      <c r="U105" s="73"/>
      <c r="V105" s="73"/>
      <c r="W105" s="73"/>
      <c r="X105" s="73"/>
      <c r="Y105" s="73"/>
      <c r="Z105" s="73"/>
      <c r="AA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  <c r="EI105" s="73"/>
      <c r="EJ105" s="73"/>
      <c r="EK105" s="73"/>
      <c r="EL105" s="73"/>
      <c r="EM105" s="73"/>
      <c r="EN105" s="73"/>
      <c r="EO105" s="73"/>
      <c r="EP105" s="73"/>
      <c r="EQ105" s="73"/>
      <c r="ER105" s="73"/>
      <c r="ES105" s="73"/>
      <c r="ET105" s="73"/>
      <c r="EU105" s="73"/>
      <c r="EV105" s="73"/>
      <c r="EW105" s="73"/>
      <c r="EX105" s="73"/>
      <c r="EY105" s="73"/>
      <c r="EZ105" s="73"/>
      <c r="FA105" s="73"/>
      <c r="FB105" s="73"/>
      <c r="FC105" s="73"/>
      <c r="FD105" s="73"/>
      <c r="FE105" s="73"/>
      <c r="FF105" s="73"/>
      <c r="FG105" s="73"/>
      <c r="FH105" s="73"/>
      <c r="FI105" s="73"/>
      <c r="FJ105" s="73"/>
      <c r="FK105" s="73"/>
      <c r="FL105" s="73"/>
      <c r="FM105" s="73"/>
      <c r="FN105" s="73"/>
      <c r="FO105" s="73"/>
      <c r="FP105" s="73"/>
      <c r="FQ105" s="73"/>
      <c r="FR105" s="73"/>
      <c r="FS105" s="73"/>
      <c r="FT105" s="73"/>
      <c r="FU105" s="73"/>
      <c r="FV105" s="73"/>
      <c r="FW105" s="73"/>
      <c r="FX105" s="73"/>
      <c r="FY105" s="73"/>
      <c r="FZ105" s="73"/>
      <c r="GA105" s="73"/>
      <c r="GB105" s="73"/>
    </row>
    <row r="106" spans="1:29" ht="17.25" customHeight="1">
      <c r="A106" s="299" t="s">
        <v>105</v>
      </c>
      <c r="B106" s="300" t="s">
        <v>29</v>
      </c>
      <c r="C106" s="8">
        <v>105443.3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73"/>
      <c r="R106" s="17"/>
      <c r="U106" s="73"/>
      <c r="V106" s="73"/>
      <c r="W106" s="73"/>
      <c r="X106" s="73"/>
      <c r="Y106" s="73"/>
      <c r="Z106" s="73"/>
      <c r="AA106" s="73"/>
      <c r="AB106" s="73"/>
      <c r="AC106" s="73"/>
    </row>
    <row r="107" spans="1:185" s="73" customFormat="1" ht="82.5" customHeight="1">
      <c r="A107" s="58" t="s">
        <v>625</v>
      </c>
      <c r="B107" s="59" t="s">
        <v>30</v>
      </c>
      <c r="C107" s="8">
        <v>105373.9</v>
      </c>
      <c r="D107" s="8"/>
      <c r="E107" s="8"/>
      <c r="F107" s="8"/>
      <c r="G107" s="8"/>
      <c r="H107" s="8"/>
      <c r="I107" s="8"/>
      <c r="J107" s="8"/>
      <c r="K107" s="8">
        <v>97481.4</v>
      </c>
      <c r="L107" s="8"/>
      <c r="M107" s="8">
        <v>7892.5</v>
      </c>
      <c r="N107" s="8"/>
      <c r="O107" s="8"/>
      <c r="P107" s="8"/>
      <c r="R107" s="17"/>
      <c r="S107" s="2"/>
      <c r="T107" s="2"/>
      <c r="U107" s="2"/>
      <c r="V107" s="2"/>
      <c r="W107" s="2"/>
      <c r="X107" s="2"/>
      <c r="Y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</row>
    <row r="108" spans="1:185" s="73" customFormat="1" ht="81" customHeight="1">
      <c r="A108" s="58" t="s">
        <v>626</v>
      </c>
      <c r="B108" s="59" t="s">
        <v>31</v>
      </c>
      <c r="C108" s="79">
        <v>58684.8</v>
      </c>
      <c r="D108" s="58"/>
      <c r="E108" s="58"/>
      <c r="F108" s="58"/>
      <c r="G108" s="8"/>
      <c r="H108" s="8"/>
      <c r="I108" s="8"/>
      <c r="J108" s="8"/>
      <c r="K108" s="8">
        <v>54044.5</v>
      </c>
      <c r="L108" s="8"/>
      <c r="M108" s="8">
        <v>4640.3</v>
      </c>
      <c r="N108" s="8"/>
      <c r="O108" s="8"/>
      <c r="P108" s="8"/>
      <c r="R108" s="2"/>
      <c r="S108" s="2"/>
      <c r="T108" s="2"/>
      <c r="Z108" s="16"/>
      <c r="AA108" s="16"/>
      <c r="AB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</row>
    <row r="109" spans="1:185" s="73" customFormat="1" ht="60.75" customHeight="1">
      <c r="A109" s="60" t="s">
        <v>627</v>
      </c>
      <c r="B109" s="61" t="s">
        <v>32</v>
      </c>
      <c r="C109" s="79">
        <f>SUM(D109:P109)</f>
        <v>32733.455</v>
      </c>
      <c r="D109" s="8"/>
      <c r="E109" s="8"/>
      <c r="F109" s="8"/>
      <c r="G109" s="8"/>
      <c r="H109" s="8"/>
      <c r="I109" s="8"/>
      <c r="J109" s="8"/>
      <c r="K109" s="8">
        <v>30048.800000000003</v>
      </c>
      <c r="L109" s="8"/>
      <c r="M109" s="8">
        <v>2684.6549999999997</v>
      </c>
      <c r="N109" s="8"/>
      <c r="O109" s="8"/>
      <c r="P109" s="8"/>
      <c r="R109" s="2"/>
      <c r="S109" s="2"/>
      <c r="T109" s="2"/>
      <c r="Z109" s="17"/>
      <c r="AA109" s="17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</row>
    <row r="110" spans="1:184" s="73" customFormat="1" ht="94.5" customHeight="1">
      <c r="A110" s="62" t="s">
        <v>628</v>
      </c>
      <c r="B110" s="61" t="s">
        <v>112</v>
      </c>
      <c r="C110" s="79">
        <f>SUM(D110:P110)</f>
        <v>56338.145000000004</v>
      </c>
      <c r="D110" s="62"/>
      <c r="E110" s="62"/>
      <c r="F110" s="62"/>
      <c r="G110" s="8"/>
      <c r="H110" s="8"/>
      <c r="I110" s="8"/>
      <c r="J110" s="8"/>
      <c r="K110" s="8">
        <v>52090.8</v>
      </c>
      <c r="L110" s="8"/>
      <c r="M110" s="8">
        <v>4247.345</v>
      </c>
      <c r="N110" s="8"/>
      <c r="O110" s="8"/>
      <c r="P110" s="8"/>
      <c r="Q110" s="2"/>
      <c r="R110" s="2"/>
      <c r="S110" s="2"/>
      <c r="Y110" s="17"/>
      <c r="Z110" s="17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</row>
    <row r="111" spans="1:184" ht="94.5" customHeight="1">
      <c r="A111" s="60" t="s">
        <v>629</v>
      </c>
      <c r="B111" s="68" t="s">
        <v>179</v>
      </c>
      <c r="C111" s="79">
        <f>SUM(D111:P111)</f>
        <v>0</v>
      </c>
      <c r="D111" s="60"/>
      <c r="E111" s="60"/>
      <c r="F111" s="60"/>
      <c r="G111" s="8"/>
      <c r="H111" s="8"/>
      <c r="I111" s="8"/>
      <c r="J111" s="8"/>
      <c r="K111" s="82">
        <v>0</v>
      </c>
      <c r="L111" s="82"/>
      <c r="M111" s="82">
        <v>0</v>
      </c>
      <c r="N111" s="8"/>
      <c r="O111" s="8"/>
      <c r="P111" s="8"/>
      <c r="T111" s="73"/>
      <c r="U111" s="73"/>
      <c r="V111" s="73"/>
      <c r="W111" s="73"/>
      <c r="X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</row>
    <row r="112" spans="1:185" ht="29.25" customHeight="1">
      <c r="A112" s="488" t="s">
        <v>630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  <c r="Q112" s="17"/>
      <c r="U112" s="73"/>
      <c r="V112" s="73"/>
      <c r="W112" s="73"/>
      <c r="X112" s="73"/>
      <c r="Y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</row>
    <row r="113" spans="1:185" ht="18" customHeight="1">
      <c r="A113" s="491" t="s">
        <v>631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  <c r="Q113" s="17"/>
      <c r="U113" s="16"/>
      <c r="V113" s="16"/>
      <c r="W113" s="16"/>
      <c r="X113" s="16"/>
      <c r="Y113" s="16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</row>
    <row r="114" spans="1:185" ht="72" customHeight="1">
      <c r="A114" s="302" t="s">
        <v>632</v>
      </c>
      <c r="B114" s="298" t="s">
        <v>115</v>
      </c>
      <c r="C114" s="8">
        <v>1</v>
      </c>
      <c r="D114" s="8"/>
      <c r="E114" s="8"/>
      <c r="F114" s="8"/>
      <c r="G114" s="8"/>
      <c r="H114" s="8"/>
      <c r="I114" s="8"/>
      <c r="J114" s="8"/>
      <c r="K114" s="8">
        <v>1</v>
      </c>
      <c r="L114" s="8"/>
      <c r="M114" s="8"/>
      <c r="N114" s="8"/>
      <c r="O114" s="8"/>
      <c r="P114" s="8"/>
      <c r="U114" s="17"/>
      <c r="V114" s="17"/>
      <c r="W114" s="17"/>
      <c r="X114" s="17"/>
      <c r="Y114" s="17"/>
      <c r="AB114" s="16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</row>
    <row r="115" spans="1:185" ht="78.75" customHeight="1">
      <c r="A115" s="302" t="s">
        <v>633</v>
      </c>
      <c r="B115" s="298" t="s">
        <v>116</v>
      </c>
      <c r="C115" s="8">
        <v>1</v>
      </c>
      <c r="D115" s="8"/>
      <c r="E115" s="8"/>
      <c r="F115" s="8"/>
      <c r="G115" s="8"/>
      <c r="H115" s="8"/>
      <c r="I115" s="8"/>
      <c r="J115" s="8"/>
      <c r="K115" s="8">
        <v>1</v>
      </c>
      <c r="L115" s="8"/>
      <c r="M115" s="8"/>
      <c r="N115" s="8"/>
      <c r="O115" s="8"/>
      <c r="P115" s="8"/>
      <c r="U115" s="17"/>
      <c r="V115" s="17"/>
      <c r="W115" s="17"/>
      <c r="X115" s="17"/>
      <c r="Y115" s="17"/>
      <c r="AB115" s="17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</row>
    <row r="116" spans="1:28" s="73" customFormat="1" ht="27.75" customHeight="1">
      <c r="A116" s="60" t="s">
        <v>634</v>
      </c>
      <c r="B116" s="6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17"/>
    </row>
    <row r="117" spans="1:32" s="73" customFormat="1" ht="26.25">
      <c r="A117" s="60" t="s">
        <v>635</v>
      </c>
      <c r="B117" s="6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D117" s="2"/>
      <c r="AE117" s="2"/>
      <c r="AF117" s="2"/>
    </row>
    <row r="118" spans="1:28" s="73" customFormat="1" ht="26.25">
      <c r="A118" s="60" t="s">
        <v>636</v>
      </c>
      <c r="B118" s="6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73" customFormat="1" ht="12.75">
      <c r="A119" s="531" t="s">
        <v>637</v>
      </c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2"/>
      <c r="O119" s="532"/>
      <c r="P119" s="53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185" s="73" customFormat="1" ht="79.5" customHeight="1">
      <c r="A120" s="60" t="s">
        <v>638</v>
      </c>
      <c r="B120" s="6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</row>
    <row r="121" spans="1:29" s="73" customFormat="1" ht="79.5" customHeight="1">
      <c r="A121" s="60" t="s">
        <v>639</v>
      </c>
      <c r="B121" s="6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16"/>
    </row>
    <row r="122" spans="1:29" s="73" customFormat="1" ht="26.25">
      <c r="A122" s="60" t="s">
        <v>640</v>
      </c>
      <c r="B122" s="6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17"/>
    </row>
    <row r="123" spans="1:32" s="73" customFormat="1" ht="26.25">
      <c r="A123" s="60" t="s">
        <v>641</v>
      </c>
      <c r="B123" s="6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17"/>
      <c r="AD123" s="16"/>
      <c r="AE123" s="16"/>
      <c r="AF123" s="16"/>
    </row>
    <row r="124" spans="1:32" s="73" customFormat="1" ht="26.25">
      <c r="A124" s="60" t="s">
        <v>642</v>
      </c>
      <c r="B124" s="6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17"/>
      <c r="AE124" s="17"/>
      <c r="AF124" s="17"/>
    </row>
    <row r="125" spans="1:185" ht="12.75">
      <c r="A125" s="494" t="s">
        <v>643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  <c r="AD125" s="17"/>
      <c r="AE125" s="17"/>
      <c r="AF125" s="17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</row>
    <row r="126" spans="1:185" s="73" customFormat="1" ht="82.5" customHeight="1">
      <c r="A126" s="60" t="s">
        <v>644</v>
      </c>
      <c r="B126" s="61" t="s">
        <v>133</v>
      </c>
      <c r="C126" s="8">
        <v>89.91</v>
      </c>
      <c r="D126" s="8"/>
      <c r="E126" s="8"/>
      <c r="F126" s="8"/>
      <c r="G126" s="8"/>
      <c r="H126" s="8"/>
      <c r="I126" s="8"/>
      <c r="J126" s="8"/>
      <c r="K126" s="8">
        <v>89.91</v>
      </c>
      <c r="L126" s="8"/>
      <c r="M126" s="8"/>
      <c r="N126" s="8"/>
      <c r="O126" s="8"/>
      <c r="P126" s="8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</row>
    <row r="127" spans="1:185" s="73" customFormat="1" ht="66">
      <c r="A127" s="60" t="s">
        <v>645</v>
      </c>
      <c r="B127" s="61" t="s">
        <v>134</v>
      </c>
      <c r="C127" s="8">
        <v>63.384</v>
      </c>
      <c r="D127" s="8"/>
      <c r="E127" s="8"/>
      <c r="F127" s="8"/>
      <c r="G127" s="8"/>
      <c r="H127" s="8"/>
      <c r="I127" s="8"/>
      <c r="J127" s="8"/>
      <c r="K127" s="8">
        <v>63.384</v>
      </c>
      <c r="L127" s="8"/>
      <c r="M127" s="8"/>
      <c r="N127" s="8"/>
      <c r="O127" s="8"/>
      <c r="P127" s="8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</row>
    <row r="128" spans="1:185" s="73" customFormat="1" ht="26.25">
      <c r="A128" s="60" t="s">
        <v>646</v>
      </c>
      <c r="B128" s="6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</row>
    <row r="129" spans="1:185" s="73" customFormat="1" ht="26.25">
      <c r="A129" s="60" t="s">
        <v>647</v>
      </c>
      <c r="B129" s="6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</row>
    <row r="130" spans="1:185" s="73" customFormat="1" ht="26.25">
      <c r="A130" s="62" t="s">
        <v>648</v>
      </c>
      <c r="B130" s="68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</row>
    <row r="131" spans="1:185" s="16" customFormat="1" ht="12.75">
      <c r="A131" s="312"/>
      <c r="B131" s="31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</row>
    <row r="132" spans="1:185" s="17" customFormat="1" ht="12.75">
      <c r="A132" s="313" t="s">
        <v>37</v>
      </c>
      <c r="B132" s="314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</row>
    <row r="133" spans="1:185" s="17" customFormat="1" ht="12.75">
      <c r="A133" s="314"/>
      <c r="B133" s="314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</row>
    <row r="134" spans="1:10" ht="66" customHeight="1">
      <c r="A134" s="83" t="s">
        <v>141</v>
      </c>
      <c r="B134" s="84"/>
      <c r="C134" s="85"/>
      <c r="D134" s="529" t="s">
        <v>286</v>
      </c>
      <c r="E134" s="529"/>
      <c r="F134" s="529"/>
      <c r="G134" s="529" t="s">
        <v>287</v>
      </c>
      <c r="H134" s="530"/>
      <c r="I134" s="530"/>
      <c r="J134" s="530"/>
    </row>
    <row r="135" spans="1:9" ht="15">
      <c r="A135" s="84"/>
      <c r="B135" s="84"/>
      <c r="C135" s="85"/>
      <c r="D135" s="85"/>
      <c r="E135" s="85"/>
      <c r="F135" s="85"/>
      <c r="G135" s="85"/>
      <c r="H135" s="85"/>
      <c r="I135" s="85"/>
    </row>
    <row r="136" spans="1:10" ht="15">
      <c r="A136" s="84"/>
      <c r="B136" s="84"/>
      <c r="C136" s="85"/>
      <c r="D136" s="535">
        <v>88353725231</v>
      </c>
      <c r="E136" s="535"/>
      <c r="F136" s="535"/>
      <c r="G136" s="536" t="s">
        <v>467</v>
      </c>
      <c r="H136" s="530"/>
      <c r="I136" s="530"/>
      <c r="J136" s="530"/>
    </row>
    <row r="137" spans="1:9" ht="15">
      <c r="A137" s="84"/>
      <c r="B137" s="84"/>
      <c r="C137" s="85"/>
      <c r="D137" s="534" t="s">
        <v>148</v>
      </c>
      <c r="E137" s="534"/>
      <c r="F137" s="534"/>
      <c r="G137" s="85" t="s">
        <v>144</v>
      </c>
      <c r="H137" s="85"/>
      <c r="I137" s="85"/>
    </row>
    <row r="162" ht="12.75">
      <c r="G162" s="2">
        <v>0</v>
      </c>
    </row>
    <row r="297" ht="12.75"/>
  </sheetData>
  <sheetProtection/>
  <mergeCells count="31">
    <mergeCell ref="A42:P42"/>
    <mergeCell ref="B8:B11"/>
    <mergeCell ref="D8:P8"/>
    <mergeCell ref="A65:P65"/>
    <mergeCell ref="O10:P10"/>
    <mergeCell ref="C8:C10"/>
    <mergeCell ref="D10:J10"/>
    <mergeCell ref="N10:N11"/>
    <mergeCell ref="D137:F137"/>
    <mergeCell ref="A93:P93"/>
    <mergeCell ref="A94:P94"/>
    <mergeCell ref="A99:P99"/>
    <mergeCell ref="A105:P105"/>
    <mergeCell ref="D136:F136"/>
    <mergeCell ref="G136:J136"/>
    <mergeCell ref="A112:P112"/>
    <mergeCell ref="G134:J134"/>
    <mergeCell ref="K10:L10"/>
    <mergeCell ref="A13:P13"/>
    <mergeCell ref="D134:F134"/>
    <mergeCell ref="M10:M11"/>
    <mergeCell ref="A125:P125"/>
    <mergeCell ref="A113:P113"/>
    <mergeCell ref="A119:P119"/>
    <mergeCell ref="A8:A11"/>
    <mergeCell ref="K1:P1"/>
    <mergeCell ref="A2:P2"/>
    <mergeCell ref="A3:P3"/>
    <mergeCell ref="A4:P4"/>
    <mergeCell ref="A5:P5"/>
    <mergeCell ref="A6:P6"/>
  </mergeCells>
  <hyperlinks>
    <hyperlink ref="A32" location="Par297" display="Par297"/>
    <hyperlink ref="G136" r:id="rId1" display="zakupki2@vurnar.cap.ru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1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="80" zoomScaleNormal="80" zoomScalePageLayoutView="0" workbookViewId="0" topLeftCell="A105">
      <selection activeCell="S110" sqref="S110"/>
    </sheetView>
  </sheetViews>
  <sheetFormatPr defaultColWidth="9.125" defaultRowHeight="12.75"/>
  <cols>
    <col min="1" max="1" width="40.875" style="315" customWidth="1"/>
    <col min="2" max="2" width="7.50390625" style="315" customWidth="1"/>
    <col min="3" max="3" width="12.00390625" style="2" customWidth="1"/>
    <col min="4" max="6" width="9.125" style="2" customWidth="1"/>
    <col min="7" max="9" width="8.875" style="2" customWidth="1"/>
    <col min="10" max="10" width="8.625" style="2" customWidth="1"/>
    <col min="11" max="11" width="11.00390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38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468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342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469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f>K14+M14+O14+P14</f>
        <v>1855</v>
      </c>
      <c r="D14" s="8"/>
      <c r="E14" s="8"/>
      <c r="F14" s="8"/>
      <c r="G14" s="8"/>
      <c r="H14" s="8"/>
      <c r="I14" s="8"/>
      <c r="J14" s="8"/>
      <c r="K14" s="8">
        <v>42</v>
      </c>
      <c r="L14" s="8"/>
      <c r="M14" s="8">
        <v>2</v>
      </c>
      <c r="N14" s="8"/>
      <c r="O14" s="8">
        <v>463</v>
      </c>
      <c r="P14" s="8">
        <v>1348</v>
      </c>
    </row>
    <row r="15" spans="1:16" ht="51.75" customHeight="1">
      <c r="A15" s="301" t="s">
        <v>470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f>K16+M16</f>
        <v>26</v>
      </c>
      <c r="D16" s="8"/>
      <c r="E16" s="8"/>
      <c r="F16" s="8"/>
      <c r="G16" s="8"/>
      <c r="H16" s="8"/>
      <c r="I16" s="8"/>
      <c r="J16" s="8"/>
      <c r="K16" s="8">
        <v>24</v>
      </c>
      <c r="L16" s="8"/>
      <c r="M16" s="8">
        <v>2</v>
      </c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>
        <f>K17+M17</f>
        <v>10</v>
      </c>
      <c r="D17" s="8"/>
      <c r="E17" s="8"/>
      <c r="F17" s="8"/>
      <c r="G17" s="8"/>
      <c r="H17" s="8"/>
      <c r="I17" s="8"/>
      <c r="J17" s="8"/>
      <c r="K17" s="8">
        <v>9</v>
      </c>
      <c r="L17" s="8"/>
      <c r="M17" s="8">
        <v>1</v>
      </c>
      <c r="N17" s="8"/>
      <c r="O17" s="8"/>
      <c r="P17" s="8"/>
    </row>
    <row r="18" spans="1:16" ht="63.7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302" t="s">
        <v>471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472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473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474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475</v>
      </c>
      <c r="B23" s="300">
        <v>110</v>
      </c>
      <c r="C23" s="8">
        <f>K23+M23+O23+P23</f>
        <v>1845</v>
      </c>
      <c r="D23" s="8"/>
      <c r="E23" s="8"/>
      <c r="F23" s="8"/>
      <c r="G23" s="8"/>
      <c r="H23" s="8"/>
      <c r="I23" s="8"/>
      <c r="J23" s="8"/>
      <c r="K23" s="8">
        <v>33</v>
      </c>
      <c r="L23" s="8"/>
      <c r="M23" s="8">
        <v>1</v>
      </c>
      <c r="N23" s="8"/>
      <c r="O23" s="8">
        <v>463</v>
      </c>
      <c r="P23" s="8">
        <v>1348</v>
      </c>
    </row>
    <row r="24" spans="1:16" ht="52.5" customHeight="1">
      <c r="A24" s="301" t="s">
        <v>476</v>
      </c>
      <c r="B24" s="303">
        <v>111</v>
      </c>
      <c r="C24" s="8">
        <f>K24+M24</f>
        <v>16</v>
      </c>
      <c r="D24" s="8"/>
      <c r="E24" s="8"/>
      <c r="F24" s="8"/>
      <c r="G24" s="8"/>
      <c r="H24" s="8"/>
      <c r="I24" s="8"/>
      <c r="J24" s="8"/>
      <c r="K24" s="196">
        <v>15</v>
      </c>
      <c r="L24" s="8"/>
      <c r="M24" s="8">
        <v>1</v>
      </c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477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478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>
        <v>0</v>
      </c>
      <c r="P28" s="8"/>
    </row>
    <row r="29" spans="1:16" ht="51.75" customHeight="1">
      <c r="A29" s="301" t="s">
        <v>479</v>
      </c>
      <c r="B29" s="303">
        <v>116</v>
      </c>
      <c r="C29" s="8">
        <f>K29+M29+O29+P29</f>
        <v>1845</v>
      </c>
      <c r="D29" s="8"/>
      <c r="E29" s="8"/>
      <c r="F29" s="8"/>
      <c r="G29" s="8"/>
      <c r="H29" s="8"/>
      <c r="I29" s="8"/>
      <c r="J29" s="8"/>
      <c r="K29" s="8">
        <v>33</v>
      </c>
      <c r="L29" s="8"/>
      <c r="M29" s="8">
        <v>1</v>
      </c>
      <c r="N29" s="8"/>
      <c r="O29" s="8">
        <v>463</v>
      </c>
      <c r="P29" s="8">
        <v>1348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480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481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299" t="s">
        <v>65</v>
      </c>
      <c r="B35" s="300">
        <v>122</v>
      </c>
      <c r="C35" s="8">
        <v>1</v>
      </c>
      <c r="D35" s="8"/>
      <c r="E35" s="8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8"/>
    </row>
    <row r="36" spans="1:16" ht="27.75" customHeight="1">
      <c r="A36" s="304" t="s">
        <v>14</v>
      </c>
      <c r="B36" s="300">
        <v>123</v>
      </c>
      <c r="C36" s="8">
        <v>1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8"/>
      <c r="N36" s="8"/>
      <c r="O36" s="8"/>
      <c r="P36" s="8"/>
    </row>
    <row r="37" spans="1:16" ht="27.75" customHeight="1">
      <c r="A37" s="304" t="s">
        <v>66</v>
      </c>
      <c r="B37" s="300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304" t="s">
        <v>482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299" t="s">
        <v>483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484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5.75" customHeight="1">
      <c r="A43" s="305" t="s">
        <v>485</v>
      </c>
      <c r="B43" s="300">
        <v>201</v>
      </c>
      <c r="C43" s="8">
        <f>K43+M43</f>
        <v>120</v>
      </c>
      <c r="D43" s="8"/>
      <c r="E43" s="8"/>
      <c r="F43" s="8"/>
      <c r="G43" s="8"/>
      <c r="H43" s="8"/>
      <c r="I43" s="8"/>
      <c r="J43" s="8"/>
      <c r="K43" s="8">
        <v>118</v>
      </c>
      <c r="L43" s="8"/>
      <c r="M43" s="8">
        <v>2</v>
      </c>
      <c r="N43" s="8"/>
      <c r="O43" s="8"/>
      <c r="P43" s="8"/>
    </row>
    <row r="44" spans="1:16" ht="52.5" customHeight="1">
      <c r="A44" s="306" t="s">
        <v>486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487</v>
      </c>
      <c r="B45" s="300">
        <v>203</v>
      </c>
      <c r="C45" s="196">
        <f>K45+M45</f>
        <v>18</v>
      </c>
      <c r="D45" s="196"/>
      <c r="E45" s="196"/>
      <c r="F45" s="196"/>
      <c r="G45" s="196"/>
      <c r="H45" s="196"/>
      <c r="I45" s="196"/>
      <c r="J45" s="196"/>
      <c r="K45" s="196">
        <v>17</v>
      </c>
      <c r="L45" s="196"/>
      <c r="M45" s="8">
        <v>1</v>
      </c>
      <c r="N45" s="8"/>
      <c r="O45" s="8"/>
      <c r="P45" s="8"/>
    </row>
    <row r="46" spans="1:16" ht="41.25" customHeight="1">
      <c r="A46" s="306" t="s">
        <v>488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196">
        <f>K47</f>
        <v>18</v>
      </c>
      <c r="D47" s="196"/>
      <c r="E47" s="8"/>
      <c r="F47" s="8"/>
      <c r="G47" s="8"/>
      <c r="H47" s="8"/>
      <c r="I47" s="8"/>
      <c r="J47" s="8"/>
      <c r="K47" s="196">
        <v>18</v>
      </c>
      <c r="L47" s="8"/>
      <c r="M47" s="8"/>
      <c r="N47" s="8"/>
      <c r="O47" s="8"/>
      <c r="P47" s="8"/>
    </row>
    <row r="48" spans="1:16" ht="32.25" customHeight="1">
      <c r="A48" s="306" t="s">
        <v>489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490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491</v>
      </c>
      <c r="B50" s="300">
        <v>208</v>
      </c>
      <c r="C50" s="8">
        <f>K50+M50</f>
        <v>120</v>
      </c>
      <c r="D50" s="8"/>
      <c r="E50" s="8"/>
      <c r="F50" s="8"/>
      <c r="G50" s="8"/>
      <c r="H50" s="8"/>
      <c r="I50" s="8"/>
      <c r="J50" s="8"/>
      <c r="K50" s="8">
        <v>118</v>
      </c>
      <c r="L50" s="8"/>
      <c r="M50" s="8">
        <v>2</v>
      </c>
      <c r="N50" s="8"/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13</v>
      </c>
      <c r="D53" s="8"/>
      <c r="E53" s="8"/>
      <c r="F53" s="8"/>
      <c r="G53" s="8"/>
      <c r="H53" s="8"/>
      <c r="I53" s="8"/>
      <c r="J53" s="8"/>
      <c r="K53" s="8">
        <v>13</v>
      </c>
      <c r="L53" s="8"/>
      <c r="M53" s="8"/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v>13</v>
      </c>
      <c r="D56" s="8"/>
      <c r="E56" s="8"/>
      <c r="F56" s="8"/>
      <c r="G56" s="8"/>
      <c r="H56" s="8"/>
      <c r="I56" s="8"/>
      <c r="J56" s="8"/>
      <c r="K56" s="8">
        <v>13</v>
      </c>
      <c r="L56" s="8"/>
      <c r="M56" s="8"/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8"/>
      <c r="D57" s="15"/>
      <c r="E57" s="15"/>
      <c r="F57" s="15"/>
      <c r="G57" s="15"/>
      <c r="H57" s="15"/>
      <c r="I57" s="15"/>
      <c r="J57" s="15"/>
      <c r="K57" s="8"/>
      <c r="L57" s="15"/>
      <c r="M57" s="8"/>
      <c r="N57" s="15"/>
      <c r="O57" s="15"/>
      <c r="P57" s="15"/>
    </row>
    <row r="58" spans="1:29" s="317" customFormat="1" ht="54" customHeight="1">
      <c r="A58" s="65" t="s">
        <v>492</v>
      </c>
      <c r="B58" s="61" t="s">
        <v>154</v>
      </c>
      <c r="C58" s="8">
        <f>K58+M58</f>
        <v>34</v>
      </c>
      <c r="D58" s="66"/>
      <c r="E58" s="66"/>
      <c r="F58" s="66"/>
      <c r="G58" s="66"/>
      <c r="H58" s="65"/>
      <c r="I58" s="65"/>
      <c r="J58" s="65"/>
      <c r="K58" s="8">
        <v>33</v>
      </c>
      <c r="L58" s="65"/>
      <c r="M58" s="8">
        <v>1</v>
      </c>
      <c r="N58" s="65"/>
      <c r="O58" s="65"/>
      <c r="P58" s="6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493</v>
      </c>
      <c r="B59" s="61">
        <v>217</v>
      </c>
      <c r="C59" s="196">
        <v>8</v>
      </c>
      <c r="D59" s="67"/>
      <c r="E59" s="67"/>
      <c r="F59" s="67"/>
      <c r="G59" s="67"/>
      <c r="H59" s="67"/>
      <c r="I59" s="67"/>
      <c r="J59" s="67"/>
      <c r="K59" s="8">
        <v>8</v>
      </c>
      <c r="L59" s="67"/>
      <c r="M59" s="8"/>
      <c r="N59" s="65"/>
      <c r="O59" s="65"/>
      <c r="P59" s="65"/>
      <c r="Q59" s="323"/>
      <c r="R59" s="323"/>
      <c r="S59" s="323"/>
      <c r="T59" s="323"/>
      <c r="U59" s="324" t="s">
        <v>156</v>
      </c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494</v>
      </c>
      <c r="B60" s="61">
        <v>218</v>
      </c>
      <c r="C60" s="8"/>
      <c r="D60" s="67"/>
      <c r="E60" s="67"/>
      <c r="F60" s="67"/>
      <c r="G60" s="67"/>
      <c r="H60" s="67"/>
      <c r="I60" s="67"/>
      <c r="J60" s="67"/>
      <c r="K60" s="8"/>
      <c r="L60" s="67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495</v>
      </c>
      <c r="B61" s="61">
        <v>219</v>
      </c>
      <c r="C61" s="8">
        <f>K61+M61</f>
        <v>34</v>
      </c>
      <c r="D61" s="67"/>
      <c r="E61" s="67"/>
      <c r="F61" s="67"/>
      <c r="G61" s="67"/>
      <c r="H61" s="67"/>
      <c r="I61" s="67"/>
      <c r="J61" s="67"/>
      <c r="K61" s="8">
        <v>33</v>
      </c>
      <c r="L61" s="67"/>
      <c r="M61" s="8">
        <v>1</v>
      </c>
      <c r="N61" s="67"/>
      <c r="O61" s="8"/>
      <c r="P61" s="8"/>
      <c r="Q61" s="323"/>
      <c r="R61" s="323"/>
      <c r="S61" s="323"/>
      <c r="T61" s="323"/>
    </row>
    <row r="62" spans="1:20" ht="29.25" customHeight="1">
      <c r="A62" s="65" t="s">
        <v>263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322"/>
      <c r="R62" s="322"/>
      <c r="S62" s="322"/>
      <c r="T62" s="322"/>
    </row>
    <row r="63" spans="1:20" ht="27.75" customHeight="1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196">
        <v>2</v>
      </c>
      <c r="D64" s="8"/>
      <c r="E64" s="8"/>
      <c r="F64" s="8"/>
      <c r="G64" s="8"/>
      <c r="H64" s="8"/>
      <c r="I64" s="8"/>
      <c r="J64" s="8"/>
      <c r="K64" s="196">
        <v>2</v>
      </c>
      <c r="L64" s="8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2">
        <f>K66+M66+O66+P66</f>
        <v>216209.16999999998</v>
      </c>
      <c r="D66" s="82"/>
      <c r="E66" s="82"/>
      <c r="F66" s="82"/>
      <c r="G66" s="82"/>
      <c r="H66" s="82"/>
      <c r="I66" s="82"/>
      <c r="J66" s="82"/>
      <c r="K66" s="82">
        <v>153627.9</v>
      </c>
      <c r="L66" s="82"/>
      <c r="M66" s="87">
        <v>34.8</v>
      </c>
      <c r="N66" s="82"/>
      <c r="O66" s="82">
        <v>32158.37</v>
      </c>
      <c r="P66" s="8">
        <v>30388.1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496</v>
      </c>
      <c r="B67" s="300">
        <v>302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7"/>
      <c r="N67" s="82"/>
      <c r="O67" s="82"/>
      <c r="P67" s="8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2">
        <f>K68+M68</f>
        <v>106950.26000000001</v>
      </c>
      <c r="D68" s="82"/>
      <c r="E68" s="82"/>
      <c r="F68" s="82"/>
      <c r="G68" s="82"/>
      <c r="H68" s="82"/>
      <c r="I68" s="82"/>
      <c r="J68" s="82"/>
      <c r="K68" s="82">
        <v>106915.46</v>
      </c>
      <c r="L68" s="82"/>
      <c r="M68" s="87">
        <v>34.8</v>
      </c>
      <c r="N68" s="82"/>
      <c r="O68" s="82"/>
      <c r="P68" s="8"/>
    </row>
    <row r="69" spans="1:16" ht="64.5" customHeight="1">
      <c r="A69" s="301" t="s">
        <v>267</v>
      </c>
      <c r="B69" s="300">
        <v>304</v>
      </c>
      <c r="C69" s="8">
        <f>K69+M69</f>
        <v>77407.29</v>
      </c>
      <c r="D69" s="8"/>
      <c r="E69" s="8"/>
      <c r="F69" s="8"/>
      <c r="G69" s="8"/>
      <c r="H69" s="8"/>
      <c r="I69" s="8"/>
      <c r="J69" s="8"/>
      <c r="K69" s="8">
        <v>77389.89</v>
      </c>
      <c r="L69" s="8"/>
      <c r="M69" s="8">
        <v>17.4</v>
      </c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302" t="s">
        <v>497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498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499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16" ht="36.75" customHeight="1">
      <c r="A74" s="58" t="s">
        <v>500</v>
      </c>
      <c r="B74" s="300">
        <v>309</v>
      </c>
      <c r="C74" s="8">
        <f>K74+M74+O74+P74</f>
        <v>133371.52</v>
      </c>
      <c r="D74" s="8"/>
      <c r="E74" s="8"/>
      <c r="F74" s="8"/>
      <c r="G74" s="8"/>
      <c r="H74" s="8"/>
      <c r="I74" s="8"/>
      <c r="J74" s="8"/>
      <c r="K74" s="8">
        <v>70807.65</v>
      </c>
      <c r="L74" s="8"/>
      <c r="M74" s="8">
        <v>17.4</v>
      </c>
      <c r="N74" s="8"/>
      <c r="O74" s="8">
        <v>32158.37</v>
      </c>
      <c r="P74" s="8">
        <v>30388.1</v>
      </c>
    </row>
    <row r="75" spans="1:20" ht="70.5" customHeight="1">
      <c r="A75" s="58" t="s">
        <v>501</v>
      </c>
      <c r="B75" s="300">
        <v>310</v>
      </c>
      <c r="C75" s="8">
        <f>K75+M75</f>
        <v>29542.22</v>
      </c>
      <c r="D75" s="299"/>
      <c r="E75" s="299"/>
      <c r="F75" s="299"/>
      <c r="G75" s="299"/>
      <c r="H75" s="299"/>
      <c r="I75" s="299"/>
      <c r="J75" s="299"/>
      <c r="K75" s="8">
        <v>29524.82</v>
      </c>
      <c r="L75" s="299"/>
      <c r="M75" s="8">
        <v>17.4</v>
      </c>
      <c r="N75" s="299"/>
      <c r="O75" s="8"/>
      <c r="P75" s="8"/>
      <c r="Q75" s="326"/>
      <c r="R75" s="326"/>
      <c r="S75" s="326"/>
      <c r="T75" s="326"/>
    </row>
    <row r="76" spans="1:16" ht="27" customHeight="1">
      <c r="A76" s="64" t="s">
        <v>502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503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504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505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506</v>
      </c>
      <c r="B81" s="300">
        <v>316</v>
      </c>
      <c r="C81" s="8">
        <f>K81+M81+O81+P81</f>
        <v>133371.52</v>
      </c>
      <c r="D81" s="8"/>
      <c r="E81" s="8"/>
      <c r="F81" s="8"/>
      <c r="G81" s="8"/>
      <c r="H81" s="8"/>
      <c r="I81" s="8"/>
      <c r="J81" s="8"/>
      <c r="K81" s="8">
        <v>70807.65</v>
      </c>
      <c r="L81" s="8"/>
      <c r="M81" s="8">
        <v>17.4</v>
      </c>
      <c r="N81" s="8"/>
      <c r="O81" s="8">
        <v>32158.37</v>
      </c>
      <c r="P81" s="8">
        <v>30388.1</v>
      </c>
    </row>
    <row r="82" spans="1:16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16" customFormat="1" ht="45" customHeight="1">
      <c r="A84" s="58" t="s">
        <v>507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508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6" ht="29.25" customHeight="1">
      <c r="A86" s="58" t="s">
        <v>509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58" t="s">
        <v>510</v>
      </c>
      <c r="B87" s="59">
        <v>322</v>
      </c>
      <c r="C87" s="8">
        <f>K87</f>
        <v>1789.26</v>
      </c>
      <c r="D87" s="8"/>
      <c r="E87" s="8"/>
      <c r="F87" s="8"/>
      <c r="G87" s="8"/>
      <c r="H87" s="8"/>
      <c r="I87" s="8"/>
      <c r="J87" s="8"/>
      <c r="K87" s="8">
        <v>1789.26</v>
      </c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4">
        <v>1789.26</v>
      </c>
      <c r="D88" s="8"/>
      <c r="E88" s="8"/>
      <c r="F88" s="8"/>
      <c r="G88" s="8"/>
      <c r="H88" s="8"/>
      <c r="I88" s="8"/>
      <c r="J88" s="8"/>
      <c r="K88" s="8">
        <v>1789.26</v>
      </c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16" customFormat="1" ht="93.75" customHeight="1">
      <c r="A92" s="58" t="s">
        <v>511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6" ht="14.25" customHeight="1">
      <c r="A93" s="497" t="s">
        <v>512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25.5" customHeight="1">
      <c r="A94" s="500" t="s">
        <v>513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16" ht="77.25" customHeight="1">
      <c r="A95" s="60" t="s">
        <v>514</v>
      </c>
      <c r="B95" s="59" t="s">
        <v>21</v>
      </c>
      <c r="C95" s="8">
        <v>16</v>
      </c>
      <c r="D95" s="8"/>
      <c r="E95" s="8"/>
      <c r="F95" s="8"/>
      <c r="G95" s="8"/>
      <c r="H95" s="8"/>
      <c r="I95" s="8"/>
      <c r="J95" s="8"/>
      <c r="K95" s="8">
        <v>16</v>
      </c>
      <c r="L95" s="8"/>
      <c r="M95" s="8"/>
      <c r="N95" s="8"/>
      <c r="O95" s="8"/>
      <c r="P95" s="8"/>
    </row>
    <row r="96" spans="1:28" ht="87.75" customHeight="1">
      <c r="A96" s="60" t="s">
        <v>515</v>
      </c>
      <c r="B96" s="59" t="s">
        <v>22</v>
      </c>
      <c r="C96" s="8">
        <v>7</v>
      </c>
      <c r="D96" s="60"/>
      <c r="E96" s="60"/>
      <c r="F96" s="60"/>
      <c r="G96" s="8"/>
      <c r="H96" s="8"/>
      <c r="I96" s="8"/>
      <c r="J96" s="8"/>
      <c r="K96" s="8">
        <v>7</v>
      </c>
      <c r="L96" s="8"/>
      <c r="M96" s="8"/>
      <c r="N96" s="8"/>
      <c r="O96" s="8"/>
      <c r="P96" s="8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</row>
    <row r="97" spans="1:28" ht="57.75" customHeight="1">
      <c r="A97" s="60" t="s">
        <v>516</v>
      </c>
      <c r="B97" s="59" t="s">
        <v>23</v>
      </c>
      <c r="C97" s="8">
        <v>15</v>
      </c>
      <c r="D97" s="60"/>
      <c r="E97" s="60"/>
      <c r="F97" s="60"/>
      <c r="G97" s="8"/>
      <c r="H97" s="8"/>
      <c r="I97" s="8"/>
      <c r="J97" s="8"/>
      <c r="K97" s="8">
        <v>15</v>
      </c>
      <c r="L97" s="8"/>
      <c r="M97" s="8"/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28" ht="93" customHeight="1">
      <c r="A98" s="60" t="s">
        <v>517</v>
      </c>
      <c r="B98" s="59" t="s">
        <v>172</v>
      </c>
      <c r="C98" s="8">
        <v>6</v>
      </c>
      <c r="D98" s="60"/>
      <c r="E98" s="60"/>
      <c r="F98" s="60"/>
      <c r="G98" s="8"/>
      <c r="H98" s="8"/>
      <c r="I98" s="8"/>
      <c r="J98" s="8"/>
      <c r="K98" s="8">
        <v>6</v>
      </c>
      <c r="L98" s="8"/>
      <c r="M98" s="8"/>
      <c r="N98" s="8"/>
      <c r="O98" s="8"/>
      <c r="P98" s="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</row>
    <row r="99" spans="1:16" ht="12.75">
      <c r="A99" s="497" t="s">
        <v>518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78.75">
      <c r="A100" s="299" t="s">
        <v>519</v>
      </c>
      <c r="B100" s="300" t="s">
        <v>24</v>
      </c>
      <c r="C100" s="8">
        <v>57</v>
      </c>
      <c r="D100" s="8"/>
      <c r="E100" s="8"/>
      <c r="F100" s="8"/>
      <c r="G100" s="8"/>
      <c r="H100" s="8"/>
      <c r="I100" s="8"/>
      <c r="J100" s="8"/>
      <c r="K100" s="8">
        <v>57</v>
      </c>
      <c r="L100" s="8"/>
      <c r="M100" s="8"/>
      <c r="N100" s="8"/>
      <c r="O100" s="8"/>
      <c r="P100" s="8"/>
    </row>
    <row r="101" spans="1:16" ht="39" customHeight="1">
      <c r="A101" s="299" t="s">
        <v>110</v>
      </c>
      <c r="B101" s="300" t="s">
        <v>25</v>
      </c>
      <c r="C101" s="8">
        <v>9</v>
      </c>
      <c r="D101" s="8"/>
      <c r="E101" s="8"/>
      <c r="F101" s="8"/>
      <c r="G101" s="8"/>
      <c r="H101" s="8"/>
      <c r="I101" s="8"/>
      <c r="J101" s="8"/>
      <c r="K101" s="8">
        <v>9</v>
      </c>
      <c r="L101" s="8"/>
      <c r="M101" s="8"/>
      <c r="N101" s="8"/>
      <c r="O101" s="8"/>
      <c r="P101" s="8"/>
    </row>
    <row r="102" spans="1:16" ht="51" customHeight="1">
      <c r="A102" s="299" t="s">
        <v>269</v>
      </c>
      <c r="B102" s="300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299" t="s">
        <v>104</v>
      </c>
      <c r="B103" s="300" t="s">
        <v>27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28" ht="51" customHeight="1">
      <c r="A104" s="299" t="s">
        <v>270</v>
      </c>
      <c r="B104" s="300" t="s">
        <v>28</v>
      </c>
      <c r="C104" s="8">
        <f>K104</f>
        <v>15</v>
      </c>
      <c r="D104" s="299"/>
      <c r="E104" s="299"/>
      <c r="F104" s="299"/>
      <c r="G104" s="8"/>
      <c r="H104" s="8"/>
      <c r="I104" s="8"/>
      <c r="J104" s="8"/>
      <c r="K104" s="8">
        <v>15</v>
      </c>
      <c r="L104" s="8"/>
      <c r="M104" s="8"/>
      <c r="N104" s="8"/>
      <c r="O104" s="8"/>
      <c r="P104" s="8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326"/>
    </row>
    <row r="105" spans="1:16" ht="30" customHeight="1">
      <c r="A105" s="503" t="s">
        <v>520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66">
      <c r="A107" s="58" t="s">
        <v>521</v>
      </c>
      <c r="B107" s="59" t="s">
        <v>30</v>
      </c>
      <c r="C107" s="8">
        <f>K107</f>
        <v>16709.35</v>
      </c>
      <c r="D107" s="8"/>
      <c r="E107" s="8"/>
      <c r="F107" s="8"/>
      <c r="G107" s="8"/>
      <c r="H107" s="8"/>
      <c r="I107" s="8"/>
      <c r="J107" s="8"/>
      <c r="K107" s="8">
        <v>16709.35</v>
      </c>
      <c r="L107" s="8"/>
      <c r="M107" s="8"/>
      <c r="N107" s="8"/>
      <c r="O107" s="8"/>
      <c r="P107" s="8"/>
    </row>
    <row r="108" spans="1:29" s="316" customFormat="1" ht="82.5" customHeight="1">
      <c r="A108" s="58" t="s">
        <v>522</v>
      </c>
      <c r="B108" s="59" t="s">
        <v>31</v>
      </c>
      <c r="C108" s="8">
        <f>K108</f>
        <v>7181.68</v>
      </c>
      <c r="D108" s="58"/>
      <c r="E108" s="58"/>
      <c r="F108" s="58"/>
      <c r="G108" s="8"/>
      <c r="H108" s="8"/>
      <c r="I108" s="8"/>
      <c r="J108" s="8"/>
      <c r="K108" s="8">
        <v>7181.68</v>
      </c>
      <c r="L108" s="8"/>
      <c r="M108" s="8"/>
      <c r="N108" s="8"/>
      <c r="O108" s="8"/>
      <c r="P108" s="8"/>
      <c r="Q108" s="327"/>
      <c r="R108" s="327"/>
      <c r="S108" s="327"/>
      <c r="T108" s="327"/>
      <c r="U108" s="327"/>
      <c r="V108" s="327"/>
      <c r="W108" s="327"/>
      <c r="X108" s="327"/>
      <c r="Y108" s="327"/>
      <c r="Z108" s="327"/>
      <c r="AA108" s="327"/>
      <c r="AB108" s="327"/>
      <c r="AC108" s="321"/>
    </row>
    <row r="109" spans="1:17" ht="52.5">
      <c r="A109" s="60" t="s">
        <v>523</v>
      </c>
      <c r="B109" s="61" t="s">
        <v>32</v>
      </c>
      <c r="C109" s="8">
        <f>K109</f>
        <v>7516.76</v>
      </c>
      <c r="D109" s="8"/>
      <c r="E109" s="8"/>
      <c r="F109" s="8"/>
      <c r="G109" s="8"/>
      <c r="H109" s="8"/>
      <c r="I109" s="8"/>
      <c r="J109" s="8"/>
      <c r="K109" s="8">
        <v>7516.76</v>
      </c>
      <c r="L109" s="8"/>
      <c r="M109" s="8"/>
      <c r="N109" s="8"/>
      <c r="O109" s="8"/>
      <c r="P109" s="8"/>
      <c r="Q109" s="17">
        <f>C109-C110</f>
        <v>2125.09</v>
      </c>
    </row>
    <row r="110" spans="1:28" ht="94.5" customHeight="1">
      <c r="A110" s="62" t="s">
        <v>524</v>
      </c>
      <c r="B110" s="61" t="s">
        <v>112</v>
      </c>
      <c r="C110" s="8">
        <f>K110</f>
        <v>5391.67</v>
      </c>
      <c r="D110" s="62"/>
      <c r="E110" s="62"/>
      <c r="F110" s="62"/>
      <c r="G110" s="8"/>
      <c r="H110" s="8"/>
      <c r="I110" s="8"/>
      <c r="J110" s="8"/>
      <c r="K110" s="8">
        <v>5391.67</v>
      </c>
      <c r="L110" s="8"/>
      <c r="M110" s="8"/>
      <c r="N110" s="8"/>
      <c r="O110" s="8"/>
      <c r="P110" s="8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28" ht="94.5" customHeight="1">
      <c r="A111" s="60" t="s">
        <v>525</v>
      </c>
      <c r="B111" s="417" t="s">
        <v>179</v>
      </c>
      <c r="C111" s="120">
        <f>K111</f>
        <v>9198.73</v>
      </c>
      <c r="D111" s="122"/>
      <c r="E111" s="122"/>
      <c r="F111" s="122"/>
      <c r="G111" s="120"/>
      <c r="H111" s="120"/>
      <c r="I111" s="120"/>
      <c r="J111" s="120"/>
      <c r="K111" s="120">
        <v>9198.73</v>
      </c>
      <c r="L111" s="120"/>
      <c r="M111" s="120"/>
      <c r="N111" s="120"/>
      <c r="O111" s="120"/>
      <c r="P111" s="120"/>
      <c r="Q111" s="325"/>
      <c r="R111" s="325"/>
      <c r="S111" s="325"/>
      <c r="T111" s="325"/>
      <c r="U111" s="325"/>
      <c r="V111" s="325"/>
      <c r="W111" s="325"/>
      <c r="X111" s="325"/>
      <c r="Y111" s="325"/>
      <c r="Z111" s="325"/>
      <c r="AA111" s="325"/>
      <c r="AB111" s="325"/>
    </row>
    <row r="112" spans="1:16" ht="29.25" customHeight="1">
      <c r="A112" s="488" t="s">
        <v>526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3.25" customHeight="1">
      <c r="A114" s="302" t="s">
        <v>527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528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529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302" t="s">
        <v>530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531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532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277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533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534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535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536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11" t="s">
        <v>537</v>
      </c>
      <c r="B130" s="320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12"/>
      <c r="B131" s="312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13" t="s">
        <v>37</v>
      </c>
      <c r="B132" s="314"/>
      <c r="P132" s="55"/>
    </row>
    <row r="133" spans="1:16" s="17" customFormat="1" ht="12.75">
      <c r="A133" s="314"/>
      <c r="B133" s="314"/>
      <c r="P133" s="55"/>
    </row>
    <row r="134" spans="1:16" ht="30" customHeight="1">
      <c r="A134" s="329" t="s">
        <v>141</v>
      </c>
      <c r="B134" s="330"/>
      <c r="C134" s="18"/>
      <c r="D134" s="18" t="s">
        <v>142</v>
      </c>
      <c r="E134" s="18"/>
      <c r="F134" s="18"/>
      <c r="G134" s="18" t="s">
        <v>143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330"/>
      <c r="B136" s="330"/>
      <c r="C136" s="18"/>
      <c r="D136" s="18" t="s">
        <v>142</v>
      </c>
      <c r="E136" s="18"/>
      <c r="F136" s="18"/>
      <c r="G136" s="18" t="s">
        <v>143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A112:P112"/>
    <mergeCell ref="A113:P113"/>
    <mergeCell ref="A119:P119"/>
    <mergeCell ref="A125:P125"/>
    <mergeCell ref="D137:F137"/>
    <mergeCell ref="A42:P42"/>
    <mergeCell ref="A65:P65"/>
    <mergeCell ref="A93:P93"/>
    <mergeCell ref="A94:P94"/>
    <mergeCell ref="A99:P99"/>
    <mergeCell ref="A105:P105"/>
    <mergeCell ref="D10:J10"/>
    <mergeCell ref="K10:L10"/>
    <mergeCell ref="M10:M11"/>
    <mergeCell ref="N10:N11"/>
    <mergeCell ref="O10:P10"/>
    <mergeCell ref="A13:P13"/>
    <mergeCell ref="A8:A11"/>
    <mergeCell ref="B8:B11"/>
    <mergeCell ref="C8:C10"/>
    <mergeCell ref="D8:P8"/>
    <mergeCell ref="K1:P1"/>
    <mergeCell ref="A2:P2"/>
    <mergeCell ref="A3:P3"/>
    <mergeCell ref="A4:P4"/>
    <mergeCell ref="A5:P5"/>
    <mergeCell ref="A6:P6"/>
  </mergeCells>
  <hyperlinks>
    <hyperlink ref="A32" location="Par297" display="Par297"/>
  </hyperlink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PageLayoutView="0" workbookViewId="0" topLeftCell="A70">
      <selection activeCell="K109" sqref="K109:M109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10.125" style="2" customWidth="1"/>
    <col min="4" max="4" width="5.875" style="2" customWidth="1"/>
    <col min="5" max="6" width="9.125" style="2" customWidth="1"/>
    <col min="7" max="7" width="8.875" style="2" customWidth="1"/>
    <col min="8" max="8" width="7.375" style="2" customWidth="1"/>
    <col min="9" max="9" width="8.875" style="2" customWidth="1"/>
    <col min="10" max="10" width="8.625" style="2" customWidth="1"/>
    <col min="11" max="11" width="10.37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71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2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2"/>
    </row>
    <row r="4" spans="1:17" ht="16.5">
      <c r="A4" s="70" t="s">
        <v>224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71"/>
    </row>
    <row r="6" spans="1:17" ht="16.5">
      <c r="A6" s="70" t="s">
        <v>343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205" t="s">
        <v>1</v>
      </c>
      <c r="B8" s="207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206"/>
      <c r="B9" s="208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206"/>
      <c r="B10" s="208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45" customHeight="1">
      <c r="A11" s="206"/>
      <c r="B11" s="208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93" t="s">
        <v>50</v>
      </c>
      <c r="B14" s="23">
        <v>101</v>
      </c>
      <c r="C14" s="8">
        <v>2327</v>
      </c>
      <c r="D14" s="8"/>
      <c r="E14" s="8"/>
      <c r="F14" s="8">
        <v>1</v>
      </c>
      <c r="G14" s="8"/>
      <c r="H14" s="8"/>
      <c r="I14" s="8"/>
      <c r="J14" s="8"/>
      <c r="K14" s="8">
        <v>65</v>
      </c>
      <c r="L14" s="8"/>
      <c r="M14" s="8">
        <v>19</v>
      </c>
      <c r="N14" s="8"/>
      <c r="O14" s="8">
        <v>103</v>
      </c>
      <c r="P14" s="8">
        <v>2139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>
        <v>34</v>
      </c>
      <c r="D16" s="8"/>
      <c r="E16" s="8"/>
      <c r="F16" s="8"/>
      <c r="G16" s="8"/>
      <c r="H16" s="8"/>
      <c r="I16" s="8"/>
      <c r="J16" s="8"/>
      <c r="K16" s="8">
        <v>25</v>
      </c>
      <c r="L16" s="8"/>
      <c r="M16" s="8">
        <v>9</v>
      </c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>
        <v>4</v>
      </c>
      <c r="D17" s="8"/>
      <c r="E17" s="8"/>
      <c r="F17" s="8"/>
      <c r="G17" s="8"/>
      <c r="H17" s="8"/>
      <c r="I17" s="8"/>
      <c r="J17" s="8"/>
      <c r="K17" s="8">
        <v>4</v>
      </c>
      <c r="L17" s="8"/>
      <c r="M17" s="8"/>
      <c r="N17" s="8"/>
      <c r="O17" s="8"/>
      <c r="P17" s="8"/>
    </row>
    <row r="18" spans="1:16" ht="53.25" customHeight="1">
      <c r="A18" s="194" t="s">
        <v>209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123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8">
        <v>2323</v>
      </c>
      <c r="D23" s="8"/>
      <c r="E23" s="8"/>
      <c r="F23" s="8">
        <v>1</v>
      </c>
      <c r="G23" s="8"/>
      <c r="H23" s="8"/>
      <c r="I23" s="8"/>
      <c r="J23" s="8"/>
      <c r="K23" s="8">
        <v>61</v>
      </c>
      <c r="L23" s="8"/>
      <c r="M23" s="8">
        <v>19</v>
      </c>
      <c r="N23" s="8"/>
      <c r="O23" s="8">
        <v>103</v>
      </c>
      <c r="P23" s="8">
        <v>2139</v>
      </c>
    </row>
    <row r="24" spans="1:16" ht="52.5" customHeight="1">
      <c r="A24" s="24" t="s">
        <v>403</v>
      </c>
      <c r="B24" s="26">
        <v>111</v>
      </c>
      <c r="C24" s="8">
        <v>30</v>
      </c>
      <c r="D24" s="8"/>
      <c r="E24" s="8"/>
      <c r="F24" s="8"/>
      <c r="G24" s="8"/>
      <c r="H24" s="8"/>
      <c r="I24" s="8"/>
      <c r="J24" s="8"/>
      <c r="K24" s="8">
        <v>21</v>
      </c>
      <c r="L24" s="8"/>
      <c r="M24" s="8">
        <v>9</v>
      </c>
      <c r="N24" s="8"/>
      <c r="O24" s="8">
        <v>0</v>
      </c>
      <c r="P24" s="8">
        <v>0</v>
      </c>
    </row>
    <row r="25" spans="1:16" ht="27" customHeight="1">
      <c r="A25" s="24" t="s">
        <v>210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8">
        <v>2323</v>
      </c>
      <c r="D29" s="8"/>
      <c r="E29" s="8"/>
      <c r="F29" s="8">
        <v>1</v>
      </c>
      <c r="G29" s="8"/>
      <c r="H29" s="8"/>
      <c r="I29" s="8"/>
      <c r="J29" s="8"/>
      <c r="K29" s="8">
        <v>61</v>
      </c>
      <c r="L29" s="8"/>
      <c r="M29" s="8">
        <v>19</v>
      </c>
      <c r="N29" s="8"/>
      <c r="O29" s="8">
        <v>103</v>
      </c>
      <c r="P29" s="8">
        <v>2139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39" customFormat="1" ht="45" customHeight="1">
      <c r="A32" s="124" t="s">
        <v>150</v>
      </c>
      <c r="B32" s="125">
        <v>119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</row>
    <row r="33" spans="1:16" s="39" customFormat="1" ht="42" customHeight="1">
      <c r="A33" s="124" t="s">
        <v>405</v>
      </c>
      <c r="B33" s="125">
        <v>120</v>
      </c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</row>
    <row r="34" spans="1:16" ht="18" customHeight="1">
      <c r="A34" s="193" t="s">
        <v>64</v>
      </c>
      <c r="B34" s="23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193" t="s">
        <v>65</v>
      </c>
      <c r="B35" s="23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211" t="s">
        <v>407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4"/>
    </row>
    <row r="43" spans="1:16" ht="15.75" customHeight="1">
      <c r="A43" s="28" t="s">
        <v>16</v>
      </c>
      <c r="B43" s="23">
        <v>201</v>
      </c>
      <c r="C43" s="8">
        <v>291</v>
      </c>
      <c r="D43" s="8"/>
      <c r="E43" s="8"/>
      <c r="F43" s="8">
        <v>2</v>
      </c>
      <c r="G43" s="8"/>
      <c r="H43" s="8"/>
      <c r="I43" s="8"/>
      <c r="J43" s="8"/>
      <c r="K43" s="8">
        <v>249</v>
      </c>
      <c r="L43" s="8"/>
      <c r="M43" s="8">
        <v>40</v>
      </c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68.25" customHeight="1">
      <c r="A45" s="29" t="s">
        <v>409</v>
      </c>
      <c r="B45" s="23">
        <v>203</v>
      </c>
      <c r="C45" s="8">
        <v>50</v>
      </c>
      <c r="D45" s="8"/>
      <c r="E45" s="8"/>
      <c r="F45" s="8"/>
      <c r="G45" s="8"/>
      <c r="H45" s="8"/>
      <c r="I45" s="8"/>
      <c r="J45" s="8"/>
      <c r="K45" s="8">
        <v>41</v>
      </c>
      <c r="L45" s="8"/>
      <c r="M45" s="8">
        <v>9</v>
      </c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>
        <v>27</v>
      </c>
      <c r="D47" s="8"/>
      <c r="E47" s="8"/>
      <c r="F47" s="8">
        <v>1</v>
      </c>
      <c r="G47" s="8"/>
      <c r="H47" s="8"/>
      <c r="I47" s="8"/>
      <c r="J47" s="8"/>
      <c r="K47" s="8">
        <v>26</v>
      </c>
      <c r="L47" s="8"/>
      <c r="M47" s="8"/>
      <c r="N47" s="8"/>
      <c r="O47" s="8"/>
      <c r="P47" s="8"/>
    </row>
    <row r="48" spans="1:16" ht="32.2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291</v>
      </c>
      <c r="D50" s="8"/>
      <c r="E50" s="8"/>
      <c r="F50" s="8">
        <v>2</v>
      </c>
      <c r="G50" s="8"/>
      <c r="H50" s="8"/>
      <c r="I50" s="8"/>
      <c r="J50" s="8"/>
      <c r="K50" s="8">
        <v>249</v>
      </c>
      <c r="L50" s="8"/>
      <c r="M50" s="8">
        <v>40</v>
      </c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>
        <v>35</v>
      </c>
      <c r="D53" s="8"/>
      <c r="E53" s="8"/>
      <c r="F53" s="8"/>
      <c r="G53" s="8"/>
      <c r="H53" s="8"/>
      <c r="I53" s="8"/>
      <c r="J53" s="8"/>
      <c r="K53" s="8">
        <v>33</v>
      </c>
      <c r="L53" s="8"/>
      <c r="M53" s="8">
        <v>2</v>
      </c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>
        <v>2</v>
      </c>
      <c r="D54" s="8"/>
      <c r="E54" s="8"/>
      <c r="F54" s="8"/>
      <c r="G54" s="8"/>
      <c r="H54" s="8"/>
      <c r="I54" s="8"/>
      <c r="J54" s="8"/>
      <c r="K54" s="8">
        <v>2</v>
      </c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>
        <v>33</v>
      </c>
      <c r="D56" s="8"/>
      <c r="E56" s="8"/>
      <c r="F56" s="8"/>
      <c r="G56" s="8"/>
      <c r="H56" s="8"/>
      <c r="I56" s="8"/>
      <c r="J56" s="8"/>
      <c r="K56" s="8">
        <v>31</v>
      </c>
      <c r="L56" s="8"/>
      <c r="M56" s="8">
        <v>2</v>
      </c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8">
        <v>61</v>
      </c>
      <c r="D57" s="15"/>
      <c r="E57" s="15"/>
      <c r="F57" s="15"/>
      <c r="G57" s="15"/>
      <c r="H57" s="15"/>
      <c r="I57" s="15"/>
      <c r="J57" s="15"/>
      <c r="K57" s="15">
        <v>61</v>
      </c>
      <c r="L57" s="15"/>
      <c r="M57" s="15"/>
      <c r="N57" s="15"/>
      <c r="O57" s="15"/>
      <c r="P57" s="15"/>
    </row>
    <row r="58" spans="1:20" s="40" customFormat="1" ht="54" customHeight="1">
      <c r="A58" s="126" t="s">
        <v>153</v>
      </c>
      <c r="B58" s="127">
        <v>216</v>
      </c>
      <c r="C58" s="128">
        <v>81</v>
      </c>
      <c r="D58" s="128"/>
      <c r="E58" s="128"/>
      <c r="F58" s="128">
        <v>1</v>
      </c>
      <c r="G58" s="128"/>
      <c r="H58" s="128"/>
      <c r="I58" s="128"/>
      <c r="J58" s="128"/>
      <c r="K58" s="128">
        <v>61</v>
      </c>
      <c r="L58" s="129"/>
      <c r="M58" s="130">
        <v>19</v>
      </c>
      <c r="N58" s="126"/>
      <c r="O58" s="126"/>
      <c r="P58" s="126"/>
      <c r="Q58" s="131"/>
      <c r="R58" s="131"/>
      <c r="S58" s="131"/>
      <c r="T58" s="131"/>
    </row>
    <row r="59" spans="1:26" s="40" customFormat="1" ht="70.5" customHeight="1">
      <c r="A59" s="126" t="s">
        <v>413</v>
      </c>
      <c r="B59" s="127">
        <v>217</v>
      </c>
      <c r="C59" s="196">
        <v>14</v>
      </c>
      <c r="D59" s="128"/>
      <c r="E59" s="128"/>
      <c r="F59" s="130">
        <v>1</v>
      </c>
      <c r="G59" s="128"/>
      <c r="H59" s="128"/>
      <c r="I59" s="128"/>
      <c r="J59" s="128"/>
      <c r="K59" s="130">
        <v>13</v>
      </c>
      <c r="L59" s="128"/>
      <c r="M59" s="126"/>
      <c r="N59" s="126"/>
      <c r="O59" s="126"/>
      <c r="P59" s="126"/>
      <c r="Q59" s="132"/>
      <c r="R59" s="132"/>
      <c r="S59" s="132"/>
      <c r="T59" s="132"/>
      <c r="U59" s="133"/>
      <c r="V59" s="133"/>
      <c r="W59" s="133"/>
      <c r="X59" s="133"/>
      <c r="Y59" s="133"/>
      <c r="Z59" s="133"/>
    </row>
    <row r="60" spans="1:20" s="40" customFormat="1" ht="55.5" customHeight="1">
      <c r="A60" s="126" t="s">
        <v>414</v>
      </c>
      <c r="B60" s="127">
        <v>218</v>
      </c>
      <c r="C60" s="196"/>
      <c r="D60" s="128"/>
      <c r="E60" s="128"/>
      <c r="F60" s="128"/>
      <c r="G60" s="128"/>
      <c r="H60" s="128"/>
      <c r="I60" s="128"/>
      <c r="J60" s="128"/>
      <c r="K60" s="128"/>
      <c r="L60" s="128"/>
      <c r="M60" s="196"/>
      <c r="N60" s="196"/>
      <c r="O60" s="196"/>
      <c r="P60" s="196"/>
      <c r="Q60" s="132"/>
      <c r="R60" s="132"/>
      <c r="S60" s="132"/>
      <c r="T60" s="132"/>
    </row>
    <row r="61" spans="1:20" ht="34.5" customHeight="1">
      <c r="A61" s="126" t="s">
        <v>158</v>
      </c>
      <c r="B61" s="127">
        <v>219</v>
      </c>
      <c r="C61" s="196">
        <v>81</v>
      </c>
      <c r="D61" s="128"/>
      <c r="E61" s="128"/>
      <c r="F61" s="134">
        <v>1</v>
      </c>
      <c r="G61" s="128"/>
      <c r="H61" s="128"/>
      <c r="I61" s="128"/>
      <c r="J61" s="128"/>
      <c r="K61" s="130">
        <v>61</v>
      </c>
      <c r="L61" s="130"/>
      <c r="M61" s="130">
        <v>19</v>
      </c>
      <c r="N61" s="128"/>
      <c r="O61" s="196"/>
      <c r="P61" s="196"/>
      <c r="Q61" s="132"/>
      <c r="R61" s="132"/>
      <c r="S61" s="132"/>
      <c r="T61" s="132"/>
    </row>
    <row r="62" spans="1:20" ht="29.25" customHeight="1">
      <c r="A62" s="126" t="s">
        <v>263</v>
      </c>
      <c r="B62" s="127">
        <v>220</v>
      </c>
      <c r="C62" s="19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96"/>
      <c r="P62" s="196"/>
      <c r="Q62" s="131"/>
      <c r="R62" s="131"/>
      <c r="S62" s="131"/>
      <c r="T62" s="131"/>
    </row>
    <row r="63" spans="1:20" ht="27.75" customHeight="1">
      <c r="A63" s="126" t="s">
        <v>264</v>
      </c>
      <c r="B63" s="127">
        <v>221</v>
      </c>
      <c r="C63" s="19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96"/>
      <c r="P63" s="196"/>
      <c r="Q63" s="131"/>
      <c r="R63" s="131"/>
      <c r="S63" s="131"/>
      <c r="T63" s="131"/>
    </row>
    <row r="64" spans="1:16" ht="27.75" customHeight="1">
      <c r="A64" s="124" t="s">
        <v>80</v>
      </c>
      <c r="B64" s="125">
        <v>222</v>
      </c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</row>
    <row r="65" spans="1:16" ht="21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28" t="s">
        <v>81</v>
      </c>
      <c r="B66" s="23">
        <v>301</v>
      </c>
      <c r="C66" s="8">
        <v>264265.9</v>
      </c>
      <c r="D66" s="8"/>
      <c r="E66" s="8"/>
      <c r="F66" s="8">
        <v>1800</v>
      </c>
      <c r="G66" s="8"/>
      <c r="H66" s="8"/>
      <c r="I66" s="8"/>
      <c r="J66" s="8"/>
      <c r="K66" s="8">
        <v>179520.8</v>
      </c>
      <c r="L66" s="8"/>
      <c r="M66" s="8">
        <v>4457.8</v>
      </c>
      <c r="N66" s="8"/>
      <c r="O66" s="8">
        <v>43285.6</v>
      </c>
      <c r="P66" s="8">
        <v>35201.7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7" ht="51" customHeight="1">
      <c r="A68" s="24" t="s">
        <v>266</v>
      </c>
      <c r="B68" s="23">
        <v>303</v>
      </c>
      <c r="C68" s="8">
        <v>65474.8</v>
      </c>
      <c r="D68" s="8"/>
      <c r="E68" s="8"/>
      <c r="F68" s="8"/>
      <c r="G68" s="8"/>
      <c r="H68" s="8"/>
      <c r="I68" s="8"/>
      <c r="J68" s="8"/>
      <c r="K68" s="8">
        <v>63139.9</v>
      </c>
      <c r="L68" s="8"/>
      <c r="M68" s="8">
        <v>2334.9</v>
      </c>
      <c r="N68" s="8"/>
      <c r="O68" s="8"/>
      <c r="P68" s="8"/>
      <c r="Q68" s="8"/>
    </row>
    <row r="69" spans="1:17" ht="64.5" customHeight="1">
      <c r="A69" s="24" t="s">
        <v>267</v>
      </c>
      <c r="B69" s="23">
        <v>304</v>
      </c>
      <c r="C69" s="8">
        <v>24495</v>
      </c>
      <c r="D69" s="8"/>
      <c r="E69" s="8"/>
      <c r="F69" s="8"/>
      <c r="G69" s="8"/>
      <c r="H69" s="8"/>
      <c r="I69" s="8"/>
      <c r="J69" s="8"/>
      <c r="K69" s="8">
        <v>24495</v>
      </c>
      <c r="L69" s="8"/>
      <c r="M69" s="8"/>
      <c r="N69" s="8"/>
      <c r="O69" s="8"/>
      <c r="P69" s="8"/>
      <c r="Q69" s="8"/>
    </row>
    <row r="70" spans="1:17" ht="50.25" customHeight="1">
      <c r="A70" s="194" t="s">
        <v>85</v>
      </c>
      <c r="B70" s="23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51" customHeight="1">
      <c r="A71" s="194" t="s">
        <v>415</v>
      </c>
      <c r="B71" s="23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51" customHeight="1">
      <c r="A72" s="194" t="s">
        <v>169</v>
      </c>
      <c r="B72" s="23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20" ht="57.75" customHeight="1">
      <c r="A73" s="135" t="s">
        <v>416</v>
      </c>
      <c r="B73" s="23">
        <v>308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194"/>
      <c r="S73" s="194"/>
      <c r="T73" s="194"/>
    </row>
    <row r="74" spans="1:17" ht="36.75" customHeight="1">
      <c r="A74" s="193" t="s">
        <v>87</v>
      </c>
      <c r="B74" s="23">
        <v>309</v>
      </c>
      <c r="C74" s="8">
        <f>SUM(D74:Q74)</f>
        <v>223176.7</v>
      </c>
      <c r="D74" s="8"/>
      <c r="E74" s="8"/>
      <c r="F74" s="8">
        <v>1045</v>
      </c>
      <c r="G74" s="8"/>
      <c r="H74" s="8"/>
      <c r="I74" s="8"/>
      <c r="J74" s="8"/>
      <c r="K74" s="8">
        <v>139596</v>
      </c>
      <c r="L74" s="8"/>
      <c r="M74" s="8">
        <v>4048.4</v>
      </c>
      <c r="N74" s="8"/>
      <c r="O74" s="8">
        <v>43285.6</v>
      </c>
      <c r="P74" s="8">
        <v>35201.7</v>
      </c>
      <c r="Q74" s="8"/>
    </row>
    <row r="75" spans="1:20" ht="70.5" customHeight="1">
      <c r="A75" s="124" t="s">
        <v>417</v>
      </c>
      <c r="B75" s="23">
        <v>310</v>
      </c>
      <c r="C75" s="8">
        <v>42071.1</v>
      </c>
      <c r="D75" s="8"/>
      <c r="E75" s="8"/>
      <c r="F75" s="8"/>
      <c r="G75" s="8"/>
      <c r="H75" s="8"/>
      <c r="I75" s="8"/>
      <c r="J75" s="8"/>
      <c r="K75" s="8">
        <v>39815.5</v>
      </c>
      <c r="L75" s="8"/>
      <c r="M75" s="8">
        <v>2255.6</v>
      </c>
      <c r="N75" s="8"/>
      <c r="O75" s="8"/>
      <c r="P75" s="8"/>
      <c r="Q75" s="8"/>
      <c r="R75" s="193"/>
      <c r="S75" s="193"/>
      <c r="T75" s="193"/>
    </row>
    <row r="76" spans="1:16" ht="27" customHeight="1">
      <c r="A76" s="24" t="s">
        <v>335</v>
      </c>
      <c r="B76" s="23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24" t="s">
        <v>336</v>
      </c>
      <c r="B78" s="23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24" t="s">
        <v>419</v>
      </c>
      <c r="B79" s="23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3" t="s">
        <v>337</v>
      </c>
      <c r="B80" s="23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3" t="s">
        <v>338</v>
      </c>
      <c r="B81" s="23">
        <v>316</v>
      </c>
      <c r="C81" s="8">
        <v>223176.7</v>
      </c>
      <c r="D81" s="8"/>
      <c r="E81" s="8"/>
      <c r="F81" s="8">
        <v>1045</v>
      </c>
      <c r="G81" s="8"/>
      <c r="H81" s="8"/>
      <c r="I81" s="8"/>
      <c r="J81" s="8"/>
      <c r="K81" s="8">
        <v>139596</v>
      </c>
      <c r="L81" s="8"/>
      <c r="M81" s="8">
        <v>4048.4</v>
      </c>
      <c r="N81" s="8"/>
      <c r="O81" s="8">
        <v>43285.6</v>
      </c>
      <c r="P81" s="8">
        <v>35201.7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0" s="39" customFormat="1" ht="45" customHeight="1">
      <c r="A84" s="124" t="s">
        <v>161</v>
      </c>
      <c r="B84" s="125">
        <v>319</v>
      </c>
      <c r="C84" s="196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18"/>
      <c r="R84" s="118"/>
      <c r="S84" s="118"/>
      <c r="T84" s="118"/>
    </row>
    <row r="85" spans="1:20" s="39" customFormat="1" ht="45" customHeight="1">
      <c r="A85" s="124" t="s">
        <v>420</v>
      </c>
      <c r="B85" s="125">
        <v>320</v>
      </c>
      <c r="C85" s="196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18"/>
      <c r="R85" s="118"/>
      <c r="S85" s="118"/>
      <c r="T85" s="118"/>
    </row>
    <row r="86" spans="1:16" ht="29.25" customHeight="1">
      <c r="A86" s="193" t="s">
        <v>93</v>
      </c>
      <c r="B86" s="23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193" t="s">
        <v>94</v>
      </c>
      <c r="B87" s="23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27" t="s">
        <v>14</v>
      </c>
      <c r="B88" s="23">
        <v>323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27" t="s">
        <v>66</v>
      </c>
      <c r="B89" s="23">
        <v>324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27" t="s">
        <v>67</v>
      </c>
      <c r="B90" s="23">
        <v>325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193" t="s">
        <v>15</v>
      </c>
      <c r="B91" s="23">
        <v>326</v>
      </c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0" s="39" customFormat="1" ht="93.75" customHeight="1">
      <c r="A92" s="124" t="s">
        <v>421</v>
      </c>
      <c r="B92" s="125">
        <v>327</v>
      </c>
      <c r="C92" s="196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18"/>
      <c r="R92" s="118"/>
      <c r="S92" s="118"/>
      <c r="T92" s="118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77.25" customHeight="1">
      <c r="A95" s="194" t="s">
        <v>424</v>
      </c>
      <c r="B95" s="23" t="s">
        <v>21</v>
      </c>
      <c r="C95" s="8">
        <v>48</v>
      </c>
      <c r="D95" s="8"/>
      <c r="E95" s="8"/>
      <c r="F95" s="8"/>
      <c r="G95" s="196"/>
      <c r="H95" s="196"/>
      <c r="I95" s="196"/>
      <c r="J95" s="196"/>
      <c r="K95" s="196">
        <v>41</v>
      </c>
      <c r="L95" s="196"/>
      <c r="M95" s="196">
        <v>7</v>
      </c>
      <c r="N95" s="196"/>
      <c r="O95" s="196"/>
      <c r="P95" s="196"/>
    </row>
    <row r="96" spans="1:28" ht="87.75" customHeight="1">
      <c r="A96" s="135" t="s">
        <v>425</v>
      </c>
      <c r="B96" s="23" t="s">
        <v>22</v>
      </c>
      <c r="C96" s="8">
        <v>15</v>
      </c>
      <c r="D96" s="194"/>
      <c r="E96" s="194"/>
      <c r="F96" s="194"/>
      <c r="G96" s="196"/>
      <c r="H96" s="196"/>
      <c r="I96" s="196"/>
      <c r="J96" s="196"/>
      <c r="K96" s="196">
        <v>14</v>
      </c>
      <c r="L96" s="196"/>
      <c r="M96" s="196">
        <v>1</v>
      </c>
      <c r="N96" s="196"/>
      <c r="O96" s="196"/>
      <c r="P96" s="196"/>
      <c r="Q96" s="194"/>
      <c r="R96" s="194"/>
      <c r="S96" s="194"/>
      <c r="T96" s="194"/>
      <c r="U96" s="194"/>
      <c r="V96" s="194"/>
      <c r="W96" s="194"/>
      <c r="X96" s="194"/>
      <c r="Y96" s="194"/>
      <c r="Z96" s="194"/>
      <c r="AA96" s="194"/>
      <c r="AB96" s="194"/>
    </row>
    <row r="97" spans="1:28" ht="57.75" customHeight="1">
      <c r="A97" s="135" t="s">
        <v>164</v>
      </c>
      <c r="B97" s="23" t="s">
        <v>23</v>
      </c>
      <c r="C97" s="8">
        <v>45</v>
      </c>
      <c r="D97" s="135"/>
      <c r="E97" s="135"/>
      <c r="F97" s="135"/>
      <c r="G97" s="196"/>
      <c r="H97" s="196"/>
      <c r="I97" s="196"/>
      <c r="J97" s="196"/>
      <c r="K97" s="196">
        <v>38</v>
      </c>
      <c r="L97" s="196"/>
      <c r="M97" s="196">
        <v>7</v>
      </c>
      <c r="N97" s="196"/>
      <c r="O97" s="196"/>
      <c r="P97" s="196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</row>
    <row r="98" spans="1:28" ht="93" customHeight="1">
      <c r="A98" s="135" t="s">
        <v>426</v>
      </c>
      <c r="B98" s="23" t="s">
        <v>172</v>
      </c>
      <c r="C98" s="8">
        <v>12</v>
      </c>
      <c r="D98" s="135"/>
      <c r="E98" s="135"/>
      <c r="F98" s="135"/>
      <c r="G98" s="196"/>
      <c r="H98" s="196"/>
      <c r="I98" s="196"/>
      <c r="J98" s="196"/>
      <c r="K98" s="196">
        <v>11</v>
      </c>
      <c r="L98" s="196"/>
      <c r="M98" s="196">
        <v>1</v>
      </c>
      <c r="N98" s="196"/>
      <c r="O98" s="196"/>
      <c r="P98" s="196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</row>
    <row r="99" spans="1:16" ht="78.75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93" t="s">
        <v>428</v>
      </c>
      <c r="B100" s="23" t="s">
        <v>24</v>
      </c>
      <c r="C100" s="8">
        <v>177</v>
      </c>
      <c r="D100" s="8"/>
      <c r="E100" s="8"/>
      <c r="F100" s="8"/>
      <c r="G100" s="196"/>
      <c r="H100" s="196"/>
      <c r="I100" s="196"/>
      <c r="J100" s="196"/>
      <c r="K100" s="196">
        <v>155</v>
      </c>
      <c r="L100" s="196"/>
      <c r="M100" s="196">
        <v>22</v>
      </c>
      <c r="N100" s="196"/>
      <c r="O100" s="196"/>
      <c r="P100" s="196"/>
    </row>
    <row r="101" spans="1:16" ht="39" customHeight="1">
      <c r="A101" s="193" t="s">
        <v>110</v>
      </c>
      <c r="B101" s="23" t="s">
        <v>25</v>
      </c>
      <c r="C101" s="8">
        <v>28</v>
      </c>
      <c r="D101" s="8"/>
      <c r="E101" s="8"/>
      <c r="F101" s="8"/>
      <c r="G101" s="196"/>
      <c r="H101" s="196"/>
      <c r="I101" s="196"/>
      <c r="J101" s="196"/>
      <c r="K101" s="196">
        <v>27</v>
      </c>
      <c r="L101" s="196"/>
      <c r="M101" s="196">
        <v>1</v>
      </c>
      <c r="N101" s="196"/>
      <c r="O101" s="196"/>
      <c r="P101" s="196"/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</row>
    <row r="103" spans="1:16" ht="19.5" customHeight="1">
      <c r="A103" s="193" t="s">
        <v>104</v>
      </c>
      <c r="B103" s="23" t="s">
        <v>27</v>
      </c>
      <c r="C103" s="8">
        <v>34</v>
      </c>
      <c r="D103" s="8"/>
      <c r="E103" s="8"/>
      <c r="F103" s="8"/>
      <c r="G103" s="196"/>
      <c r="H103" s="196"/>
      <c r="I103" s="196"/>
      <c r="J103" s="196"/>
      <c r="K103" s="196">
        <v>34</v>
      </c>
      <c r="L103" s="196"/>
      <c r="M103" s="196"/>
      <c r="N103" s="196"/>
      <c r="O103" s="196"/>
      <c r="P103" s="196"/>
    </row>
    <row r="104" spans="1:28" ht="31.5" customHeight="1">
      <c r="A104" s="193" t="s">
        <v>270</v>
      </c>
      <c r="B104" s="23" t="s">
        <v>28</v>
      </c>
      <c r="C104" s="8">
        <v>45</v>
      </c>
      <c r="D104" s="193"/>
      <c r="E104" s="193"/>
      <c r="F104" s="193"/>
      <c r="G104" s="196"/>
      <c r="H104" s="196"/>
      <c r="I104" s="196"/>
      <c r="J104" s="196"/>
      <c r="K104" s="196">
        <v>38</v>
      </c>
      <c r="L104" s="196"/>
      <c r="M104" s="196">
        <v>7</v>
      </c>
      <c r="N104" s="196"/>
      <c r="O104" s="196"/>
      <c r="P104" s="196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  <c r="AA104" s="193"/>
      <c r="AB104" s="193"/>
    </row>
    <row r="105" spans="1:16" ht="30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93" t="s">
        <v>105</v>
      </c>
      <c r="B106" s="23" t="s">
        <v>29</v>
      </c>
      <c r="C106" s="8">
        <v>93145.5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193" t="s">
        <v>430</v>
      </c>
      <c r="B107" s="23" t="s">
        <v>30</v>
      </c>
      <c r="C107" s="8">
        <v>106436.8</v>
      </c>
      <c r="D107" s="8"/>
      <c r="E107" s="8"/>
      <c r="F107" s="8"/>
      <c r="G107" s="196"/>
      <c r="H107" s="196"/>
      <c r="I107" s="196"/>
      <c r="J107" s="196"/>
      <c r="K107" s="196">
        <v>104586.2</v>
      </c>
      <c r="L107" s="196"/>
      <c r="M107" s="196">
        <v>1850.6</v>
      </c>
      <c r="N107" s="196"/>
      <c r="O107" s="196"/>
      <c r="P107" s="8"/>
    </row>
    <row r="108" spans="1:28" s="39" customFormat="1" ht="82.5" customHeight="1">
      <c r="A108" s="124" t="s">
        <v>431</v>
      </c>
      <c r="B108" s="125" t="s">
        <v>31</v>
      </c>
      <c r="C108" s="196">
        <v>51905.8</v>
      </c>
      <c r="D108" s="124"/>
      <c r="E108" s="124"/>
      <c r="F108" s="124"/>
      <c r="G108" s="196"/>
      <c r="H108" s="196"/>
      <c r="I108" s="196"/>
      <c r="J108" s="196"/>
      <c r="K108" s="196">
        <v>51672.7</v>
      </c>
      <c r="L108" s="196"/>
      <c r="M108" s="196">
        <v>233.1</v>
      </c>
      <c r="N108" s="196"/>
      <c r="O108" s="196"/>
      <c r="P108" s="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</row>
    <row r="109" spans="1:16" ht="52.5">
      <c r="A109" s="135" t="s">
        <v>106</v>
      </c>
      <c r="B109" s="127" t="s">
        <v>32</v>
      </c>
      <c r="C109" s="196">
        <v>77431.2</v>
      </c>
      <c r="D109" s="196"/>
      <c r="E109" s="196"/>
      <c r="F109" s="196"/>
      <c r="G109" s="196"/>
      <c r="H109" s="196"/>
      <c r="I109" s="196"/>
      <c r="J109" s="196"/>
      <c r="K109" s="196">
        <v>75823.7</v>
      </c>
      <c r="L109" s="196"/>
      <c r="M109" s="196">
        <v>1607.5</v>
      </c>
      <c r="N109" s="196"/>
      <c r="O109" s="196"/>
      <c r="P109" s="8"/>
    </row>
    <row r="110" spans="1:28" ht="94.5" customHeight="1">
      <c r="A110" s="136" t="s">
        <v>432</v>
      </c>
      <c r="B110" s="21" t="s">
        <v>112</v>
      </c>
      <c r="C110" s="8">
        <v>29143.6</v>
      </c>
      <c r="D110" s="34"/>
      <c r="E110" s="34"/>
      <c r="F110" s="34"/>
      <c r="G110" s="196"/>
      <c r="H110" s="196"/>
      <c r="I110" s="196"/>
      <c r="J110" s="196"/>
      <c r="K110" s="196">
        <v>28913.6</v>
      </c>
      <c r="L110" s="196"/>
      <c r="M110" s="196">
        <v>230</v>
      </c>
      <c r="N110" s="196"/>
      <c r="O110" s="196"/>
      <c r="P110" s="8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9" ht="94.5" customHeight="1">
      <c r="A111" s="60" t="s">
        <v>344</v>
      </c>
      <c r="B111" s="21" t="s">
        <v>179</v>
      </c>
      <c r="C111" s="8">
        <v>4781.8</v>
      </c>
      <c r="D111" s="34"/>
      <c r="E111" s="34"/>
      <c r="F111" s="34"/>
      <c r="G111" s="196"/>
      <c r="H111" s="196"/>
      <c r="I111" s="196"/>
      <c r="J111" s="196"/>
      <c r="K111" s="196">
        <v>4781.8</v>
      </c>
      <c r="L111" s="196"/>
      <c r="M111" s="196"/>
      <c r="N111" s="196"/>
      <c r="O111" s="196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17"/>
    </row>
    <row r="112" spans="1:16" ht="29.25" customHeight="1">
      <c r="A112" s="215" t="s">
        <v>433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7"/>
    </row>
    <row r="113" spans="1:16" ht="18" customHeight="1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96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196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196"/>
      <c r="N118" s="8"/>
      <c r="O118" s="8"/>
      <c r="P118" s="8"/>
    </row>
    <row r="119" spans="1:16" ht="39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196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196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196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196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196"/>
      <c r="N124" s="8"/>
      <c r="O124" s="8"/>
      <c r="P124" s="8"/>
    </row>
    <row r="125" spans="1:16" ht="52.5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196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196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196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196"/>
      <c r="N129" s="8"/>
      <c r="O129" s="8"/>
      <c r="P129" s="8"/>
    </row>
    <row r="130" spans="1:16" ht="26.25">
      <c r="A130" s="34" t="s">
        <v>441</v>
      </c>
      <c r="B130" s="205" t="s">
        <v>137</v>
      </c>
      <c r="C130" s="8"/>
      <c r="D130" s="15"/>
      <c r="E130" s="15"/>
      <c r="F130" s="15"/>
      <c r="G130" s="15"/>
      <c r="H130" s="15"/>
      <c r="I130" s="15"/>
      <c r="J130" s="15"/>
      <c r="K130" s="15"/>
      <c r="L130" s="15"/>
      <c r="M130" s="196"/>
      <c r="N130" s="15"/>
      <c r="O130" s="8"/>
      <c r="P130" s="8"/>
    </row>
    <row r="131" spans="1:2" s="16" customFormat="1" ht="12.75">
      <c r="A131" s="35"/>
      <c r="B131" s="35"/>
    </row>
    <row r="132" spans="1:2" s="17" customFormat="1" ht="12.75">
      <c r="A132" s="36" t="s">
        <v>37</v>
      </c>
      <c r="B132" s="37"/>
    </row>
    <row r="133" spans="1:2" s="17" customFormat="1" ht="12.75">
      <c r="A133" s="37"/>
      <c r="B133" s="37"/>
    </row>
    <row r="134" spans="1:9" ht="30" customHeight="1">
      <c r="A134" s="83" t="s">
        <v>141</v>
      </c>
      <c r="B134" s="84"/>
      <c r="C134" s="85"/>
      <c r="D134" s="85" t="s">
        <v>225</v>
      </c>
      <c r="E134" s="85"/>
      <c r="F134" s="85"/>
      <c r="G134" s="85" t="s">
        <v>143</v>
      </c>
      <c r="H134" s="85"/>
      <c r="I134" s="85" t="s">
        <v>226</v>
      </c>
    </row>
    <row r="135" spans="1:9" ht="15">
      <c r="A135" s="84"/>
      <c r="B135" s="84"/>
      <c r="C135" s="85"/>
      <c r="D135" s="85"/>
      <c r="E135" s="85"/>
      <c r="F135" s="85"/>
      <c r="G135" s="85"/>
      <c r="H135" s="85"/>
      <c r="I135" s="85"/>
    </row>
    <row r="136" spans="1:9" ht="15">
      <c r="A136" s="84"/>
      <c r="B136" s="84"/>
      <c r="C136" s="85"/>
      <c r="D136" s="18">
        <v>88353322354</v>
      </c>
      <c r="E136" s="18"/>
      <c r="F136" s="18"/>
      <c r="G136" s="94" t="s">
        <v>227</v>
      </c>
      <c r="H136" s="85"/>
      <c r="I136" s="85"/>
    </row>
    <row r="137" spans="1:9" ht="15">
      <c r="A137" s="84"/>
      <c r="B137" s="84"/>
      <c r="C137" s="85"/>
      <c r="D137" s="231" t="s">
        <v>148</v>
      </c>
      <c r="E137" s="231"/>
      <c r="F137" s="231"/>
      <c r="G137" s="85" t="s">
        <v>144</v>
      </c>
      <c r="H137" s="85"/>
      <c r="I137" s="85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PageLayoutView="0" workbookViewId="0" topLeftCell="A71">
      <selection activeCell="R74" sqref="R74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8.50390625" style="2" customWidth="1"/>
    <col min="4" max="4" width="13.625" style="2" bestFit="1" customWidth="1"/>
    <col min="5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4"/>
    </row>
    <row r="4" spans="1:17" ht="16.5">
      <c r="A4" s="70" t="s">
        <v>345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>
      <c r="A6" s="70" t="s">
        <v>343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205" t="s">
        <v>1</v>
      </c>
      <c r="B8" s="207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206"/>
      <c r="B9" s="208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206"/>
      <c r="B10" s="208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45" customHeight="1">
      <c r="A11" s="206"/>
      <c r="B11" s="208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93" t="s">
        <v>50</v>
      </c>
      <c r="B14" s="23">
        <v>101</v>
      </c>
      <c r="C14" s="106">
        <v>1550</v>
      </c>
      <c r="D14" s="8"/>
      <c r="E14" s="8"/>
      <c r="F14" s="8"/>
      <c r="G14" s="8"/>
      <c r="H14" s="8"/>
      <c r="I14" s="8"/>
      <c r="J14" s="8"/>
      <c r="K14" s="8">
        <v>79</v>
      </c>
      <c r="L14" s="8"/>
      <c r="M14" s="8">
        <v>26</v>
      </c>
      <c r="N14" s="8"/>
      <c r="O14" s="8">
        <v>140</v>
      </c>
      <c r="P14" s="8">
        <v>1305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>
        <v>67</v>
      </c>
      <c r="D16" s="8"/>
      <c r="E16" s="8"/>
      <c r="F16" s="8"/>
      <c r="G16" s="8"/>
      <c r="H16" s="8"/>
      <c r="I16" s="8"/>
      <c r="J16" s="8"/>
      <c r="K16" s="8">
        <v>57</v>
      </c>
      <c r="L16" s="8"/>
      <c r="M16" s="8">
        <v>10</v>
      </c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>
        <v>21</v>
      </c>
      <c r="D17" s="8"/>
      <c r="E17" s="8"/>
      <c r="F17" s="8"/>
      <c r="G17" s="8"/>
      <c r="H17" s="8"/>
      <c r="I17" s="8"/>
      <c r="J17" s="8"/>
      <c r="K17" s="8">
        <v>21</v>
      </c>
      <c r="L17" s="8"/>
      <c r="M17" s="8"/>
      <c r="N17" s="8"/>
      <c r="O17" s="8"/>
      <c r="P17" s="8"/>
    </row>
    <row r="18" spans="1:16" ht="53.25" customHeight="1">
      <c r="A18" s="194" t="s">
        <v>209</v>
      </c>
      <c r="B18" s="23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106">
        <v>1529</v>
      </c>
      <c r="D23" s="8"/>
      <c r="E23" s="8"/>
      <c r="F23" s="8"/>
      <c r="G23" s="8"/>
      <c r="H23" s="8"/>
      <c r="I23" s="8"/>
      <c r="J23" s="8"/>
      <c r="K23" s="8">
        <v>58</v>
      </c>
      <c r="L23" s="8"/>
      <c r="M23" s="8">
        <v>26</v>
      </c>
      <c r="N23" s="8"/>
      <c r="O23" s="8">
        <v>140</v>
      </c>
      <c r="P23" s="8">
        <v>1305</v>
      </c>
    </row>
    <row r="24" spans="1:16" ht="52.5" customHeight="1">
      <c r="A24" s="24" t="s">
        <v>403</v>
      </c>
      <c r="B24" s="26">
        <v>111</v>
      </c>
      <c r="C24" s="106">
        <v>46</v>
      </c>
      <c r="D24" s="8"/>
      <c r="E24" s="8"/>
      <c r="F24" s="8"/>
      <c r="G24" s="8"/>
      <c r="H24" s="8"/>
      <c r="I24" s="8"/>
      <c r="J24" s="8"/>
      <c r="K24" s="8">
        <v>36</v>
      </c>
      <c r="L24" s="8"/>
      <c r="M24" s="8">
        <v>10</v>
      </c>
      <c r="N24" s="8"/>
      <c r="O24" s="8"/>
      <c r="P24" s="8"/>
    </row>
    <row r="25" spans="1:16" ht="27" customHeight="1">
      <c r="A25" s="24" t="s">
        <v>210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106">
        <v>1529</v>
      </c>
      <c r="D29" s="8"/>
      <c r="E29" s="8"/>
      <c r="F29" s="8"/>
      <c r="G29" s="8"/>
      <c r="H29" s="8"/>
      <c r="I29" s="8"/>
      <c r="J29" s="8"/>
      <c r="K29" s="8">
        <v>58</v>
      </c>
      <c r="L29" s="8"/>
      <c r="M29" s="8">
        <v>26</v>
      </c>
      <c r="N29" s="8"/>
      <c r="O29" s="8">
        <v>140</v>
      </c>
      <c r="P29" s="8">
        <v>1305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9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39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16" ht="18" customHeight="1">
      <c r="A34" s="193" t="s">
        <v>64</v>
      </c>
      <c r="B34" s="23">
        <v>121</v>
      </c>
      <c r="C34" s="8">
        <v>3</v>
      </c>
      <c r="D34" s="8"/>
      <c r="E34" s="8"/>
      <c r="F34" s="8"/>
      <c r="G34" s="8"/>
      <c r="H34" s="8"/>
      <c r="I34" s="8"/>
      <c r="J34" s="8"/>
      <c r="K34" s="8">
        <v>3</v>
      </c>
      <c r="L34" s="8"/>
      <c r="M34" s="8"/>
      <c r="N34" s="8"/>
      <c r="O34" s="8"/>
      <c r="P34" s="8"/>
    </row>
    <row r="35" spans="1:16" ht="18" customHeight="1">
      <c r="A35" s="193" t="s">
        <v>65</v>
      </c>
      <c r="B35" s="23">
        <v>122</v>
      </c>
      <c r="C35" s="8">
        <v>2</v>
      </c>
      <c r="D35" s="8"/>
      <c r="E35" s="8"/>
      <c r="F35" s="8"/>
      <c r="G35" s="8"/>
      <c r="H35" s="8"/>
      <c r="I35" s="8"/>
      <c r="J35" s="8"/>
      <c r="K35" s="8">
        <v>2</v>
      </c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>
        <v>1</v>
      </c>
      <c r="D36" s="8"/>
      <c r="E36" s="8"/>
      <c r="F36" s="8"/>
      <c r="G36" s="8"/>
      <c r="H36" s="8"/>
      <c r="I36" s="8"/>
      <c r="J36" s="8"/>
      <c r="K36" s="8">
        <v>1</v>
      </c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>
        <v>1</v>
      </c>
      <c r="D37" s="8"/>
      <c r="E37" s="8"/>
      <c r="F37" s="8"/>
      <c r="G37" s="8"/>
      <c r="H37" s="8"/>
      <c r="I37" s="8"/>
      <c r="J37" s="8"/>
      <c r="K37" s="8">
        <v>1</v>
      </c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224" t="s">
        <v>407</v>
      </c>
      <c r="B42" s="224"/>
      <c r="C42" s="22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5.75" customHeight="1">
      <c r="A43" s="28" t="s">
        <v>16</v>
      </c>
      <c r="B43" s="23">
        <v>201</v>
      </c>
      <c r="C43" s="8">
        <v>238</v>
      </c>
      <c r="D43" s="8"/>
      <c r="E43" s="8"/>
      <c r="F43" s="8"/>
      <c r="G43" s="8"/>
      <c r="H43" s="8"/>
      <c r="I43" s="8"/>
      <c r="J43" s="8"/>
      <c r="K43" s="8">
        <v>184</v>
      </c>
      <c r="L43" s="8"/>
      <c r="M43" s="8">
        <v>54</v>
      </c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409</v>
      </c>
      <c r="B45" s="23">
        <v>203</v>
      </c>
      <c r="C45" s="8">
        <v>60</v>
      </c>
      <c r="D45" s="8"/>
      <c r="E45" s="8"/>
      <c r="F45" s="8"/>
      <c r="G45" s="8"/>
      <c r="H45" s="8"/>
      <c r="I45" s="8"/>
      <c r="J45" s="8"/>
      <c r="K45" s="8">
        <v>46</v>
      </c>
      <c r="L45" s="8"/>
      <c r="M45" s="8">
        <v>14</v>
      </c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>
        <v>44</v>
      </c>
      <c r="D47" s="8"/>
      <c r="E47" s="8"/>
      <c r="F47" s="8"/>
      <c r="G47" s="8"/>
      <c r="H47" s="8"/>
      <c r="I47" s="8"/>
      <c r="J47" s="8"/>
      <c r="K47" s="8">
        <v>44</v>
      </c>
      <c r="L47" s="8"/>
      <c r="M47" s="8"/>
      <c r="N47" s="8"/>
      <c r="O47" s="8"/>
      <c r="P47" s="8"/>
    </row>
    <row r="48" spans="1:16" ht="32.2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238</v>
      </c>
      <c r="D50" s="8"/>
      <c r="E50" s="8"/>
      <c r="F50" s="8"/>
      <c r="G50" s="8"/>
      <c r="H50" s="8"/>
      <c r="I50" s="8"/>
      <c r="J50" s="8"/>
      <c r="K50" s="8">
        <v>184</v>
      </c>
      <c r="L50" s="8"/>
      <c r="M50" s="8">
        <v>54</v>
      </c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>
        <v>19</v>
      </c>
      <c r="D53" s="8"/>
      <c r="E53" s="8"/>
      <c r="F53" s="8"/>
      <c r="G53" s="8"/>
      <c r="H53" s="8"/>
      <c r="I53" s="8"/>
      <c r="J53" s="8"/>
      <c r="K53" s="8">
        <v>13</v>
      </c>
      <c r="L53" s="8"/>
      <c r="M53" s="8">
        <v>6</v>
      </c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>
        <v>19</v>
      </c>
      <c r="D56" s="8"/>
      <c r="E56" s="8"/>
      <c r="F56" s="8"/>
      <c r="G56" s="8"/>
      <c r="H56" s="8"/>
      <c r="I56" s="8"/>
      <c r="J56" s="8"/>
      <c r="K56" s="8">
        <v>13</v>
      </c>
      <c r="L56" s="8"/>
      <c r="M56" s="8">
        <v>6</v>
      </c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8">
        <v>19</v>
      </c>
      <c r="D57" s="15"/>
      <c r="E57" s="15"/>
      <c r="F57" s="15"/>
      <c r="G57" s="15"/>
      <c r="H57" s="15"/>
      <c r="I57" s="15"/>
      <c r="J57" s="15"/>
      <c r="K57" s="15">
        <v>19</v>
      </c>
      <c r="L57" s="15"/>
      <c r="M57" s="15"/>
      <c r="N57" s="15"/>
      <c r="O57" s="15"/>
      <c r="P57" s="15"/>
    </row>
    <row r="58" spans="1:29" s="40" customFormat="1" ht="54" customHeight="1">
      <c r="A58" s="65" t="s">
        <v>153</v>
      </c>
      <c r="B58" s="61">
        <v>216</v>
      </c>
      <c r="C58" s="8">
        <v>84</v>
      </c>
      <c r="D58" s="66"/>
      <c r="E58" s="66"/>
      <c r="F58" s="66"/>
      <c r="G58" s="66"/>
      <c r="H58" s="65"/>
      <c r="I58" s="65"/>
      <c r="J58" s="65"/>
      <c r="K58" s="8">
        <v>58</v>
      </c>
      <c r="L58" s="8"/>
      <c r="M58" s="8">
        <v>26</v>
      </c>
      <c r="N58" s="65"/>
      <c r="O58" s="8"/>
      <c r="P58" s="8"/>
      <c r="Q58" s="47"/>
      <c r="R58" s="47"/>
      <c r="S58" s="47"/>
      <c r="T58" s="47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s="40" customFormat="1" ht="70.5" customHeight="1">
      <c r="A59" s="65" t="s">
        <v>413</v>
      </c>
      <c r="B59" s="61">
        <v>217</v>
      </c>
      <c r="C59" s="8">
        <v>16</v>
      </c>
      <c r="D59" s="67"/>
      <c r="E59" s="67"/>
      <c r="F59" s="67"/>
      <c r="G59" s="67"/>
      <c r="H59" s="67"/>
      <c r="I59" s="67"/>
      <c r="J59" s="67"/>
      <c r="K59" s="8">
        <v>16</v>
      </c>
      <c r="L59" s="67"/>
      <c r="M59" s="8"/>
      <c r="N59" s="8"/>
      <c r="O59" s="8"/>
      <c r="P59" s="8"/>
      <c r="Q59" s="48"/>
      <c r="R59" s="48"/>
      <c r="S59" s="48"/>
      <c r="T59" s="48"/>
      <c r="U59" s="49"/>
      <c r="V59" s="49"/>
      <c r="W59" s="49"/>
      <c r="X59" s="49"/>
      <c r="Y59" s="49"/>
      <c r="Z59" s="49"/>
      <c r="AA59" s="46"/>
      <c r="AB59" s="46"/>
      <c r="AC59" s="46"/>
    </row>
    <row r="60" spans="1:29" s="40" customFormat="1" ht="55.5" customHeight="1">
      <c r="A60" s="65" t="s">
        <v>414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48"/>
      <c r="R60" s="48"/>
      <c r="S60" s="48"/>
      <c r="T60" s="48"/>
      <c r="U60" s="46"/>
      <c r="V60" s="46"/>
      <c r="W60" s="46"/>
      <c r="X60" s="46"/>
      <c r="Y60" s="46"/>
      <c r="Z60" s="46"/>
      <c r="AA60" s="46"/>
      <c r="AB60" s="46"/>
      <c r="AC60" s="46"/>
    </row>
    <row r="61" spans="1:20" ht="34.5" customHeight="1">
      <c r="A61" s="65" t="s">
        <v>158</v>
      </c>
      <c r="B61" s="61">
        <v>219</v>
      </c>
      <c r="C61" s="8">
        <v>84</v>
      </c>
      <c r="D61" s="66"/>
      <c r="E61" s="66"/>
      <c r="F61" s="66"/>
      <c r="G61" s="66"/>
      <c r="H61" s="65"/>
      <c r="I61" s="65"/>
      <c r="J61" s="65"/>
      <c r="K61" s="8">
        <v>58</v>
      </c>
      <c r="L61" s="8"/>
      <c r="M61" s="8">
        <v>26</v>
      </c>
      <c r="N61" s="67"/>
      <c r="O61" s="8"/>
      <c r="P61" s="8"/>
      <c r="Q61" s="48"/>
      <c r="R61" s="48"/>
      <c r="S61" s="48"/>
      <c r="T61" s="48"/>
    </row>
    <row r="62" spans="1:20" ht="29.25" customHeight="1">
      <c r="A62" s="65" t="s">
        <v>263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47"/>
      <c r="R62" s="47"/>
      <c r="S62" s="47"/>
      <c r="T62" s="47"/>
    </row>
    <row r="63" spans="1:20" ht="27.75" customHeight="1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47"/>
      <c r="R63" s="47"/>
      <c r="S63" s="47"/>
      <c r="T63" s="47"/>
    </row>
    <row r="64" spans="1:16" ht="27.75" customHeight="1">
      <c r="A64" s="193" t="s">
        <v>80</v>
      </c>
      <c r="B64" s="23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28" t="s">
        <v>81</v>
      </c>
      <c r="B66" s="23">
        <v>301</v>
      </c>
      <c r="C66" s="106">
        <v>216611</v>
      </c>
      <c r="D66" s="8"/>
      <c r="E66" s="8"/>
      <c r="F66" s="8"/>
      <c r="G66" s="8"/>
      <c r="H66" s="8"/>
      <c r="I66" s="8"/>
      <c r="J66" s="8"/>
      <c r="K66" s="106">
        <v>175737</v>
      </c>
      <c r="L66" s="106"/>
      <c r="M66" s="106">
        <v>4766</v>
      </c>
      <c r="N66" s="8"/>
      <c r="O66" s="106">
        <v>24511</v>
      </c>
      <c r="P66" s="106">
        <v>11597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">
        <v>144457</v>
      </c>
      <c r="D68" s="8"/>
      <c r="E68" s="8"/>
      <c r="F68" s="8"/>
      <c r="G68" s="8"/>
      <c r="H68" s="8"/>
      <c r="I68" s="8"/>
      <c r="J68" s="8"/>
      <c r="K68" s="8">
        <v>142996</v>
      </c>
      <c r="L68" s="8"/>
      <c r="M68" s="8">
        <v>1461</v>
      </c>
      <c r="N68" s="8"/>
      <c r="O68" s="8"/>
      <c r="P68" s="8"/>
    </row>
    <row r="69" spans="1:16" ht="64.5" customHeight="1">
      <c r="A69" s="24" t="s">
        <v>267</v>
      </c>
      <c r="B69" s="23">
        <v>304</v>
      </c>
      <c r="C69" s="8">
        <v>66158</v>
      </c>
      <c r="D69" s="8"/>
      <c r="E69" s="8"/>
      <c r="F69" s="8"/>
      <c r="G69" s="8"/>
      <c r="H69" s="8"/>
      <c r="I69" s="8"/>
      <c r="J69" s="8"/>
      <c r="K69" s="8">
        <v>66158</v>
      </c>
      <c r="L69" s="8"/>
      <c r="M69" s="8"/>
      <c r="N69" s="8"/>
      <c r="O69" s="8"/>
      <c r="P69" s="8"/>
    </row>
    <row r="70" spans="1:16" ht="50.25" customHeight="1">
      <c r="A70" s="194" t="s">
        <v>85</v>
      </c>
      <c r="B70" s="23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194" t="s">
        <v>415</v>
      </c>
      <c r="B71" s="23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194" t="s">
        <v>169</v>
      </c>
      <c r="B72" s="23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416</v>
      </c>
      <c r="B73" s="23">
        <v>308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50"/>
      <c r="R73" s="50"/>
      <c r="S73" s="50"/>
      <c r="T73" s="50"/>
    </row>
    <row r="74" spans="1:18" ht="36.75" customHeight="1">
      <c r="A74" s="58" t="s">
        <v>87</v>
      </c>
      <c r="B74" s="23">
        <v>309</v>
      </c>
      <c r="C74" s="8">
        <v>142013</v>
      </c>
      <c r="D74" s="8"/>
      <c r="E74" s="8"/>
      <c r="F74" s="8"/>
      <c r="G74" s="8"/>
      <c r="H74" s="8"/>
      <c r="I74" s="8"/>
      <c r="J74" s="8"/>
      <c r="K74" s="8">
        <v>101661</v>
      </c>
      <c r="L74" s="8"/>
      <c r="M74" s="8">
        <v>4244</v>
      </c>
      <c r="N74" s="8"/>
      <c r="O74" s="8">
        <v>24511</v>
      </c>
      <c r="P74" s="8">
        <v>11597</v>
      </c>
      <c r="Q74" s="17">
        <f>M74+K74</f>
        <v>105905</v>
      </c>
      <c r="R74" s="465">
        <f>Q74/C74*100</f>
        <v>74.57415870378064</v>
      </c>
    </row>
    <row r="75" spans="1:20" ht="70.5" customHeight="1">
      <c r="A75" s="58" t="s">
        <v>417</v>
      </c>
      <c r="B75" s="23">
        <v>310</v>
      </c>
      <c r="C75" s="8">
        <v>78135</v>
      </c>
      <c r="D75" s="8"/>
      <c r="E75" s="8"/>
      <c r="F75" s="8"/>
      <c r="G75" s="8"/>
      <c r="H75" s="8"/>
      <c r="I75" s="8"/>
      <c r="J75" s="8"/>
      <c r="K75" s="8">
        <v>76738</v>
      </c>
      <c r="L75" s="8"/>
      <c r="M75" s="8">
        <v>1397</v>
      </c>
      <c r="N75" s="8"/>
      <c r="O75" s="8">
        <v>0</v>
      </c>
      <c r="P75" s="8">
        <v>0</v>
      </c>
      <c r="Q75" s="51"/>
      <c r="R75" s="51"/>
      <c r="S75" s="51"/>
      <c r="T75" s="51"/>
    </row>
    <row r="76" spans="1:16" ht="27" customHeight="1">
      <c r="A76" s="64" t="s">
        <v>335</v>
      </c>
      <c r="B76" s="23">
        <v>311</v>
      </c>
      <c r="C76" s="10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10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24" t="s">
        <v>336</v>
      </c>
      <c r="B78" s="23">
        <v>313</v>
      </c>
      <c r="C78" s="10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24" t="s">
        <v>419</v>
      </c>
      <c r="B79" s="23">
        <v>314</v>
      </c>
      <c r="C79" s="10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3" t="s">
        <v>337</v>
      </c>
      <c r="B80" s="23">
        <v>315</v>
      </c>
      <c r="C80" s="10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29" s="173" customFormat="1" ht="39" customHeight="1">
      <c r="A81" s="33" t="s">
        <v>338</v>
      </c>
      <c r="B81" s="23">
        <v>316</v>
      </c>
      <c r="C81" s="106">
        <v>142013</v>
      </c>
      <c r="D81" s="8"/>
      <c r="E81" s="8"/>
      <c r="F81" s="8"/>
      <c r="G81" s="8"/>
      <c r="H81" s="8"/>
      <c r="I81" s="8"/>
      <c r="J81" s="8"/>
      <c r="K81" s="8">
        <v>101661</v>
      </c>
      <c r="L81" s="8"/>
      <c r="M81" s="8">
        <v>4244</v>
      </c>
      <c r="N81" s="8"/>
      <c r="O81" s="8">
        <v>24511</v>
      </c>
      <c r="P81" s="8">
        <v>11597</v>
      </c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9" customFormat="1" ht="45" customHeight="1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2"/>
      <c r="R84" s="52"/>
      <c r="S84" s="52"/>
      <c r="T84" s="52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s="39" customFormat="1" ht="45" customHeight="1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2"/>
      <c r="R85" s="52"/>
      <c r="S85" s="52"/>
      <c r="T85" s="52"/>
      <c r="U85" s="46"/>
      <c r="V85" s="46"/>
      <c r="W85" s="46"/>
      <c r="X85" s="46"/>
      <c r="Y85" s="46"/>
      <c r="Z85" s="46"/>
      <c r="AA85" s="46"/>
      <c r="AB85" s="46"/>
      <c r="AC85" s="46"/>
    </row>
    <row r="86" spans="1:16" ht="29.25" customHeight="1">
      <c r="A86" s="58" t="s">
        <v>93</v>
      </c>
      <c r="B86" s="59">
        <v>321</v>
      </c>
      <c r="C86" s="106">
        <v>40</v>
      </c>
      <c r="D86" s="8"/>
      <c r="E86" s="8"/>
      <c r="F86" s="8"/>
      <c r="G86" s="8"/>
      <c r="H86" s="8"/>
      <c r="I86" s="8"/>
      <c r="J86" s="8"/>
      <c r="K86" s="106">
        <v>40</v>
      </c>
      <c r="L86" s="8"/>
      <c r="M86" s="8"/>
      <c r="N86" s="8"/>
      <c r="O86" s="8"/>
      <c r="P86" s="8"/>
    </row>
    <row r="87" spans="1:16" ht="27" customHeight="1">
      <c r="A87" s="58" t="s">
        <v>94</v>
      </c>
      <c r="B87" s="59">
        <v>322</v>
      </c>
      <c r="C87" s="106">
        <v>512</v>
      </c>
      <c r="D87" s="8"/>
      <c r="E87" s="8"/>
      <c r="F87" s="8"/>
      <c r="G87" s="8"/>
      <c r="H87" s="8"/>
      <c r="I87" s="8"/>
      <c r="J87" s="8"/>
      <c r="K87" s="106">
        <v>512</v>
      </c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06">
        <v>249</v>
      </c>
      <c r="D88" s="8"/>
      <c r="E88" s="8"/>
      <c r="F88" s="8"/>
      <c r="G88" s="8"/>
      <c r="H88" s="8"/>
      <c r="I88" s="8"/>
      <c r="J88" s="8"/>
      <c r="K88" s="106">
        <v>249</v>
      </c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>
        <v>263</v>
      </c>
      <c r="D89" s="8"/>
      <c r="E89" s="8"/>
      <c r="F89" s="8"/>
      <c r="G89" s="8"/>
      <c r="H89" s="8"/>
      <c r="I89" s="8"/>
      <c r="J89" s="8"/>
      <c r="K89" s="8">
        <v>263</v>
      </c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9" customFormat="1" ht="93.7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2"/>
      <c r="R92" s="52"/>
      <c r="S92" s="52"/>
      <c r="T92" s="52"/>
      <c r="U92" s="46"/>
      <c r="V92" s="46"/>
      <c r="W92" s="46"/>
      <c r="X92" s="46"/>
      <c r="Y92" s="46"/>
      <c r="Z92" s="46"/>
      <c r="AA92" s="46"/>
      <c r="AB92" s="46"/>
      <c r="AC92" s="46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77.25" customHeight="1">
      <c r="A95" s="60" t="s">
        <v>424</v>
      </c>
      <c r="B95" s="59" t="s">
        <v>21</v>
      </c>
      <c r="C95" s="8">
        <v>50</v>
      </c>
      <c r="D95" s="8"/>
      <c r="E95" s="8"/>
      <c r="F95" s="8"/>
      <c r="G95" s="8"/>
      <c r="H95" s="8"/>
      <c r="I95" s="8"/>
      <c r="J95" s="8"/>
      <c r="K95" s="8">
        <v>37</v>
      </c>
      <c r="L95" s="8"/>
      <c r="M95" s="8">
        <v>13</v>
      </c>
      <c r="N95" s="8"/>
      <c r="O95" s="8"/>
      <c r="P95" s="8"/>
    </row>
    <row r="96" spans="1:28" ht="87.75" customHeight="1">
      <c r="A96" s="60" t="s">
        <v>425</v>
      </c>
      <c r="B96" s="59" t="s">
        <v>22</v>
      </c>
      <c r="C96" s="8">
        <v>28</v>
      </c>
      <c r="D96" s="60"/>
      <c r="E96" s="60"/>
      <c r="F96" s="60"/>
      <c r="G96" s="8"/>
      <c r="H96" s="8"/>
      <c r="I96" s="8"/>
      <c r="J96" s="8"/>
      <c r="K96" s="8">
        <v>22</v>
      </c>
      <c r="L96" s="8"/>
      <c r="M96" s="8">
        <v>6</v>
      </c>
      <c r="N96" s="8"/>
      <c r="O96" s="8"/>
      <c r="P96" s="8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1:28" ht="57.75" customHeight="1">
      <c r="A97" s="60" t="s">
        <v>164</v>
      </c>
      <c r="B97" s="59" t="s">
        <v>23</v>
      </c>
      <c r="C97" s="8">
        <v>41</v>
      </c>
      <c r="D97" s="60"/>
      <c r="E97" s="60"/>
      <c r="F97" s="60"/>
      <c r="G97" s="8"/>
      <c r="H97" s="8"/>
      <c r="I97" s="8"/>
      <c r="J97" s="8"/>
      <c r="K97" s="8">
        <v>28</v>
      </c>
      <c r="L97" s="8"/>
      <c r="M97" s="8">
        <v>13</v>
      </c>
      <c r="N97" s="8"/>
      <c r="O97" s="8"/>
      <c r="P97" s="8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93" customHeight="1">
      <c r="A98" s="60" t="s">
        <v>426</v>
      </c>
      <c r="B98" s="59" t="s">
        <v>172</v>
      </c>
      <c r="C98" s="8">
        <v>19</v>
      </c>
      <c r="D98" s="60"/>
      <c r="E98" s="60"/>
      <c r="F98" s="60"/>
      <c r="G98" s="8"/>
      <c r="H98" s="8"/>
      <c r="I98" s="8"/>
      <c r="J98" s="8"/>
      <c r="K98" s="8">
        <v>13</v>
      </c>
      <c r="L98" s="8"/>
      <c r="M98" s="8">
        <v>6</v>
      </c>
      <c r="N98" s="8"/>
      <c r="O98" s="8"/>
      <c r="P98" s="8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16" ht="78.75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93" t="s">
        <v>428</v>
      </c>
      <c r="B100" s="23" t="s">
        <v>24</v>
      </c>
      <c r="C100" s="8">
        <v>149</v>
      </c>
      <c r="D100" s="8"/>
      <c r="E100" s="8"/>
      <c r="F100" s="8"/>
      <c r="G100" s="8"/>
      <c r="H100" s="8"/>
      <c r="I100" s="8"/>
      <c r="J100" s="8"/>
      <c r="K100" s="8">
        <v>118</v>
      </c>
      <c r="L100" s="8"/>
      <c r="M100" s="8">
        <v>31</v>
      </c>
      <c r="N100" s="8"/>
      <c r="O100" s="8"/>
      <c r="P100" s="8"/>
    </row>
    <row r="101" spans="1:16" ht="39" customHeight="1">
      <c r="A101" s="193" t="s">
        <v>110</v>
      </c>
      <c r="B101" s="23" t="s">
        <v>25</v>
      </c>
      <c r="C101" s="8">
        <v>17</v>
      </c>
      <c r="D101" s="8"/>
      <c r="E101" s="8"/>
      <c r="F101" s="8"/>
      <c r="G101" s="8"/>
      <c r="H101" s="8"/>
      <c r="I101" s="8"/>
      <c r="J101" s="8"/>
      <c r="K101" s="8">
        <v>11</v>
      </c>
      <c r="L101" s="8"/>
      <c r="M101" s="8">
        <v>6</v>
      </c>
      <c r="N101" s="8"/>
      <c r="O101" s="8"/>
      <c r="P101" s="8"/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193" t="s">
        <v>104</v>
      </c>
      <c r="B103" s="23" t="s">
        <v>27</v>
      </c>
      <c r="C103" s="8">
        <v>9</v>
      </c>
      <c r="D103" s="8"/>
      <c r="E103" s="8"/>
      <c r="F103" s="8"/>
      <c r="G103" s="8"/>
      <c r="H103" s="8"/>
      <c r="I103" s="8"/>
      <c r="J103" s="8"/>
      <c r="K103" s="8">
        <v>9</v>
      </c>
      <c r="L103" s="8"/>
      <c r="M103" s="8"/>
      <c r="N103" s="8"/>
      <c r="O103" s="8"/>
      <c r="P103" s="8"/>
    </row>
    <row r="104" spans="1:28" ht="51" customHeight="1">
      <c r="A104" s="193" t="s">
        <v>270</v>
      </c>
      <c r="B104" s="23" t="s">
        <v>28</v>
      </c>
      <c r="C104" s="8">
        <v>41</v>
      </c>
      <c r="D104" s="58"/>
      <c r="E104" s="58"/>
      <c r="F104" s="58"/>
      <c r="G104" s="8"/>
      <c r="H104" s="8"/>
      <c r="I104" s="8"/>
      <c r="J104" s="8"/>
      <c r="K104" s="8">
        <v>28</v>
      </c>
      <c r="L104" s="8"/>
      <c r="M104" s="8">
        <v>13</v>
      </c>
      <c r="N104" s="8"/>
      <c r="O104" s="8"/>
      <c r="P104" s="8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16" ht="30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93" t="s">
        <v>105</v>
      </c>
      <c r="B106" s="23" t="s">
        <v>29</v>
      </c>
      <c r="C106" s="106">
        <v>116001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</row>
    <row r="107" spans="1:16" ht="66">
      <c r="A107" s="58" t="s">
        <v>430</v>
      </c>
      <c r="B107" s="59" t="s">
        <v>30</v>
      </c>
      <c r="C107" s="106">
        <v>84096</v>
      </c>
      <c r="D107" s="8"/>
      <c r="E107" s="8"/>
      <c r="F107" s="8"/>
      <c r="G107" s="8"/>
      <c r="H107" s="8"/>
      <c r="I107" s="8"/>
      <c r="J107" s="8"/>
      <c r="K107" s="106">
        <v>82765</v>
      </c>
      <c r="L107" s="106"/>
      <c r="M107" s="106">
        <v>1332</v>
      </c>
      <c r="N107" s="8"/>
      <c r="O107" s="8"/>
      <c r="P107" s="8"/>
    </row>
    <row r="108" spans="1:29" s="39" customFormat="1" ht="82.5" customHeight="1">
      <c r="A108" s="58" t="s">
        <v>431</v>
      </c>
      <c r="B108" s="59" t="s">
        <v>31</v>
      </c>
      <c r="C108" s="106">
        <v>66815</v>
      </c>
      <c r="D108" s="58"/>
      <c r="E108" s="58"/>
      <c r="F108" s="58"/>
      <c r="G108" s="8"/>
      <c r="H108" s="8"/>
      <c r="I108" s="8"/>
      <c r="J108" s="8"/>
      <c r="K108" s="106">
        <v>66195</v>
      </c>
      <c r="L108" s="8"/>
      <c r="M108" s="106">
        <v>620</v>
      </c>
      <c r="N108" s="8"/>
      <c r="O108" s="8"/>
      <c r="P108" s="8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46"/>
    </row>
    <row r="109" spans="1:17" ht="52.5">
      <c r="A109" s="60" t="s">
        <v>106</v>
      </c>
      <c r="B109" s="61" t="s">
        <v>32</v>
      </c>
      <c r="C109" s="106">
        <v>12447</v>
      </c>
      <c r="D109" s="106"/>
      <c r="E109" s="8"/>
      <c r="F109" s="8"/>
      <c r="G109" s="8"/>
      <c r="H109" s="8"/>
      <c r="I109" s="8"/>
      <c r="J109" s="106"/>
      <c r="K109" s="106">
        <v>11902</v>
      </c>
      <c r="L109" s="106"/>
      <c r="M109" s="106">
        <v>545</v>
      </c>
      <c r="N109" s="8"/>
      <c r="O109" s="8"/>
      <c r="P109" s="8"/>
      <c r="Q109" s="17">
        <v>12447</v>
      </c>
    </row>
    <row r="110" spans="1:28" ht="94.5" customHeight="1">
      <c r="A110" s="62" t="s">
        <v>432</v>
      </c>
      <c r="B110" s="68" t="s">
        <v>112</v>
      </c>
      <c r="C110" s="106">
        <v>27461</v>
      </c>
      <c r="D110" s="62"/>
      <c r="E110" s="62"/>
      <c r="F110" s="62"/>
      <c r="G110" s="8"/>
      <c r="H110" s="8"/>
      <c r="I110" s="8"/>
      <c r="J110" s="8"/>
      <c r="K110" s="106">
        <v>26891</v>
      </c>
      <c r="L110" s="8"/>
      <c r="M110" s="106">
        <v>570</v>
      </c>
      <c r="N110" s="8"/>
      <c r="O110" s="8"/>
      <c r="P110" s="8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1:28" ht="94.5" customHeight="1">
      <c r="A111" s="60" t="s">
        <v>178</v>
      </c>
      <c r="B111" s="68" t="s">
        <v>179</v>
      </c>
      <c r="C111" s="106">
        <v>1413</v>
      </c>
      <c r="D111" s="60"/>
      <c r="E111" s="60"/>
      <c r="F111" s="60"/>
      <c r="G111" s="8"/>
      <c r="H111" s="8"/>
      <c r="I111" s="8"/>
      <c r="J111" s="8"/>
      <c r="K111" s="106">
        <v>1413</v>
      </c>
      <c r="L111" s="8"/>
      <c r="M111" s="8"/>
      <c r="N111" s="8"/>
      <c r="O111" s="8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1:16" ht="29.25" customHeight="1">
      <c r="A112" s="215" t="s">
        <v>433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7"/>
    </row>
    <row r="113" spans="1:16" ht="18" customHeight="1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39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52.5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4" t="s">
        <v>441</v>
      </c>
      <c r="B130" s="20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5"/>
      <c r="B131" s="35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6" t="s">
        <v>37</v>
      </c>
      <c r="B132" s="37"/>
      <c r="P132" s="55"/>
    </row>
    <row r="133" spans="1:16" s="17" customFormat="1" ht="12.75">
      <c r="A133" s="37"/>
      <c r="B133" s="37"/>
      <c r="P133" s="55"/>
    </row>
    <row r="134" spans="1:16" ht="30" customHeight="1">
      <c r="A134" s="56" t="s">
        <v>141</v>
      </c>
      <c r="B134" s="57"/>
      <c r="C134" s="18"/>
      <c r="D134" s="232" t="s">
        <v>346</v>
      </c>
      <c r="E134" s="232"/>
      <c r="F134" s="232"/>
      <c r="G134" s="121" t="s">
        <v>398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57"/>
      <c r="B135" s="57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5">
      <c r="A136" s="57"/>
      <c r="B136" s="57"/>
      <c r="C136" s="18"/>
      <c r="D136" s="201">
        <v>88353421234</v>
      </c>
      <c r="E136" s="201"/>
      <c r="F136" s="201"/>
      <c r="G136" s="233" t="s">
        <v>228</v>
      </c>
      <c r="H136" s="233"/>
      <c r="I136" s="233"/>
      <c r="J136" s="17"/>
      <c r="K136" s="17"/>
      <c r="L136" s="17"/>
      <c r="M136" s="17"/>
      <c r="N136" s="17"/>
      <c r="O136" s="17"/>
      <c r="P136" s="55"/>
    </row>
    <row r="137" spans="1:16" ht="15">
      <c r="A137" s="57"/>
      <c r="B137" s="57"/>
      <c r="C137" s="18"/>
      <c r="D137" s="201" t="s">
        <v>148</v>
      </c>
      <c r="E137" s="201"/>
      <c r="F137" s="201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AR297"/>
  <sheetViews>
    <sheetView zoomScalePageLayoutView="0" workbookViewId="0" topLeftCell="A108">
      <selection activeCell="D74" sqref="D74:P74"/>
    </sheetView>
  </sheetViews>
  <sheetFormatPr defaultColWidth="9.125" defaultRowHeight="12.75"/>
  <cols>
    <col min="1" max="1" width="39.50390625" style="315" customWidth="1"/>
    <col min="2" max="2" width="7.50390625" style="315" customWidth="1"/>
    <col min="3" max="3" width="13.50390625" style="2" customWidth="1"/>
    <col min="4" max="6" width="9.125" style="2" customWidth="1"/>
    <col min="7" max="9" width="8.875" style="2" customWidth="1"/>
    <col min="10" max="10" width="8.625" style="2" customWidth="1"/>
    <col min="11" max="11" width="13.50390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296"/>
      <c r="B1" s="296"/>
      <c r="C1" s="1"/>
      <c r="D1" s="1"/>
      <c r="E1" s="1"/>
      <c r="F1" s="1"/>
      <c r="G1" s="1"/>
      <c r="H1" s="1"/>
      <c r="I1" s="1"/>
      <c r="J1" s="1"/>
      <c r="K1" s="508" t="s">
        <v>34</v>
      </c>
      <c r="L1" s="509"/>
      <c r="M1" s="509"/>
      <c r="N1" s="509"/>
      <c r="O1" s="509"/>
      <c r="P1" s="509"/>
      <c r="Q1" s="43"/>
    </row>
    <row r="2" spans="1:17" ht="16.5">
      <c r="A2" s="510" t="s"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44"/>
    </row>
    <row r="3" spans="1:17" ht="36.75" customHeight="1">
      <c r="A3" s="511" t="s">
        <v>543</v>
      </c>
      <c r="B3" s="510"/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44"/>
    </row>
    <row r="4" spans="1:17" ht="16.5">
      <c r="A4" s="510" t="s">
        <v>347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45"/>
    </row>
    <row r="5" spans="1:17" ht="16.5">
      <c r="A5" s="512" t="s">
        <v>146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43"/>
    </row>
    <row r="6" spans="1:17" ht="16.5">
      <c r="A6" s="510" t="s">
        <v>348</v>
      </c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45"/>
    </row>
    <row r="7" spans="1:16" ht="12" customHeight="1">
      <c r="A7" s="297"/>
      <c r="B7" s="296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523" t="s">
        <v>1</v>
      </c>
      <c r="B8" s="525" t="s">
        <v>2</v>
      </c>
      <c r="C8" s="527" t="s">
        <v>40</v>
      </c>
      <c r="D8" s="507" t="s">
        <v>3</v>
      </c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</row>
    <row r="9" spans="1:16" ht="22.5" customHeight="1">
      <c r="A9" s="524"/>
      <c r="B9" s="526"/>
      <c r="C9" s="528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524"/>
      <c r="B10" s="526"/>
      <c r="C10" s="528"/>
      <c r="D10" s="514" t="s">
        <v>4</v>
      </c>
      <c r="E10" s="515"/>
      <c r="F10" s="515"/>
      <c r="G10" s="515"/>
      <c r="H10" s="515"/>
      <c r="I10" s="515"/>
      <c r="J10" s="515"/>
      <c r="K10" s="514" t="s">
        <v>5</v>
      </c>
      <c r="L10" s="516"/>
      <c r="M10" s="517" t="s">
        <v>6</v>
      </c>
      <c r="N10" s="519" t="s">
        <v>47</v>
      </c>
      <c r="O10" s="514" t="s">
        <v>48</v>
      </c>
      <c r="P10" s="516"/>
    </row>
    <row r="11" spans="1:16" ht="45" customHeight="1">
      <c r="A11" s="524"/>
      <c r="B11" s="526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518"/>
      <c r="N11" s="520"/>
      <c r="O11" s="7" t="s">
        <v>469</v>
      </c>
      <c r="P11" s="4" t="s">
        <v>10</v>
      </c>
    </row>
    <row r="12" spans="1:16" ht="16.5" customHeight="1">
      <c r="A12" s="298">
        <v>1</v>
      </c>
      <c r="B12" s="298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521" t="s">
        <v>256</v>
      </c>
      <c r="B13" s="521"/>
      <c r="C13" s="522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</row>
    <row r="14" spans="1:16" ht="55.5" customHeight="1">
      <c r="A14" s="299" t="s">
        <v>50</v>
      </c>
      <c r="B14" s="300">
        <v>101</v>
      </c>
      <c r="C14" s="8">
        <f>D14+E14+F14+G14+H14+I14+J14+K14+L14+M14+N14+O14+P14</f>
        <v>1876</v>
      </c>
      <c r="D14" s="8"/>
      <c r="E14" s="8"/>
      <c r="F14" s="8"/>
      <c r="G14" s="8"/>
      <c r="H14" s="8"/>
      <c r="I14" s="8"/>
      <c r="J14" s="8"/>
      <c r="K14" s="8">
        <v>61</v>
      </c>
      <c r="L14" s="8"/>
      <c r="M14" s="8">
        <v>1</v>
      </c>
      <c r="N14" s="8"/>
      <c r="O14" s="8">
        <v>258</v>
      </c>
      <c r="P14" s="8">
        <v>1556</v>
      </c>
    </row>
    <row r="15" spans="1:16" ht="51.75" customHeight="1">
      <c r="A15" s="301" t="s">
        <v>470</v>
      </c>
      <c r="B15" s="300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301" t="s">
        <v>257</v>
      </c>
      <c r="B16" s="300">
        <v>103</v>
      </c>
      <c r="C16" s="8">
        <f>K16</f>
        <v>37</v>
      </c>
      <c r="D16" s="8"/>
      <c r="E16" s="8"/>
      <c r="F16" s="8"/>
      <c r="G16" s="8"/>
      <c r="H16" s="8"/>
      <c r="I16" s="8"/>
      <c r="J16" s="8"/>
      <c r="K16" s="8">
        <v>37</v>
      </c>
      <c r="L16" s="8"/>
      <c r="M16" s="8"/>
      <c r="N16" s="8"/>
      <c r="O16" s="8"/>
      <c r="P16" s="8"/>
    </row>
    <row r="17" spans="1:16" ht="53.25" customHeight="1">
      <c r="A17" s="301" t="s">
        <v>258</v>
      </c>
      <c r="B17" s="300">
        <v>104</v>
      </c>
      <c r="C17" s="8">
        <f>K17</f>
        <v>11</v>
      </c>
      <c r="D17" s="8"/>
      <c r="E17" s="8"/>
      <c r="F17" s="8"/>
      <c r="G17" s="8"/>
      <c r="H17" s="8"/>
      <c r="I17" s="8"/>
      <c r="J17" s="8"/>
      <c r="K17" s="8">
        <v>11</v>
      </c>
      <c r="L17" s="8"/>
      <c r="M17" s="8"/>
      <c r="N17" s="8"/>
      <c r="O17" s="8"/>
      <c r="P17" s="8"/>
    </row>
    <row r="18" spans="1:16" ht="65.25" customHeight="1">
      <c r="A18" s="302" t="s">
        <v>56</v>
      </c>
      <c r="B18" s="300">
        <v>105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63" customHeight="1">
      <c r="A19" s="302" t="s">
        <v>471</v>
      </c>
      <c r="B19" s="300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301" t="s">
        <v>472</v>
      </c>
      <c r="B20" s="300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473</v>
      </c>
      <c r="B21" s="300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301" t="s">
        <v>474</v>
      </c>
      <c r="B22" s="300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299" t="s">
        <v>475</v>
      </c>
      <c r="B23" s="300">
        <v>110</v>
      </c>
      <c r="C23" s="8">
        <f>D23+E23+F23+G23+H23+I23+J23+K23+L23+M23+N23+O23+P23</f>
        <v>1865</v>
      </c>
      <c r="D23" s="8"/>
      <c r="E23" s="8"/>
      <c r="F23" s="8"/>
      <c r="G23" s="8"/>
      <c r="H23" s="8"/>
      <c r="I23" s="8"/>
      <c r="J23" s="8"/>
      <c r="K23" s="8">
        <v>50</v>
      </c>
      <c r="L23" s="8"/>
      <c r="M23" s="8">
        <v>1</v>
      </c>
      <c r="N23" s="8"/>
      <c r="O23" s="8">
        <v>258</v>
      </c>
      <c r="P23" s="8">
        <v>1556</v>
      </c>
    </row>
    <row r="24" spans="1:16" ht="66.75" customHeight="1">
      <c r="A24" s="301" t="s">
        <v>476</v>
      </c>
      <c r="B24" s="303">
        <v>111</v>
      </c>
      <c r="C24" s="8">
        <f>K24</f>
        <v>26</v>
      </c>
      <c r="D24" s="8"/>
      <c r="E24" s="8"/>
      <c r="F24" s="8"/>
      <c r="G24" s="8"/>
      <c r="H24" s="8"/>
      <c r="I24" s="8"/>
      <c r="J24" s="8"/>
      <c r="K24" s="8">
        <v>26</v>
      </c>
      <c r="L24" s="8"/>
      <c r="M24" s="8"/>
      <c r="N24" s="8"/>
      <c r="O24" s="8"/>
      <c r="P24" s="8"/>
    </row>
    <row r="25" spans="1:16" ht="27" customHeight="1">
      <c r="A25" s="301" t="s">
        <v>59</v>
      </c>
      <c r="B25" s="303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301" t="s">
        <v>259</v>
      </c>
      <c r="B26" s="303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301" t="s">
        <v>477</v>
      </c>
      <c r="B27" s="303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301" t="s">
        <v>478</v>
      </c>
      <c r="B28" s="303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301" t="s">
        <v>479</v>
      </c>
      <c r="B29" s="303">
        <v>116</v>
      </c>
      <c r="C29" s="8">
        <f>D29+E29+F29+G29+H29+I29+J29+K29+L29+M29+N29+O29+P29</f>
        <v>1865</v>
      </c>
      <c r="D29" s="8"/>
      <c r="E29" s="8"/>
      <c r="F29" s="8"/>
      <c r="G29" s="8"/>
      <c r="H29" s="8"/>
      <c r="I29" s="8"/>
      <c r="J29" s="8"/>
      <c r="K29" s="8">
        <v>50</v>
      </c>
      <c r="L29" s="8"/>
      <c r="M29" s="8">
        <v>1</v>
      </c>
      <c r="N29" s="8"/>
      <c r="O29" s="8">
        <v>258</v>
      </c>
      <c r="P29" s="8">
        <v>1556</v>
      </c>
    </row>
    <row r="30" spans="1:16" ht="26.25" customHeight="1">
      <c r="A30" s="304" t="s">
        <v>260</v>
      </c>
      <c r="B30" s="300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299" t="s">
        <v>13</v>
      </c>
      <c r="B31" s="300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16" customFormat="1" ht="45" customHeight="1">
      <c r="A32" s="58" t="s">
        <v>480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</row>
    <row r="33" spans="1:29" s="316" customFormat="1" ht="42" customHeight="1">
      <c r="A33" s="58" t="s">
        <v>481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</row>
    <row r="34" spans="1:16" ht="18" customHeight="1">
      <c r="A34" s="299" t="s">
        <v>64</v>
      </c>
      <c r="B34" s="300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299" t="s">
        <v>65</v>
      </c>
      <c r="B35" s="300">
        <v>122</v>
      </c>
      <c r="C35" s="8">
        <f>D35+E35+F35+G35+H35+I35+J35+K35+L35+M35+N35+O35+P35</f>
        <v>48</v>
      </c>
      <c r="D35" s="8"/>
      <c r="E35" s="8"/>
      <c r="F35" s="8"/>
      <c r="G35" s="8"/>
      <c r="H35" s="8"/>
      <c r="I35" s="8"/>
      <c r="J35" s="8"/>
      <c r="K35" s="8">
        <v>3</v>
      </c>
      <c r="L35" s="8"/>
      <c r="M35" s="8"/>
      <c r="N35" s="8"/>
      <c r="O35" s="8">
        <v>44</v>
      </c>
      <c r="P35" s="8">
        <v>1</v>
      </c>
    </row>
    <row r="36" spans="1:16" ht="27.75" customHeight="1">
      <c r="A36" s="304" t="s">
        <v>14</v>
      </c>
      <c r="B36" s="300">
        <v>123</v>
      </c>
      <c r="C36" s="8">
        <f>D36+E36+F36+G36+H36+I36+J36+K36+L36+M36+N36+O36+P36</f>
        <v>47</v>
      </c>
      <c r="D36" s="8"/>
      <c r="E36" s="8"/>
      <c r="F36" s="8"/>
      <c r="G36" s="8"/>
      <c r="H36" s="8"/>
      <c r="I36" s="8"/>
      <c r="J36" s="8"/>
      <c r="K36" s="8">
        <v>2</v>
      </c>
      <c r="L36" s="8"/>
      <c r="M36" s="8"/>
      <c r="N36" s="8"/>
      <c r="O36" s="8">
        <v>44</v>
      </c>
      <c r="P36" s="8">
        <f>P35</f>
        <v>1</v>
      </c>
    </row>
    <row r="37" spans="1:16" ht="27.75" customHeight="1">
      <c r="A37" s="304" t="s">
        <v>66</v>
      </c>
      <c r="B37" s="300">
        <v>124</v>
      </c>
      <c r="C37" s="8">
        <v>1</v>
      </c>
      <c r="D37" s="8"/>
      <c r="E37" s="8"/>
      <c r="F37" s="8"/>
      <c r="G37" s="8"/>
      <c r="H37" s="8"/>
      <c r="I37" s="8"/>
      <c r="J37" s="8"/>
      <c r="K37" s="8">
        <v>1</v>
      </c>
      <c r="L37" s="8"/>
      <c r="M37" s="8"/>
      <c r="N37" s="8"/>
      <c r="O37" s="8"/>
      <c r="P37" s="8"/>
    </row>
    <row r="38" spans="1:16" ht="38.25" customHeight="1">
      <c r="A38" s="304" t="s">
        <v>67</v>
      </c>
      <c r="B38" s="300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299" t="s">
        <v>15</v>
      </c>
      <c r="B39" s="300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8" customHeight="1">
      <c r="A40" s="304" t="s">
        <v>482</v>
      </c>
      <c r="B40" s="300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2.75" customHeight="1">
      <c r="A41" s="299" t="s">
        <v>483</v>
      </c>
      <c r="B41" s="300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497" t="s">
        <v>484</v>
      </c>
      <c r="B42" s="497"/>
      <c r="C42" s="498"/>
      <c r="D42" s="497"/>
      <c r="E42" s="497"/>
      <c r="F42" s="497"/>
      <c r="G42" s="497"/>
      <c r="H42" s="497"/>
      <c r="I42" s="497"/>
      <c r="J42" s="497"/>
      <c r="K42" s="497"/>
      <c r="L42" s="497"/>
      <c r="M42" s="497"/>
      <c r="N42" s="497"/>
      <c r="O42" s="497"/>
      <c r="P42" s="497"/>
    </row>
    <row r="43" spans="1:16" ht="17.25" customHeight="1">
      <c r="A43" s="305" t="s">
        <v>485</v>
      </c>
      <c r="B43" s="300">
        <v>201</v>
      </c>
      <c r="C43" s="8">
        <f>D43+E43+F43+G43+H43+I43+J43+K43+L43+M43+N43</f>
        <v>167</v>
      </c>
      <c r="D43" s="8"/>
      <c r="E43" s="8"/>
      <c r="F43" s="8"/>
      <c r="G43" s="8"/>
      <c r="H43" s="8"/>
      <c r="I43" s="8"/>
      <c r="J43" s="8"/>
      <c r="K43" s="8">
        <v>166</v>
      </c>
      <c r="L43" s="8"/>
      <c r="M43" s="8">
        <v>1</v>
      </c>
      <c r="N43" s="8"/>
      <c r="O43" s="8"/>
      <c r="P43" s="8"/>
    </row>
    <row r="44" spans="1:16" ht="52.5" customHeight="1">
      <c r="A44" s="306" t="s">
        <v>486</v>
      </c>
      <c r="B44" s="300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306" t="s">
        <v>487</v>
      </c>
      <c r="B45" s="300">
        <v>203</v>
      </c>
      <c r="C45" s="8">
        <v>41</v>
      </c>
      <c r="D45" s="8"/>
      <c r="E45" s="8"/>
      <c r="F45" s="8"/>
      <c r="G45" s="8"/>
      <c r="H45" s="8"/>
      <c r="I45" s="8"/>
      <c r="J45" s="8"/>
      <c r="K45" s="8">
        <v>41</v>
      </c>
      <c r="L45" s="8"/>
      <c r="M45" s="8"/>
      <c r="N45" s="8"/>
      <c r="O45" s="8"/>
      <c r="P45" s="8"/>
    </row>
    <row r="46" spans="1:16" ht="41.25" customHeight="1">
      <c r="A46" s="306" t="s">
        <v>488</v>
      </c>
      <c r="B46" s="300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306" t="s">
        <v>261</v>
      </c>
      <c r="B47" s="300">
        <v>205</v>
      </c>
      <c r="C47" s="8">
        <v>19</v>
      </c>
      <c r="D47" s="8"/>
      <c r="E47" s="8"/>
      <c r="F47" s="8"/>
      <c r="G47" s="8"/>
      <c r="H47" s="8"/>
      <c r="I47" s="8"/>
      <c r="J47" s="8"/>
      <c r="K47" s="8">
        <v>19</v>
      </c>
      <c r="L47" s="8"/>
      <c r="M47" s="8"/>
      <c r="N47" s="8"/>
      <c r="O47" s="8"/>
      <c r="P47" s="8"/>
    </row>
    <row r="48" spans="1:16" ht="38.25" customHeight="1">
      <c r="A48" s="306" t="s">
        <v>489</v>
      </c>
      <c r="B48" s="300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306" t="s">
        <v>490</v>
      </c>
      <c r="B49" s="300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306" t="s">
        <v>491</v>
      </c>
      <c r="B50" s="300">
        <v>208</v>
      </c>
      <c r="C50" s="8">
        <f>D50+E50+F50+G50+H50+I50+J50+K50+L50+M50+N50</f>
        <v>167</v>
      </c>
      <c r="D50" s="8"/>
      <c r="E50" s="8"/>
      <c r="F50" s="8"/>
      <c r="G50" s="8"/>
      <c r="H50" s="8"/>
      <c r="I50" s="8"/>
      <c r="J50" s="8"/>
      <c r="K50" s="8">
        <v>166</v>
      </c>
      <c r="L50" s="8"/>
      <c r="M50" s="8">
        <v>1</v>
      </c>
      <c r="N50" s="8"/>
      <c r="O50" s="8"/>
      <c r="P50" s="8"/>
    </row>
    <row r="51" spans="1:16" ht="27.75" customHeight="1">
      <c r="A51" s="304" t="s">
        <v>262</v>
      </c>
      <c r="B51" s="300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299" t="s">
        <v>18</v>
      </c>
      <c r="B52" s="300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299" t="s">
        <v>166</v>
      </c>
      <c r="B53" s="300">
        <v>211</v>
      </c>
      <c r="C53" s="8">
        <v>16</v>
      </c>
      <c r="D53" s="8"/>
      <c r="E53" s="8"/>
      <c r="F53" s="8"/>
      <c r="G53" s="8"/>
      <c r="H53" s="8"/>
      <c r="I53" s="8"/>
      <c r="J53" s="8"/>
      <c r="K53" s="8">
        <v>16</v>
      </c>
      <c r="L53" s="8"/>
      <c r="M53" s="8"/>
      <c r="N53" s="8"/>
      <c r="O53" s="8"/>
      <c r="P53" s="8"/>
    </row>
    <row r="54" spans="1:16" ht="39" customHeight="1">
      <c r="A54" s="307" t="s">
        <v>76</v>
      </c>
      <c r="B54" s="300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08" t="s">
        <v>77</v>
      </c>
      <c r="B55" s="300">
        <v>213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ht="41.25" customHeight="1">
      <c r="A56" s="309" t="s">
        <v>78</v>
      </c>
      <c r="B56" s="300">
        <v>214</v>
      </c>
      <c r="C56" s="8">
        <v>16</v>
      </c>
      <c r="D56" s="8"/>
      <c r="E56" s="8"/>
      <c r="F56" s="8"/>
      <c r="G56" s="8"/>
      <c r="H56" s="8"/>
      <c r="I56" s="8"/>
      <c r="J56" s="8"/>
      <c r="K56" s="8">
        <v>16</v>
      </c>
      <c r="L56" s="8"/>
      <c r="M56" s="8"/>
      <c r="N56" s="8"/>
      <c r="O56" s="8"/>
      <c r="P56" s="8"/>
    </row>
    <row r="57" spans="1:16" ht="27.75" customHeight="1">
      <c r="A57" s="318" t="s">
        <v>79</v>
      </c>
      <c r="B57" s="319">
        <v>215</v>
      </c>
      <c r="C57" s="15">
        <v>12</v>
      </c>
      <c r="D57" s="15"/>
      <c r="E57" s="15"/>
      <c r="F57" s="15"/>
      <c r="G57" s="15"/>
      <c r="H57" s="15"/>
      <c r="I57" s="15"/>
      <c r="J57" s="15"/>
      <c r="K57" s="15">
        <v>12</v>
      </c>
      <c r="L57" s="15"/>
      <c r="M57" s="15"/>
      <c r="N57" s="15"/>
      <c r="O57" s="15"/>
      <c r="P57" s="15"/>
    </row>
    <row r="58" spans="1:29" s="317" customFormat="1" ht="54" customHeight="1">
      <c r="A58" s="65" t="s">
        <v>492</v>
      </c>
      <c r="B58" s="61" t="s">
        <v>154</v>
      </c>
      <c r="C58" s="75" t="s">
        <v>349</v>
      </c>
      <c r="D58" s="75"/>
      <c r="E58" s="75"/>
      <c r="F58" s="75"/>
      <c r="G58" s="75"/>
      <c r="H58" s="115"/>
      <c r="I58" s="115"/>
      <c r="J58" s="115"/>
      <c r="K58" s="115">
        <v>50</v>
      </c>
      <c r="L58" s="115"/>
      <c r="M58" s="115">
        <v>1</v>
      </c>
      <c r="N58" s="65"/>
      <c r="O58" s="65"/>
      <c r="P58" s="65"/>
      <c r="Q58" s="322"/>
      <c r="R58" s="322"/>
      <c r="S58" s="322"/>
      <c r="T58" s="322"/>
      <c r="U58" s="321"/>
      <c r="V58" s="321"/>
      <c r="W58" s="321"/>
      <c r="X58" s="321"/>
      <c r="Y58" s="321"/>
      <c r="Z58" s="321"/>
      <c r="AA58" s="321"/>
      <c r="AB58" s="321"/>
      <c r="AC58" s="321"/>
    </row>
    <row r="59" spans="1:29" s="317" customFormat="1" ht="70.5" customHeight="1">
      <c r="A59" s="65" t="s">
        <v>493</v>
      </c>
      <c r="B59" s="61">
        <v>217</v>
      </c>
      <c r="C59" s="115">
        <v>6</v>
      </c>
      <c r="D59" s="115"/>
      <c r="E59" s="115"/>
      <c r="F59" s="115"/>
      <c r="G59" s="115"/>
      <c r="H59" s="115"/>
      <c r="I59" s="115"/>
      <c r="J59" s="115"/>
      <c r="K59" s="115">
        <v>6</v>
      </c>
      <c r="L59" s="115"/>
      <c r="M59" s="65"/>
      <c r="N59" s="65"/>
      <c r="O59" s="65"/>
      <c r="P59" s="65"/>
      <c r="Q59" s="323"/>
      <c r="R59" s="323"/>
      <c r="S59" s="323"/>
      <c r="T59" s="323"/>
      <c r="U59" s="324"/>
      <c r="V59" s="324"/>
      <c r="W59" s="324"/>
      <c r="X59" s="324"/>
      <c r="Y59" s="324"/>
      <c r="Z59" s="324"/>
      <c r="AA59" s="321"/>
      <c r="AB59" s="321"/>
      <c r="AC59" s="321"/>
    </row>
    <row r="60" spans="1:29" s="317" customFormat="1" ht="55.5" customHeight="1">
      <c r="A60" s="65" t="s">
        <v>494</v>
      </c>
      <c r="B60" s="61">
        <v>218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8"/>
      <c r="N60" s="8"/>
      <c r="O60" s="8"/>
      <c r="P60" s="8"/>
      <c r="Q60" s="323"/>
      <c r="R60" s="323"/>
      <c r="S60" s="323"/>
      <c r="T60" s="323"/>
      <c r="U60" s="321"/>
      <c r="V60" s="321"/>
      <c r="W60" s="321"/>
      <c r="X60" s="321"/>
      <c r="Y60" s="321"/>
      <c r="Z60" s="321"/>
      <c r="AA60" s="321"/>
      <c r="AB60" s="321"/>
      <c r="AC60" s="321"/>
    </row>
    <row r="61" spans="1:20" ht="34.5" customHeight="1">
      <c r="A61" s="65" t="s">
        <v>495</v>
      </c>
      <c r="B61" s="61">
        <v>219</v>
      </c>
      <c r="C61" s="115">
        <v>51</v>
      </c>
      <c r="D61" s="115"/>
      <c r="E61" s="115"/>
      <c r="F61" s="115"/>
      <c r="G61" s="115"/>
      <c r="H61" s="115"/>
      <c r="I61" s="115"/>
      <c r="J61" s="115"/>
      <c r="K61" s="115">
        <v>50</v>
      </c>
      <c r="L61" s="115"/>
      <c r="M61" s="115">
        <v>1</v>
      </c>
      <c r="N61" s="67"/>
      <c r="O61" s="8"/>
      <c r="P61" s="8"/>
      <c r="Q61" s="323"/>
      <c r="R61" s="323"/>
      <c r="S61" s="323"/>
      <c r="T61" s="323"/>
    </row>
    <row r="62" spans="1:20" ht="29.25" customHeight="1">
      <c r="A62" s="65" t="s">
        <v>263</v>
      </c>
      <c r="B62" s="61">
        <v>220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65"/>
      <c r="N62" s="65"/>
      <c r="O62" s="8"/>
      <c r="P62" s="8"/>
      <c r="Q62" s="322"/>
      <c r="R62" s="322"/>
      <c r="S62" s="322"/>
      <c r="T62" s="322"/>
    </row>
    <row r="63" spans="1:20" ht="27.75" customHeight="1">
      <c r="A63" s="65" t="s">
        <v>264</v>
      </c>
      <c r="B63" s="61">
        <v>221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65"/>
      <c r="N63" s="65"/>
      <c r="O63" s="8"/>
      <c r="P63" s="8"/>
      <c r="Q63" s="322"/>
      <c r="R63" s="322"/>
      <c r="S63" s="322"/>
      <c r="T63" s="322"/>
    </row>
    <row r="64" spans="1:16" ht="27.75" customHeight="1">
      <c r="A64" s="299" t="s">
        <v>80</v>
      </c>
      <c r="B64" s="300">
        <v>222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8"/>
      <c r="N64" s="8"/>
      <c r="O64" s="8"/>
      <c r="P64" s="8"/>
    </row>
    <row r="65" spans="1:16" ht="21" customHeight="1">
      <c r="A65" s="497" t="s">
        <v>265</v>
      </c>
      <c r="B65" s="497"/>
      <c r="C65" s="498"/>
      <c r="D65" s="497"/>
      <c r="E65" s="497"/>
      <c r="F65" s="497"/>
      <c r="G65" s="497"/>
      <c r="H65" s="497"/>
      <c r="I65" s="497"/>
      <c r="J65" s="497"/>
      <c r="K65" s="497"/>
      <c r="L65" s="497"/>
      <c r="M65" s="497"/>
      <c r="N65" s="497"/>
      <c r="O65" s="497"/>
      <c r="P65" s="497"/>
    </row>
    <row r="66" spans="1:18" ht="28.5" customHeight="1">
      <c r="A66" s="305" t="s">
        <v>81</v>
      </c>
      <c r="B66" s="300">
        <v>301</v>
      </c>
      <c r="C66" s="82">
        <f>D66+E66+F66+G66+H66+I66+J66+K66+L66+M66+N66+O66+P66</f>
        <v>319554.62000000005</v>
      </c>
      <c r="D66" s="8"/>
      <c r="E66" s="8"/>
      <c r="F66" s="8"/>
      <c r="G66" s="8"/>
      <c r="H66" s="8"/>
      <c r="I66" s="8"/>
      <c r="J66" s="8"/>
      <c r="K66" s="82">
        <v>253901.62</v>
      </c>
      <c r="L66" s="8"/>
      <c r="M66" s="8">
        <v>259.54</v>
      </c>
      <c r="N66" s="8">
        <v>0</v>
      </c>
      <c r="O66" s="8">
        <v>33894.25</v>
      </c>
      <c r="P66" s="8">
        <v>31499.21</v>
      </c>
      <c r="Q66" s="17" t="b">
        <f>O66=O74</f>
        <v>1</v>
      </c>
      <c r="R66" s="17" t="b">
        <f>O74=O81</f>
        <v>1</v>
      </c>
    </row>
    <row r="67" spans="1:18" ht="52.5" customHeight="1">
      <c r="A67" s="301" t="s">
        <v>496</v>
      </c>
      <c r="B67" s="300">
        <v>302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7" t="b">
        <f>P66=P74</f>
        <v>1</v>
      </c>
      <c r="R67" s="17" t="b">
        <f>P74=P81</f>
        <v>1</v>
      </c>
    </row>
    <row r="68" spans="1:16" ht="51" customHeight="1">
      <c r="A68" s="301" t="s">
        <v>266</v>
      </c>
      <c r="B68" s="300">
        <v>303</v>
      </c>
      <c r="C68" s="8">
        <f>K68+M68</f>
        <v>206207.14</v>
      </c>
      <c r="D68" s="8"/>
      <c r="E68" s="8"/>
      <c r="F68" s="8"/>
      <c r="G68" s="8"/>
      <c r="H68" s="8"/>
      <c r="I68" s="8"/>
      <c r="J68" s="8"/>
      <c r="K68" s="8">
        <v>206207.14</v>
      </c>
      <c r="L68" s="8"/>
      <c r="M68" s="8"/>
      <c r="N68" s="8"/>
      <c r="O68" s="8"/>
      <c r="P68" s="8"/>
    </row>
    <row r="69" spans="1:16" ht="64.5" customHeight="1">
      <c r="A69" s="301" t="s">
        <v>267</v>
      </c>
      <c r="B69" s="300">
        <v>304</v>
      </c>
      <c r="C69" s="8">
        <f>K69+M69</f>
        <v>15498.02</v>
      </c>
      <c r="D69" s="8"/>
      <c r="E69" s="8"/>
      <c r="F69" s="8"/>
      <c r="G69" s="8"/>
      <c r="H69" s="8"/>
      <c r="I69" s="8"/>
      <c r="J69" s="8"/>
      <c r="K69" s="8">
        <v>15498.02</v>
      </c>
      <c r="L69" s="8"/>
      <c r="M69" s="8"/>
      <c r="N69" s="8"/>
      <c r="O69" s="8"/>
      <c r="P69" s="8"/>
    </row>
    <row r="70" spans="1:16" ht="50.25" customHeight="1">
      <c r="A70" s="302" t="s">
        <v>85</v>
      </c>
      <c r="B70" s="300">
        <v>305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51" customHeight="1">
      <c r="A71" s="302" t="s">
        <v>497</v>
      </c>
      <c r="B71" s="300">
        <v>306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51" customHeight="1">
      <c r="A72" s="302" t="s">
        <v>498</v>
      </c>
      <c r="B72" s="300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20" ht="57.75" customHeight="1">
      <c r="A73" s="60" t="s">
        <v>499</v>
      </c>
      <c r="B73" s="300">
        <v>308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302"/>
      <c r="Q73" s="325"/>
      <c r="R73" s="325"/>
      <c r="S73" s="325"/>
      <c r="T73" s="325"/>
    </row>
    <row r="74" spans="1:16" ht="36.75" customHeight="1">
      <c r="A74" s="58" t="s">
        <v>500</v>
      </c>
      <c r="B74" s="300">
        <v>309</v>
      </c>
      <c r="C74" s="82">
        <f>D74+E74+F74+G74+H74+I74+J74+K74+L74+M74+N74+O74+P74</f>
        <v>288093.7</v>
      </c>
      <c r="D74" s="8"/>
      <c r="E74" s="8"/>
      <c r="F74" s="8"/>
      <c r="G74" s="8"/>
      <c r="H74" s="8"/>
      <c r="I74" s="8"/>
      <c r="J74" s="8"/>
      <c r="K74" s="82">
        <v>222450.26</v>
      </c>
      <c r="L74" s="8"/>
      <c r="M74" s="8">
        <v>249.98</v>
      </c>
      <c r="N74" s="8"/>
      <c r="O74" s="8">
        <f>O66</f>
        <v>33894.25</v>
      </c>
      <c r="P74" s="8">
        <f>P66</f>
        <v>31499.21</v>
      </c>
    </row>
    <row r="75" spans="1:20" ht="70.5" customHeight="1">
      <c r="A75" s="58" t="s">
        <v>501</v>
      </c>
      <c r="B75" s="300">
        <v>310</v>
      </c>
      <c r="C75" s="331">
        <f>K75+M75</f>
        <v>187095.64</v>
      </c>
      <c r="D75" s="331"/>
      <c r="E75" s="331"/>
      <c r="F75" s="331"/>
      <c r="G75" s="331"/>
      <c r="H75" s="331"/>
      <c r="I75" s="331"/>
      <c r="J75" s="331"/>
      <c r="K75" s="331">
        <v>187095.64</v>
      </c>
      <c r="L75" s="299"/>
      <c r="M75" s="299"/>
      <c r="N75" s="299"/>
      <c r="O75" s="8"/>
      <c r="P75" s="8"/>
      <c r="Q75" s="326"/>
      <c r="R75" s="326"/>
      <c r="S75" s="326"/>
      <c r="T75" s="326"/>
    </row>
    <row r="76" spans="1:16" ht="27" customHeight="1">
      <c r="A76" s="64" t="s">
        <v>502</v>
      </c>
      <c r="B76" s="300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301" t="s">
        <v>503</v>
      </c>
      <c r="B77" s="300">
        <v>312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ht="42.75" customHeight="1">
      <c r="A78" s="301" t="s">
        <v>504</v>
      </c>
      <c r="B78" s="300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ht="42.75" customHeight="1">
      <c r="A79" s="301" t="s">
        <v>505</v>
      </c>
      <c r="B79" s="300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ht="42.75" customHeight="1">
      <c r="A80" s="310" t="s">
        <v>147</v>
      </c>
      <c r="B80" s="300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10" t="s">
        <v>506</v>
      </c>
      <c r="B81" s="300">
        <v>316</v>
      </c>
      <c r="C81" s="82">
        <f>D81+E81+F81+G81+H81+I81+J81+K81+L81+M81+N81+O81+P81</f>
        <v>288093.7</v>
      </c>
      <c r="D81" s="8"/>
      <c r="E81" s="8"/>
      <c r="F81" s="8"/>
      <c r="G81" s="8"/>
      <c r="H81" s="8"/>
      <c r="I81" s="8"/>
      <c r="J81" s="8"/>
      <c r="K81" s="82">
        <f>K74</f>
        <v>222450.26</v>
      </c>
      <c r="L81" s="8"/>
      <c r="M81" s="8">
        <f>M74</f>
        <v>249.98</v>
      </c>
      <c r="N81" s="8"/>
      <c r="O81" s="8">
        <f>O74</f>
        <v>33894.25</v>
      </c>
      <c r="P81" s="8">
        <f>P74</f>
        <v>31499.21</v>
      </c>
    </row>
    <row r="82" spans="1:16" ht="25.5" customHeight="1">
      <c r="A82" s="304" t="s">
        <v>268</v>
      </c>
      <c r="B82" s="300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299" t="s">
        <v>20</v>
      </c>
      <c r="B83" s="300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16" customFormat="1" ht="45" customHeight="1">
      <c r="A84" s="58" t="s">
        <v>507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327"/>
      <c r="R84" s="327"/>
      <c r="S84" s="327"/>
      <c r="T84" s="327"/>
      <c r="U84" s="321"/>
      <c r="V84" s="321"/>
      <c r="W84" s="321"/>
      <c r="X84" s="321"/>
      <c r="Y84" s="321"/>
      <c r="Z84" s="321"/>
      <c r="AA84" s="321"/>
      <c r="AB84" s="321"/>
      <c r="AC84" s="321"/>
    </row>
    <row r="85" spans="1:29" s="316" customFormat="1" ht="45" customHeight="1">
      <c r="A85" s="58" t="s">
        <v>508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327"/>
      <c r="R85" s="327"/>
      <c r="S85" s="327"/>
      <c r="T85" s="327"/>
      <c r="U85" s="321"/>
      <c r="V85" s="321"/>
      <c r="W85" s="321"/>
      <c r="X85" s="321"/>
      <c r="Y85" s="321"/>
      <c r="Z85" s="321"/>
      <c r="AA85" s="321"/>
      <c r="AB85" s="321"/>
      <c r="AC85" s="321"/>
    </row>
    <row r="86" spans="1:16" ht="29.25" customHeight="1">
      <c r="A86" s="58" t="s">
        <v>509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58" t="s">
        <v>510</v>
      </c>
      <c r="B87" s="59">
        <v>322</v>
      </c>
      <c r="C87" s="8">
        <f>D87+E87+F87+G87+H87+I87+J87+K87+L87+M87+N87+O87+P87</f>
        <v>8920.460000000001</v>
      </c>
      <c r="D87" s="8"/>
      <c r="E87" s="8"/>
      <c r="F87" s="8"/>
      <c r="G87" s="8"/>
      <c r="H87" s="8"/>
      <c r="I87" s="8"/>
      <c r="J87" s="8"/>
      <c r="K87" s="8">
        <v>5097.97</v>
      </c>
      <c r="L87" s="8"/>
      <c r="M87" s="8"/>
      <c r="N87" s="8"/>
      <c r="O87" s="8">
        <v>3763.89</v>
      </c>
      <c r="P87" s="8">
        <v>58.6</v>
      </c>
    </row>
    <row r="88" spans="1:16" ht="27" customHeight="1">
      <c r="A88" s="63" t="s">
        <v>14</v>
      </c>
      <c r="B88" s="59">
        <v>323</v>
      </c>
      <c r="C88" s="14">
        <f>K88+O88+P88</f>
        <v>4365.51</v>
      </c>
      <c r="D88" s="8"/>
      <c r="E88" s="8"/>
      <c r="F88" s="8"/>
      <c r="G88" s="8"/>
      <c r="H88" s="8"/>
      <c r="I88" s="8"/>
      <c r="J88" s="8"/>
      <c r="K88" s="8">
        <v>543.02</v>
      </c>
      <c r="L88" s="8"/>
      <c r="M88" s="8"/>
      <c r="N88" s="8"/>
      <c r="O88" s="8">
        <v>3763.89</v>
      </c>
      <c r="P88" s="8">
        <v>58.6</v>
      </c>
    </row>
    <row r="89" spans="1:16" ht="34.5" customHeight="1">
      <c r="A89" s="63" t="s">
        <v>66</v>
      </c>
      <c r="B89" s="59">
        <v>324</v>
      </c>
      <c r="C89" s="14">
        <v>4554.95</v>
      </c>
      <c r="D89" s="8"/>
      <c r="E89" s="8"/>
      <c r="F89" s="8"/>
      <c r="G89" s="8"/>
      <c r="H89" s="8"/>
      <c r="I89" s="8"/>
      <c r="J89" s="8"/>
      <c r="K89" s="8">
        <v>4554.95</v>
      </c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16" customFormat="1" ht="119.25" customHeight="1">
      <c r="A92" s="58" t="s">
        <v>511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327"/>
      <c r="R92" s="327"/>
      <c r="S92" s="327"/>
      <c r="T92" s="327"/>
      <c r="U92" s="321"/>
      <c r="V92" s="321"/>
      <c r="W92" s="321"/>
      <c r="X92" s="321"/>
      <c r="Y92" s="321"/>
      <c r="Z92" s="321"/>
      <c r="AA92" s="321"/>
      <c r="AB92" s="321"/>
      <c r="AC92" s="321"/>
    </row>
    <row r="93" spans="1:16" ht="25.5" customHeight="1">
      <c r="A93" s="497" t="s">
        <v>512</v>
      </c>
      <c r="B93" s="497"/>
      <c r="C93" s="499"/>
      <c r="D93" s="497"/>
      <c r="E93" s="497"/>
      <c r="F93" s="497"/>
      <c r="G93" s="497"/>
      <c r="H93" s="497"/>
      <c r="I93" s="497"/>
      <c r="J93" s="497"/>
      <c r="K93" s="497"/>
      <c r="L93" s="497"/>
      <c r="M93" s="497"/>
      <c r="N93" s="497"/>
      <c r="O93" s="497"/>
      <c r="P93" s="497"/>
    </row>
    <row r="94" spans="1:16" ht="18.75" customHeight="1">
      <c r="A94" s="500" t="s">
        <v>513</v>
      </c>
      <c r="B94" s="501"/>
      <c r="C94" s="501"/>
      <c r="D94" s="501"/>
      <c r="E94" s="501"/>
      <c r="F94" s="501"/>
      <c r="G94" s="501"/>
      <c r="H94" s="501"/>
      <c r="I94" s="501"/>
      <c r="J94" s="501"/>
      <c r="K94" s="501"/>
      <c r="L94" s="501"/>
      <c r="M94" s="501"/>
      <c r="N94" s="501"/>
      <c r="O94" s="501"/>
      <c r="P94" s="502"/>
    </row>
    <row r="95" spans="1:28" ht="66.75" customHeight="1">
      <c r="A95" s="60" t="s">
        <v>514</v>
      </c>
      <c r="B95" s="59" t="s">
        <v>21</v>
      </c>
      <c r="C95" s="8">
        <f>K95+M95</f>
        <v>49</v>
      </c>
      <c r="D95" s="8"/>
      <c r="E95" s="8"/>
      <c r="F95" s="8"/>
      <c r="G95" s="8"/>
      <c r="H95" s="8"/>
      <c r="I95" s="8"/>
      <c r="J95" s="8"/>
      <c r="K95" s="8">
        <v>48</v>
      </c>
      <c r="L95" s="8"/>
      <c r="M95" s="8">
        <v>1</v>
      </c>
      <c r="N95" s="8"/>
      <c r="O95" s="8"/>
      <c r="P95" s="8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</row>
    <row r="96" spans="1:28" ht="79.5" customHeight="1">
      <c r="A96" s="60" t="s">
        <v>515</v>
      </c>
      <c r="B96" s="59" t="s">
        <v>22</v>
      </c>
      <c r="C96" s="8">
        <f aca="true" t="shared" si="0" ref="C96:C104">K96+M96</f>
        <v>27</v>
      </c>
      <c r="D96" s="60"/>
      <c r="E96" s="60"/>
      <c r="F96" s="60"/>
      <c r="G96" s="8"/>
      <c r="H96" s="8"/>
      <c r="I96" s="8"/>
      <c r="J96" s="8"/>
      <c r="K96" s="8">
        <v>27</v>
      </c>
      <c r="L96" s="8"/>
      <c r="M96" s="8"/>
      <c r="N96" s="8"/>
      <c r="O96" s="8"/>
      <c r="P96" s="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</row>
    <row r="97" spans="1:28" ht="54.75" customHeight="1">
      <c r="A97" s="60" t="s">
        <v>516</v>
      </c>
      <c r="B97" s="59" t="s">
        <v>23</v>
      </c>
      <c r="C97" s="8">
        <f t="shared" si="0"/>
        <v>39</v>
      </c>
      <c r="D97" s="60"/>
      <c r="E97" s="60"/>
      <c r="F97" s="60"/>
      <c r="G97" s="8"/>
      <c r="H97" s="8"/>
      <c r="I97" s="8"/>
      <c r="J97" s="8"/>
      <c r="K97" s="8">
        <v>38</v>
      </c>
      <c r="L97" s="8"/>
      <c r="M97" s="8">
        <v>1</v>
      </c>
      <c r="N97" s="8"/>
      <c r="O97" s="8"/>
      <c r="P97" s="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</row>
    <row r="98" spans="1:16" ht="102.75" customHeight="1">
      <c r="A98" s="60" t="s">
        <v>517</v>
      </c>
      <c r="B98" s="59" t="s">
        <v>172</v>
      </c>
      <c r="C98" s="8">
        <f t="shared" si="0"/>
        <v>17</v>
      </c>
      <c r="D98" s="60"/>
      <c r="E98" s="60"/>
      <c r="F98" s="60"/>
      <c r="G98" s="8"/>
      <c r="H98" s="8"/>
      <c r="I98" s="8"/>
      <c r="J98" s="8"/>
      <c r="K98" s="8">
        <v>17</v>
      </c>
      <c r="L98" s="8"/>
      <c r="M98" s="8"/>
      <c r="N98" s="8"/>
      <c r="O98" s="8"/>
      <c r="P98" s="8"/>
    </row>
    <row r="99" spans="1:16" ht="12.75">
      <c r="A99" s="497" t="s">
        <v>518</v>
      </c>
      <c r="B99" s="497"/>
      <c r="C99" s="498"/>
      <c r="D99" s="497"/>
      <c r="E99" s="497"/>
      <c r="F99" s="497"/>
      <c r="G99" s="497"/>
      <c r="H99" s="497"/>
      <c r="I99" s="497"/>
      <c r="J99" s="497"/>
      <c r="K99" s="497"/>
      <c r="L99" s="497"/>
      <c r="M99" s="497"/>
      <c r="N99" s="497"/>
      <c r="O99" s="497"/>
      <c r="P99" s="497"/>
    </row>
    <row r="100" spans="1:16" ht="39" customHeight="1">
      <c r="A100" s="299" t="s">
        <v>519</v>
      </c>
      <c r="B100" s="300" t="s">
        <v>24</v>
      </c>
      <c r="C100" s="8">
        <f t="shared" si="0"/>
        <v>133</v>
      </c>
      <c r="D100" s="8"/>
      <c r="E100" s="8"/>
      <c r="F100" s="8"/>
      <c r="G100" s="8"/>
      <c r="H100" s="8"/>
      <c r="I100" s="8"/>
      <c r="J100" s="8"/>
      <c r="K100" s="8">
        <v>131</v>
      </c>
      <c r="L100" s="8"/>
      <c r="M100" s="8">
        <v>2</v>
      </c>
      <c r="N100" s="8"/>
      <c r="O100" s="8"/>
      <c r="P100" s="8"/>
    </row>
    <row r="101" spans="1:16" ht="51" customHeight="1">
      <c r="A101" s="299" t="s">
        <v>110</v>
      </c>
      <c r="B101" s="300" t="s">
        <v>25</v>
      </c>
      <c r="C101" s="8">
        <f t="shared" si="0"/>
        <v>15</v>
      </c>
      <c r="D101" s="8"/>
      <c r="E101" s="8"/>
      <c r="F101" s="8"/>
      <c r="G101" s="8"/>
      <c r="H101" s="8"/>
      <c r="I101" s="8"/>
      <c r="J101" s="8"/>
      <c r="K101" s="8">
        <v>15</v>
      </c>
      <c r="L101" s="8"/>
      <c r="M101" s="8"/>
      <c r="N101" s="8"/>
      <c r="O101" s="8"/>
      <c r="P101" s="8"/>
    </row>
    <row r="102" spans="1:16" ht="51.75" customHeight="1">
      <c r="A102" s="299" t="s">
        <v>269</v>
      </c>
      <c r="B102" s="300" t="s">
        <v>26</v>
      </c>
      <c r="C102" s="8">
        <f t="shared" si="0"/>
        <v>2</v>
      </c>
      <c r="D102" s="8"/>
      <c r="E102" s="8"/>
      <c r="F102" s="8"/>
      <c r="G102" s="8"/>
      <c r="H102" s="8"/>
      <c r="I102" s="8"/>
      <c r="J102" s="8"/>
      <c r="K102" s="8">
        <v>2</v>
      </c>
      <c r="L102" s="8"/>
      <c r="M102" s="8"/>
      <c r="N102" s="8"/>
      <c r="O102" s="8"/>
      <c r="P102" s="8"/>
    </row>
    <row r="103" spans="1:28" ht="51" customHeight="1">
      <c r="A103" s="299" t="s">
        <v>104</v>
      </c>
      <c r="B103" s="300" t="s">
        <v>27</v>
      </c>
      <c r="C103" s="8">
        <f t="shared" si="0"/>
        <v>3</v>
      </c>
      <c r="D103" s="8"/>
      <c r="E103" s="8"/>
      <c r="F103" s="8"/>
      <c r="G103" s="8"/>
      <c r="H103" s="8"/>
      <c r="I103" s="8"/>
      <c r="J103" s="8"/>
      <c r="K103" s="8">
        <v>3</v>
      </c>
      <c r="L103" s="8"/>
      <c r="M103" s="8"/>
      <c r="N103" s="8"/>
      <c r="O103" s="8"/>
      <c r="P103" s="8"/>
      <c r="Q103" s="326"/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</row>
    <row r="104" spans="1:16" ht="45" customHeight="1">
      <c r="A104" s="299" t="s">
        <v>270</v>
      </c>
      <c r="B104" s="300" t="s">
        <v>28</v>
      </c>
      <c r="C104" s="8">
        <f t="shared" si="0"/>
        <v>49</v>
      </c>
      <c r="D104" s="299"/>
      <c r="E104" s="299"/>
      <c r="F104" s="299"/>
      <c r="G104" s="8"/>
      <c r="H104" s="8"/>
      <c r="I104" s="8"/>
      <c r="J104" s="8"/>
      <c r="K104" s="8">
        <v>48</v>
      </c>
      <c r="L104" s="8"/>
      <c r="M104" s="8">
        <v>1</v>
      </c>
      <c r="N104" s="8"/>
      <c r="O104" s="8"/>
      <c r="P104" s="8"/>
    </row>
    <row r="105" spans="1:16" ht="12.75">
      <c r="A105" s="503" t="s">
        <v>520</v>
      </c>
      <c r="B105" s="504"/>
      <c r="C105" s="505"/>
      <c r="D105" s="504"/>
      <c r="E105" s="504"/>
      <c r="F105" s="504"/>
      <c r="G105" s="504"/>
      <c r="H105" s="504"/>
      <c r="I105" s="504"/>
      <c r="J105" s="504"/>
      <c r="K105" s="504"/>
      <c r="L105" s="504"/>
      <c r="M105" s="504"/>
      <c r="N105" s="504"/>
      <c r="O105" s="504"/>
      <c r="P105" s="506"/>
    </row>
    <row r="106" spans="1:16" ht="12.75">
      <c r="A106" s="299" t="s">
        <v>105</v>
      </c>
      <c r="B106" s="300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29" s="316" customFormat="1" ht="82.5" customHeight="1">
      <c r="A107" s="58" t="s">
        <v>521</v>
      </c>
      <c r="B107" s="59" t="s">
        <v>30</v>
      </c>
      <c r="C107" s="8">
        <f>K107+M107</f>
        <v>46449.48</v>
      </c>
      <c r="D107" s="8"/>
      <c r="E107" s="8"/>
      <c r="F107" s="8"/>
      <c r="G107" s="8"/>
      <c r="H107" s="8"/>
      <c r="I107" s="8"/>
      <c r="J107" s="8"/>
      <c r="K107" s="8">
        <v>46189.94</v>
      </c>
      <c r="L107" s="8"/>
      <c r="M107" s="8">
        <v>259.54</v>
      </c>
      <c r="N107" s="8"/>
      <c r="O107" s="8"/>
      <c r="P107" s="8"/>
      <c r="Q107" s="327"/>
      <c r="R107" s="327"/>
      <c r="S107" s="327"/>
      <c r="T107" s="327"/>
      <c r="U107" s="327"/>
      <c r="V107" s="327"/>
      <c r="W107" s="327"/>
      <c r="X107" s="327"/>
      <c r="Y107" s="327"/>
      <c r="Z107" s="327"/>
      <c r="AA107" s="327"/>
      <c r="AB107" s="327"/>
      <c r="AC107" s="321"/>
    </row>
    <row r="108" spans="1:16" ht="78.75">
      <c r="A108" s="58" t="s">
        <v>522</v>
      </c>
      <c r="B108" s="59" t="s">
        <v>31</v>
      </c>
      <c r="C108" s="8">
        <f>K108+M108</f>
        <v>34518.94</v>
      </c>
      <c r="D108" s="58"/>
      <c r="E108" s="58"/>
      <c r="F108" s="58"/>
      <c r="G108" s="8"/>
      <c r="H108" s="8"/>
      <c r="I108" s="8"/>
      <c r="J108" s="8"/>
      <c r="K108" s="8">
        <v>34518.94</v>
      </c>
      <c r="L108" s="8"/>
      <c r="M108" s="8"/>
      <c r="N108" s="8"/>
      <c r="O108" s="8"/>
      <c r="P108" s="8"/>
    </row>
    <row r="109" spans="1:28" ht="94.5" customHeight="1">
      <c r="A109" s="60" t="s">
        <v>523</v>
      </c>
      <c r="B109" s="61" t="s">
        <v>32</v>
      </c>
      <c r="C109" s="8">
        <f>K109+M109</f>
        <v>8667.41</v>
      </c>
      <c r="D109" s="8"/>
      <c r="E109" s="8"/>
      <c r="F109" s="8"/>
      <c r="G109" s="8"/>
      <c r="H109" s="8"/>
      <c r="I109" s="8"/>
      <c r="J109" s="8"/>
      <c r="K109" s="8">
        <v>8417.43</v>
      </c>
      <c r="L109" s="8"/>
      <c r="M109" s="8">
        <v>249.98</v>
      </c>
      <c r="N109" s="8"/>
      <c r="O109" s="8"/>
      <c r="P109" s="8"/>
      <c r="Q109" s="325"/>
      <c r="R109" s="325"/>
      <c r="S109" s="325"/>
      <c r="T109" s="325"/>
      <c r="U109" s="325"/>
      <c r="V109" s="325"/>
      <c r="W109" s="325"/>
      <c r="X109" s="325"/>
      <c r="Y109" s="325"/>
      <c r="Z109" s="325"/>
      <c r="AA109" s="325"/>
      <c r="AB109" s="325"/>
    </row>
    <row r="110" spans="1:28" ht="94.5" customHeight="1">
      <c r="A110" s="62" t="s">
        <v>524</v>
      </c>
      <c r="B110" s="68" t="s">
        <v>112</v>
      </c>
      <c r="C110" s="8">
        <f>K110+M110</f>
        <v>22227.68</v>
      </c>
      <c r="D110" s="62"/>
      <c r="E110" s="62"/>
      <c r="F110" s="62"/>
      <c r="G110" s="15"/>
      <c r="H110" s="15"/>
      <c r="I110" s="15"/>
      <c r="J110" s="15"/>
      <c r="K110" s="15">
        <v>22227.68</v>
      </c>
      <c r="L110" s="15"/>
      <c r="M110" s="15"/>
      <c r="N110" s="15"/>
      <c r="O110" s="15"/>
      <c r="P110" s="15"/>
      <c r="Q110" s="325"/>
      <c r="R110" s="325"/>
      <c r="S110" s="325"/>
      <c r="T110" s="325"/>
      <c r="U110" s="325"/>
      <c r="V110" s="325"/>
      <c r="W110" s="325"/>
      <c r="X110" s="325"/>
      <c r="Y110" s="325"/>
      <c r="Z110" s="325"/>
      <c r="AA110" s="325"/>
      <c r="AB110" s="325"/>
    </row>
    <row r="111" spans="1:16" ht="79.5" customHeight="1">
      <c r="A111" s="60" t="s">
        <v>525</v>
      </c>
      <c r="B111" s="68" t="s">
        <v>179</v>
      </c>
      <c r="C111" s="8">
        <f>K111+M111</f>
        <v>5143.62</v>
      </c>
      <c r="D111" s="60"/>
      <c r="E111" s="60"/>
      <c r="F111" s="60"/>
      <c r="G111" s="8"/>
      <c r="H111" s="8"/>
      <c r="I111" s="8"/>
      <c r="J111" s="8"/>
      <c r="K111" s="8">
        <v>5143.62</v>
      </c>
      <c r="L111" s="8"/>
      <c r="M111" s="8"/>
      <c r="N111" s="8"/>
      <c r="O111" s="8"/>
      <c r="P111" s="8"/>
    </row>
    <row r="112" spans="1:16" ht="30" customHeight="1">
      <c r="A112" s="488" t="s">
        <v>526</v>
      </c>
      <c r="B112" s="489"/>
      <c r="C112" s="489"/>
      <c r="D112" s="489"/>
      <c r="E112" s="489"/>
      <c r="F112" s="489"/>
      <c r="G112" s="489"/>
      <c r="H112" s="489"/>
      <c r="I112" s="489"/>
      <c r="J112" s="489"/>
      <c r="K112" s="489"/>
      <c r="L112" s="489"/>
      <c r="M112" s="489"/>
      <c r="N112" s="489"/>
      <c r="O112" s="489"/>
      <c r="P112" s="490"/>
    </row>
    <row r="113" spans="1:16" ht="18" customHeight="1">
      <c r="A113" s="491" t="s">
        <v>271</v>
      </c>
      <c r="B113" s="492"/>
      <c r="C113" s="492"/>
      <c r="D113" s="492"/>
      <c r="E113" s="492"/>
      <c r="F113" s="492"/>
      <c r="G113" s="492"/>
      <c r="H113" s="492"/>
      <c r="I113" s="492"/>
      <c r="J113" s="492"/>
      <c r="K113" s="492"/>
      <c r="L113" s="492"/>
      <c r="M113" s="492"/>
      <c r="N113" s="492"/>
      <c r="O113" s="492"/>
      <c r="P113" s="493"/>
    </row>
    <row r="114" spans="1:16" ht="52.5">
      <c r="A114" s="302" t="s">
        <v>527</v>
      </c>
      <c r="B114" s="298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302" t="s">
        <v>528</v>
      </c>
      <c r="B115" s="298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302" t="s">
        <v>529</v>
      </c>
      <c r="B116" s="298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302" t="s">
        <v>272</v>
      </c>
      <c r="B117" s="298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7" customHeight="1">
      <c r="A118" s="302" t="s">
        <v>273</v>
      </c>
      <c r="B118" s="298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12.75">
      <c r="A119" s="491" t="s">
        <v>274</v>
      </c>
      <c r="B119" s="492"/>
      <c r="C119" s="492"/>
      <c r="D119" s="492"/>
      <c r="E119" s="492"/>
      <c r="F119" s="492"/>
      <c r="G119" s="492"/>
      <c r="H119" s="492"/>
      <c r="I119" s="492"/>
      <c r="J119" s="492"/>
      <c r="K119" s="492"/>
      <c r="L119" s="492"/>
      <c r="M119" s="492"/>
      <c r="N119" s="492"/>
      <c r="O119" s="492"/>
      <c r="P119" s="493"/>
    </row>
    <row r="120" spans="1:16" ht="66">
      <c r="A120" s="302" t="s">
        <v>530</v>
      </c>
      <c r="B120" s="298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302" t="s">
        <v>531</v>
      </c>
      <c r="B121" s="298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302" t="s">
        <v>532</v>
      </c>
      <c r="B122" s="298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302" t="s">
        <v>275</v>
      </c>
      <c r="B123" s="298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8.5" customHeight="1">
      <c r="A124" s="302" t="s">
        <v>276</v>
      </c>
      <c r="B124" s="298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12.75">
      <c r="A125" s="494" t="s">
        <v>277</v>
      </c>
      <c r="B125" s="495"/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  <c r="P125" s="496"/>
    </row>
    <row r="126" spans="1:16" ht="66">
      <c r="A126" s="302" t="s">
        <v>533</v>
      </c>
      <c r="B126" s="298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302" t="s">
        <v>534</v>
      </c>
      <c r="B127" s="298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302" t="s">
        <v>535</v>
      </c>
      <c r="B128" s="298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302" t="s">
        <v>536</v>
      </c>
      <c r="B129" s="298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29" s="16" customFormat="1" ht="26.25">
      <c r="A130" s="311" t="s">
        <v>537</v>
      </c>
      <c r="B130" s="416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</row>
    <row r="131" spans="1:16" s="17" customFormat="1" ht="12.75">
      <c r="A131" s="312"/>
      <c r="B131" s="312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54"/>
    </row>
    <row r="132" spans="1:16" s="17" customFormat="1" ht="12.75">
      <c r="A132" s="313" t="s">
        <v>37</v>
      </c>
      <c r="B132" s="314"/>
      <c r="P132" s="55"/>
    </row>
    <row r="133" spans="1:16" ht="30" customHeight="1">
      <c r="A133" s="314"/>
      <c r="B133" s="314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55"/>
    </row>
    <row r="134" spans="1:16" ht="30.75">
      <c r="A134" s="329" t="s">
        <v>141</v>
      </c>
      <c r="B134" s="330"/>
      <c r="C134" s="18"/>
      <c r="D134" s="18" t="s">
        <v>142</v>
      </c>
      <c r="E134" s="18"/>
      <c r="F134" s="18"/>
      <c r="G134" s="18" t="s">
        <v>216</v>
      </c>
      <c r="H134" s="18"/>
      <c r="I134" s="18"/>
      <c r="J134" s="17"/>
      <c r="K134" s="17"/>
      <c r="L134" s="17"/>
      <c r="M134" s="17"/>
      <c r="N134" s="17"/>
      <c r="O134" s="17"/>
      <c r="P134" s="55"/>
    </row>
    <row r="135" spans="1:16" ht="15">
      <c r="A135" s="330"/>
      <c r="B135" s="330"/>
      <c r="C135" s="18"/>
      <c r="D135" s="18"/>
      <c r="E135" s="18"/>
      <c r="F135" s="18"/>
      <c r="G135" s="18"/>
      <c r="H135" s="18"/>
      <c r="I135" s="18"/>
      <c r="J135" s="17"/>
      <c r="K135" s="17"/>
      <c r="L135" s="17"/>
      <c r="M135" s="17"/>
      <c r="N135" s="17"/>
      <c r="O135" s="17"/>
      <c r="P135" s="55"/>
    </row>
    <row r="136" spans="1:16" ht="17.25" customHeight="1">
      <c r="A136" s="330"/>
      <c r="B136" s="330"/>
      <c r="C136" s="18"/>
      <c r="D136" s="18" t="s">
        <v>217</v>
      </c>
      <c r="E136" s="18"/>
      <c r="F136" s="18"/>
      <c r="G136" s="104" t="s">
        <v>218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16" ht="15">
      <c r="A137" s="330"/>
      <c r="B137" s="330"/>
      <c r="C137" s="18"/>
      <c r="D137" s="513" t="s">
        <v>148</v>
      </c>
      <c r="E137" s="513"/>
      <c r="F137" s="513"/>
      <c r="G137" s="18" t="s">
        <v>144</v>
      </c>
      <c r="H137" s="18"/>
      <c r="I137" s="18"/>
      <c r="J137" s="17"/>
      <c r="K137" s="17"/>
      <c r="L137" s="17"/>
      <c r="M137" s="17"/>
      <c r="N137" s="17"/>
      <c r="O137" s="17"/>
      <c r="P137" s="55"/>
    </row>
    <row r="297" ht="12.75"/>
  </sheetData>
  <sheetProtection/>
  <mergeCells count="27">
    <mergeCell ref="A105:P105"/>
    <mergeCell ref="A112:P112"/>
    <mergeCell ref="A113:P113"/>
    <mergeCell ref="A119:P119"/>
    <mergeCell ref="A125:P125"/>
    <mergeCell ref="D137:F137"/>
    <mergeCell ref="A13:P13"/>
    <mergeCell ref="A42:P42"/>
    <mergeCell ref="A65:P65"/>
    <mergeCell ref="A93:P93"/>
    <mergeCell ref="A94:P94"/>
    <mergeCell ref="A99:P99"/>
    <mergeCell ref="A8:A11"/>
    <mergeCell ref="B8:B11"/>
    <mergeCell ref="C8:C10"/>
    <mergeCell ref="D8:P8"/>
    <mergeCell ref="D10:J10"/>
    <mergeCell ref="K10:L10"/>
    <mergeCell ref="M10:M11"/>
    <mergeCell ref="N10:N11"/>
    <mergeCell ref="O10:P10"/>
    <mergeCell ref="K1:P1"/>
    <mergeCell ref="A2:P2"/>
    <mergeCell ref="A3:P3"/>
    <mergeCell ref="A4:P4"/>
    <mergeCell ref="A5:P5"/>
    <mergeCell ref="A6:P6"/>
  </mergeCells>
  <hyperlinks>
    <hyperlink ref="A32" location="Par297" display="Par297"/>
    <hyperlink ref="G136" r:id="rId1" display="just@komsml.cap.ru"/>
  </hyperlinks>
  <printOptions/>
  <pageMargins left="0.7086614173228347" right="0.7086614173228347" top="0.15748031496062992" bottom="0.1968503937007874" header="0.31496062992125984" footer="0.31496062992125984"/>
  <pageSetup fitToHeight="0" fitToWidth="1" horizontalDpi="600" verticalDpi="600" orientation="landscape" paperSize="9" scale="44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37"/>
  <sheetViews>
    <sheetView zoomScalePageLayoutView="0" workbookViewId="0" topLeftCell="A70">
      <selection activeCell="M126" activeCellId="10" sqref="G100:J104 L100:L104 O100:P104 C106:P106 G107:J110 L107:L110 O107:P110 M114:P118 M120:P123 M124:P124 M126:P130"/>
    </sheetView>
  </sheetViews>
  <sheetFormatPr defaultColWidth="9.125" defaultRowHeight="12.75"/>
  <cols>
    <col min="1" max="1" width="39.50390625" style="38" customWidth="1"/>
    <col min="2" max="2" width="7.50390625" style="38" customWidth="1"/>
    <col min="3" max="3" width="8.50390625" style="2" customWidth="1"/>
    <col min="4" max="6" width="9.125" style="2" customWidth="1"/>
    <col min="7" max="9" width="8.875" style="2" customWidth="1"/>
    <col min="10" max="11" width="8.625" style="2" customWidth="1"/>
    <col min="12" max="13" width="8.875" style="2" customWidth="1"/>
    <col min="14" max="14" width="9.50390625" style="2" customWidth="1"/>
    <col min="15" max="15" width="12.50390625" style="2" customWidth="1"/>
    <col min="16" max="16" width="8.50390625" style="2" customWidth="1"/>
    <col min="17" max="29" width="9.125" style="17" customWidth="1"/>
    <col min="30" max="16384" width="9.125" style="2" customWidth="1"/>
  </cols>
  <sheetData>
    <row r="1" spans="1:17" ht="19.5" customHeight="1">
      <c r="A1" s="19"/>
      <c r="B1" s="19"/>
      <c r="C1" s="1"/>
      <c r="D1" s="1"/>
      <c r="E1" s="1"/>
      <c r="F1" s="1"/>
      <c r="G1" s="1"/>
      <c r="H1" s="1"/>
      <c r="I1" s="1"/>
      <c r="J1" s="1"/>
      <c r="K1" s="197" t="s">
        <v>34</v>
      </c>
      <c r="L1" s="198"/>
      <c r="M1" s="198"/>
      <c r="N1" s="198"/>
      <c r="O1" s="198"/>
      <c r="P1" s="198"/>
      <c r="Q1" s="43"/>
    </row>
    <row r="2" spans="1:17" ht="16.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44"/>
    </row>
    <row r="3" spans="1:17" ht="36.75" customHeight="1">
      <c r="A3" s="199" t="s">
        <v>38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44"/>
    </row>
    <row r="4" spans="1:17" ht="16.5">
      <c r="A4" s="70" t="s">
        <v>350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45"/>
    </row>
    <row r="5" spans="1:17" ht="16.5">
      <c r="A5" s="200" t="s">
        <v>146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43"/>
    </row>
    <row r="6" spans="1:17" ht="16.5">
      <c r="A6" s="70" t="s">
        <v>351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45"/>
    </row>
    <row r="7" spans="1:16" ht="12" customHeight="1">
      <c r="A7" s="20"/>
      <c r="B7" s="19"/>
      <c r="C7" s="1"/>
      <c r="D7" s="13" t="s">
        <v>36</v>
      </c>
      <c r="E7" s="13"/>
      <c r="F7" s="13"/>
      <c r="G7" s="9"/>
      <c r="H7" s="9"/>
      <c r="I7" s="9"/>
      <c r="J7" s="1"/>
      <c r="K7" s="1"/>
      <c r="L7" s="1"/>
      <c r="M7" s="1"/>
      <c r="N7" s="1"/>
      <c r="O7" s="1"/>
      <c r="P7" s="1"/>
    </row>
    <row r="8" spans="1:16" ht="22.5" customHeight="1">
      <c r="A8" s="205" t="s">
        <v>1</v>
      </c>
      <c r="B8" s="207" t="s">
        <v>2</v>
      </c>
      <c r="C8" s="209" t="s">
        <v>40</v>
      </c>
      <c r="D8" s="3" t="s">
        <v>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206"/>
      <c r="B9" s="208"/>
      <c r="C9" s="210"/>
      <c r="D9" s="6"/>
      <c r="E9" s="12"/>
      <c r="F9" s="12"/>
      <c r="G9" s="12"/>
      <c r="H9" s="12"/>
      <c r="I9" s="12"/>
      <c r="J9" s="12"/>
      <c r="K9" s="6"/>
      <c r="L9" s="11"/>
      <c r="M9" s="10"/>
      <c r="N9" s="10"/>
      <c r="O9" s="6"/>
      <c r="P9" s="11"/>
    </row>
    <row r="10" spans="1:16" ht="48" customHeight="1">
      <c r="A10" s="206"/>
      <c r="B10" s="208"/>
      <c r="C10" s="210"/>
      <c r="D10" s="6" t="s">
        <v>4</v>
      </c>
      <c r="E10" s="12"/>
      <c r="F10" s="12"/>
      <c r="G10" s="12"/>
      <c r="H10" s="12"/>
      <c r="I10" s="12"/>
      <c r="J10" s="12"/>
      <c r="K10" s="6" t="s">
        <v>5</v>
      </c>
      <c r="L10" s="11"/>
      <c r="M10" s="202" t="s">
        <v>6</v>
      </c>
      <c r="N10" s="10" t="s">
        <v>47</v>
      </c>
      <c r="O10" s="6" t="s">
        <v>48</v>
      </c>
      <c r="P10" s="11"/>
    </row>
    <row r="11" spans="1:16" ht="45" customHeight="1">
      <c r="A11" s="206"/>
      <c r="B11" s="208"/>
      <c r="C11" s="3" t="s">
        <v>7</v>
      </c>
      <c r="D11" s="4" t="s">
        <v>8</v>
      </c>
      <c r="E11" s="5" t="s">
        <v>41</v>
      </c>
      <c r="F11" s="5" t="s">
        <v>254</v>
      </c>
      <c r="G11" s="5" t="s">
        <v>43</v>
      </c>
      <c r="H11" s="5" t="s">
        <v>9</v>
      </c>
      <c r="I11" s="5" t="s">
        <v>44</v>
      </c>
      <c r="J11" s="5" t="s">
        <v>255</v>
      </c>
      <c r="K11" s="5" t="s">
        <v>46</v>
      </c>
      <c r="L11" s="5" t="s">
        <v>9</v>
      </c>
      <c r="M11" s="7"/>
      <c r="N11" s="4"/>
      <c r="O11" s="7" t="s">
        <v>49</v>
      </c>
      <c r="P11" s="4" t="s">
        <v>10</v>
      </c>
    </row>
    <row r="12" spans="1:16" ht="16.5" customHeight="1">
      <c r="A12" s="21">
        <v>1</v>
      </c>
      <c r="B12" s="21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6" ht="18.75" customHeight="1">
      <c r="A13" s="203" t="s">
        <v>256</v>
      </c>
      <c r="B13" s="203"/>
      <c r="C13" s="204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</row>
    <row r="14" spans="1:16" ht="55.5" customHeight="1">
      <c r="A14" s="193" t="s">
        <v>50</v>
      </c>
      <c r="B14" s="23">
        <v>101</v>
      </c>
      <c r="C14" s="8">
        <v>1220</v>
      </c>
      <c r="D14" s="8"/>
      <c r="E14" s="8"/>
      <c r="F14" s="8"/>
      <c r="G14" s="8"/>
      <c r="H14" s="8"/>
      <c r="I14" s="8"/>
      <c r="J14" s="8"/>
      <c r="K14" s="8">
        <v>41</v>
      </c>
      <c r="L14" s="8"/>
      <c r="M14" s="8">
        <v>18</v>
      </c>
      <c r="N14" s="8"/>
      <c r="O14" s="8">
        <v>558</v>
      </c>
      <c r="P14" s="8">
        <v>603</v>
      </c>
    </row>
    <row r="15" spans="1:16" ht="51.75" customHeight="1">
      <c r="A15" s="24" t="s">
        <v>328</v>
      </c>
      <c r="B15" s="23">
        <v>102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53.25" customHeight="1">
      <c r="A16" s="24" t="s">
        <v>257</v>
      </c>
      <c r="B16" s="23">
        <v>103</v>
      </c>
      <c r="C16" s="8">
        <v>23</v>
      </c>
      <c r="D16" s="8"/>
      <c r="E16" s="8"/>
      <c r="F16" s="8"/>
      <c r="G16" s="8"/>
      <c r="H16" s="8"/>
      <c r="I16" s="8"/>
      <c r="J16" s="8"/>
      <c r="K16" s="8">
        <v>18</v>
      </c>
      <c r="L16" s="8"/>
      <c r="M16" s="8">
        <v>5</v>
      </c>
      <c r="N16" s="8"/>
      <c r="O16" s="8"/>
      <c r="P16" s="8"/>
    </row>
    <row r="17" spans="1:16" ht="53.25" customHeight="1">
      <c r="A17" s="24" t="s">
        <v>258</v>
      </c>
      <c r="B17" s="23">
        <v>104</v>
      </c>
      <c r="C17" s="8">
        <v>8</v>
      </c>
      <c r="D17" s="8"/>
      <c r="E17" s="8"/>
      <c r="F17" s="8"/>
      <c r="G17" s="8"/>
      <c r="H17" s="8"/>
      <c r="I17" s="8"/>
      <c r="J17" s="8"/>
      <c r="K17" s="8">
        <v>8</v>
      </c>
      <c r="L17" s="8"/>
      <c r="M17" s="8"/>
      <c r="N17" s="8"/>
      <c r="O17" s="8"/>
      <c r="P17" s="8"/>
    </row>
    <row r="18" spans="1:16" ht="53.25" customHeight="1">
      <c r="A18" s="194" t="s">
        <v>209</v>
      </c>
      <c r="B18" s="23">
        <v>105</v>
      </c>
      <c r="C18" s="8">
        <v>1</v>
      </c>
      <c r="D18" s="8"/>
      <c r="E18" s="8"/>
      <c r="F18" s="8"/>
      <c r="G18" s="8"/>
      <c r="H18" s="8"/>
      <c r="I18" s="8"/>
      <c r="J18" s="8"/>
      <c r="K18" s="8">
        <v>1</v>
      </c>
      <c r="L18" s="8"/>
      <c r="M18" s="8"/>
      <c r="N18" s="8"/>
      <c r="O18" s="8"/>
      <c r="P18" s="8"/>
    </row>
    <row r="19" spans="1:16" ht="53.25" customHeight="1">
      <c r="A19" s="194" t="s">
        <v>401</v>
      </c>
      <c r="B19" s="23">
        <v>106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9.25" customHeight="1">
      <c r="A20" s="24" t="s">
        <v>329</v>
      </c>
      <c r="B20" s="23">
        <v>107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27.75" customHeight="1">
      <c r="A21" s="64" t="s">
        <v>402</v>
      </c>
      <c r="B21" s="23">
        <v>108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ht="39" customHeight="1">
      <c r="A22" s="24" t="s">
        <v>330</v>
      </c>
      <c r="B22" s="23">
        <v>109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7.75" customHeight="1">
      <c r="A23" s="193" t="s">
        <v>11</v>
      </c>
      <c r="B23" s="23">
        <v>110</v>
      </c>
      <c r="C23" s="8">
        <v>1211</v>
      </c>
      <c r="D23" s="8"/>
      <c r="E23" s="8"/>
      <c r="F23" s="8"/>
      <c r="G23" s="8"/>
      <c r="H23" s="8"/>
      <c r="I23" s="8"/>
      <c r="J23" s="8"/>
      <c r="K23" s="8">
        <v>32</v>
      </c>
      <c r="L23" s="8"/>
      <c r="M23" s="8">
        <v>18</v>
      </c>
      <c r="N23" s="8"/>
      <c r="O23" s="8">
        <v>558</v>
      </c>
      <c r="P23" s="8">
        <v>603</v>
      </c>
    </row>
    <row r="24" spans="1:16" ht="52.5" customHeight="1">
      <c r="A24" s="24" t="s">
        <v>403</v>
      </c>
      <c r="B24" s="26">
        <v>111</v>
      </c>
      <c r="C24" s="8">
        <v>20</v>
      </c>
      <c r="D24" s="8"/>
      <c r="E24" s="8"/>
      <c r="F24" s="8"/>
      <c r="G24" s="8"/>
      <c r="H24" s="8"/>
      <c r="I24" s="8"/>
      <c r="J24" s="8"/>
      <c r="K24" s="8">
        <v>15</v>
      </c>
      <c r="L24" s="8"/>
      <c r="M24" s="8">
        <v>5</v>
      </c>
      <c r="N24" s="8"/>
      <c r="O24" s="8">
        <v>0</v>
      </c>
      <c r="P24" s="8">
        <v>0</v>
      </c>
    </row>
    <row r="25" spans="1:16" ht="27" customHeight="1">
      <c r="A25" s="24" t="s">
        <v>210</v>
      </c>
      <c r="B25" s="26">
        <v>112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ht="39.75" customHeight="1">
      <c r="A26" s="24" t="s">
        <v>259</v>
      </c>
      <c r="B26" s="26">
        <v>113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ht="39.75" customHeight="1">
      <c r="A27" s="24" t="s">
        <v>331</v>
      </c>
      <c r="B27" s="26">
        <v>114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ht="60" customHeight="1">
      <c r="A28" s="24" t="s">
        <v>404</v>
      </c>
      <c r="B28" s="26">
        <v>115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ht="51.75" customHeight="1">
      <c r="A29" s="24" t="s">
        <v>332</v>
      </c>
      <c r="B29" s="26">
        <v>116</v>
      </c>
      <c r="C29" s="8">
        <v>1211</v>
      </c>
      <c r="D29" s="8"/>
      <c r="E29" s="8"/>
      <c r="F29" s="8"/>
      <c r="G29" s="8"/>
      <c r="H29" s="8"/>
      <c r="I29" s="8"/>
      <c r="J29" s="8"/>
      <c r="K29" s="8">
        <v>32</v>
      </c>
      <c r="L29" s="8"/>
      <c r="M29" s="8">
        <v>18</v>
      </c>
      <c r="N29" s="8"/>
      <c r="O29" s="8">
        <v>558</v>
      </c>
      <c r="P29" s="8">
        <v>603</v>
      </c>
    </row>
    <row r="30" spans="1:16" ht="26.25" customHeight="1">
      <c r="A30" s="27" t="s">
        <v>260</v>
      </c>
      <c r="B30" s="23">
        <v>117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ht="15.75" customHeight="1">
      <c r="A31" s="193" t="s">
        <v>13</v>
      </c>
      <c r="B31" s="23">
        <v>118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29" s="39" customFormat="1" ht="45" customHeight="1">
      <c r="A32" s="58" t="s">
        <v>150</v>
      </c>
      <c r="B32" s="59">
        <v>119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</row>
    <row r="33" spans="1:29" s="39" customFormat="1" ht="42" customHeight="1">
      <c r="A33" s="58" t="s">
        <v>405</v>
      </c>
      <c r="B33" s="59">
        <v>120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</row>
    <row r="34" spans="1:16" ht="18" customHeight="1">
      <c r="A34" s="193" t="s">
        <v>64</v>
      </c>
      <c r="B34" s="23">
        <v>121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8" customHeight="1">
      <c r="A35" s="193" t="s">
        <v>65</v>
      </c>
      <c r="B35" s="23">
        <v>122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27.75" customHeight="1">
      <c r="A36" s="27" t="s">
        <v>14</v>
      </c>
      <c r="B36" s="23">
        <v>123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ht="27.75" customHeight="1">
      <c r="A37" s="27" t="s">
        <v>66</v>
      </c>
      <c r="B37" s="23">
        <v>124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ht="38.25" customHeight="1">
      <c r="A38" s="27" t="s">
        <v>67</v>
      </c>
      <c r="B38" s="23">
        <v>125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5.75" customHeight="1">
      <c r="A39" s="193" t="s">
        <v>15</v>
      </c>
      <c r="B39" s="23">
        <v>126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ht="77.25" customHeight="1">
      <c r="A40" s="27" t="s">
        <v>406</v>
      </c>
      <c r="B40" s="23">
        <v>127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ht="41.25" customHeight="1">
      <c r="A41" s="193" t="s">
        <v>68</v>
      </c>
      <c r="B41" s="23">
        <v>128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ht="15.75" customHeight="1">
      <c r="A42" s="224" t="s">
        <v>407</v>
      </c>
      <c r="B42" s="224"/>
      <c r="C42" s="225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</row>
    <row r="43" spans="1:16" ht="15.75" customHeight="1">
      <c r="A43" s="28" t="s">
        <v>16</v>
      </c>
      <c r="B43" s="23">
        <v>201</v>
      </c>
      <c r="C43" s="8">
        <v>130</v>
      </c>
      <c r="D43" s="8"/>
      <c r="E43" s="8"/>
      <c r="F43" s="8"/>
      <c r="G43" s="8"/>
      <c r="H43" s="8"/>
      <c r="I43" s="8"/>
      <c r="J43" s="8"/>
      <c r="K43" s="8">
        <v>75</v>
      </c>
      <c r="L43" s="8"/>
      <c r="M43" s="8">
        <v>55</v>
      </c>
      <c r="N43" s="8"/>
      <c r="O43" s="8"/>
      <c r="P43" s="8"/>
    </row>
    <row r="44" spans="1:16" ht="52.5" customHeight="1">
      <c r="A44" s="29" t="s">
        <v>408</v>
      </c>
      <c r="B44" s="23">
        <v>202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ht="52.5" customHeight="1">
      <c r="A45" s="29" t="s">
        <v>409</v>
      </c>
      <c r="B45" s="23">
        <v>203</v>
      </c>
      <c r="C45" s="8">
        <v>20</v>
      </c>
      <c r="D45" s="8"/>
      <c r="E45" s="8"/>
      <c r="F45" s="8"/>
      <c r="G45" s="8"/>
      <c r="H45" s="8"/>
      <c r="I45" s="8"/>
      <c r="J45" s="8"/>
      <c r="K45" s="8">
        <v>16</v>
      </c>
      <c r="L45" s="8"/>
      <c r="M45" s="8">
        <v>4</v>
      </c>
      <c r="N45" s="8"/>
      <c r="O45" s="8"/>
      <c r="P45" s="8"/>
    </row>
    <row r="46" spans="1:16" ht="41.25" customHeight="1">
      <c r="A46" s="29" t="s">
        <v>410</v>
      </c>
      <c r="B46" s="23">
        <v>204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ht="52.5" customHeight="1">
      <c r="A47" s="29" t="s">
        <v>261</v>
      </c>
      <c r="B47" s="23">
        <v>205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ht="32.25" customHeight="1">
      <c r="A48" s="29" t="s">
        <v>411</v>
      </c>
      <c r="B48" s="23">
        <v>206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ht="42" customHeight="1">
      <c r="A49" s="29" t="s">
        <v>412</v>
      </c>
      <c r="B49" s="23">
        <v>207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5.5" customHeight="1">
      <c r="A50" s="29" t="s">
        <v>333</v>
      </c>
      <c r="B50" s="23">
        <v>208</v>
      </c>
      <c r="C50" s="8">
        <v>130</v>
      </c>
      <c r="D50" s="8"/>
      <c r="E50" s="8"/>
      <c r="F50" s="8"/>
      <c r="G50" s="8"/>
      <c r="H50" s="8"/>
      <c r="I50" s="8"/>
      <c r="J50" s="8"/>
      <c r="K50" s="8">
        <v>75</v>
      </c>
      <c r="L50" s="8"/>
      <c r="M50" s="8">
        <v>55</v>
      </c>
      <c r="N50" s="8"/>
      <c r="O50" s="8"/>
      <c r="P50" s="8"/>
    </row>
    <row r="51" spans="1:16" ht="27.75" customHeight="1">
      <c r="A51" s="27" t="s">
        <v>262</v>
      </c>
      <c r="B51" s="23">
        <v>209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15.75" customHeight="1">
      <c r="A52" s="193" t="s">
        <v>18</v>
      </c>
      <c r="B52" s="23">
        <v>210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40.5" customHeight="1">
      <c r="A53" s="193" t="s">
        <v>166</v>
      </c>
      <c r="B53" s="23">
        <v>211</v>
      </c>
      <c r="C53" s="8">
        <v>19</v>
      </c>
      <c r="D53" s="8"/>
      <c r="E53" s="8"/>
      <c r="F53" s="8"/>
      <c r="G53" s="8"/>
      <c r="H53" s="8"/>
      <c r="I53" s="8"/>
      <c r="J53" s="8"/>
      <c r="K53" s="8">
        <v>11</v>
      </c>
      <c r="L53" s="8"/>
      <c r="M53" s="8">
        <v>8</v>
      </c>
      <c r="N53" s="8"/>
      <c r="O53" s="8"/>
      <c r="P53" s="8"/>
    </row>
    <row r="54" spans="1:16" ht="39" customHeight="1">
      <c r="A54" s="30" t="s">
        <v>76</v>
      </c>
      <c r="B54" s="23">
        <v>212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27.75" customHeight="1">
      <c r="A55" s="31" t="s">
        <v>77</v>
      </c>
      <c r="B55" s="23">
        <v>213</v>
      </c>
      <c r="C55" s="8">
        <v>1</v>
      </c>
      <c r="D55" s="8"/>
      <c r="E55" s="8"/>
      <c r="F55" s="8"/>
      <c r="G55" s="8"/>
      <c r="H55" s="8"/>
      <c r="I55" s="8"/>
      <c r="J55" s="8"/>
      <c r="K55" s="8">
        <v>1</v>
      </c>
      <c r="L55" s="8"/>
      <c r="M55" s="8"/>
      <c r="N55" s="8"/>
      <c r="O55" s="8"/>
      <c r="P55" s="8"/>
    </row>
    <row r="56" spans="1:16" ht="41.25" customHeight="1">
      <c r="A56" s="32" t="s">
        <v>78</v>
      </c>
      <c r="B56" s="23">
        <v>214</v>
      </c>
      <c r="C56" s="8">
        <v>18</v>
      </c>
      <c r="D56" s="8"/>
      <c r="E56" s="8"/>
      <c r="F56" s="8"/>
      <c r="G56" s="8"/>
      <c r="H56" s="8"/>
      <c r="I56" s="8"/>
      <c r="J56" s="8"/>
      <c r="K56" s="8">
        <v>10</v>
      </c>
      <c r="L56" s="8"/>
      <c r="M56" s="8">
        <v>8</v>
      </c>
      <c r="N56" s="8"/>
      <c r="O56" s="8"/>
      <c r="P56" s="8"/>
    </row>
    <row r="57" spans="1:16" ht="27.75" customHeight="1">
      <c r="A57" s="41" t="s">
        <v>79</v>
      </c>
      <c r="B57" s="42">
        <v>215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29" s="40" customFormat="1" ht="54" customHeight="1">
      <c r="A58" s="65" t="s">
        <v>153</v>
      </c>
      <c r="B58" s="61">
        <v>216</v>
      </c>
      <c r="C58" s="137">
        <v>50</v>
      </c>
      <c r="D58" s="66"/>
      <c r="E58" s="66"/>
      <c r="F58" s="66"/>
      <c r="G58" s="66"/>
      <c r="H58" s="65"/>
      <c r="I58" s="65"/>
      <c r="J58" s="65"/>
      <c r="K58" s="115">
        <v>32</v>
      </c>
      <c r="L58" s="115"/>
      <c r="M58" s="115">
        <v>18</v>
      </c>
      <c r="N58" s="65"/>
      <c r="O58" s="65"/>
      <c r="P58" s="65"/>
      <c r="Q58" s="47"/>
      <c r="R58" s="47"/>
      <c r="S58" s="47"/>
      <c r="T58" s="47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s="40" customFormat="1" ht="70.5" customHeight="1">
      <c r="A59" s="65" t="s">
        <v>413</v>
      </c>
      <c r="B59" s="61">
        <v>217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5"/>
      <c r="N59" s="65"/>
      <c r="O59" s="65"/>
      <c r="P59" s="65"/>
      <c r="Q59" s="48"/>
      <c r="R59" s="48"/>
      <c r="S59" s="48"/>
      <c r="T59" s="48"/>
      <c r="U59" s="49"/>
      <c r="V59" s="49"/>
      <c r="W59" s="49"/>
      <c r="X59" s="49"/>
      <c r="Y59" s="49"/>
      <c r="Z59" s="49"/>
      <c r="AA59" s="46"/>
      <c r="AB59" s="46"/>
      <c r="AC59" s="46"/>
    </row>
    <row r="60" spans="1:29" s="40" customFormat="1" ht="55.5" customHeight="1">
      <c r="A60" s="65" t="s">
        <v>414</v>
      </c>
      <c r="B60" s="61">
        <v>218</v>
      </c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8"/>
      <c r="N60" s="8"/>
      <c r="O60" s="8"/>
      <c r="P60" s="8"/>
      <c r="Q60" s="48"/>
      <c r="R60" s="48"/>
      <c r="S60" s="48"/>
      <c r="T60" s="48"/>
      <c r="U60" s="46"/>
      <c r="V60" s="46"/>
      <c r="W60" s="46"/>
      <c r="X60" s="46"/>
      <c r="Y60" s="46"/>
      <c r="Z60" s="46"/>
      <c r="AA60" s="46"/>
      <c r="AB60" s="46"/>
      <c r="AC60" s="46"/>
    </row>
    <row r="61" spans="1:20" ht="34.5" customHeight="1">
      <c r="A61" s="65" t="s">
        <v>158</v>
      </c>
      <c r="B61" s="61">
        <v>219</v>
      </c>
      <c r="C61" s="115">
        <v>50</v>
      </c>
      <c r="D61" s="115"/>
      <c r="E61" s="115"/>
      <c r="F61" s="115"/>
      <c r="G61" s="115"/>
      <c r="H61" s="115"/>
      <c r="I61" s="115"/>
      <c r="J61" s="115"/>
      <c r="K61" s="115">
        <v>32</v>
      </c>
      <c r="L61" s="115"/>
      <c r="M61" s="115">
        <v>18</v>
      </c>
      <c r="N61" s="67"/>
      <c r="O61" s="8"/>
      <c r="P61" s="8"/>
      <c r="Q61" s="48"/>
      <c r="R61" s="48"/>
      <c r="S61" s="48"/>
      <c r="T61" s="48"/>
    </row>
    <row r="62" spans="1:20" ht="29.25" customHeight="1">
      <c r="A62" s="65" t="s">
        <v>263</v>
      </c>
      <c r="B62" s="61">
        <v>220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8"/>
      <c r="P62" s="8"/>
      <c r="Q62" s="47"/>
      <c r="R62" s="47"/>
      <c r="S62" s="47"/>
      <c r="T62" s="47"/>
    </row>
    <row r="63" spans="1:20" ht="27.75" customHeight="1">
      <c r="A63" s="65" t="s">
        <v>264</v>
      </c>
      <c r="B63" s="61">
        <v>221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8"/>
      <c r="P63" s="8"/>
      <c r="Q63" s="47"/>
      <c r="R63" s="47"/>
      <c r="S63" s="47"/>
      <c r="T63" s="47"/>
    </row>
    <row r="64" spans="1:16" ht="27.75" customHeight="1">
      <c r="A64" s="193" t="s">
        <v>80</v>
      </c>
      <c r="B64" s="23">
        <v>222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21" customHeight="1">
      <c r="A65" s="224" t="s">
        <v>265</v>
      </c>
      <c r="B65" s="224"/>
      <c r="C65" s="225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</row>
    <row r="66" spans="1:18" ht="28.5" customHeight="1">
      <c r="A66" s="28" t="s">
        <v>81</v>
      </c>
      <c r="B66" s="23">
        <v>301</v>
      </c>
      <c r="C66" s="8">
        <v>168215.415</v>
      </c>
      <c r="D66" s="8"/>
      <c r="E66" s="8"/>
      <c r="F66" s="8"/>
      <c r="G66" s="8"/>
      <c r="H66" s="8"/>
      <c r="I66" s="8"/>
      <c r="J66" s="8"/>
      <c r="K66" s="8">
        <v>125730.615</v>
      </c>
      <c r="L66" s="8"/>
      <c r="M66" s="8">
        <v>3269.6</v>
      </c>
      <c r="N66" s="8"/>
      <c r="O66" s="8">
        <v>28186.8</v>
      </c>
      <c r="P66" s="8">
        <v>11028.4</v>
      </c>
      <c r="Q66" s="17" t="b">
        <f>O66=O74</f>
        <v>1</v>
      </c>
      <c r="R66" s="17" t="b">
        <f>O74=O81</f>
        <v>1</v>
      </c>
    </row>
    <row r="67" spans="1:18" ht="52.5" customHeight="1">
      <c r="A67" s="24" t="s">
        <v>334</v>
      </c>
      <c r="B67" s="23">
        <v>302</v>
      </c>
      <c r="C67" s="8"/>
      <c r="D67" s="8">
        <v>0</v>
      </c>
      <c r="E67" s="8">
        <v>0</v>
      </c>
      <c r="F67" s="8">
        <v>0</v>
      </c>
      <c r="G67" s="8">
        <v>0</v>
      </c>
      <c r="H67" s="8"/>
      <c r="I67" s="8"/>
      <c r="J67" s="8"/>
      <c r="K67" s="8">
        <v>0</v>
      </c>
      <c r="L67" s="8"/>
      <c r="M67" s="8">
        <v>0</v>
      </c>
      <c r="N67" s="8">
        <v>0</v>
      </c>
      <c r="O67" s="8">
        <v>0</v>
      </c>
      <c r="P67" s="8">
        <v>0</v>
      </c>
      <c r="Q67" s="17" t="b">
        <f>P66=P74</f>
        <v>1</v>
      </c>
      <c r="R67" s="17" t="b">
        <f>P74=P81</f>
        <v>1</v>
      </c>
    </row>
    <row r="68" spans="1:16" ht="51" customHeight="1">
      <c r="A68" s="24" t="s">
        <v>266</v>
      </c>
      <c r="B68" s="23">
        <v>303</v>
      </c>
      <c r="C68" s="8">
        <v>75716.1</v>
      </c>
      <c r="D68" s="8"/>
      <c r="E68" s="8"/>
      <c r="F68" s="8"/>
      <c r="G68" s="8"/>
      <c r="H68" s="8"/>
      <c r="I68" s="8"/>
      <c r="J68" s="8"/>
      <c r="K68" s="196">
        <v>74860.1</v>
      </c>
      <c r="L68" s="8"/>
      <c r="M68" s="8">
        <v>856</v>
      </c>
      <c r="N68" s="8"/>
      <c r="O68" s="8">
        <v>0</v>
      </c>
      <c r="P68" s="8">
        <v>0</v>
      </c>
    </row>
    <row r="69" spans="1:16" ht="64.5" customHeight="1">
      <c r="A69" s="24" t="s">
        <v>267</v>
      </c>
      <c r="B69" s="23">
        <v>304</v>
      </c>
      <c r="C69" s="8">
        <v>45450.59</v>
      </c>
      <c r="D69" s="8"/>
      <c r="E69" s="8"/>
      <c r="F69" s="8"/>
      <c r="G69" s="8"/>
      <c r="H69" s="8"/>
      <c r="I69" s="8"/>
      <c r="J69" s="8"/>
      <c r="K69" s="8">
        <v>45450.59</v>
      </c>
      <c r="L69" s="8"/>
      <c r="M69" s="8"/>
      <c r="N69" s="8"/>
      <c r="O69" s="8">
        <v>0</v>
      </c>
      <c r="P69" s="8">
        <v>0</v>
      </c>
    </row>
    <row r="70" spans="1:16" ht="50.25" customHeight="1">
      <c r="A70" s="194" t="s">
        <v>85</v>
      </c>
      <c r="B70" s="23">
        <v>305</v>
      </c>
      <c r="C70" s="8">
        <v>12806.94</v>
      </c>
      <c r="D70" s="8"/>
      <c r="E70" s="8"/>
      <c r="F70" s="8"/>
      <c r="G70" s="8"/>
      <c r="H70" s="8"/>
      <c r="I70" s="8"/>
      <c r="J70" s="8"/>
      <c r="K70" s="8">
        <v>12806.94</v>
      </c>
      <c r="L70" s="8"/>
      <c r="M70" s="8"/>
      <c r="N70" s="8"/>
      <c r="O70" s="8">
        <v>0</v>
      </c>
      <c r="P70" s="8">
        <v>0</v>
      </c>
    </row>
    <row r="71" spans="1:16" ht="51" customHeight="1">
      <c r="A71" s="194" t="s">
        <v>415</v>
      </c>
      <c r="B71" s="23">
        <v>306</v>
      </c>
      <c r="C71" s="8"/>
      <c r="D71" s="8">
        <v>0</v>
      </c>
      <c r="E71" s="8"/>
      <c r="F71" s="8"/>
      <c r="G71" s="8"/>
      <c r="H71" s="8">
        <v>0</v>
      </c>
      <c r="I71" s="8"/>
      <c r="J71" s="8"/>
      <c r="K71" s="8"/>
      <c r="L71" s="8"/>
      <c r="M71" s="8"/>
      <c r="N71" s="8"/>
      <c r="O71" s="8"/>
      <c r="P71" s="8">
        <v>0</v>
      </c>
    </row>
    <row r="72" spans="1:16" ht="51" customHeight="1">
      <c r="A72" s="194" t="s">
        <v>169</v>
      </c>
      <c r="B72" s="23">
        <v>307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>
        <v>0</v>
      </c>
      <c r="N72" s="8">
        <v>0</v>
      </c>
      <c r="O72" s="8">
        <v>0</v>
      </c>
      <c r="P72" s="8">
        <v>0</v>
      </c>
    </row>
    <row r="73" spans="1:20" ht="57.75" customHeight="1">
      <c r="A73" s="60" t="s">
        <v>416</v>
      </c>
      <c r="B73" s="23">
        <v>308</v>
      </c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50"/>
      <c r="R73" s="50"/>
      <c r="S73" s="50"/>
      <c r="T73" s="50"/>
    </row>
    <row r="74" spans="1:16" ht="36.75" customHeight="1">
      <c r="A74" s="58" t="s">
        <v>87</v>
      </c>
      <c r="B74" s="23">
        <v>309</v>
      </c>
      <c r="C74" s="8">
        <v>107822.53</v>
      </c>
      <c r="D74" s="8"/>
      <c r="E74" s="8"/>
      <c r="F74" s="8"/>
      <c r="G74" s="8"/>
      <c r="H74" s="8"/>
      <c r="I74" s="8"/>
      <c r="J74" s="8"/>
      <c r="K74" s="8">
        <v>65850.83</v>
      </c>
      <c r="L74" s="8"/>
      <c r="M74" s="8">
        <v>2756.5</v>
      </c>
      <c r="N74" s="8"/>
      <c r="O74" s="8">
        <v>28186.8</v>
      </c>
      <c r="P74" s="8">
        <v>11028.4</v>
      </c>
    </row>
    <row r="75" spans="1:20" ht="70.5" customHeight="1">
      <c r="A75" s="58" t="s">
        <v>417</v>
      </c>
      <c r="B75" s="23">
        <v>310</v>
      </c>
      <c r="C75" s="195">
        <v>34943.73</v>
      </c>
      <c r="D75" s="195"/>
      <c r="E75" s="195"/>
      <c r="F75" s="195"/>
      <c r="G75" s="195"/>
      <c r="H75" s="195"/>
      <c r="I75" s="195"/>
      <c r="J75" s="195"/>
      <c r="K75" s="195">
        <v>34110.03</v>
      </c>
      <c r="L75" s="195"/>
      <c r="M75" s="195">
        <v>833.7</v>
      </c>
      <c r="N75" s="193"/>
      <c r="O75" s="8">
        <v>0</v>
      </c>
      <c r="P75" s="8">
        <v>0</v>
      </c>
      <c r="Q75" s="51"/>
      <c r="R75" s="51"/>
      <c r="S75" s="51"/>
      <c r="T75" s="51"/>
    </row>
    <row r="76" spans="1:16" ht="27" customHeight="1">
      <c r="A76" s="64" t="s">
        <v>335</v>
      </c>
      <c r="B76" s="23">
        <v>311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ht="42.75" customHeight="1">
      <c r="A77" s="24" t="s">
        <v>418</v>
      </c>
      <c r="B77" s="23">
        <v>312</v>
      </c>
      <c r="C77" s="8"/>
      <c r="D77" s="8">
        <v>0</v>
      </c>
      <c r="E77" s="8"/>
      <c r="F77" s="8"/>
      <c r="G77" s="8"/>
      <c r="H77" s="8">
        <v>0</v>
      </c>
      <c r="I77" s="8"/>
      <c r="J77" s="8"/>
      <c r="K77" s="8"/>
      <c r="L77" s="8"/>
      <c r="M77" s="8"/>
      <c r="N77" s="8"/>
      <c r="O77" s="8"/>
      <c r="P77" s="8">
        <v>0</v>
      </c>
    </row>
    <row r="78" spans="1:16" ht="42.75" customHeight="1">
      <c r="A78" s="24" t="s">
        <v>336</v>
      </c>
      <c r="B78" s="23">
        <v>313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>
        <v>0</v>
      </c>
      <c r="N78" s="8">
        <v>0</v>
      </c>
      <c r="O78" s="8">
        <v>0</v>
      </c>
      <c r="P78" s="8">
        <v>0</v>
      </c>
    </row>
    <row r="79" spans="1:16" ht="42.75" customHeight="1">
      <c r="A79" s="24" t="s">
        <v>419</v>
      </c>
      <c r="B79" s="23">
        <v>314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>
        <v>0</v>
      </c>
      <c r="N79" s="8">
        <v>0</v>
      </c>
      <c r="O79" s="8">
        <v>0</v>
      </c>
      <c r="P79" s="8">
        <v>0</v>
      </c>
    </row>
    <row r="80" spans="1:16" ht="42.75" customHeight="1">
      <c r="A80" s="33" t="s">
        <v>337</v>
      </c>
      <c r="B80" s="23">
        <v>315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ht="39" customHeight="1">
      <c r="A81" s="33" t="s">
        <v>338</v>
      </c>
      <c r="B81" s="23">
        <v>316</v>
      </c>
      <c r="C81" s="8">
        <v>107822.53</v>
      </c>
      <c r="D81" s="8"/>
      <c r="E81" s="8"/>
      <c r="F81" s="8"/>
      <c r="G81" s="8"/>
      <c r="H81" s="8"/>
      <c r="I81" s="8"/>
      <c r="J81" s="8"/>
      <c r="K81" s="8">
        <v>65850.83</v>
      </c>
      <c r="L81" s="8"/>
      <c r="M81" s="8">
        <v>2756.5</v>
      </c>
      <c r="N81" s="8"/>
      <c r="O81" s="8">
        <v>28186.8</v>
      </c>
      <c r="P81" s="8">
        <v>11028.4</v>
      </c>
    </row>
    <row r="82" spans="1:16" ht="25.5" customHeight="1">
      <c r="A82" s="27" t="s">
        <v>268</v>
      </c>
      <c r="B82" s="23">
        <v>317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ht="17.25" customHeight="1">
      <c r="A83" s="193" t="s">
        <v>20</v>
      </c>
      <c r="B83" s="23">
        <v>318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29" s="39" customFormat="1" ht="45" customHeight="1">
      <c r="A84" s="58" t="s">
        <v>161</v>
      </c>
      <c r="B84" s="59">
        <v>319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2"/>
      <c r="R84" s="52"/>
      <c r="S84" s="52"/>
      <c r="T84" s="52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s="39" customFormat="1" ht="45" customHeight="1">
      <c r="A85" s="58" t="s">
        <v>420</v>
      </c>
      <c r="B85" s="59">
        <v>320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2"/>
      <c r="R85" s="52"/>
      <c r="S85" s="52"/>
      <c r="T85" s="52"/>
      <c r="U85" s="46"/>
      <c r="V85" s="46"/>
      <c r="W85" s="46"/>
      <c r="X85" s="46"/>
      <c r="Y85" s="46"/>
      <c r="Z85" s="46"/>
      <c r="AA85" s="46"/>
      <c r="AB85" s="46"/>
      <c r="AC85" s="46"/>
    </row>
    <row r="86" spans="1:16" ht="29.25" customHeight="1">
      <c r="A86" s="58" t="s">
        <v>93</v>
      </c>
      <c r="B86" s="59">
        <v>321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ht="27" customHeight="1">
      <c r="A87" s="58" t="s">
        <v>94</v>
      </c>
      <c r="B87" s="59">
        <v>322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ht="27" customHeight="1">
      <c r="A88" s="63" t="s">
        <v>14</v>
      </c>
      <c r="B88" s="59">
        <v>323</v>
      </c>
      <c r="C88" s="1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ht="34.5" customHeight="1">
      <c r="A89" s="63" t="s">
        <v>66</v>
      </c>
      <c r="B89" s="59">
        <v>324</v>
      </c>
      <c r="C89" s="1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ht="38.25" customHeight="1">
      <c r="A90" s="63" t="s">
        <v>67</v>
      </c>
      <c r="B90" s="59">
        <v>325</v>
      </c>
      <c r="C90" s="1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ht="27" customHeight="1">
      <c r="A91" s="58" t="s">
        <v>15</v>
      </c>
      <c r="B91" s="59">
        <v>326</v>
      </c>
      <c r="C91" s="1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29" s="39" customFormat="1" ht="93.75" customHeight="1">
      <c r="A92" s="58" t="s">
        <v>421</v>
      </c>
      <c r="B92" s="59">
        <v>327</v>
      </c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2"/>
      <c r="R92" s="52"/>
      <c r="S92" s="52"/>
      <c r="T92" s="52"/>
      <c r="U92" s="46"/>
      <c r="V92" s="46"/>
      <c r="W92" s="46"/>
      <c r="X92" s="46"/>
      <c r="Y92" s="46"/>
      <c r="Z92" s="46"/>
      <c r="AA92" s="46"/>
      <c r="AB92" s="46"/>
      <c r="AC92" s="46"/>
    </row>
    <row r="93" spans="1:16" ht="14.25" customHeight="1">
      <c r="A93" s="224" t="s">
        <v>422</v>
      </c>
      <c r="B93" s="224"/>
      <c r="C93" s="226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</row>
    <row r="94" spans="1:16" ht="25.5" customHeight="1">
      <c r="A94" s="227" t="s">
        <v>423</v>
      </c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9"/>
    </row>
    <row r="95" spans="1:16" ht="77.25" customHeight="1">
      <c r="A95" s="60" t="s">
        <v>424</v>
      </c>
      <c r="B95" s="59" t="s">
        <v>21</v>
      </c>
      <c r="C95" s="8">
        <v>44</v>
      </c>
      <c r="D95" s="8"/>
      <c r="E95" s="8"/>
      <c r="F95" s="8"/>
      <c r="G95" s="8">
        <v>0</v>
      </c>
      <c r="H95" s="8">
        <v>0</v>
      </c>
      <c r="I95" s="8">
        <v>0</v>
      </c>
      <c r="J95" s="8">
        <v>0</v>
      </c>
      <c r="K95" s="8">
        <v>26</v>
      </c>
      <c r="L95" s="8">
        <v>0</v>
      </c>
      <c r="M95" s="8">
        <v>18</v>
      </c>
      <c r="N95" s="8"/>
      <c r="O95" s="8">
        <v>0</v>
      </c>
      <c r="P95" s="8">
        <v>0</v>
      </c>
    </row>
    <row r="96" spans="1:28" ht="87.75" customHeight="1">
      <c r="A96" s="60" t="s">
        <v>425</v>
      </c>
      <c r="B96" s="59" t="s">
        <v>22</v>
      </c>
      <c r="C96" s="79">
        <v>16</v>
      </c>
      <c r="D96" s="60"/>
      <c r="E96" s="60"/>
      <c r="F96" s="60"/>
      <c r="G96" s="8">
        <v>0</v>
      </c>
      <c r="H96" s="8">
        <v>0</v>
      </c>
      <c r="I96" s="8">
        <v>0</v>
      </c>
      <c r="J96" s="8">
        <v>0</v>
      </c>
      <c r="K96" s="8">
        <v>11</v>
      </c>
      <c r="L96" s="8">
        <v>0</v>
      </c>
      <c r="M96" s="8">
        <v>5</v>
      </c>
      <c r="N96" s="8"/>
      <c r="O96" s="8">
        <v>0</v>
      </c>
      <c r="P96" s="8">
        <v>0</v>
      </c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1:28" ht="57.75" customHeight="1">
      <c r="A97" s="60" t="s">
        <v>164</v>
      </c>
      <c r="B97" s="59" t="s">
        <v>23</v>
      </c>
      <c r="C97" s="79">
        <v>43</v>
      </c>
      <c r="D97" s="60"/>
      <c r="E97" s="60"/>
      <c r="F97" s="60"/>
      <c r="G97" s="8">
        <v>0</v>
      </c>
      <c r="H97" s="8">
        <v>0</v>
      </c>
      <c r="I97" s="8">
        <v>0</v>
      </c>
      <c r="J97" s="8">
        <v>0</v>
      </c>
      <c r="K97" s="8">
        <v>25</v>
      </c>
      <c r="L97" s="8">
        <v>0</v>
      </c>
      <c r="M97" s="8">
        <v>18</v>
      </c>
      <c r="N97" s="8"/>
      <c r="O97" s="8">
        <v>0</v>
      </c>
      <c r="P97" s="8">
        <v>0</v>
      </c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</row>
    <row r="98" spans="1:28" ht="93" customHeight="1">
      <c r="A98" s="60" t="s">
        <v>426</v>
      </c>
      <c r="B98" s="59" t="s">
        <v>172</v>
      </c>
      <c r="C98" s="79">
        <v>4</v>
      </c>
      <c r="D98" s="60"/>
      <c r="E98" s="60"/>
      <c r="F98" s="60"/>
      <c r="G98" s="8">
        <v>0</v>
      </c>
      <c r="H98" s="8">
        <v>0</v>
      </c>
      <c r="I98" s="8">
        <v>0</v>
      </c>
      <c r="J98" s="8">
        <v>0</v>
      </c>
      <c r="K98" s="8">
        <v>3</v>
      </c>
      <c r="L98" s="8">
        <v>0</v>
      </c>
      <c r="M98" s="8">
        <v>1</v>
      </c>
      <c r="N98" s="8"/>
      <c r="O98" s="8">
        <v>0</v>
      </c>
      <c r="P98" s="8">
        <v>0</v>
      </c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</row>
    <row r="99" spans="1:16" ht="78.75">
      <c r="A99" s="224" t="s">
        <v>427</v>
      </c>
      <c r="B99" s="224"/>
      <c r="C99" s="225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</row>
    <row r="100" spans="1:16" ht="78.75">
      <c r="A100" s="193" t="s">
        <v>428</v>
      </c>
      <c r="B100" s="23" t="s">
        <v>24</v>
      </c>
      <c r="C100" s="8">
        <v>114</v>
      </c>
      <c r="D100" s="8"/>
      <c r="E100" s="8"/>
      <c r="F100" s="8"/>
      <c r="G100" s="8"/>
      <c r="H100" s="8"/>
      <c r="I100" s="8"/>
      <c r="J100" s="8"/>
      <c r="K100" s="8">
        <v>59</v>
      </c>
      <c r="L100" s="8"/>
      <c r="M100" s="8">
        <v>55</v>
      </c>
      <c r="N100" s="8"/>
      <c r="O100" s="8"/>
      <c r="P100" s="8"/>
    </row>
    <row r="101" spans="1:16" ht="39" customHeight="1">
      <c r="A101" s="193" t="s">
        <v>110</v>
      </c>
      <c r="B101" s="23" t="s">
        <v>25</v>
      </c>
      <c r="C101" s="8">
        <v>13</v>
      </c>
      <c r="D101" s="8"/>
      <c r="E101" s="8"/>
      <c r="F101" s="8"/>
      <c r="G101" s="8"/>
      <c r="H101" s="8"/>
      <c r="I101" s="8"/>
      <c r="J101" s="8"/>
      <c r="K101" s="8">
        <v>5</v>
      </c>
      <c r="L101" s="8"/>
      <c r="M101" s="8">
        <v>8</v>
      </c>
      <c r="N101" s="8"/>
      <c r="O101" s="8"/>
      <c r="P101" s="8"/>
    </row>
    <row r="102" spans="1:16" ht="51" customHeight="1">
      <c r="A102" s="193" t="s">
        <v>269</v>
      </c>
      <c r="B102" s="23" t="s">
        <v>26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9.5" customHeight="1">
      <c r="A103" s="193" t="s">
        <v>104</v>
      </c>
      <c r="B103" s="23" t="s">
        <v>27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28" ht="51" customHeight="1">
      <c r="A104" s="193" t="s">
        <v>270</v>
      </c>
      <c r="B104" s="23" t="s">
        <v>28</v>
      </c>
      <c r="C104" s="195">
        <v>43</v>
      </c>
      <c r="D104" s="193"/>
      <c r="E104" s="193"/>
      <c r="F104" s="193"/>
      <c r="G104" s="8"/>
      <c r="H104" s="8"/>
      <c r="I104" s="8"/>
      <c r="J104" s="8"/>
      <c r="K104" s="8">
        <v>25</v>
      </c>
      <c r="L104" s="8"/>
      <c r="M104" s="8">
        <v>18</v>
      </c>
      <c r="N104" s="8"/>
      <c r="O104" s="8"/>
      <c r="P104" s="8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</row>
    <row r="105" spans="1:16" ht="30" customHeight="1">
      <c r="A105" s="211" t="s">
        <v>429</v>
      </c>
      <c r="B105" s="212"/>
      <c r="C105" s="213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4"/>
    </row>
    <row r="106" spans="1:16" ht="12.75">
      <c r="A106" s="193" t="s">
        <v>105</v>
      </c>
      <c r="B106" s="23" t="s">
        <v>29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t="66">
      <c r="A107" s="58" t="s">
        <v>430</v>
      </c>
      <c r="B107" s="59" t="s">
        <v>30</v>
      </c>
      <c r="C107" s="8">
        <v>38847.655</v>
      </c>
      <c r="D107" s="8"/>
      <c r="E107" s="8"/>
      <c r="F107" s="8"/>
      <c r="G107" s="8"/>
      <c r="H107" s="8"/>
      <c r="I107" s="8"/>
      <c r="J107" s="8"/>
      <c r="K107" s="8">
        <v>35577.955</v>
      </c>
      <c r="L107" s="8"/>
      <c r="M107" s="8">
        <v>3269.7</v>
      </c>
      <c r="N107" s="8"/>
      <c r="O107" s="8"/>
      <c r="P107" s="8"/>
    </row>
    <row r="108" spans="1:29" s="39" customFormat="1" ht="82.5" customHeight="1">
      <c r="A108" s="58" t="s">
        <v>431</v>
      </c>
      <c r="B108" s="59" t="s">
        <v>31</v>
      </c>
      <c r="C108" s="79">
        <v>16071.8</v>
      </c>
      <c r="D108" s="58"/>
      <c r="E108" s="58"/>
      <c r="F108" s="58"/>
      <c r="G108" s="8"/>
      <c r="H108" s="8"/>
      <c r="I108" s="8"/>
      <c r="J108" s="8"/>
      <c r="K108" s="8">
        <v>15215.8</v>
      </c>
      <c r="L108" s="8"/>
      <c r="M108" s="8">
        <v>856</v>
      </c>
      <c r="N108" s="8"/>
      <c r="O108" s="8"/>
      <c r="P108" s="8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46"/>
    </row>
    <row r="109" spans="1:16" ht="52.5">
      <c r="A109" s="60" t="s">
        <v>106</v>
      </c>
      <c r="B109" s="61" t="s">
        <v>32</v>
      </c>
      <c r="C109" s="79">
        <v>34991.355</v>
      </c>
      <c r="D109" s="58"/>
      <c r="E109" s="58"/>
      <c r="F109" s="58"/>
      <c r="G109" s="8"/>
      <c r="H109" s="8"/>
      <c r="I109" s="8"/>
      <c r="J109" s="8"/>
      <c r="K109" s="8">
        <v>32234.455</v>
      </c>
      <c r="L109" s="8"/>
      <c r="M109" s="8">
        <v>2756.9</v>
      </c>
      <c r="N109" s="8"/>
      <c r="O109" s="8"/>
      <c r="P109" s="8"/>
    </row>
    <row r="110" spans="1:28" ht="94.5" customHeight="1">
      <c r="A110" s="62" t="s">
        <v>432</v>
      </c>
      <c r="B110" s="68" t="s">
        <v>112</v>
      </c>
      <c r="C110" s="79">
        <v>14260.7</v>
      </c>
      <c r="D110" s="58"/>
      <c r="E110" s="58"/>
      <c r="F110" s="58"/>
      <c r="G110" s="8"/>
      <c r="H110" s="8"/>
      <c r="I110" s="8"/>
      <c r="J110" s="8"/>
      <c r="K110" s="8">
        <v>13426.5</v>
      </c>
      <c r="L110" s="8"/>
      <c r="M110" s="8">
        <v>834.2</v>
      </c>
      <c r="N110" s="8"/>
      <c r="O110" s="8"/>
      <c r="P110" s="8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1:28" ht="94.5" customHeight="1">
      <c r="A111" s="60" t="s">
        <v>178</v>
      </c>
      <c r="B111" s="68" t="s">
        <v>179</v>
      </c>
      <c r="C111" s="60"/>
      <c r="D111" s="60"/>
      <c r="E111" s="60"/>
      <c r="F111" s="60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1:16" ht="29.25" customHeight="1">
      <c r="A112" s="215" t="s">
        <v>433</v>
      </c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7"/>
    </row>
    <row r="113" spans="1:16" ht="18" customHeight="1">
      <c r="A113" s="218" t="s">
        <v>271</v>
      </c>
      <c r="B113" s="219"/>
      <c r="C113" s="219"/>
      <c r="D113" s="219"/>
      <c r="E113" s="219"/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20"/>
    </row>
    <row r="114" spans="1:16" ht="53.25" customHeight="1">
      <c r="A114" s="194" t="s">
        <v>434</v>
      </c>
      <c r="B114" s="21" t="s">
        <v>115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ht="66">
      <c r="A115" s="194" t="s">
        <v>435</v>
      </c>
      <c r="B115" s="21" t="s">
        <v>116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t="26.25">
      <c r="A116" s="194" t="s">
        <v>120</v>
      </c>
      <c r="B116" s="21" t="s">
        <v>117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ht="26.25">
      <c r="A117" s="194" t="s">
        <v>272</v>
      </c>
      <c r="B117" s="21" t="s">
        <v>118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ht="26.25">
      <c r="A118" s="194" t="s">
        <v>273</v>
      </c>
      <c r="B118" s="21" t="s">
        <v>119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t="39">
      <c r="A119" s="218" t="s">
        <v>274</v>
      </c>
      <c r="B119" s="219"/>
      <c r="C119" s="219"/>
      <c r="D119" s="219"/>
      <c r="E119" s="219"/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20"/>
    </row>
    <row r="120" spans="1:16" ht="66">
      <c r="A120" s="194" t="s">
        <v>436</v>
      </c>
      <c r="B120" s="21" t="s">
        <v>124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ht="66">
      <c r="A121" s="194" t="s">
        <v>437</v>
      </c>
      <c r="B121" s="21" t="s">
        <v>125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t="26.25">
      <c r="A122" s="194" t="s">
        <v>129</v>
      </c>
      <c r="B122" s="21" t="s">
        <v>126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ht="26.25">
      <c r="A123" s="194" t="s">
        <v>275</v>
      </c>
      <c r="B123" s="21" t="s">
        <v>127</v>
      </c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ht="26.25">
      <c r="A124" s="194" t="s">
        <v>276</v>
      </c>
      <c r="B124" s="21" t="s">
        <v>128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t="52.5">
      <c r="A125" s="221" t="s">
        <v>277</v>
      </c>
      <c r="B125" s="222"/>
      <c r="C125" s="222"/>
      <c r="D125" s="222"/>
      <c r="E125" s="222"/>
      <c r="F125" s="222"/>
      <c r="G125" s="222"/>
      <c r="H125" s="222"/>
      <c r="I125" s="222"/>
      <c r="J125" s="222"/>
      <c r="K125" s="222"/>
      <c r="L125" s="222"/>
      <c r="M125" s="222"/>
      <c r="N125" s="222"/>
      <c r="O125" s="222"/>
      <c r="P125" s="223"/>
    </row>
    <row r="126" spans="1:16" ht="66">
      <c r="A126" s="194" t="s">
        <v>438</v>
      </c>
      <c r="B126" s="21" t="s">
        <v>133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ht="66">
      <c r="A127" s="194" t="s">
        <v>439</v>
      </c>
      <c r="B127" s="21" t="s">
        <v>134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t="26.25">
      <c r="A128" s="194" t="s">
        <v>138</v>
      </c>
      <c r="B128" s="21" t="s">
        <v>135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ht="26.25">
      <c r="A129" s="194" t="s">
        <v>440</v>
      </c>
      <c r="B129" s="21" t="s">
        <v>136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ht="26.25">
      <c r="A130" s="34" t="s">
        <v>441</v>
      </c>
      <c r="B130" s="205" t="s">
        <v>137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8"/>
      <c r="N130" s="15"/>
      <c r="O130" s="8"/>
      <c r="P130" s="8"/>
    </row>
    <row r="131" spans="1:29" s="16" customFormat="1" ht="12.75">
      <c r="A131" s="35"/>
      <c r="B131" s="35"/>
      <c r="P131" s="54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</row>
    <row r="132" spans="1:16" s="17" customFormat="1" ht="12.75">
      <c r="A132" s="36" t="s">
        <v>37</v>
      </c>
      <c r="B132" s="37"/>
      <c r="P132" s="55"/>
    </row>
    <row r="133" spans="1:16" s="17" customFormat="1" ht="12.75">
      <c r="A133" s="37"/>
      <c r="B133" s="37"/>
      <c r="P133" s="55"/>
    </row>
    <row r="134" spans="1:16" ht="82.5" customHeight="1">
      <c r="A134" s="138" t="s">
        <v>141</v>
      </c>
      <c r="B134" s="57"/>
      <c r="C134" s="18"/>
      <c r="D134" s="234" t="s">
        <v>352</v>
      </c>
      <c r="E134" s="234"/>
      <c r="F134" s="234"/>
      <c r="G134" s="235" t="s">
        <v>143</v>
      </c>
      <c r="H134" s="236"/>
      <c r="I134" s="236"/>
      <c r="J134" s="236"/>
      <c r="K134" s="17"/>
      <c r="L134" s="17"/>
      <c r="M134" s="17"/>
      <c r="N134" s="17"/>
      <c r="O134" s="17"/>
      <c r="P134" s="55"/>
    </row>
    <row r="135" spans="1:16" ht="15">
      <c r="A135" s="57"/>
      <c r="B135" s="57"/>
      <c r="C135" s="18"/>
      <c r="D135" s="237"/>
      <c r="E135" s="237"/>
      <c r="F135" s="237"/>
      <c r="G135" s="104"/>
      <c r="H135" s="238"/>
      <c r="I135" s="238"/>
      <c r="J135" s="238"/>
      <c r="K135" s="17"/>
      <c r="L135" s="17"/>
      <c r="M135" s="17"/>
      <c r="N135" s="17"/>
      <c r="O135" s="17"/>
      <c r="P135" s="55"/>
    </row>
    <row r="136" spans="1:16" ht="15">
      <c r="A136" s="57"/>
      <c r="B136" s="57"/>
      <c r="C136" s="18"/>
      <c r="D136" s="201" t="s">
        <v>229</v>
      </c>
      <c r="E136" s="201"/>
      <c r="F136" s="201"/>
      <c r="G136" s="18" t="s">
        <v>143</v>
      </c>
      <c r="H136" s="18"/>
      <c r="I136" s="18"/>
      <c r="J136" s="17"/>
      <c r="K136" s="17"/>
      <c r="L136" s="17"/>
      <c r="M136" s="17"/>
      <c r="N136" s="17"/>
      <c r="O136" s="17"/>
      <c r="P136" s="55"/>
    </row>
    <row r="137" spans="1:7" ht="15">
      <c r="A137" s="57"/>
      <c r="B137" s="57"/>
      <c r="D137" s="2" t="s">
        <v>148</v>
      </c>
      <c r="G137" s="2" t="s">
        <v>144</v>
      </c>
    </row>
  </sheetData>
  <sheetProtection/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economy47</dc:creator>
  <cp:keywords/>
  <dc:description/>
  <cp:lastModifiedBy>economy12 (Павлова Т.А.)</cp:lastModifiedBy>
  <cp:lastPrinted>2016-03-02T15:45:27Z</cp:lastPrinted>
  <dcterms:created xsi:type="dcterms:W3CDTF">2011-06-20T11:27:08Z</dcterms:created>
  <dcterms:modified xsi:type="dcterms:W3CDTF">2016-07-05T11:37:08Z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