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'Лист3'!$A$1:$W$24</definedName>
  </definedNames>
  <calcPr fullCalcOnLoad="1"/>
</workbook>
</file>

<file path=xl/sharedStrings.xml><?xml version="1.0" encoding="utf-8"?>
<sst xmlns="http://schemas.openxmlformats.org/spreadsheetml/2006/main" count="55" uniqueCount="39">
  <si>
    <t>Наименование организации</t>
  </si>
  <si>
    <t>всего</t>
  </si>
  <si>
    <t>Комментарии</t>
  </si>
  <si>
    <t>с учетом НДС и налогом на прибыль</t>
  </si>
  <si>
    <t>№</t>
  </si>
  <si>
    <t>по водоснабжению</t>
  </si>
  <si>
    <t>по водоотведению</t>
  </si>
  <si>
    <t>по водоотведению, очистке сточных вод</t>
  </si>
  <si>
    <t>в том числе</t>
  </si>
  <si>
    <t>прибыль</t>
  </si>
  <si>
    <t>амортизация</t>
  </si>
  <si>
    <t>плата за подключение</t>
  </si>
  <si>
    <t>бюджетные источники</t>
  </si>
  <si>
    <t>ОАО "Водоканал" г.Чебоксары, в т.ч.:</t>
  </si>
  <si>
    <t>ГУП "БОС"                                                          Минстроя Чувашии , в т.ч.</t>
  </si>
  <si>
    <t xml:space="preserve"> по водоснабжению</t>
  </si>
  <si>
    <t xml:space="preserve">Отклонение фактической суммы выполнения от суммы, выделенной в тарифах </t>
  </si>
  <si>
    <t>% освоения</t>
  </si>
  <si>
    <t xml:space="preserve">Освоено фактически за </t>
  </si>
  <si>
    <t>Реквизиты нормативно-правового акта</t>
  </si>
  <si>
    <t>ООО "Сети" г.Алатырь , в т.ч.:</t>
  </si>
  <si>
    <t>ООО "Вода" г.Алатырь, в т.ч.</t>
  </si>
  <si>
    <t xml:space="preserve">заемные средства </t>
  </si>
  <si>
    <t xml:space="preserve">Выделено в тарифах  по инвестиционной программе </t>
  </si>
  <si>
    <t xml:space="preserve">Приказ Министерства строительства,
архитектуры и жилищно-коммунального хозяйства
Чувашской Республики от 16 декабря 2013 г. № 03/1-03/481
</t>
  </si>
  <si>
    <t>без учета НДС</t>
  </si>
  <si>
    <t>без учета НДС, с налогом на прибыль</t>
  </si>
  <si>
    <t>ИТОГО по ВС и ВО в т.ч.:</t>
  </si>
  <si>
    <t xml:space="preserve">Филиал ОАО "ТГК-5", всего в т.ч.:                                                                    </t>
  </si>
  <si>
    <t xml:space="preserve">производство ТЭ                                                                      </t>
  </si>
  <si>
    <t xml:space="preserve">передача ТЭ                                                         </t>
  </si>
  <si>
    <t>Организации в сфере теплоснабжения</t>
  </si>
  <si>
    <t xml:space="preserve">Организации в сфере водоснабжения, водоотведения </t>
  </si>
  <si>
    <t>за счет тарифов, в т.ч.:</t>
  </si>
  <si>
    <t>проверка</t>
  </si>
  <si>
    <t>без доп. предъявления НДС и налога на прибыль</t>
  </si>
  <si>
    <t>Процент осовоения по ГУП БОС за счет тарифов к, %</t>
  </si>
  <si>
    <t>прибыль + амортизация</t>
  </si>
  <si>
    <t>Мониторинг инвестиционных программ  организаций в сфере тепло-, водоснабжения, водоотведения за 1 полугодие 2014 г. (в тыс. руб.) - на 01.08.2014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</si>
</sst>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43">
    <font>
      <sz val="10"/>
      <name val="Arial"/>
      <family val="0"/>
    </font>
    <font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42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 wrapText="1"/>
    </xf>
    <xf numFmtId="4" fontId="3" fillId="6" borderId="11" xfId="58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2" fontId="2" fillId="0" borderId="11" xfId="58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2" fillId="5" borderId="11" xfId="58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 wrapText="1"/>
    </xf>
    <xf numFmtId="4" fontId="3" fillId="7" borderId="11" xfId="58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3" fillId="34" borderId="11" xfId="58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2" fillId="4" borderId="11" xfId="58" applyNumberFormat="1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6" fillId="0" borderId="0" xfId="5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="66" zoomScaleNormal="75" zoomScaleSheetLayoutView="66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8" sqref="G8"/>
    </sheetView>
  </sheetViews>
  <sheetFormatPr defaultColWidth="9.140625" defaultRowHeight="12.75"/>
  <cols>
    <col min="1" max="1" width="4.140625" style="1" customWidth="1"/>
    <col min="2" max="2" width="23.7109375" style="2" customWidth="1"/>
    <col min="3" max="3" width="13.140625" style="36" bestFit="1" customWidth="1"/>
    <col min="4" max="4" width="15.28125" style="1" bestFit="1" customWidth="1"/>
    <col min="5" max="5" width="11.8515625" style="1" bestFit="1" customWidth="1"/>
    <col min="6" max="6" width="13.140625" style="1" bestFit="1" customWidth="1"/>
    <col min="7" max="7" width="16.00390625" style="1" bestFit="1" customWidth="1"/>
    <col min="8" max="8" width="13.57421875" style="1" bestFit="1" customWidth="1"/>
    <col min="9" max="9" width="13.421875" style="40" customWidth="1"/>
    <col min="10" max="10" width="15.28125" style="1" bestFit="1" customWidth="1"/>
    <col min="11" max="11" width="9.421875" style="1" bestFit="1" customWidth="1"/>
    <col min="12" max="12" width="11.8515625" style="1" bestFit="1" customWidth="1"/>
    <col min="13" max="13" width="10.57421875" style="1" bestFit="1" customWidth="1"/>
    <col min="14" max="14" width="13.57421875" style="1" bestFit="1" customWidth="1"/>
    <col min="15" max="15" width="13.7109375" style="1" bestFit="1" customWidth="1"/>
    <col min="16" max="16" width="15.28125" style="1" bestFit="1" customWidth="1"/>
    <col min="17" max="18" width="12.421875" style="1" bestFit="1" customWidth="1"/>
    <col min="19" max="19" width="16.00390625" style="1" bestFit="1" customWidth="1"/>
    <col min="20" max="20" width="13.7109375" style="1" bestFit="1" customWidth="1"/>
    <col min="21" max="21" width="8.57421875" style="53" bestFit="1" customWidth="1"/>
    <col min="22" max="22" width="9.00390625" style="1" customWidth="1"/>
    <col min="23" max="23" width="11.8515625" style="1" customWidth="1"/>
    <col min="24" max="24" width="11.8515625" style="1" bestFit="1" customWidth="1"/>
    <col min="25" max="16384" width="9.140625" style="1" customWidth="1"/>
  </cols>
  <sheetData>
    <row r="1" spans="1:23" ht="33" customHeight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s="2" customFormat="1" ht="42.75" customHeight="1">
      <c r="A2" s="68" t="s">
        <v>4</v>
      </c>
      <c r="B2" s="69" t="s">
        <v>0</v>
      </c>
      <c r="C2" s="65" t="s">
        <v>23</v>
      </c>
      <c r="D2" s="66"/>
      <c r="E2" s="66"/>
      <c r="F2" s="66"/>
      <c r="G2" s="66"/>
      <c r="H2" s="67"/>
      <c r="I2" s="69" t="s">
        <v>18</v>
      </c>
      <c r="J2" s="69"/>
      <c r="K2" s="69"/>
      <c r="L2" s="69"/>
      <c r="M2" s="69"/>
      <c r="N2" s="69"/>
      <c r="O2" s="69" t="s">
        <v>16</v>
      </c>
      <c r="P2" s="69"/>
      <c r="Q2" s="69"/>
      <c r="R2" s="69"/>
      <c r="S2" s="69"/>
      <c r="T2" s="69"/>
      <c r="U2" s="73" t="s">
        <v>17</v>
      </c>
      <c r="V2" s="68" t="s">
        <v>2</v>
      </c>
      <c r="W2" s="62" t="s">
        <v>19</v>
      </c>
    </row>
    <row r="3" spans="1:23" ht="27" customHeight="1">
      <c r="A3" s="68"/>
      <c r="B3" s="69"/>
      <c r="C3" s="70" t="s">
        <v>1</v>
      </c>
      <c r="D3" s="76"/>
      <c r="E3" s="76"/>
      <c r="F3" s="76"/>
      <c r="G3" s="76"/>
      <c r="H3" s="77"/>
      <c r="I3" s="68" t="s">
        <v>8</v>
      </c>
      <c r="J3" s="68"/>
      <c r="K3" s="68"/>
      <c r="L3" s="68"/>
      <c r="M3" s="68"/>
      <c r="N3" s="68"/>
      <c r="O3" s="68" t="s">
        <v>8</v>
      </c>
      <c r="P3" s="68"/>
      <c r="Q3" s="68"/>
      <c r="R3" s="68"/>
      <c r="S3" s="68"/>
      <c r="T3" s="68"/>
      <c r="U3" s="74"/>
      <c r="V3" s="68"/>
      <c r="W3" s="63"/>
    </row>
    <row r="4" spans="1:23" ht="58.5" customHeight="1">
      <c r="A4" s="68"/>
      <c r="B4" s="69"/>
      <c r="C4" s="71"/>
      <c r="D4" s="4" t="s">
        <v>10</v>
      </c>
      <c r="E4" s="4" t="s">
        <v>9</v>
      </c>
      <c r="F4" s="4" t="s">
        <v>22</v>
      </c>
      <c r="G4" s="4" t="s">
        <v>11</v>
      </c>
      <c r="H4" s="4" t="s">
        <v>12</v>
      </c>
      <c r="I4" s="38" t="s">
        <v>1</v>
      </c>
      <c r="J4" s="4" t="s">
        <v>10</v>
      </c>
      <c r="K4" s="4" t="s">
        <v>9</v>
      </c>
      <c r="L4" s="4" t="s">
        <v>22</v>
      </c>
      <c r="M4" s="4" t="s">
        <v>11</v>
      </c>
      <c r="N4" s="4" t="s">
        <v>12</v>
      </c>
      <c r="O4" s="38" t="s">
        <v>1</v>
      </c>
      <c r="P4" s="4" t="s">
        <v>10</v>
      </c>
      <c r="Q4" s="4" t="s">
        <v>9</v>
      </c>
      <c r="R4" s="4" t="s">
        <v>22</v>
      </c>
      <c r="S4" s="4" t="s">
        <v>11</v>
      </c>
      <c r="T4" s="4" t="s">
        <v>12</v>
      </c>
      <c r="U4" s="75"/>
      <c r="V4" s="68"/>
      <c r="W4" s="64"/>
    </row>
    <row r="5" spans="1:23" ht="15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</row>
    <row r="6" spans="1:24" s="28" customFormat="1" ht="45.75" customHeight="1">
      <c r="A6" s="25"/>
      <c r="B6" s="38" t="s">
        <v>28</v>
      </c>
      <c r="C6" s="32">
        <f aca="true" t="shared" si="0" ref="C6:T6">C7+C8</f>
        <v>90545.44</v>
      </c>
      <c r="D6" s="14">
        <f t="shared" si="0"/>
        <v>90545.44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32">
        <f t="shared" si="0"/>
        <v>28248.0779</v>
      </c>
      <c r="J6" s="14">
        <f t="shared" si="0"/>
        <v>28248.0779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32">
        <f t="shared" si="0"/>
        <v>-62297.3621</v>
      </c>
      <c r="P6" s="14">
        <f t="shared" si="0"/>
        <v>-62297.3621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50">
        <f>I6*100/C6</f>
        <v>31.197681407258056</v>
      </c>
      <c r="V6" s="26"/>
      <c r="W6" s="27"/>
      <c r="X6" s="1"/>
    </row>
    <row r="7" spans="1:23" ht="36.75" customHeight="1">
      <c r="A7" s="62">
        <v>1</v>
      </c>
      <c r="B7" s="24" t="s">
        <v>29</v>
      </c>
      <c r="C7" s="41">
        <f>D7+E7+F7+G7+H7</f>
        <v>48778</v>
      </c>
      <c r="D7" s="8">
        <v>48778</v>
      </c>
      <c r="E7" s="8">
        <v>0</v>
      </c>
      <c r="F7" s="8">
        <v>0</v>
      </c>
      <c r="G7" s="8">
        <v>0</v>
      </c>
      <c r="H7" s="8">
        <v>0</v>
      </c>
      <c r="I7" s="41">
        <f>J7+K7+L7+M7+N7</f>
        <v>5930.065</v>
      </c>
      <c r="J7" s="37">
        <v>5930.065</v>
      </c>
      <c r="K7" s="13">
        <v>0</v>
      </c>
      <c r="L7" s="13">
        <v>0</v>
      </c>
      <c r="M7" s="13">
        <v>0</v>
      </c>
      <c r="N7" s="13">
        <v>0</v>
      </c>
      <c r="O7" s="41">
        <f>P7+Q7+R7+S7+T7</f>
        <v>-42847.935</v>
      </c>
      <c r="P7" s="13">
        <f>J7-D7</f>
        <v>-42847.935</v>
      </c>
      <c r="Q7" s="13">
        <f aca="true" t="shared" si="1" ref="Q7:T8">K7-E7</f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51">
        <f>I7*100/C7</f>
        <v>12.157253269916765</v>
      </c>
      <c r="V7" s="62" t="s">
        <v>25</v>
      </c>
      <c r="W7" s="62"/>
    </row>
    <row r="8" spans="1:23" ht="35.25" customHeight="1">
      <c r="A8" s="64"/>
      <c r="B8" s="24" t="s">
        <v>30</v>
      </c>
      <c r="C8" s="41">
        <f>D8+E8+F8+G8+H8</f>
        <v>41767.44</v>
      </c>
      <c r="D8" s="8">
        <v>41767.44</v>
      </c>
      <c r="E8" s="8">
        <v>0</v>
      </c>
      <c r="F8" s="8">
        <v>0</v>
      </c>
      <c r="G8" s="8">
        <v>0</v>
      </c>
      <c r="H8" s="8">
        <v>0</v>
      </c>
      <c r="I8" s="41">
        <f>J8+K8+L8+M8+N8</f>
        <v>22318.0129</v>
      </c>
      <c r="J8" s="37">
        <v>22318.0129</v>
      </c>
      <c r="K8" s="13">
        <v>0</v>
      </c>
      <c r="L8" s="13">
        <v>0</v>
      </c>
      <c r="M8" s="13">
        <v>0</v>
      </c>
      <c r="N8" s="13">
        <v>0</v>
      </c>
      <c r="O8" s="41">
        <f>P8+Q8+R8+S8+T8</f>
        <v>-19449.4271</v>
      </c>
      <c r="P8" s="13">
        <f>J8-D8</f>
        <v>-19449.4271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51">
        <f>I8*100/C8</f>
        <v>53.433997630690314</v>
      </c>
      <c r="V8" s="64"/>
      <c r="W8" s="64"/>
    </row>
    <row r="9" spans="1:23" ht="21.75" customHeight="1">
      <c r="A9" s="65" t="s">
        <v>32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</row>
    <row r="10" spans="1:24" s="12" customFormat="1" ht="36.75" customHeight="1">
      <c r="A10" s="68">
        <v>1</v>
      </c>
      <c r="B10" s="38" t="s">
        <v>13</v>
      </c>
      <c r="C10" s="34">
        <f aca="true" t="shared" si="2" ref="C10:O10">C11+C12</f>
        <v>14976.1</v>
      </c>
      <c r="D10" s="11">
        <f t="shared" si="2"/>
        <v>10500</v>
      </c>
      <c r="E10" s="11">
        <f t="shared" si="2"/>
        <v>0</v>
      </c>
      <c r="F10" s="11">
        <f t="shared" si="2"/>
        <v>0</v>
      </c>
      <c r="G10" s="11">
        <f t="shared" si="2"/>
        <v>4476.1</v>
      </c>
      <c r="H10" s="11">
        <f t="shared" si="2"/>
        <v>0</v>
      </c>
      <c r="I10" s="34">
        <f t="shared" si="2"/>
        <v>5982.17</v>
      </c>
      <c r="J10" s="11">
        <f t="shared" si="2"/>
        <v>3406.45</v>
      </c>
      <c r="K10" s="11">
        <f t="shared" si="2"/>
        <v>0</v>
      </c>
      <c r="L10" s="11">
        <f t="shared" si="2"/>
        <v>0</v>
      </c>
      <c r="M10" s="11">
        <f t="shared" si="2"/>
        <v>2575.72</v>
      </c>
      <c r="N10" s="11">
        <f t="shared" si="2"/>
        <v>0</v>
      </c>
      <c r="O10" s="34">
        <f t="shared" si="2"/>
        <v>-8993.93</v>
      </c>
      <c r="P10" s="11">
        <f>P11+P12</f>
        <v>-7093.55</v>
      </c>
      <c r="Q10" s="11">
        <f>Q11+Q12</f>
        <v>0</v>
      </c>
      <c r="R10" s="11">
        <f>R11+R12</f>
        <v>0</v>
      </c>
      <c r="S10" s="11">
        <f>S11+S12</f>
        <v>-1900.38</v>
      </c>
      <c r="T10" s="11">
        <f>T11+T12</f>
        <v>0</v>
      </c>
      <c r="U10" s="54">
        <f>I10*100/C10</f>
        <v>39.94477868069791</v>
      </c>
      <c r="V10" s="72" t="s">
        <v>26</v>
      </c>
      <c r="W10" s="78" t="s">
        <v>24</v>
      </c>
      <c r="X10" s="2"/>
    </row>
    <row r="11" spans="1:23" ht="27.75" customHeight="1">
      <c r="A11" s="68"/>
      <c r="B11" s="24" t="s">
        <v>5</v>
      </c>
      <c r="C11" s="41">
        <f>D11+E11+F11+G11+H11</f>
        <v>6473.41</v>
      </c>
      <c r="D11" s="49">
        <v>5500</v>
      </c>
      <c r="E11" s="8">
        <v>0</v>
      </c>
      <c r="F11" s="8">
        <v>0</v>
      </c>
      <c r="G11" s="49">
        <v>973.41</v>
      </c>
      <c r="H11" s="8">
        <v>0</v>
      </c>
      <c r="I11" s="41">
        <f>J11+K11+L11+M11+N11</f>
        <v>3406.45</v>
      </c>
      <c r="J11" s="49">
        <v>3406.45</v>
      </c>
      <c r="K11" s="8">
        <v>0</v>
      </c>
      <c r="L11" s="8">
        <v>0</v>
      </c>
      <c r="M11" s="49">
        <v>0</v>
      </c>
      <c r="N11" s="8">
        <v>0</v>
      </c>
      <c r="O11" s="41">
        <f>P11+Q11+R11+S11+T11</f>
        <v>-3066.96</v>
      </c>
      <c r="P11" s="8">
        <f aca="true" t="shared" si="3" ref="P11:T12">J11-D11</f>
        <v>-2093.55</v>
      </c>
      <c r="Q11" s="8">
        <f t="shared" si="3"/>
        <v>0</v>
      </c>
      <c r="R11" s="8">
        <f t="shared" si="3"/>
        <v>0</v>
      </c>
      <c r="S11" s="8">
        <f t="shared" si="3"/>
        <v>-973.41</v>
      </c>
      <c r="T11" s="8">
        <f t="shared" si="3"/>
        <v>0</v>
      </c>
      <c r="U11" s="55">
        <f aca="true" t="shared" si="4" ref="U11:U18">I11*100/C11</f>
        <v>52.62218830569978</v>
      </c>
      <c r="V11" s="72"/>
      <c r="W11" s="78"/>
    </row>
    <row r="12" spans="1:23" ht="30" customHeight="1">
      <c r="A12" s="68"/>
      <c r="B12" s="24" t="s">
        <v>6</v>
      </c>
      <c r="C12" s="41">
        <f aca="true" t="shared" si="5" ref="C12:C18">D12+E12+F12+G12+H12</f>
        <v>8502.69</v>
      </c>
      <c r="D12" s="49">
        <v>5000</v>
      </c>
      <c r="E12" s="8">
        <v>0</v>
      </c>
      <c r="F12" s="8">
        <v>0</v>
      </c>
      <c r="G12" s="49">
        <v>3502.69</v>
      </c>
      <c r="H12" s="8">
        <v>0</v>
      </c>
      <c r="I12" s="41">
        <f>J12+K12+L12+M12+N12</f>
        <v>2575.72</v>
      </c>
      <c r="J12" s="49">
        <v>0</v>
      </c>
      <c r="K12" s="8">
        <v>0</v>
      </c>
      <c r="L12" s="8">
        <v>0</v>
      </c>
      <c r="M12" s="49">
        <v>2575.72</v>
      </c>
      <c r="N12" s="8">
        <v>0</v>
      </c>
      <c r="O12" s="41">
        <f>P12+Q12+R12+S12+T12</f>
        <v>-5926.97</v>
      </c>
      <c r="P12" s="8">
        <f t="shared" si="3"/>
        <v>-5000</v>
      </c>
      <c r="Q12" s="8">
        <f t="shared" si="3"/>
        <v>0</v>
      </c>
      <c r="R12" s="8">
        <f t="shared" si="3"/>
        <v>0</v>
      </c>
      <c r="S12" s="8">
        <f t="shared" si="3"/>
        <v>-926.9700000000003</v>
      </c>
      <c r="T12" s="8">
        <f t="shared" si="3"/>
        <v>0</v>
      </c>
      <c r="U12" s="55">
        <f t="shared" si="4"/>
        <v>30.29300139132439</v>
      </c>
      <c r="V12" s="72"/>
      <c r="W12" s="78"/>
    </row>
    <row r="13" spans="1:24" s="12" customFormat="1" ht="48" customHeight="1">
      <c r="A13" s="68">
        <v>2</v>
      </c>
      <c r="B13" s="38" t="s">
        <v>14</v>
      </c>
      <c r="C13" s="42">
        <f aca="true" t="shared" si="6" ref="C13:I13">C14</f>
        <v>542720</v>
      </c>
      <c r="D13" s="14">
        <f t="shared" si="6"/>
        <v>39390</v>
      </c>
      <c r="E13" s="14">
        <f t="shared" si="6"/>
        <v>20410</v>
      </c>
      <c r="F13" s="14">
        <f t="shared" si="6"/>
        <v>100000</v>
      </c>
      <c r="G13" s="14">
        <f t="shared" si="6"/>
        <v>0</v>
      </c>
      <c r="H13" s="14">
        <f t="shared" si="6"/>
        <v>382920</v>
      </c>
      <c r="I13" s="32">
        <f t="shared" si="6"/>
        <v>115337.21000000002</v>
      </c>
      <c r="J13" s="14">
        <f>J14</f>
        <v>13461.99</v>
      </c>
      <c r="K13" s="14">
        <f>K14</f>
        <v>0</v>
      </c>
      <c r="L13" s="14">
        <f>L14</f>
        <v>67966.71</v>
      </c>
      <c r="M13" s="14">
        <f>M14</f>
        <v>0</v>
      </c>
      <c r="N13" s="11">
        <f aca="true" t="shared" si="7" ref="N13:T13">N14</f>
        <v>33908.51</v>
      </c>
      <c r="O13" s="42">
        <f t="shared" si="7"/>
        <v>-427382.79</v>
      </c>
      <c r="P13" s="11">
        <f t="shared" si="7"/>
        <v>-25928.010000000002</v>
      </c>
      <c r="Q13" s="11">
        <f t="shared" si="7"/>
        <v>-20410</v>
      </c>
      <c r="R13" s="11">
        <f t="shared" si="7"/>
        <v>-32033.289999999994</v>
      </c>
      <c r="S13" s="11">
        <f t="shared" si="7"/>
        <v>0</v>
      </c>
      <c r="T13" s="11">
        <f t="shared" si="7"/>
        <v>-349011.49</v>
      </c>
      <c r="U13" s="54">
        <f>I13*100/C13</f>
        <v>21.251697007665097</v>
      </c>
      <c r="V13" s="72" t="s">
        <v>3</v>
      </c>
      <c r="W13" s="78"/>
      <c r="X13" s="2"/>
    </row>
    <row r="14" spans="1:23" ht="33.75" customHeight="1">
      <c r="A14" s="68"/>
      <c r="B14" s="24" t="s">
        <v>7</v>
      </c>
      <c r="C14" s="7">
        <f t="shared" si="5"/>
        <v>542720</v>
      </c>
      <c r="D14" s="49">
        <v>39390</v>
      </c>
      <c r="E14" s="49">
        <v>20410</v>
      </c>
      <c r="F14" s="49">
        <v>100000</v>
      </c>
      <c r="G14" s="8">
        <v>0</v>
      </c>
      <c r="H14" s="49">
        <v>382920</v>
      </c>
      <c r="I14" s="7">
        <f>J14+K14+L14+M14+N14</f>
        <v>115337.21000000002</v>
      </c>
      <c r="J14" s="56">
        <v>13461.99</v>
      </c>
      <c r="K14" s="49">
        <v>0</v>
      </c>
      <c r="L14" s="49">
        <v>67966.71</v>
      </c>
      <c r="M14" s="8">
        <v>0</v>
      </c>
      <c r="N14" s="49">
        <v>33908.51</v>
      </c>
      <c r="O14" s="7">
        <f>P14+Q14+R14+S14+T14</f>
        <v>-427382.79</v>
      </c>
      <c r="P14" s="8">
        <f>J14-D14</f>
        <v>-25928.010000000002</v>
      </c>
      <c r="Q14" s="8">
        <f>K14-E14</f>
        <v>-20410</v>
      </c>
      <c r="R14" s="8">
        <f>L14-F14</f>
        <v>-32033.289999999994</v>
      </c>
      <c r="S14" s="8">
        <f>M14-G14</f>
        <v>0</v>
      </c>
      <c r="T14" s="8">
        <f>N14-H14</f>
        <v>-349011.49</v>
      </c>
      <c r="U14" s="55">
        <f t="shared" si="4"/>
        <v>21.251697007665097</v>
      </c>
      <c r="V14" s="72"/>
      <c r="W14" s="78"/>
    </row>
    <row r="15" spans="1:24" s="12" customFormat="1" ht="42" customHeight="1">
      <c r="A15" s="68">
        <v>3</v>
      </c>
      <c r="B15" s="38" t="s">
        <v>20</v>
      </c>
      <c r="C15" s="32">
        <f aca="true" t="shared" si="8" ref="C15:O15">C16</f>
        <v>15</v>
      </c>
      <c r="D15" s="14">
        <f>D16</f>
        <v>0</v>
      </c>
      <c r="E15" s="14">
        <f t="shared" si="8"/>
        <v>15</v>
      </c>
      <c r="F15" s="14">
        <f t="shared" si="8"/>
        <v>0</v>
      </c>
      <c r="G15" s="14">
        <f t="shared" si="8"/>
        <v>0</v>
      </c>
      <c r="H15" s="14">
        <f t="shared" si="8"/>
        <v>0</v>
      </c>
      <c r="I15" s="32">
        <f t="shared" si="8"/>
        <v>15</v>
      </c>
      <c r="J15" s="14">
        <f t="shared" si="8"/>
        <v>0</v>
      </c>
      <c r="K15" s="14">
        <f t="shared" si="8"/>
        <v>15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32">
        <f t="shared" si="8"/>
        <v>0</v>
      </c>
      <c r="P15" s="14">
        <f>P16</f>
        <v>0</v>
      </c>
      <c r="Q15" s="14">
        <f>Q16</f>
        <v>0</v>
      </c>
      <c r="R15" s="14">
        <f>R16</f>
        <v>0</v>
      </c>
      <c r="S15" s="14">
        <f>S16</f>
        <v>0</v>
      </c>
      <c r="T15" s="14">
        <f>T16</f>
        <v>0</v>
      </c>
      <c r="U15" s="54">
        <f>I15*100/C15</f>
        <v>100</v>
      </c>
      <c r="V15" s="72" t="s">
        <v>35</v>
      </c>
      <c r="W15" s="78"/>
      <c r="X15" s="2"/>
    </row>
    <row r="16" spans="1:23" ht="24.75" customHeight="1">
      <c r="A16" s="68"/>
      <c r="B16" s="24" t="s">
        <v>6</v>
      </c>
      <c r="C16" s="7">
        <f t="shared" si="5"/>
        <v>15</v>
      </c>
      <c r="D16" s="8">
        <v>0</v>
      </c>
      <c r="E16" s="8">
        <v>15</v>
      </c>
      <c r="F16" s="8">
        <v>0</v>
      </c>
      <c r="G16" s="8">
        <v>0</v>
      </c>
      <c r="H16" s="8">
        <v>0</v>
      </c>
      <c r="I16" s="7">
        <f>J16+K16+L16+M16+N16</f>
        <v>15</v>
      </c>
      <c r="J16" s="57">
        <v>0</v>
      </c>
      <c r="K16" s="49">
        <v>15</v>
      </c>
      <c r="L16" s="8">
        <v>0</v>
      </c>
      <c r="M16" s="8">
        <v>0</v>
      </c>
      <c r="N16" s="8">
        <v>0</v>
      </c>
      <c r="O16" s="7">
        <f>P16+Q16+R16+S16+T16</f>
        <v>0</v>
      </c>
      <c r="P16" s="8">
        <f>J16-D16</f>
        <v>0</v>
      </c>
      <c r="Q16" s="8">
        <f>K16-E16</f>
        <v>0</v>
      </c>
      <c r="R16" s="8">
        <f>L16-F16</f>
        <v>0</v>
      </c>
      <c r="S16" s="8">
        <f>M16-G16</f>
        <v>0</v>
      </c>
      <c r="T16" s="8">
        <f>N16-H16</f>
        <v>0</v>
      </c>
      <c r="U16" s="55">
        <f t="shared" si="4"/>
        <v>100</v>
      </c>
      <c r="V16" s="72"/>
      <c r="W16" s="78"/>
    </row>
    <row r="17" spans="1:24" s="12" customFormat="1" ht="37.5" customHeight="1">
      <c r="A17" s="68">
        <v>4</v>
      </c>
      <c r="B17" s="38" t="s">
        <v>21</v>
      </c>
      <c r="C17" s="32">
        <f aca="true" t="shared" si="9" ref="C17:I17">C18</f>
        <v>1777.17</v>
      </c>
      <c r="D17" s="14">
        <f t="shared" si="9"/>
        <v>0</v>
      </c>
      <c r="E17" s="14">
        <f t="shared" si="9"/>
        <v>1777.17</v>
      </c>
      <c r="F17" s="14">
        <f t="shared" si="9"/>
        <v>0</v>
      </c>
      <c r="G17" s="14">
        <f t="shared" si="9"/>
        <v>0</v>
      </c>
      <c r="H17" s="14">
        <f t="shared" si="9"/>
        <v>0</v>
      </c>
      <c r="I17" s="32">
        <f t="shared" si="9"/>
        <v>21.8</v>
      </c>
      <c r="J17" s="14">
        <f aca="true" t="shared" si="10" ref="J17:T17">J18</f>
        <v>0</v>
      </c>
      <c r="K17" s="14">
        <f t="shared" si="10"/>
        <v>21.8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32">
        <f t="shared" si="10"/>
        <v>-1755.3700000000001</v>
      </c>
      <c r="P17" s="11">
        <f t="shared" si="10"/>
        <v>0</v>
      </c>
      <c r="Q17" s="11">
        <f t="shared" si="10"/>
        <v>-1755.3700000000001</v>
      </c>
      <c r="R17" s="11">
        <f t="shared" si="10"/>
        <v>0</v>
      </c>
      <c r="S17" s="11">
        <f t="shared" si="10"/>
        <v>0</v>
      </c>
      <c r="T17" s="11">
        <f t="shared" si="10"/>
        <v>0</v>
      </c>
      <c r="U17" s="54">
        <f>I17*100/C17</f>
        <v>1.2266693675900449</v>
      </c>
      <c r="V17" s="72"/>
      <c r="W17" s="78"/>
      <c r="X17" s="2"/>
    </row>
    <row r="18" spans="1:24" ht="33" customHeight="1">
      <c r="A18" s="68"/>
      <c r="B18" s="24" t="s">
        <v>5</v>
      </c>
      <c r="C18" s="7">
        <f t="shared" si="5"/>
        <v>1777.17</v>
      </c>
      <c r="D18" s="8">
        <v>0</v>
      </c>
      <c r="E18" s="8">
        <v>1777.17</v>
      </c>
      <c r="F18" s="8">
        <v>0</v>
      </c>
      <c r="G18" s="8">
        <v>0</v>
      </c>
      <c r="H18" s="8">
        <v>0</v>
      </c>
      <c r="I18" s="7">
        <f>J18+K18+L18+M18+N18</f>
        <v>21.8</v>
      </c>
      <c r="J18" s="57">
        <v>0</v>
      </c>
      <c r="K18" s="49">
        <v>21.8</v>
      </c>
      <c r="L18" s="8">
        <v>0</v>
      </c>
      <c r="M18" s="8">
        <v>0</v>
      </c>
      <c r="N18" s="8">
        <v>0</v>
      </c>
      <c r="O18" s="7">
        <f>P18+Q18+R18+S18+T18</f>
        <v>-1755.3700000000001</v>
      </c>
      <c r="P18" s="8">
        <f>J18-D18</f>
        <v>0</v>
      </c>
      <c r="Q18" s="8">
        <f>K18-E18</f>
        <v>-1755.3700000000001</v>
      </c>
      <c r="R18" s="8">
        <f>L18-F18</f>
        <v>0</v>
      </c>
      <c r="S18" s="8">
        <f>M18-G18</f>
        <v>0</v>
      </c>
      <c r="T18" s="8">
        <f>N18-H18</f>
        <v>0</v>
      </c>
      <c r="U18" s="55">
        <f t="shared" si="4"/>
        <v>1.2266693675900449</v>
      </c>
      <c r="V18" s="72"/>
      <c r="W18" s="78"/>
      <c r="X18" s="29" t="s">
        <v>34</v>
      </c>
    </row>
    <row r="19" spans="1:25" ht="33.75" customHeight="1">
      <c r="A19" s="15"/>
      <c r="B19" s="16" t="s">
        <v>27</v>
      </c>
      <c r="C19" s="32">
        <f aca="true" t="shared" si="11" ref="C19:T19">C10+C13+C15+C17</f>
        <v>559488.27</v>
      </c>
      <c r="D19" s="43">
        <f t="shared" si="11"/>
        <v>49890</v>
      </c>
      <c r="E19" s="43">
        <f t="shared" si="11"/>
        <v>22202.17</v>
      </c>
      <c r="F19" s="43">
        <f t="shared" si="11"/>
        <v>100000</v>
      </c>
      <c r="G19" s="43">
        <f t="shared" si="11"/>
        <v>4476.1</v>
      </c>
      <c r="H19" s="43">
        <f t="shared" si="11"/>
        <v>382920</v>
      </c>
      <c r="I19" s="32">
        <f t="shared" si="11"/>
        <v>121356.18000000002</v>
      </c>
      <c r="J19" s="43">
        <f t="shared" si="11"/>
        <v>16868.44</v>
      </c>
      <c r="K19" s="43">
        <f t="shared" si="11"/>
        <v>36.8</v>
      </c>
      <c r="L19" s="43">
        <f t="shared" si="11"/>
        <v>67966.71</v>
      </c>
      <c r="M19" s="43">
        <f t="shared" si="11"/>
        <v>2575.72</v>
      </c>
      <c r="N19" s="43">
        <f t="shared" si="11"/>
        <v>33908.51</v>
      </c>
      <c r="O19" s="32">
        <f t="shared" si="11"/>
        <v>-438132.08999999997</v>
      </c>
      <c r="P19" s="43">
        <f t="shared" si="11"/>
        <v>-33021.560000000005</v>
      </c>
      <c r="Q19" s="43">
        <f t="shared" si="11"/>
        <v>-22165.37</v>
      </c>
      <c r="R19" s="43">
        <f t="shared" si="11"/>
        <v>-32033.289999999994</v>
      </c>
      <c r="S19" s="43">
        <f t="shared" si="11"/>
        <v>-1900.38</v>
      </c>
      <c r="T19" s="43">
        <f t="shared" si="11"/>
        <v>-349011.49</v>
      </c>
      <c r="U19" s="54">
        <f>I19*100/C19</f>
        <v>21.690567346478957</v>
      </c>
      <c r="V19" s="17"/>
      <c r="W19" s="18"/>
      <c r="X19" s="30">
        <f>D19+E19+F19+G19+H19</f>
        <v>559488.27</v>
      </c>
      <c r="Y19" s="19"/>
    </row>
    <row r="20" spans="2:24" s="9" customFormat="1" ht="38.25" customHeight="1">
      <c r="B20" s="20" t="s">
        <v>33</v>
      </c>
      <c r="C20" s="32">
        <f>C10+D13+E13+C15+C17</f>
        <v>76568.27</v>
      </c>
      <c r="D20" s="10">
        <f>D10+D13+D15+D17</f>
        <v>49890</v>
      </c>
      <c r="E20" s="10">
        <f>E10+E13+E15+E17</f>
        <v>22202.17</v>
      </c>
      <c r="F20" s="10">
        <v>0</v>
      </c>
      <c r="G20" s="10">
        <f>G10+G13+G15+G17</f>
        <v>4476.1</v>
      </c>
      <c r="H20" s="10">
        <v>0</v>
      </c>
      <c r="I20" s="32">
        <f>I10+J13+K13+I15+I17</f>
        <v>19480.96</v>
      </c>
      <c r="J20" s="10">
        <f>J10+J13+J15+J17</f>
        <v>16868.44</v>
      </c>
      <c r="K20" s="10">
        <f>K10+K13+K15+K17</f>
        <v>36.8</v>
      </c>
      <c r="L20" s="10">
        <v>0</v>
      </c>
      <c r="M20" s="10">
        <f>M10+M13+M15+M17</f>
        <v>2575.72</v>
      </c>
      <c r="N20" s="10">
        <v>0</v>
      </c>
      <c r="O20" s="32">
        <f>O10+P13+Q13+O15+O17</f>
        <v>-57087.310000000005</v>
      </c>
      <c r="P20" s="10">
        <f>P10+P13+P15+P17</f>
        <v>-33021.560000000005</v>
      </c>
      <c r="Q20" s="10">
        <f>Q10+Q13+Q15+Q17</f>
        <v>-22165.37</v>
      </c>
      <c r="R20" s="10">
        <v>0</v>
      </c>
      <c r="S20" s="10">
        <f>S10+S13+S15+S17</f>
        <v>-1900.38</v>
      </c>
      <c r="T20" s="10">
        <v>0</v>
      </c>
      <c r="U20" s="54">
        <f>I20*100/C20</f>
        <v>25.442601746128</v>
      </c>
      <c r="V20" s="21"/>
      <c r="X20" s="30">
        <f>D20+E20+F20+G20+H20</f>
        <v>76568.27</v>
      </c>
    </row>
    <row r="21" spans="1:24" s="4" customFormat="1" ht="25.5" customHeight="1">
      <c r="A21" s="31"/>
      <c r="B21" s="31" t="s">
        <v>15</v>
      </c>
      <c r="C21" s="33">
        <f aca="true" t="shared" si="12" ref="C21:T21">C11+C18</f>
        <v>8250.58</v>
      </c>
      <c r="D21" s="7">
        <f t="shared" si="12"/>
        <v>5500</v>
      </c>
      <c r="E21" s="7">
        <f t="shared" si="12"/>
        <v>1777.17</v>
      </c>
      <c r="F21" s="7">
        <f t="shared" si="12"/>
        <v>0</v>
      </c>
      <c r="G21" s="7">
        <f t="shared" si="12"/>
        <v>973.41</v>
      </c>
      <c r="H21" s="7">
        <f t="shared" si="12"/>
        <v>0</v>
      </c>
      <c r="I21" s="33">
        <f t="shared" si="12"/>
        <v>3428.25</v>
      </c>
      <c r="J21" s="7">
        <f t="shared" si="12"/>
        <v>3406.45</v>
      </c>
      <c r="K21" s="7">
        <f t="shared" si="12"/>
        <v>21.8</v>
      </c>
      <c r="L21" s="7">
        <f t="shared" si="12"/>
        <v>0</v>
      </c>
      <c r="M21" s="7">
        <f t="shared" si="12"/>
        <v>0</v>
      </c>
      <c r="N21" s="7">
        <f t="shared" si="12"/>
        <v>0</v>
      </c>
      <c r="O21" s="33">
        <f t="shared" si="12"/>
        <v>-4822.33</v>
      </c>
      <c r="P21" s="7">
        <f t="shared" si="12"/>
        <v>-2093.55</v>
      </c>
      <c r="Q21" s="7">
        <f t="shared" si="12"/>
        <v>-1755.3700000000001</v>
      </c>
      <c r="R21" s="7">
        <f t="shared" si="12"/>
        <v>0</v>
      </c>
      <c r="S21" s="7">
        <f t="shared" si="12"/>
        <v>-973.41</v>
      </c>
      <c r="T21" s="7">
        <f t="shared" si="12"/>
        <v>0</v>
      </c>
      <c r="U21" s="55">
        <f>I21*100/C21</f>
        <v>41.551624249446704</v>
      </c>
      <c r="X21" s="30">
        <f>D21+E21+F21+G21+H21</f>
        <v>8250.58</v>
      </c>
    </row>
    <row r="22" spans="1:24" s="4" customFormat="1" ht="36" customHeight="1">
      <c r="A22" s="31"/>
      <c r="B22" s="31" t="s">
        <v>6</v>
      </c>
      <c r="C22" s="33">
        <f>C12+D14+E14+C16</f>
        <v>68317.69</v>
      </c>
      <c r="D22" s="7">
        <f>D12+D14+D16</f>
        <v>44390</v>
      </c>
      <c r="E22" s="7">
        <f>E12+E14+E16</f>
        <v>20425</v>
      </c>
      <c r="F22" s="7">
        <v>0</v>
      </c>
      <c r="G22" s="7">
        <f>G12+G14+G16</f>
        <v>3502.69</v>
      </c>
      <c r="H22" s="7">
        <f>H12+H16</f>
        <v>0</v>
      </c>
      <c r="I22" s="33">
        <f>I12+J14+K14+I16</f>
        <v>16052.71</v>
      </c>
      <c r="J22" s="7">
        <f>J12+J14+J16</f>
        <v>13461.99</v>
      </c>
      <c r="K22" s="7">
        <f>K12+K14+K16</f>
        <v>15</v>
      </c>
      <c r="L22" s="7">
        <v>0</v>
      </c>
      <c r="M22" s="7">
        <f>M12+M14+M16</f>
        <v>2575.72</v>
      </c>
      <c r="N22" s="7">
        <f>N12+N16</f>
        <v>0</v>
      </c>
      <c r="O22" s="33">
        <f>O12+P14+Q14+O16</f>
        <v>-52264.98</v>
      </c>
      <c r="P22" s="7">
        <f>P12+P14+P16</f>
        <v>-30928.010000000002</v>
      </c>
      <c r="Q22" s="7">
        <f>Q12+Q14+Q16</f>
        <v>-20410</v>
      </c>
      <c r="R22" s="7">
        <v>0</v>
      </c>
      <c r="S22" s="7">
        <f>S12+S14+S16</f>
        <v>-926.9700000000003</v>
      </c>
      <c r="T22" s="7">
        <f>T12+T16</f>
        <v>0</v>
      </c>
      <c r="U22" s="55">
        <f>I22*100/C22</f>
        <v>23.497149859721546</v>
      </c>
      <c r="X22" s="30">
        <f>D22+E22+F22+G22+H22</f>
        <v>68317.69</v>
      </c>
    </row>
    <row r="23" spans="1:24" s="3" customFormat="1" ht="23.25" customHeight="1">
      <c r="A23" s="44"/>
      <c r="B23" s="31"/>
      <c r="C23" s="7"/>
      <c r="D23" s="45"/>
      <c r="E23" s="45"/>
      <c r="F23" s="45"/>
      <c r="G23" s="45"/>
      <c r="H23" s="45"/>
      <c r="I23" s="46"/>
      <c r="J23" s="47"/>
      <c r="K23" s="6"/>
      <c r="O23" s="22"/>
      <c r="R23" s="22"/>
      <c r="U23" s="52"/>
      <c r="X23" s="30"/>
    </row>
    <row r="24" spans="2:16" ht="58.5" customHeight="1">
      <c r="B24" s="5" t="s">
        <v>36</v>
      </c>
      <c r="C24" s="35">
        <f>(J14+K14)*100/(D14+E14)</f>
        <v>22.511688963210702</v>
      </c>
      <c r="F24" s="23"/>
      <c r="G24" s="58">
        <f>J14+K14</f>
        <v>13461.99</v>
      </c>
      <c r="H24" s="24" t="s">
        <v>37</v>
      </c>
      <c r="I24" s="48"/>
      <c r="J24" s="3"/>
      <c r="K24" s="3"/>
      <c r="L24" s="3"/>
      <c r="M24" s="3"/>
      <c r="N24" s="22"/>
      <c r="O24" s="23"/>
      <c r="P24" s="23"/>
    </row>
    <row r="26" spans="9:10" ht="15">
      <c r="I26" s="39"/>
      <c r="J26" s="23"/>
    </row>
  </sheetData>
  <sheetProtection/>
  <mergeCells count="26">
    <mergeCell ref="W7:W8"/>
    <mergeCell ref="W10:W18"/>
    <mergeCell ref="V7:V8"/>
    <mergeCell ref="V2:V4"/>
    <mergeCell ref="A2:A4"/>
    <mergeCell ref="A13:A14"/>
    <mergeCell ref="A15:A16"/>
    <mergeCell ref="A10:A12"/>
    <mergeCell ref="B2:B4"/>
    <mergeCell ref="A7:A8"/>
    <mergeCell ref="C3:C4"/>
    <mergeCell ref="V15:V18"/>
    <mergeCell ref="V13:V14"/>
    <mergeCell ref="V10:V12"/>
    <mergeCell ref="U2:U4"/>
    <mergeCell ref="D3:H3"/>
    <mergeCell ref="A1:W1"/>
    <mergeCell ref="W2:W4"/>
    <mergeCell ref="A5:W5"/>
    <mergeCell ref="A9:W9"/>
    <mergeCell ref="A17:A18"/>
    <mergeCell ref="C2:H2"/>
    <mergeCell ref="I2:N2"/>
    <mergeCell ref="I3:N3"/>
    <mergeCell ref="O3:T3"/>
    <mergeCell ref="O2:T2"/>
  </mergeCells>
  <printOptions/>
  <pageMargins left="0.16" right="0.15748031496062992" top="0.59" bottom="0.15748031496062992" header="0.1968503937007874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2014-08-04T05:47:23Z</cp:lastPrinted>
  <dcterms:created xsi:type="dcterms:W3CDTF">1996-10-08T23:32:33Z</dcterms:created>
  <dcterms:modified xsi:type="dcterms:W3CDTF">2014-08-04T05:47:54Z</dcterms:modified>
  <cp:category/>
  <cp:version/>
  <cp:contentType/>
  <cp:contentStatus/>
</cp:coreProperties>
</file>