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Э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'ТЭ'!$A$1:$H$394</definedName>
  </definedNames>
  <calcPr fullCalcOnLoad="1"/>
</workbook>
</file>

<file path=xl/sharedStrings.xml><?xml version="1.0" encoding="utf-8"?>
<sst xmlns="http://schemas.openxmlformats.org/spreadsheetml/2006/main" count="600" uniqueCount="237">
  <si>
    <t>Всего</t>
  </si>
  <si>
    <t>Источник финансирования</t>
  </si>
  <si>
    <t>Наименование организаций</t>
  </si>
  <si>
    <t>№ п/п</t>
  </si>
  <si>
    <t xml:space="preserve">амортизация </t>
  </si>
  <si>
    <t>расходы по содержанию и эксплуатации оборудования</t>
  </si>
  <si>
    <t>ремонт и техническое обслуживание</t>
  </si>
  <si>
    <t>тыс.руб.</t>
  </si>
  <si>
    <t>Приложение № 3</t>
  </si>
  <si>
    <t>ООО «Управляющая компания «Управдом» (без  НДС)</t>
  </si>
  <si>
    <t>ООО «Теплоэнергосервис» (без НДС)</t>
  </si>
  <si>
    <t xml:space="preserve">ОАО "Ремонтно-эксплуатационное управление" (без НДС) </t>
  </si>
  <si>
    <t>ООО «Управляющая компания ЖКХ «ИШЛЕЙСКИЙ»                                                                    (без дополнительного предъявления НДС)</t>
  </si>
  <si>
    <t>ООО «ТеплоЭнергосервис»                                                        (без дополнительного предъявления НДС)</t>
  </si>
  <si>
    <t>ОАО "Агротеххимсервис"                                                          (без дополнительного предъявления НДС)</t>
  </si>
  <si>
    <t>БУ ЧР "Калининиский ПНИ" Минздравсоцразвития Чувашии                                                (без дополнительного предъявления НДС)</t>
  </si>
  <si>
    <t>ООО "ТеплоКомфорт"                                                                   (без дополнительного предъявления НДС)</t>
  </si>
  <si>
    <t>ЗАО Фирма «Август»                                                                       (без НДС)</t>
  </si>
  <si>
    <t>ООО «Март»                                                                 (без дополнительного предъявления НДС) Янгорчинское, Кольцовские сельские поселения</t>
  </si>
  <si>
    <t>ООО «Март»                                                                                     (без дополнительного предъявления НДС) Санарпосинское сельское поселение</t>
  </si>
  <si>
    <t>ООО «Март»                                                                                    (без дополнительного предъявления НДС) Калининское сельское поселение</t>
  </si>
  <si>
    <t>МП «ДЕЗ ЖКХ Ибресинского района»                                      (без дополнительного предъявления НДС)</t>
  </si>
  <si>
    <t>ОАО "Ремонтно-эксплуатационное управление" (без НДС)</t>
  </si>
  <si>
    <t>ООО "ДорТехСервис"                                                         (без дополнительного предъявления НДС)</t>
  </si>
  <si>
    <t>ООО "УК ЖКХ "Канашская"                                                            (без дополнительного предъявления НДС)</t>
  </si>
  <si>
    <t>ФБУ «ИК №5 УФСИН по Чувашской Республике – Чувашии»                                                                    (без НДС)</t>
  </si>
  <si>
    <t>ООО «Коммунальщик»                                                                 (без дополнительного предъявления НДС)</t>
  </si>
  <si>
    <t>ООО «ТЕПЛОСНАБ»                                                                (без НДС)</t>
  </si>
  <si>
    <t>ООО «Коммунальный сервис»                                                        (без НДС)</t>
  </si>
  <si>
    <t>МУП ЖКХ Красноармейского района                                        (без дополнительного предъявления НДС)</t>
  </si>
  <si>
    <t>ООО "ИнкомСтрой"                                                                (без дополнительного предъявления НДС)</t>
  </si>
  <si>
    <t>ООО "УК "Коммунальщик"                                                          (без дополнительного предъявления НДС)</t>
  </si>
  <si>
    <t>ООО "Протон"                                                                          (без дополнительного предъявления НДС)</t>
  </si>
  <si>
    <t>ООО "Исток"                                                                                  (без дополнительного предъявления НДС)</t>
  </si>
  <si>
    <t>ООО «Теплоэнерго»                                                                     (без дополнительного предъявления НДС)</t>
  </si>
  <si>
    <t>ООО «ЭК «Котельная»                                                         (без дополнительного предъявления НДС)</t>
  </si>
  <si>
    <t>МУП ЖКХ «Моргаушское»                                                      (без дополнительного предъявления НДС) (Москакасинское, Ильинское, Большесундырское, Моргаушское с.п.)</t>
  </si>
  <si>
    <t>ООО "Котельные и тепловые сети"                                                    (без  НДС)</t>
  </si>
  <si>
    <t>МУП УР "Урмарытеплосеть"                                                       (без дополнительного предъявления НДС)</t>
  </si>
  <si>
    <t>МУП ЖКХ "Чурачики" администрации Чурачикского сельского поселения Цивильского района                                                                       (без дополнительного предъявления НДС)</t>
  </si>
  <si>
    <t>ООО "Регион"                                                                   (без дополнительного предъявления НДС)</t>
  </si>
  <si>
    <t>ООО "Услуги"                                                                     (без дополнительного предъявления НДС)</t>
  </si>
  <si>
    <t>ТСЖ "Сфера"                                                                    (без дополнительного предъявления НДС)</t>
  </si>
  <si>
    <t xml:space="preserve"> ОАО «СКК "Волжанка"                                                                                 (без НДС)</t>
  </si>
  <si>
    <t>ООО "Потенциал"                                                                    (без дополнительного предъявления НДС)</t>
  </si>
  <si>
    <t>ООО «Теплоэнергосети»                                                               (без дополнительного предъявления НДС) Атлашевское с.п.</t>
  </si>
  <si>
    <t xml:space="preserve"> ЗАО Производственная фирма «Чебоксарскагропромтехсервис»                                             (без дополнительного предъявления НДС)</t>
  </si>
  <si>
    <t>ОАО «Газпром газораспределение Чебоксары» (Санаторий «Волга»)                                                                       (без НДС)</t>
  </si>
  <si>
    <t>ООО "ТеплоСфера"                                                                      (без дополнительного предъявления НДС)</t>
  </si>
  <si>
    <t>ООО "Теплоком"                                                                       (без дополнительного предъявления НДС)</t>
  </si>
  <si>
    <t>ООО "Уют"                                                                                   (без дополнительного предъявления НДС)</t>
  </si>
  <si>
    <t>ОАО «Коммунальник»                                                                   (без дополнительного предъявления НДС)</t>
  </si>
  <si>
    <t>ООО «ЮманайскоеЖКХ»                                                      (без дополнительного предъявления НДС)</t>
  </si>
  <si>
    <t>Ядринское МПП ЖКХ                                                               (без НДС)</t>
  </si>
  <si>
    <t xml:space="preserve">ООО «ЯМЗ- Энерго»                                                                (без НДС) </t>
  </si>
  <si>
    <t>ООО "Стройэнергосервис"                                                              (без НДС)</t>
  </si>
  <si>
    <t>ООО "ЦТП Западный 1"                                                                    (без НДС)</t>
  </si>
  <si>
    <t>ООО «Коммунальник»                                                                  (без дополнительного предъявления НДС)</t>
  </si>
  <si>
    <t>ООО "ЦТП Западный 2"                                                                (без НДС)</t>
  </si>
  <si>
    <t>ООО "ЦТП Центр 3"                                                                          (без НДС)</t>
  </si>
  <si>
    <t>ООО "ЦТП Центр 4"                                                                       (без НДС)</t>
  </si>
  <si>
    <t>МУП "АПОК и ТС"                                                                         (без НДС)</t>
  </si>
  <si>
    <t>ОАО "Алатырский механический завод"                                        (без НДС)</t>
  </si>
  <si>
    <t>ООО «Алатырская бумажная фабрика»                               (без НДС)</t>
  </si>
  <si>
    <t>ОАО "Ремонтно-эксплуатационное управление" (без НДС)                                                                                          для войсковой части № 86297, расположенной на территории г. Алатырь</t>
  </si>
  <si>
    <t>ОАО «РЖД» - филиал Горьковская дирекция по тепловодоснабжению                                                                       (без НДС)</t>
  </si>
  <si>
    <t>МП "Управляющая компания ЖКХ " МО  г.Канаш ЧР                                                                                  (без НДС)</t>
  </si>
  <si>
    <t>ЗАО "Промтрактор-Вагон"                                                               (без НДС)</t>
  </si>
  <si>
    <t>ООО «Канашский завод технологической оснастки»                                                                                         (без НДС)</t>
  </si>
  <si>
    <t>ООО "Стройсервис"                                                                         (без дополнительного предъявления НДС)</t>
  </si>
  <si>
    <t>ООО "Комбинат строительных материалов"                                      (без НДС)</t>
  </si>
  <si>
    <t>ООО УК «Сельский комфорт»                                                    (без дополнительного предъявления НДС)</t>
  </si>
  <si>
    <t>ООО "Энергосервис"                                                                                (без дополнительного предъявления НДС) (производство)</t>
  </si>
  <si>
    <t>ООО "Энергосервис"                                                                         (без дополнительного предъявления НДС) (передача)</t>
  </si>
  <si>
    <t>ООО "Коммунальные технологии"                                       (без НДС)                                                               (передача)</t>
  </si>
  <si>
    <t>ООО "Тепло"                                                                                 (без дополнительного предъявления НДС)</t>
  </si>
  <si>
    <t>ОАО "Росспиртпром" (филиал-"Ликероводочный завод "Чебоксарский")                                                                     (без НДС)</t>
  </si>
  <si>
    <t>ООО «Коммунальные технологии»                                     (без НДС)                                                                  (производство)</t>
  </si>
  <si>
    <t>ООО "Коммунальные технологии"                                       (без НДС)                                                                     (теплоноситель)</t>
  </si>
  <si>
    <t>ООО "УК "Первая Площадка»                                                     (без НДС)</t>
  </si>
  <si>
    <t>ОАО "ТГК-5"                                                                                (без НДС)</t>
  </si>
  <si>
    <t>ОАО "ТГК-5"                                                                              (без НДС)                                                                (теплоноситель)</t>
  </si>
  <si>
    <t>ОАО междугородной и международной электрической связи «Ростелеком» (филиал в ЧР ОАО «Ростелеком»)                                                                (без НДС)</t>
  </si>
  <si>
    <t>ОАО «Чебоксарский завод «Металлист»                                               (без НДС)</t>
  </si>
  <si>
    <t>ОАО «Санаторий «Чувашия»                                                           (без НДС)</t>
  </si>
  <si>
    <t xml:space="preserve"> ОАО «Тароупаковка»                                                                 (без НДС)</t>
  </si>
  <si>
    <t>ООО ПКФ "Регион"                                                                      (без НДС)</t>
  </si>
  <si>
    <t>ООО "ПМК-4"                                                                                (без дополнительного предъявления НДС)</t>
  </si>
  <si>
    <t>ОАО "ЧПО им. В.И.Чапаева"                                                           (без НДС)</t>
  </si>
  <si>
    <t xml:space="preserve">Чебоксарский элеватор - филиал ОАО "Чувашхлебопродукт"                                                                      (без НДС) </t>
  </si>
  <si>
    <t>ООО "Межрегиональный Центр Оптово-розничной Торговли"                                                                       (без НДС)</t>
  </si>
  <si>
    <t>ООО "ЭнергоТранзит"                                                                        (без дополнительного предъявления НДС)</t>
  </si>
  <si>
    <t>ООО "УК "Наш дом"                                                                   (без дополнительного предъявления НДС)</t>
  </si>
  <si>
    <t>ООО "Аверс"                                                                                (без дополнительного предъявления НДС)</t>
  </si>
  <si>
    <t>ОАО "Чебоксарская керамика"                                                    (без НДС)</t>
  </si>
  <si>
    <t>ОАО "Комбинат автомобильных фургонов"                                      (без НДС)</t>
  </si>
  <si>
    <t>ООО «Строитель»                                                                       (без дополнительного предъявления НДС)</t>
  </si>
  <si>
    <t>МУП «Теплоэнерго»                                                                  (без НДС)</t>
  </si>
  <si>
    <t>проверка</t>
  </si>
  <si>
    <t>ВСЕГО по Чувашской Республике</t>
  </si>
  <si>
    <t>Всего, в т.ч.:</t>
  </si>
  <si>
    <t>6.2</t>
  </si>
  <si>
    <t>6.3</t>
  </si>
  <si>
    <t>6.4</t>
  </si>
  <si>
    <t>6.1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</si>
  <si>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</si>
  <si>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</si>
  <si>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</si>
  <si>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</si>
  <si>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</si>
  <si>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</si>
  <si>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</si>
  <si>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</si>
  <si>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</si>
  <si>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</si>
  <si>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</si>
  <si>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</si>
  <si>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</si>
  <si>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</si>
  <si>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</si>
  <si>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</si>
  <si>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</si>
  <si>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</si>
  <si>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</si>
  <si>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</si>
  <si>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</si>
  <si>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</si>
  <si>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</si>
  <si>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</si>
  <si>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</si>
  <si>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</si>
  <si>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</si>
  <si>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</si>
  <si>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</si>
  <si>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</si>
  <si>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</si>
  <si>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</si>
  <si>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</si>
  <si>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</si>
  <si>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</si>
  <si>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</si>
  <si>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</si>
  <si>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</si>
  <si>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</si>
  <si>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</si>
  <si>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</si>
  <si>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</si>
  <si>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</si>
  <si>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</si>
  <si>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</si>
  <si>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</si>
  <si>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</si>
  <si>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</si>
  <si>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</si>
  <si>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</si>
  <si>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</si>
  <si>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</si>
  <si>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</si>
  <si>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</si>
  <si>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</si>
  <si>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</si>
  <si>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</si>
  <si>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</si>
  <si>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</si>
  <si>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</si>
  <si>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</si>
  <si>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</si>
  <si>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</si>
  <si>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</si>
  <si>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</si>
  <si>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</si>
  <si>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</si>
  <si>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</si>
  <si>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Аликовский район (2 организации)</t>
  </si>
  <si>
    <t>Батыревский район (4 организации)</t>
  </si>
  <si>
    <t>Вурнарский район (4 организации)</t>
  </si>
  <si>
    <t>Ибресинский район (2 организации)</t>
  </si>
  <si>
    <t>Канашский район (2 организации)</t>
  </si>
  <si>
    <t>Козловский район (3 организации)</t>
  </si>
  <si>
    <t>Комсомольский район (1 организация)</t>
  </si>
  <si>
    <t> Красноармейский район (4 организации)</t>
  </si>
  <si>
    <t>Красночетайский район (1 организация)</t>
  </si>
  <si>
    <t>Мариинско-Посадский район (3 организации)</t>
  </si>
  <si>
    <t>Моргаушский район (1 организация)</t>
  </si>
  <si>
    <t>Порецкий район (1 организация)</t>
  </si>
  <si>
    <t>Урмарский район (1 организация)</t>
  </si>
  <si>
    <t>Цивильский район (4 организации)</t>
  </si>
  <si>
    <t>Чебоксарский район (8 организаций)</t>
  </si>
  <si>
    <t>Шемуршинский район (1 организация)</t>
  </si>
  <si>
    <t> Шумерлинский район (1 организация)</t>
  </si>
  <si>
    <t> Ядринский район (2 организации)</t>
  </si>
  <si>
    <t>  Яльчикский район (1 организация)</t>
  </si>
  <si>
    <t>  Янтиковский район (1 организация)</t>
  </si>
  <si>
    <t> город Канаш (6 организаций)</t>
  </si>
  <si>
    <t> город Новочебоксарск (4 организации)</t>
  </si>
  <si>
    <t> город Чебоксары (17 организаций)</t>
  </si>
  <si>
    <t> город Шумерля (3 организации)</t>
  </si>
  <si>
    <t>в т.ч. з/п 1760,85</t>
  </si>
  <si>
    <t>в т.ч. з/п 31,48</t>
  </si>
  <si>
    <t>в т.ч. з/п 1222,28</t>
  </si>
  <si>
    <t>в т.ч. з/п 912,65</t>
  </si>
  <si>
    <t>в т.ч. з/п 3022,07</t>
  </si>
  <si>
    <t>в т.ч. з/п 103,20</t>
  </si>
  <si>
    <t>в т.ч. з/п 473,89</t>
  </si>
  <si>
    <t>в т.ч. з/п 63,67</t>
  </si>
  <si>
    <t>в т.ч. з/п 592,77</t>
  </si>
  <si>
    <t>в т.ч. з/п 1632,62</t>
  </si>
  <si>
    <t>в т.ч. з/п 543,78</t>
  </si>
  <si>
    <t>в т.ч. з/п 1003,15</t>
  </si>
  <si>
    <t>в т.ч. з/п 559,96</t>
  </si>
  <si>
    <t>в т.ч. з/п 378,50</t>
  </si>
  <si>
    <t>в т.ч. з/п 2485,65</t>
  </si>
  <si>
    <t>в т.ч. з/п 546,45</t>
  </si>
  <si>
    <t>в т.ч. з/п 1259,44</t>
  </si>
  <si>
    <t>в т.ч. з/п 1171,44</t>
  </si>
  <si>
    <t>61.1</t>
  </si>
  <si>
    <t>62</t>
  </si>
  <si>
    <t>61.2</t>
  </si>
  <si>
    <t>в т.ч. з/п 1088,41</t>
  </si>
  <si>
    <t>в т.ч. з/п 2539,79</t>
  </si>
  <si>
    <t>в т.ч. з/п 422,99</t>
  </si>
  <si>
    <t>в т.ч. з/п 59,45</t>
  </si>
  <si>
    <t>в т.ч. з/п 350,38</t>
  </si>
  <si>
    <t>в т.ч. з/п 165,77</t>
  </si>
  <si>
    <t>в т.ч. з/п 103,46</t>
  </si>
  <si>
    <t>в т.ч. з/п 880,02</t>
  </si>
  <si>
    <t>в т.ч. з/п 2530,36</t>
  </si>
  <si>
    <t> город Алатырь (8 организаций)</t>
  </si>
  <si>
    <t>в т.ч. з/п 1050,67</t>
  </si>
  <si>
    <t>в т.ч. з/п 14368,23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</si>
  <si>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</si>
  <si>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</si>
  <si>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</si>
  <si>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</si>
  <si>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</si>
  <si>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утверждено в тарифах на 2014 год</t>
  </si>
  <si>
    <t>Мониторинг планов ремонтных работ организаций в сфере теплоснабжения за 1 квартал 2014 года (на 19.05.2014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</si>
</sst>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0" fontId="6" fillId="36" borderId="11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6" fillId="36" borderId="0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6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7" borderId="11" xfId="0" applyNumberFormat="1" applyFont="1" applyFill="1" applyBorder="1" applyAlignment="1">
      <alignment horizontal="center" vertical="center" wrapText="1"/>
    </xf>
    <xf numFmtId="4" fontId="6" fillId="37" borderId="13" xfId="0" applyNumberFormat="1" applyFont="1" applyFill="1" applyBorder="1" applyAlignment="1">
      <alignment horizontal="center" vertical="center" wrapText="1"/>
    </xf>
    <xf numFmtId="4" fontId="6" fillId="37" borderId="11" xfId="0" applyNumberFormat="1" applyFont="1" applyFill="1" applyBorder="1" applyAlignment="1">
      <alignment horizontal="center" vertical="center" wrapText="1"/>
    </xf>
    <xf numFmtId="4" fontId="6" fillId="38" borderId="11" xfId="0" applyNumberFormat="1" applyFont="1" applyFill="1" applyBorder="1" applyAlignment="1">
      <alignment horizontal="center" vertical="center" wrapText="1"/>
    </xf>
    <xf numFmtId="4" fontId="6" fillId="39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49" fontId="5" fillId="35" borderId="19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7" fillId="40" borderId="18" xfId="54" applyNumberFormat="1" applyFont="1" applyFill="1" applyBorder="1" applyAlignment="1" applyProtection="1">
      <alignment horizontal="center" vertical="center" wrapText="1"/>
      <protection/>
    </xf>
    <xf numFmtId="4" fontId="7" fillId="40" borderId="19" xfId="54" applyNumberFormat="1" applyFont="1" applyFill="1" applyBorder="1" applyAlignment="1" applyProtection="1">
      <alignment horizontal="center" vertical="center" wrapText="1"/>
      <protection/>
    </xf>
    <xf numFmtId="4" fontId="7" fillId="0" borderId="18" xfId="54" applyNumberFormat="1" applyFont="1" applyFill="1" applyBorder="1" applyAlignment="1" applyProtection="1">
      <alignment horizontal="center" vertical="center" wrapText="1"/>
      <protection/>
    </xf>
    <xf numFmtId="4" fontId="7" fillId="0" borderId="19" xfId="54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" fontId="7" fillId="41" borderId="18" xfId="54" applyNumberFormat="1" applyFont="1" applyFill="1" applyBorder="1" applyAlignment="1" applyProtection="1">
      <alignment horizontal="center" vertical="center" wrapText="1"/>
      <protection/>
    </xf>
    <xf numFmtId="4" fontId="7" fillId="41" borderId="19" xfId="54" applyNumberFormat="1" applyFont="1" applyFill="1" applyBorder="1" applyAlignment="1" applyProtection="1">
      <alignment horizontal="center" vertical="center" wrapText="1"/>
      <protection/>
    </xf>
    <xf numFmtId="4" fontId="7" fillId="41" borderId="13" xfId="54" applyNumberFormat="1" applyFont="1" applyFill="1" applyBorder="1" applyAlignment="1" applyProtection="1">
      <alignment horizontal="center" vertical="center" wrapText="1"/>
      <protection/>
    </xf>
    <xf numFmtId="4" fontId="7" fillId="40" borderId="13" xfId="54" applyNumberFormat="1" applyFont="1" applyFill="1" applyBorder="1" applyAlignment="1" applyProtection="1">
      <alignment horizontal="center" vertical="center" wrapText="1"/>
      <protection/>
    </xf>
    <xf numFmtId="4" fontId="7" fillId="41" borderId="11" xfId="54" applyNumberFormat="1" applyFont="1" applyFill="1" applyBorder="1" applyAlignment="1" applyProtection="1">
      <alignment horizontal="center" vertical="center" wrapText="1"/>
      <protection/>
    </xf>
    <xf numFmtId="4" fontId="5" fillId="4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7" fillId="40" borderId="11" xfId="54" applyNumberFormat="1" applyFont="1" applyFill="1" applyBorder="1" applyAlignment="1" applyProtection="1">
      <alignment horizontal="center" vertical="center" wrapText="1"/>
      <protection/>
    </xf>
    <xf numFmtId="4" fontId="5" fillId="41" borderId="18" xfId="0" applyNumberFormat="1" applyFont="1" applyFill="1" applyBorder="1" applyAlignment="1">
      <alignment horizontal="center" vertical="center" wrapText="1"/>
    </xf>
    <xf numFmtId="4" fontId="5" fillId="41" borderId="19" xfId="0" applyNumberFormat="1" applyFont="1" applyFill="1" applyBorder="1" applyAlignment="1">
      <alignment horizontal="center" vertical="center" wrapText="1"/>
    </xf>
    <xf numFmtId="4" fontId="5" fillId="40" borderId="18" xfId="0" applyNumberFormat="1" applyFont="1" applyFill="1" applyBorder="1" applyAlignment="1">
      <alignment horizontal="center" vertical="center" wrapText="1"/>
    </xf>
    <xf numFmtId="4" fontId="5" fillId="40" borderId="19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4" fontId="5" fillId="41" borderId="11" xfId="53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40" borderId="11" xfId="54" applyNumberFormat="1" applyFont="1" applyFill="1" applyBorder="1" applyAlignment="1">
      <alignment horizontal="center" vertical="center" wrapText="1"/>
      <protection/>
    </xf>
    <xf numFmtId="4" fontId="7" fillId="0" borderId="11" xfId="54" applyNumberFormat="1" applyFont="1" applyFill="1" applyBorder="1" applyAlignment="1" applyProtection="1">
      <alignment horizontal="center" vertical="center" wrapText="1"/>
      <protection/>
    </xf>
    <xf numFmtId="49" fontId="5" fillId="35" borderId="20" xfId="0" applyNumberFormat="1" applyFont="1" applyFill="1" applyBorder="1" applyAlignment="1">
      <alignment horizontal="center" vertical="center" wrapText="1"/>
    </xf>
    <xf numFmtId="49" fontId="5" fillId="35" borderId="21" xfId="0" applyNumberFormat="1" applyFont="1" applyFill="1" applyBorder="1" applyAlignment="1">
      <alignment horizontal="center" vertical="center" wrapText="1"/>
    </xf>
    <xf numFmtId="4" fontId="7" fillId="41" borderId="11" xfId="54" applyNumberFormat="1" applyFont="1" applyFill="1" applyBorder="1" applyAlignment="1">
      <alignment horizontal="center" vertical="center" wrapText="1"/>
      <protection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35" borderId="18" xfId="0" applyNumberFormat="1" applyFont="1" applyFill="1" applyBorder="1" applyAlignment="1">
      <alignment horizontal="center" vertical="center" wrapText="1"/>
    </xf>
    <xf numFmtId="4" fontId="5" fillId="35" borderId="19" xfId="0" applyNumberFormat="1" applyFont="1" applyFill="1" applyBorder="1" applyAlignment="1">
      <alignment horizontal="center" vertical="center" wrapText="1"/>
    </xf>
    <xf numFmtId="4" fontId="7" fillId="0" borderId="13" xfId="54" applyNumberFormat="1" applyFont="1" applyFill="1" applyBorder="1" applyAlignment="1" applyProtection="1">
      <alignment horizontal="center" vertical="center" wrapText="1"/>
      <protection/>
    </xf>
    <xf numFmtId="4" fontId="5" fillId="40" borderId="13" xfId="0" applyNumberFormat="1" applyFont="1" applyFill="1" applyBorder="1" applyAlignment="1">
      <alignment horizontal="center" vertical="center" wrapText="1"/>
    </xf>
    <xf numFmtId="4" fontId="5" fillId="35" borderId="20" xfId="0" applyNumberFormat="1" applyFont="1" applyFill="1" applyBorder="1" applyAlignment="1">
      <alignment horizontal="center" vertical="center" wrapText="1"/>
    </xf>
    <xf numFmtId="4" fontId="5" fillId="35" borderId="22" xfId="0" applyNumberFormat="1" applyFon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>
      <alignment horizontal="center" vertical="center" wrapText="1"/>
    </xf>
    <xf numFmtId="4" fontId="5" fillId="35" borderId="23" xfId="0" applyNumberFormat="1" applyFont="1" applyFill="1" applyBorder="1" applyAlignment="1">
      <alignment horizontal="center" vertical="center" wrapText="1"/>
    </xf>
    <xf numFmtId="4" fontId="5" fillId="35" borderId="24" xfId="0" applyNumberFormat="1" applyFont="1" applyFill="1" applyBorder="1" applyAlignment="1">
      <alignment horizontal="center" vertical="center" wrapText="1"/>
    </xf>
    <xf numFmtId="4" fontId="5" fillId="35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редний тариф по ЧР на 2010 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Normal="75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4.28125" style="18" customWidth="1"/>
    <col min="2" max="2" width="39.00390625" style="1" customWidth="1"/>
    <col min="3" max="3" width="35.00390625" style="1" customWidth="1"/>
    <col min="4" max="4" width="12.57421875" style="1" customWidth="1"/>
    <col min="5" max="5" width="10.421875" style="1" bestFit="1" customWidth="1"/>
    <col min="6" max="6" width="10.140625" style="1" bestFit="1" customWidth="1"/>
    <col min="7" max="7" width="10.57421875" style="1" bestFit="1" customWidth="1"/>
    <col min="8" max="8" width="10.28125" style="1" bestFit="1" customWidth="1"/>
    <col min="9" max="9" width="17.421875" style="11" customWidth="1"/>
    <col min="10" max="10" width="10.140625" style="11" bestFit="1" customWidth="1"/>
    <col min="11" max="12" width="9.140625" style="11" customWidth="1"/>
    <col min="13" max="16384" width="9.140625" style="1" customWidth="1"/>
  </cols>
  <sheetData>
    <row r="1" spans="1:8" ht="12.75" customHeight="1">
      <c r="A1" s="34" t="s">
        <v>8</v>
      </c>
      <c r="B1" s="34"/>
      <c r="C1" s="34"/>
      <c r="D1" s="34"/>
      <c r="E1" s="34"/>
      <c r="F1" s="34"/>
      <c r="G1" s="34"/>
      <c r="H1" s="34"/>
    </row>
    <row r="2" spans="1:8" ht="30" customHeight="1">
      <c r="A2" s="35" t="s">
        <v>236</v>
      </c>
      <c r="B2" s="35"/>
      <c r="C2" s="35"/>
      <c r="D2" s="35"/>
      <c r="E2" s="35"/>
      <c r="F2" s="35"/>
      <c r="G2" s="35"/>
      <c r="H2" s="35"/>
    </row>
    <row r="3" spans="1:8" ht="12.75" customHeight="1">
      <c r="A3" s="36" t="s">
        <v>7</v>
      </c>
      <c r="B3" s="36"/>
      <c r="C3" s="36"/>
      <c r="D3" s="36"/>
      <c r="E3" s="36"/>
      <c r="F3" s="36"/>
      <c r="G3" s="36"/>
      <c r="H3" s="36"/>
    </row>
    <row r="4" spans="1:8" ht="12.75">
      <c r="A4" s="69" t="s">
        <v>3</v>
      </c>
      <c r="B4" s="70" t="s">
        <v>2</v>
      </c>
      <c r="C4" s="70" t="s">
        <v>1</v>
      </c>
      <c r="D4" s="65" t="s">
        <v>235</v>
      </c>
      <c r="E4" s="37" t="s">
        <v>230</v>
      </c>
      <c r="F4" s="37"/>
      <c r="G4" s="37"/>
      <c r="H4" s="37"/>
    </row>
    <row r="5" spans="1:8" ht="27" customHeight="1">
      <c r="A5" s="69"/>
      <c r="B5" s="70"/>
      <c r="C5" s="70"/>
      <c r="D5" s="66"/>
      <c r="E5" s="5" t="s">
        <v>231</v>
      </c>
      <c r="F5" s="5" t="s">
        <v>232</v>
      </c>
      <c r="G5" s="28" t="s">
        <v>233</v>
      </c>
      <c r="H5" s="28" t="s">
        <v>234</v>
      </c>
    </row>
    <row r="6" spans="1:9" ht="12.75">
      <c r="A6" s="81" t="s">
        <v>99</v>
      </c>
      <c r="B6" s="82"/>
      <c r="C6" s="29" t="s">
        <v>100</v>
      </c>
      <c r="D6" s="30">
        <f>D7+D8+D9</f>
        <v>523181.949</v>
      </c>
      <c r="E6" s="30">
        <f>E7+E8+E9</f>
        <v>64747.22033</v>
      </c>
      <c r="F6" s="30">
        <f>F7+F8+F9</f>
        <v>59268.160395</v>
      </c>
      <c r="G6" s="31">
        <f>F6-D6</f>
        <v>-463913.788605</v>
      </c>
      <c r="H6" s="31">
        <f>F6*100/D6</f>
        <v>11.328403150812834</v>
      </c>
      <c r="I6" s="25" t="s">
        <v>98</v>
      </c>
    </row>
    <row r="7" spans="1:9" ht="12.75">
      <c r="A7" s="83"/>
      <c r="B7" s="84"/>
      <c r="C7" s="13" t="s">
        <v>4</v>
      </c>
      <c r="D7" s="20">
        <f>D12+D16+D21+D25+D29+D33+D38+D42+D46+D50+D54+D58+D63+D67+D72+D76+D81+D85+D89+D94+D99+D103+D107+D111+D116+D121+D125+D129+D134+D139+D144+D149+D153+D157+D161+D166+D170+D174+D178+D182+D186+D190+D194+D199+D204+D209+D213+D218+D223+D228+D232+D236+D240+D244+D248+D252+D256+D261+D265+D269+D273+D277+D281+D286+D290+D294+D298+D302+D307+D311+D315+D319+D323+D327+D331+D335+D339+D343+D347+D351+D355+D359+D363+D367+D371+D375+D379+D384+D388+D392</f>
        <v>50906.41000000001</v>
      </c>
      <c r="E7" s="20">
        <f>E12+E16+E21+E25+E29+E33+E38+E42+E46+E50+E54+E58+E63+E67+E72+E76+E81+E85+E89+E94+E99+E103+E107+E111+E116+E121+E125+E129+E134+E139+E144+E149+E153+E157+E161+E166+E170+E174+E178+E182+E186+E190+E194+E199+E204+E209+E213+E218+E223+E228+E232+E236+E240+E244+E248+E252+E256+E261+E265+E269+E273+E277+E281+E286+E290+E294+E298+E302+E307+E311+E315+E319+E323+E327+E331+E335+E339+E343+E347+E351+E355+E359+E363+E367+E371+E375+E379+E384+E388+E392</f>
        <v>9612.092999999999</v>
      </c>
      <c r="F7" s="20">
        <f>F12+F16+F21+F25+F29+F33+F38+F42+F46+F50+F54+F58+F63+F67+F72+F76+F81+F85+F89+F94+F99+F103+F107+F111+F116+F121+F125+F129+F134+F139+F144+F149+F153+F157+F161+F166+F170+F174+F178+F182+F186+F190+F194+F199+F204+F209+F213+F218+F223+F228+F232+F236+F240+F244+F248+F252+F256+F261+F265+F269+F273+F277+F281+F286+F290+F294+F298+F302+F307+F311+F315+F319+F323+F327+F331+F335+F339+F343+F347+F351+F355+F359+F363+F367+F371+F375+F379+F384+F388+F392</f>
        <v>4394.334165</v>
      </c>
      <c r="G7" s="27">
        <f aca="true" t="shared" si="0" ref="G7:G70">F7-D7</f>
        <v>-46512.07583500001</v>
      </c>
      <c r="H7" s="27">
        <f aca="true" t="shared" si="1" ref="H7:H70">F7*100/D7</f>
        <v>8.632182400998223</v>
      </c>
      <c r="I7" s="25">
        <f>D10+D19+D36+D61+D70+D79+D92+D97+D114+D119+D132+D137+D142+D147+D164+D197+D202+D207+D216+D221+D226+D259+D284+D305+D382</f>
        <v>523181.94899999996</v>
      </c>
    </row>
    <row r="8" spans="1:9" ht="26.25">
      <c r="A8" s="83"/>
      <c r="B8" s="84"/>
      <c r="C8" s="5" t="s">
        <v>5</v>
      </c>
      <c r="D8" s="20">
        <f>D13+D17+D22+D26+D30+D34+D39+D43+D47+D51+D55+D59+D64+D68+D73+D77+D82+D86+D90+D100+D95+D104+D108+D112+D117+D122+D126+D130+D135+D140+D145+D150+D154+D158+D162+D167+D171+D175+D179+D183+D187+D191+D195+D200+D205+D210+D214+D219+D224+D229+D233+D237+D241+D245+D249+D253+D257+D262+D266+D270+D274+D278+D282+D287+D291+D295+D299+D303+D308+D312+D316+D320+D324+D328+D332+D336+D340+D344+D348+D352+D356+D360+D364+D368+D372+D376+D380+D385+D389+D393</f>
        <v>49075.91000000001</v>
      </c>
      <c r="E8" s="20">
        <f>E13+E17+E22+E26+E30+E34+E39+E43+E47+E51+E55+E59+E64+E68+E73+E77+E82+E86+E90+E100+E95+E104+E108+E112+E117+E122+E126+E130+E135+E140+E145+E150+E154+E158+E162+E167+E171+E175+E179+E183+E187+E191+E195+E200+E205+E210+E214+E219+E224+E229+E233+E237+E241+E245+E249+E253+E257+E262+E266+E270+E274+E278+E282+E287+E291+E295+E299+E303+E308+E312+E316+E320+E324+E328+E332+E336+E340+E344+E348+E352+E356+E360+E364+E368+E372+E376+E380+E385+E389+E393</f>
        <v>6368.064369999999</v>
      </c>
      <c r="F8" s="20">
        <f>F13+F17+F22+F26+F30+F34+F39+F43+F47+F51+F55+F59+F64+F68+F73+F77+F82+F86+F90+F100+F95+F104+F108+F112+F117+F122+F126+F130+F135+F140+F145+F150+F154+F158+F162+F167+F171+F175+F179+F183+F187+F191+F195+F200+F205+F210+F214+F219+F224+F229+F233+F237+F241+F245+F249+F253+F257+F262+F266+F270+F274+F278+F282+F287+F291+F295+F299+F303+F308+F312+F316+F320+F324+F328+F332+F336+F340+F344+F348+F352+F356+F360+F364+F368+F372+F376+F380+F385+F389+F393</f>
        <v>6142.94334</v>
      </c>
      <c r="G8" s="27">
        <f t="shared" si="0"/>
        <v>-42932.96666000001</v>
      </c>
      <c r="H8" s="27">
        <f t="shared" si="1"/>
        <v>12.517227576625679</v>
      </c>
      <c r="I8" s="19"/>
    </row>
    <row r="9" spans="1:8" ht="12.75">
      <c r="A9" s="85"/>
      <c r="B9" s="86"/>
      <c r="C9" s="13" t="s">
        <v>6</v>
      </c>
      <c r="D9" s="20">
        <f>D14+D18+D23+D27+D31+D35+D40+D44+D48+D52+D56+D60+D65+D69+D74+D78+D83+D87+D91+D96+D101+D105+D109+D113+D118+D123+D127+D131+D136+D141+D146+D151+D155+D159+D163+D168+D172+D176+D180+D184+D188+D192+D196+D201+D206+D211+D215+D220+D225+D230+D234+D238+D242+D246+D250+D254+D258+D263+D267+D271+D275+D279+D283+D288+D292+D296+D300+D304+D309+D313+D317+D321+D325+D329+D333+D337+D341+D345+D349+D353+D357+D361+D365+D369+D373+D377+D381+D386+D390+D394</f>
        <v>423199.629</v>
      </c>
      <c r="E9" s="20">
        <f>E14+E18+E23+E27+E31+E35+E40+E44+E48+E52+E56+E60+E65+E69+E74+E78+E83+E87+E91+E96+E101+E105+E109+E113+E118+E123+E127+E131+E136+E141+E146+E151+E155+E159+E163+E168+E172+E176+E180+E184+E188+E192+E196+E201+E206+E211+E215+E220+E225+E230+E234+E238+E242+E246+E250+E254+E258+E263+E267+E271+E275+E279+E283+E288+E292+E296+E300+E304+E309+E313+E317+E321+E325+E329+E333+E337+E341+E345+E349+E353+E357+E361+E365+E369+E373+E377+E381+E386+E390+E394</f>
        <v>48767.062959999996</v>
      </c>
      <c r="F9" s="20">
        <f>F14+F18+F23+F27+F31+F35+F40+F44+F48+F52+F56+F60+F65+F69+F74+F78+F83+F87+F91+F96+F101+F105+F109+F113+F118+F123+F127+F131+F136+F141+F146+F151+F155+F159+F163+F168+F172+F176+F180+F184+F188+F192+F196+F201+F206+F211+F215+F220+F225+F230+F234+F238+F242+F246+F250+F254+F258+F263+F267+F271+F275+F279+F283+F288+F292+F296+F300+F304+F309+F313+F317+F321+F325+F329+F333+F337+F341+F345+F349+F353+F357+F361+F365+F369+F373+F377+F381+F386+F390+F394</f>
        <v>48730.88289</v>
      </c>
      <c r="G9" s="27">
        <f t="shared" si="0"/>
        <v>-374468.74611</v>
      </c>
      <c r="H9" s="27">
        <f t="shared" si="1"/>
        <v>11.51486900051134</v>
      </c>
    </row>
    <row r="10" spans="1:8" ht="12.75" customHeight="1">
      <c r="A10" s="45" t="s">
        <v>173</v>
      </c>
      <c r="B10" s="45"/>
      <c r="C10" s="45"/>
      <c r="D10" s="6">
        <f>D15+D11</f>
        <v>743.22</v>
      </c>
      <c r="E10" s="6">
        <f>E15+E11</f>
        <v>146.57</v>
      </c>
      <c r="F10" s="6">
        <f>F15+F11</f>
        <v>146.57198</v>
      </c>
      <c r="G10" s="33">
        <f t="shared" si="0"/>
        <v>-596.6480200000001</v>
      </c>
      <c r="H10" s="33">
        <f t="shared" si="1"/>
        <v>19.721210408761873</v>
      </c>
    </row>
    <row r="11" spans="1:8" ht="12.75">
      <c r="A11" s="41">
        <v>1</v>
      </c>
      <c r="B11" s="58" t="s">
        <v>13</v>
      </c>
      <c r="C11" s="7" t="s">
        <v>0</v>
      </c>
      <c r="D11" s="7">
        <f>D12+D13+D14</f>
        <v>509.84000000000003</v>
      </c>
      <c r="E11" s="7">
        <f>E12+E13+E14</f>
        <v>146.57</v>
      </c>
      <c r="F11" s="7">
        <f>F12+F13+F14</f>
        <v>146.57198</v>
      </c>
      <c r="G11" s="32">
        <f t="shared" si="0"/>
        <v>-363.26802000000004</v>
      </c>
      <c r="H11" s="32">
        <f t="shared" si="1"/>
        <v>28.748623097442334</v>
      </c>
    </row>
    <row r="12" spans="1:8" ht="12.75">
      <c r="A12" s="42"/>
      <c r="B12" s="58"/>
      <c r="C12" s="5" t="s">
        <v>4</v>
      </c>
      <c r="D12" s="5">
        <v>0</v>
      </c>
      <c r="E12" s="5">
        <v>0</v>
      </c>
      <c r="F12" s="5">
        <v>0</v>
      </c>
      <c r="G12" s="27">
        <f t="shared" si="0"/>
        <v>0</v>
      </c>
      <c r="H12" s="27" t="e">
        <f t="shared" si="1"/>
        <v>#DIV/0!</v>
      </c>
    </row>
    <row r="13" spans="1:8" ht="26.25">
      <c r="A13" s="42"/>
      <c r="B13" s="58"/>
      <c r="C13" s="5" t="s">
        <v>5</v>
      </c>
      <c r="D13" s="5">
        <v>138.52</v>
      </c>
      <c r="E13" s="5">
        <v>0</v>
      </c>
      <c r="F13" s="5">
        <v>0</v>
      </c>
      <c r="G13" s="27">
        <f t="shared" si="0"/>
        <v>-138.52</v>
      </c>
      <c r="H13" s="27">
        <f t="shared" si="1"/>
        <v>0</v>
      </c>
    </row>
    <row r="14" spans="1:8" ht="12.75">
      <c r="A14" s="43"/>
      <c r="B14" s="58"/>
      <c r="C14" s="5" t="s">
        <v>6</v>
      </c>
      <c r="D14" s="5">
        <v>371.32</v>
      </c>
      <c r="E14" s="5">
        <v>146.57</v>
      </c>
      <c r="F14" s="5">
        <v>146.57198</v>
      </c>
      <c r="G14" s="27">
        <f t="shared" si="0"/>
        <v>-224.74802</v>
      </c>
      <c r="H14" s="27">
        <f t="shared" si="1"/>
        <v>39.47322525045783</v>
      </c>
    </row>
    <row r="15" spans="1:8" ht="12.75">
      <c r="A15" s="41">
        <v>2</v>
      </c>
      <c r="B15" s="46" t="s">
        <v>12</v>
      </c>
      <c r="C15" s="7" t="s">
        <v>0</v>
      </c>
      <c r="D15" s="7">
        <f>D16+D17+D18</f>
        <v>233.38</v>
      </c>
      <c r="E15" s="7">
        <f>E16+E17+E18</f>
        <v>0</v>
      </c>
      <c r="F15" s="7">
        <f>F16+F17+F18</f>
        <v>0</v>
      </c>
      <c r="G15" s="32">
        <f t="shared" si="0"/>
        <v>-233.38</v>
      </c>
      <c r="H15" s="32">
        <f t="shared" si="1"/>
        <v>0</v>
      </c>
    </row>
    <row r="16" spans="1:8" ht="12.75">
      <c r="A16" s="42"/>
      <c r="B16" s="46"/>
      <c r="C16" s="5" t="s">
        <v>4</v>
      </c>
      <c r="D16" s="5">
        <v>0</v>
      </c>
      <c r="E16" s="5">
        <v>0</v>
      </c>
      <c r="F16" s="5">
        <v>0</v>
      </c>
      <c r="G16" s="27">
        <f t="shared" si="0"/>
        <v>0</v>
      </c>
      <c r="H16" s="27" t="e">
        <f t="shared" si="1"/>
        <v>#DIV/0!</v>
      </c>
    </row>
    <row r="17" spans="1:8" ht="26.25">
      <c r="A17" s="42"/>
      <c r="B17" s="46"/>
      <c r="C17" s="5" t="s">
        <v>5</v>
      </c>
      <c r="D17" s="5">
        <v>14.14</v>
      </c>
      <c r="E17" s="5">
        <v>0</v>
      </c>
      <c r="F17" s="5">
        <v>0</v>
      </c>
      <c r="G17" s="27">
        <f t="shared" si="0"/>
        <v>-14.14</v>
      </c>
      <c r="H17" s="27">
        <f t="shared" si="1"/>
        <v>0</v>
      </c>
    </row>
    <row r="18" spans="1:8" ht="12.75">
      <c r="A18" s="43"/>
      <c r="B18" s="46"/>
      <c r="C18" s="5" t="s">
        <v>6</v>
      </c>
      <c r="D18" s="5">
        <v>219.24</v>
      </c>
      <c r="E18" s="5">
        <v>0</v>
      </c>
      <c r="F18" s="5">
        <v>0</v>
      </c>
      <c r="G18" s="27">
        <f t="shared" si="0"/>
        <v>-219.24</v>
      </c>
      <c r="H18" s="27">
        <f t="shared" si="1"/>
        <v>0</v>
      </c>
    </row>
    <row r="19" spans="1:8" ht="12.75" customHeight="1">
      <c r="A19" s="45" t="s">
        <v>174</v>
      </c>
      <c r="B19" s="45"/>
      <c r="C19" s="45"/>
      <c r="D19" s="6">
        <f>D32+D28+D24+D20</f>
        <v>172.296</v>
      </c>
      <c r="E19" s="6">
        <f>E32+E28+E24+E20</f>
        <v>25.099999999999998</v>
      </c>
      <c r="F19" s="6">
        <f>F32+F28+F24+F20</f>
        <v>25.95957</v>
      </c>
      <c r="G19" s="33">
        <f t="shared" si="0"/>
        <v>-146.33643</v>
      </c>
      <c r="H19" s="33">
        <f t="shared" si="1"/>
        <v>15.0668442680039</v>
      </c>
    </row>
    <row r="20" spans="1:12" s="2" customFormat="1" ht="12.75">
      <c r="A20" s="44">
        <v>3</v>
      </c>
      <c r="B20" s="46" t="s">
        <v>10</v>
      </c>
      <c r="C20" s="7" t="s">
        <v>0</v>
      </c>
      <c r="D20" s="7">
        <f>D21+D22+D23</f>
        <v>129.51</v>
      </c>
      <c r="E20" s="7">
        <f>E21+E22+E23</f>
        <v>0</v>
      </c>
      <c r="F20" s="7">
        <f>F21+F22+F23</f>
        <v>0</v>
      </c>
      <c r="G20" s="32">
        <f t="shared" si="0"/>
        <v>-129.51</v>
      </c>
      <c r="H20" s="32">
        <f t="shared" si="1"/>
        <v>0</v>
      </c>
      <c r="I20" s="21"/>
      <c r="J20" s="21"/>
      <c r="K20" s="21"/>
      <c r="L20" s="21"/>
    </row>
    <row r="21" spans="1:8" ht="12.75">
      <c r="A21" s="44"/>
      <c r="B21" s="46"/>
      <c r="C21" s="5" t="s">
        <v>4</v>
      </c>
      <c r="D21" s="5">
        <v>0</v>
      </c>
      <c r="E21" s="5">
        <v>0</v>
      </c>
      <c r="F21" s="5">
        <v>0</v>
      </c>
      <c r="G21" s="27">
        <f t="shared" si="0"/>
        <v>0</v>
      </c>
      <c r="H21" s="27" t="e">
        <f t="shared" si="1"/>
        <v>#DIV/0!</v>
      </c>
    </row>
    <row r="22" spans="1:8" ht="26.25">
      <c r="A22" s="44"/>
      <c r="B22" s="46"/>
      <c r="C22" s="5" t="s">
        <v>5</v>
      </c>
      <c r="D22" s="5">
        <v>123.51</v>
      </c>
      <c r="E22" s="5">
        <v>0</v>
      </c>
      <c r="F22" s="5">
        <v>0</v>
      </c>
      <c r="G22" s="27">
        <f t="shared" si="0"/>
        <v>-123.51</v>
      </c>
      <c r="H22" s="27">
        <f t="shared" si="1"/>
        <v>0</v>
      </c>
    </row>
    <row r="23" spans="1:8" ht="12.75">
      <c r="A23" s="44"/>
      <c r="B23" s="46"/>
      <c r="C23" s="5" t="s">
        <v>6</v>
      </c>
      <c r="D23" s="5">
        <v>6</v>
      </c>
      <c r="E23" s="5">
        <v>0</v>
      </c>
      <c r="F23" s="5">
        <v>0</v>
      </c>
      <c r="G23" s="27">
        <f t="shared" si="0"/>
        <v>-6</v>
      </c>
      <c r="H23" s="27">
        <f t="shared" si="1"/>
        <v>0</v>
      </c>
    </row>
    <row r="24" spans="1:8" ht="12.75" customHeight="1">
      <c r="A24" s="51">
        <v>4</v>
      </c>
      <c r="B24" s="58" t="s">
        <v>9</v>
      </c>
      <c r="C24" s="7" t="s">
        <v>0</v>
      </c>
      <c r="D24" s="7">
        <f>D25+D26+D27</f>
        <v>19.45</v>
      </c>
      <c r="E24" s="7">
        <f>E25+E26+E27</f>
        <v>25.099999999999998</v>
      </c>
      <c r="F24" s="7">
        <f>F25+F26+F27</f>
        <v>25.95957</v>
      </c>
      <c r="G24" s="32">
        <f t="shared" si="0"/>
        <v>6.50957</v>
      </c>
      <c r="H24" s="32">
        <f t="shared" si="1"/>
        <v>133.4682262210797</v>
      </c>
    </row>
    <row r="25" spans="1:8" ht="12.75" customHeight="1">
      <c r="A25" s="52"/>
      <c r="B25" s="58"/>
      <c r="C25" s="5" t="s">
        <v>4</v>
      </c>
      <c r="D25" s="5">
        <v>0</v>
      </c>
      <c r="E25" s="5">
        <v>0</v>
      </c>
      <c r="F25" s="5">
        <v>0</v>
      </c>
      <c r="G25" s="27">
        <f t="shared" si="0"/>
        <v>0</v>
      </c>
      <c r="H25" s="27" t="e">
        <f t="shared" si="1"/>
        <v>#DIV/0!</v>
      </c>
    </row>
    <row r="26" spans="1:8" ht="24" customHeight="1">
      <c r="A26" s="52"/>
      <c r="B26" s="58"/>
      <c r="C26" s="5" t="s">
        <v>5</v>
      </c>
      <c r="D26" s="5">
        <v>19.45</v>
      </c>
      <c r="E26" s="5">
        <v>23.7</v>
      </c>
      <c r="F26" s="5">
        <v>24.755</v>
      </c>
      <c r="G26" s="27">
        <f t="shared" si="0"/>
        <v>5.305</v>
      </c>
      <c r="H26" s="27">
        <f t="shared" si="1"/>
        <v>127.27506426735219</v>
      </c>
    </row>
    <row r="27" spans="1:8" ht="12.75" customHeight="1">
      <c r="A27" s="59"/>
      <c r="B27" s="58"/>
      <c r="C27" s="5" t="s">
        <v>6</v>
      </c>
      <c r="D27" s="5">
        <v>0</v>
      </c>
      <c r="E27" s="5">
        <v>1.4</v>
      </c>
      <c r="F27" s="5">
        <v>1.20457</v>
      </c>
      <c r="G27" s="27">
        <f t="shared" si="0"/>
        <v>1.20457</v>
      </c>
      <c r="H27" s="27" t="e">
        <f t="shared" si="1"/>
        <v>#DIV/0!</v>
      </c>
    </row>
    <row r="28" spans="1:8" ht="12.75" customHeight="1">
      <c r="A28" s="51">
        <v>5</v>
      </c>
      <c r="B28" s="61" t="s">
        <v>14</v>
      </c>
      <c r="C28" s="7" t="s">
        <v>0</v>
      </c>
      <c r="D28" s="7">
        <f>D29+D30+D31</f>
        <v>12.236</v>
      </c>
      <c r="E28" s="7">
        <f>E29+E30+E31</f>
        <v>0</v>
      </c>
      <c r="F28" s="7">
        <f>F29+F30+F31</f>
        <v>0</v>
      </c>
      <c r="G28" s="32">
        <f t="shared" si="0"/>
        <v>-12.236</v>
      </c>
      <c r="H28" s="32">
        <f t="shared" si="1"/>
        <v>0</v>
      </c>
    </row>
    <row r="29" spans="1:8" ht="12.75" customHeight="1">
      <c r="A29" s="52"/>
      <c r="B29" s="62"/>
      <c r="C29" s="5" t="s">
        <v>4</v>
      </c>
      <c r="D29" s="5">
        <v>0</v>
      </c>
      <c r="E29" s="5">
        <v>0</v>
      </c>
      <c r="F29" s="5">
        <v>0</v>
      </c>
      <c r="G29" s="27">
        <f t="shared" si="0"/>
        <v>0</v>
      </c>
      <c r="H29" s="27" t="e">
        <f t="shared" si="1"/>
        <v>#DIV/0!</v>
      </c>
    </row>
    <row r="30" spans="1:8" ht="26.25">
      <c r="A30" s="52"/>
      <c r="B30" s="62"/>
      <c r="C30" s="5" t="s">
        <v>5</v>
      </c>
      <c r="D30" s="5">
        <v>12.236</v>
      </c>
      <c r="E30" s="5">
        <v>0</v>
      </c>
      <c r="F30" s="5">
        <v>0</v>
      </c>
      <c r="G30" s="27">
        <f t="shared" si="0"/>
        <v>-12.236</v>
      </c>
      <c r="H30" s="27">
        <f t="shared" si="1"/>
        <v>0</v>
      </c>
    </row>
    <row r="31" spans="1:8" ht="12.75" customHeight="1">
      <c r="A31" s="59"/>
      <c r="B31" s="67"/>
      <c r="C31" s="5" t="s">
        <v>6</v>
      </c>
      <c r="D31" s="5">
        <v>0</v>
      </c>
      <c r="E31" s="5">
        <v>0</v>
      </c>
      <c r="F31" s="5">
        <v>0</v>
      </c>
      <c r="G31" s="27">
        <f t="shared" si="0"/>
        <v>0</v>
      </c>
      <c r="H31" s="27" t="e">
        <f t="shared" si="1"/>
        <v>#DIV/0!</v>
      </c>
    </row>
    <row r="32" spans="1:8" ht="12.75" customHeight="1">
      <c r="A32" s="51" t="s">
        <v>104</v>
      </c>
      <c r="B32" s="53" t="s">
        <v>11</v>
      </c>
      <c r="C32" s="7" t="s">
        <v>0</v>
      </c>
      <c r="D32" s="7">
        <f>D33+D34+D35</f>
        <v>11.1</v>
      </c>
      <c r="E32" s="7">
        <f>E33+E34+E35</f>
        <v>0</v>
      </c>
      <c r="F32" s="7">
        <f>F33+F34+F35</f>
        <v>0</v>
      </c>
      <c r="G32" s="32">
        <f t="shared" si="0"/>
        <v>-11.1</v>
      </c>
      <c r="H32" s="32">
        <f t="shared" si="1"/>
        <v>0</v>
      </c>
    </row>
    <row r="33" spans="1:8" ht="12.75" customHeight="1">
      <c r="A33" s="52"/>
      <c r="B33" s="54"/>
      <c r="C33" s="5" t="s">
        <v>4</v>
      </c>
      <c r="D33" s="5">
        <v>0</v>
      </c>
      <c r="E33" s="5">
        <v>0</v>
      </c>
      <c r="F33" s="5">
        <v>0</v>
      </c>
      <c r="G33" s="27">
        <f t="shared" si="0"/>
        <v>0</v>
      </c>
      <c r="H33" s="27" t="e">
        <f t="shared" si="1"/>
        <v>#DIV/0!</v>
      </c>
    </row>
    <row r="34" spans="1:8" ht="26.25">
      <c r="A34" s="52"/>
      <c r="B34" s="54"/>
      <c r="C34" s="5" t="s">
        <v>5</v>
      </c>
      <c r="D34" s="5">
        <v>7.7</v>
      </c>
      <c r="E34" s="5">
        <v>0</v>
      </c>
      <c r="F34" s="5">
        <v>0</v>
      </c>
      <c r="G34" s="27">
        <f t="shared" si="0"/>
        <v>-7.7</v>
      </c>
      <c r="H34" s="27">
        <f t="shared" si="1"/>
        <v>0</v>
      </c>
    </row>
    <row r="35" spans="1:8" ht="12.75">
      <c r="A35" s="59"/>
      <c r="B35" s="55"/>
      <c r="C35" s="5" t="s">
        <v>6</v>
      </c>
      <c r="D35" s="5">
        <v>3.4</v>
      </c>
      <c r="E35" s="5">
        <v>0</v>
      </c>
      <c r="F35" s="5">
        <v>0</v>
      </c>
      <c r="G35" s="27">
        <f t="shared" si="0"/>
        <v>-3.4</v>
      </c>
      <c r="H35" s="27">
        <f t="shared" si="1"/>
        <v>0</v>
      </c>
    </row>
    <row r="36" spans="1:8" ht="12.75" customHeight="1">
      <c r="A36" s="45" t="s">
        <v>175</v>
      </c>
      <c r="B36" s="45"/>
      <c r="C36" s="45"/>
      <c r="D36" s="6">
        <f>D57+D53+D49+D45+D41+D37</f>
        <v>5653.624</v>
      </c>
      <c r="E36" s="6">
        <f>E57+E53+E49+E45+E41+E37</f>
        <v>1222.78</v>
      </c>
      <c r="F36" s="6">
        <f>F57+F53+F49+F45+F41+F37</f>
        <v>1190.70259</v>
      </c>
      <c r="G36" s="33">
        <f t="shared" si="0"/>
        <v>-4462.92141</v>
      </c>
      <c r="H36" s="33">
        <f t="shared" si="1"/>
        <v>21.060873344247867</v>
      </c>
    </row>
    <row r="37" spans="1:12" s="2" customFormat="1" ht="12.75">
      <c r="A37" s="44">
        <v>7</v>
      </c>
      <c r="B37" s="71" t="s">
        <v>15</v>
      </c>
      <c r="C37" s="7" t="s">
        <v>0</v>
      </c>
      <c r="D37" s="7">
        <f>D38+D39+D40</f>
        <v>390.2</v>
      </c>
      <c r="E37" s="7">
        <f>E38+E39+E40</f>
        <v>92.94</v>
      </c>
      <c r="F37" s="7">
        <f>F38+F39+F40</f>
        <v>92.94</v>
      </c>
      <c r="G37" s="32">
        <f t="shared" si="0"/>
        <v>-297.26</v>
      </c>
      <c r="H37" s="32">
        <f t="shared" si="1"/>
        <v>23.81855458739108</v>
      </c>
      <c r="I37" s="21"/>
      <c r="J37" s="21"/>
      <c r="K37" s="21"/>
      <c r="L37" s="21"/>
    </row>
    <row r="38" spans="1:8" ht="12.75">
      <c r="A38" s="44"/>
      <c r="B38" s="71"/>
      <c r="C38" s="5" t="s">
        <v>4</v>
      </c>
      <c r="D38" s="5">
        <v>263.2</v>
      </c>
      <c r="E38" s="5">
        <v>65.9</v>
      </c>
      <c r="F38" s="5">
        <v>65.9</v>
      </c>
      <c r="G38" s="27">
        <f t="shared" si="0"/>
        <v>-197.29999999999998</v>
      </c>
      <c r="H38" s="27">
        <f t="shared" si="1"/>
        <v>25.03799392097265</v>
      </c>
    </row>
    <row r="39" spans="1:8" ht="26.25">
      <c r="A39" s="44"/>
      <c r="B39" s="71"/>
      <c r="C39" s="5" t="s">
        <v>5</v>
      </c>
      <c r="D39" s="5">
        <v>127</v>
      </c>
      <c r="E39" s="5">
        <v>24.97</v>
      </c>
      <c r="F39" s="5">
        <v>24.97</v>
      </c>
      <c r="G39" s="27">
        <f t="shared" si="0"/>
        <v>-102.03</v>
      </c>
      <c r="H39" s="27">
        <f t="shared" si="1"/>
        <v>19.661417322834644</v>
      </c>
    </row>
    <row r="40" spans="1:8" ht="12.75">
      <c r="A40" s="44"/>
      <c r="B40" s="71"/>
      <c r="C40" s="5" t="s">
        <v>6</v>
      </c>
      <c r="D40" s="5">
        <v>0</v>
      </c>
      <c r="E40" s="5">
        <v>2.07</v>
      </c>
      <c r="F40" s="5">
        <v>2.07</v>
      </c>
      <c r="G40" s="27">
        <f t="shared" si="0"/>
        <v>2.07</v>
      </c>
      <c r="H40" s="27" t="e">
        <f t="shared" si="1"/>
        <v>#DIV/0!</v>
      </c>
    </row>
    <row r="41" spans="1:12" s="2" customFormat="1" ht="12.75" customHeight="1">
      <c r="A41" s="41">
        <v>8</v>
      </c>
      <c r="B41" s="47" t="s">
        <v>16</v>
      </c>
      <c r="C41" s="7" t="s">
        <v>0</v>
      </c>
      <c r="D41" s="7">
        <f>D42+D43+D44</f>
        <v>3551.7</v>
      </c>
      <c r="E41" s="7">
        <f>E42+E43+E44</f>
        <v>618.776</v>
      </c>
      <c r="F41" s="7">
        <f>F42+F43+F44</f>
        <v>618.773</v>
      </c>
      <c r="G41" s="32">
        <f t="shared" si="0"/>
        <v>-2932.9269999999997</v>
      </c>
      <c r="H41" s="32">
        <f t="shared" si="1"/>
        <v>17.421882478812964</v>
      </c>
      <c r="I41" s="21"/>
      <c r="J41" s="21"/>
      <c r="K41" s="21"/>
      <c r="L41" s="21"/>
    </row>
    <row r="42" spans="1:8" ht="12.75">
      <c r="A42" s="42"/>
      <c r="B42" s="48"/>
      <c r="C42" s="5" t="s">
        <v>4</v>
      </c>
      <c r="D42" s="5">
        <v>97.4</v>
      </c>
      <c r="E42" s="5">
        <v>24.347</v>
      </c>
      <c r="F42" s="5">
        <v>24.347</v>
      </c>
      <c r="G42" s="27">
        <f t="shared" si="0"/>
        <v>-73.053</v>
      </c>
      <c r="H42" s="27">
        <f t="shared" si="1"/>
        <v>24.996919917864478</v>
      </c>
    </row>
    <row r="43" spans="1:8" ht="26.25">
      <c r="A43" s="42"/>
      <c r="B43" s="48"/>
      <c r="C43" s="5" t="s">
        <v>5</v>
      </c>
      <c r="D43" s="5">
        <v>202.8</v>
      </c>
      <c r="E43" s="5">
        <v>22.869</v>
      </c>
      <c r="F43" s="5">
        <v>22.869</v>
      </c>
      <c r="G43" s="27">
        <f t="shared" si="0"/>
        <v>-179.931</v>
      </c>
      <c r="H43" s="27">
        <f t="shared" si="1"/>
        <v>11.27662721893491</v>
      </c>
    </row>
    <row r="44" spans="1:9" ht="12.75">
      <c r="A44" s="42"/>
      <c r="B44" s="48"/>
      <c r="C44" s="5" t="s">
        <v>6</v>
      </c>
      <c r="D44" s="5">
        <v>3251.5</v>
      </c>
      <c r="E44" s="5">
        <v>571.56</v>
      </c>
      <c r="F44" s="5">
        <v>571.557</v>
      </c>
      <c r="G44" s="27">
        <f t="shared" si="0"/>
        <v>-2679.943</v>
      </c>
      <c r="H44" s="27">
        <f t="shared" si="1"/>
        <v>17.578256189451025</v>
      </c>
      <c r="I44" s="26" t="s">
        <v>197</v>
      </c>
    </row>
    <row r="45" spans="1:12" s="2" customFormat="1" ht="12.75">
      <c r="A45" s="44">
        <v>9</v>
      </c>
      <c r="B45" s="60" t="s">
        <v>17</v>
      </c>
      <c r="C45" s="7" t="s">
        <v>0</v>
      </c>
      <c r="D45" s="7">
        <f>D46+D47+D48</f>
        <v>1067.93</v>
      </c>
      <c r="E45" s="7">
        <f>E46+E47+E48</f>
        <v>373.04</v>
      </c>
      <c r="F45" s="7">
        <f>F46+F47+F48</f>
        <v>373.06959</v>
      </c>
      <c r="G45" s="32">
        <f t="shared" si="0"/>
        <v>-694.86041</v>
      </c>
      <c r="H45" s="32">
        <f t="shared" si="1"/>
        <v>34.93389922560468</v>
      </c>
      <c r="I45" s="21"/>
      <c r="J45" s="21"/>
      <c r="K45" s="21"/>
      <c r="L45" s="21"/>
    </row>
    <row r="46" spans="1:8" ht="12.75">
      <c r="A46" s="44"/>
      <c r="B46" s="60"/>
      <c r="C46" s="5" t="s">
        <v>4</v>
      </c>
      <c r="D46" s="5">
        <v>1067.93</v>
      </c>
      <c r="E46" s="5">
        <v>339.5</v>
      </c>
      <c r="F46" s="5">
        <v>339.52959</v>
      </c>
      <c r="G46" s="27">
        <f t="shared" si="0"/>
        <v>-728.4004100000001</v>
      </c>
      <c r="H46" s="27">
        <f t="shared" si="1"/>
        <v>31.793243939209493</v>
      </c>
    </row>
    <row r="47" spans="1:8" ht="26.25">
      <c r="A47" s="44"/>
      <c r="B47" s="60"/>
      <c r="C47" s="5" t="s">
        <v>5</v>
      </c>
      <c r="D47" s="5">
        <v>0</v>
      </c>
      <c r="E47" s="5">
        <v>0</v>
      </c>
      <c r="F47" s="5">
        <v>0</v>
      </c>
      <c r="G47" s="27">
        <f t="shared" si="0"/>
        <v>0</v>
      </c>
      <c r="H47" s="27" t="e">
        <f t="shared" si="1"/>
        <v>#DIV/0!</v>
      </c>
    </row>
    <row r="48" spans="1:8" ht="12.75">
      <c r="A48" s="44"/>
      <c r="B48" s="60"/>
      <c r="C48" s="5" t="s">
        <v>6</v>
      </c>
      <c r="D48" s="5">
        <v>0</v>
      </c>
      <c r="E48" s="5">
        <v>33.54</v>
      </c>
      <c r="F48" s="5">
        <v>33.54</v>
      </c>
      <c r="G48" s="27">
        <f t="shared" si="0"/>
        <v>33.54</v>
      </c>
      <c r="H48" s="27" t="e">
        <f t="shared" si="1"/>
        <v>#DIV/0!</v>
      </c>
    </row>
    <row r="49" spans="1:12" s="2" customFormat="1" ht="12.75" customHeight="1">
      <c r="A49" s="41">
        <v>10</v>
      </c>
      <c r="B49" s="47" t="s">
        <v>18</v>
      </c>
      <c r="C49" s="7" t="s">
        <v>0</v>
      </c>
      <c r="D49" s="7">
        <f>D50+D51+D52</f>
        <v>262.6</v>
      </c>
      <c r="E49" s="7">
        <f>E50+E51+E52</f>
        <v>0</v>
      </c>
      <c r="F49" s="7">
        <f>F50+F51+F52</f>
        <v>0</v>
      </c>
      <c r="G49" s="32">
        <f t="shared" si="0"/>
        <v>-262.6</v>
      </c>
      <c r="H49" s="32">
        <f t="shared" si="1"/>
        <v>0</v>
      </c>
      <c r="I49" s="21"/>
      <c r="J49" s="21"/>
      <c r="K49" s="21"/>
      <c r="L49" s="21"/>
    </row>
    <row r="50" spans="1:8" ht="12.75">
      <c r="A50" s="42"/>
      <c r="B50" s="48"/>
      <c r="C50" s="5" t="s">
        <v>4</v>
      </c>
      <c r="D50" s="5">
        <v>0</v>
      </c>
      <c r="E50" s="5">
        <v>0</v>
      </c>
      <c r="F50" s="5">
        <v>0</v>
      </c>
      <c r="G50" s="27">
        <f t="shared" si="0"/>
        <v>0</v>
      </c>
      <c r="H50" s="27" t="e">
        <f t="shared" si="1"/>
        <v>#DIV/0!</v>
      </c>
    </row>
    <row r="51" spans="1:8" ht="26.25">
      <c r="A51" s="42"/>
      <c r="B51" s="48"/>
      <c r="C51" s="5" t="s">
        <v>5</v>
      </c>
      <c r="D51" s="5">
        <v>0</v>
      </c>
      <c r="E51" s="5">
        <v>0</v>
      </c>
      <c r="F51" s="5">
        <v>0</v>
      </c>
      <c r="G51" s="27">
        <f t="shared" si="0"/>
        <v>0</v>
      </c>
      <c r="H51" s="27" t="e">
        <f t="shared" si="1"/>
        <v>#DIV/0!</v>
      </c>
    </row>
    <row r="52" spans="1:9" ht="15" customHeight="1">
      <c r="A52" s="42"/>
      <c r="B52" s="48"/>
      <c r="C52" s="5" t="s">
        <v>6</v>
      </c>
      <c r="D52" s="5">
        <v>262.6</v>
      </c>
      <c r="E52" s="5">
        <v>0</v>
      </c>
      <c r="F52" s="5">
        <v>0</v>
      </c>
      <c r="G52" s="27">
        <f t="shared" si="0"/>
        <v>-262.6</v>
      </c>
      <c r="H52" s="27">
        <f t="shared" si="1"/>
        <v>0</v>
      </c>
      <c r="I52" s="26" t="s">
        <v>198</v>
      </c>
    </row>
    <row r="53" spans="1:8" ht="12.75">
      <c r="A53" s="42"/>
      <c r="B53" s="47" t="s">
        <v>19</v>
      </c>
      <c r="C53" s="7" t="s">
        <v>0</v>
      </c>
      <c r="D53" s="7">
        <f>D54+D55+D56</f>
        <v>262.77</v>
      </c>
      <c r="E53" s="7">
        <f>E54+E55+E56</f>
        <v>0</v>
      </c>
      <c r="F53" s="7">
        <f>F54+F55+F56</f>
        <v>0</v>
      </c>
      <c r="G53" s="32">
        <f t="shared" si="0"/>
        <v>-262.77</v>
      </c>
      <c r="H53" s="32">
        <f t="shared" si="1"/>
        <v>0</v>
      </c>
    </row>
    <row r="54" spans="1:8" ht="12.75">
      <c r="A54" s="42"/>
      <c r="B54" s="48"/>
      <c r="C54" s="5" t="s">
        <v>4</v>
      </c>
      <c r="D54" s="5">
        <v>0</v>
      </c>
      <c r="E54" s="5">
        <v>0</v>
      </c>
      <c r="F54" s="5">
        <v>0</v>
      </c>
      <c r="G54" s="27">
        <f t="shared" si="0"/>
        <v>0</v>
      </c>
      <c r="H54" s="27" t="e">
        <f t="shared" si="1"/>
        <v>#DIV/0!</v>
      </c>
    </row>
    <row r="55" spans="1:8" ht="26.25">
      <c r="A55" s="42"/>
      <c r="B55" s="48"/>
      <c r="C55" s="5" t="s">
        <v>5</v>
      </c>
      <c r="D55" s="5">
        <v>0</v>
      </c>
      <c r="E55" s="5">
        <v>0</v>
      </c>
      <c r="F55" s="5">
        <v>0</v>
      </c>
      <c r="G55" s="27">
        <f t="shared" si="0"/>
        <v>0</v>
      </c>
      <c r="H55" s="27" t="e">
        <f t="shared" si="1"/>
        <v>#DIV/0!</v>
      </c>
    </row>
    <row r="56" spans="1:9" ht="15" customHeight="1">
      <c r="A56" s="42"/>
      <c r="B56" s="48"/>
      <c r="C56" s="5" t="s">
        <v>6</v>
      </c>
      <c r="D56" s="5">
        <v>262.77</v>
      </c>
      <c r="E56" s="5">
        <v>0</v>
      </c>
      <c r="F56" s="5">
        <v>0</v>
      </c>
      <c r="G56" s="27">
        <f t="shared" si="0"/>
        <v>-262.77</v>
      </c>
      <c r="H56" s="27">
        <f t="shared" si="1"/>
        <v>0</v>
      </c>
      <c r="I56" s="26" t="s">
        <v>198</v>
      </c>
    </row>
    <row r="57" spans="1:8" ht="12.75">
      <c r="A57" s="42"/>
      <c r="B57" s="47" t="s">
        <v>20</v>
      </c>
      <c r="C57" s="7" t="s">
        <v>0</v>
      </c>
      <c r="D57" s="7">
        <f>D58+D59+D60</f>
        <v>118.424</v>
      </c>
      <c r="E57" s="7">
        <f>E58+E59+E60</f>
        <v>138.024</v>
      </c>
      <c r="F57" s="7">
        <f>F58+F59+F60</f>
        <v>105.92</v>
      </c>
      <c r="G57" s="32">
        <f t="shared" si="0"/>
        <v>-12.504000000000005</v>
      </c>
      <c r="H57" s="32">
        <f t="shared" si="1"/>
        <v>89.44132946024455</v>
      </c>
    </row>
    <row r="58" spans="1:8" ht="12.75">
      <c r="A58" s="42"/>
      <c r="B58" s="48"/>
      <c r="C58" s="5" t="s">
        <v>4</v>
      </c>
      <c r="D58" s="5">
        <v>0</v>
      </c>
      <c r="E58" s="5">
        <v>0</v>
      </c>
      <c r="F58" s="5">
        <v>0</v>
      </c>
      <c r="G58" s="27">
        <f t="shared" si="0"/>
        <v>0</v>
      </c>
      <c r="H58" s="27" t="e">
        <f t="shared" si="1"/>
        <v>#DIV/0!</v>
      </c>
    </row>
    <row r="59" spans="1:8" ht="26.25">
      <c r="A59" s="42"/>
      <c r="B59" s="48"/>
      <c r="C59" s="5" t="s">
        <v>5</v>
      </c>
      <c r="D59" s="5">
        <v>0</v>
      </c>
      <c r="E59" s="5">
        <v>0</v>
      </c>
      <c r="F59" s="5">
        <v>0</v>
      </c>
      <c r="G59" s="27">
        <f t="shared" si="0"/>
        <v>0</v>
      </c>
      <c r="H59" s="27" t="e">
        <f t="shared" si="1"/>
        <v>#DIV/0!</v>
      </c>
    </row>
    <row r="60" spans="1:8" ht="15" customHeight="1">
      <c r="A60" s="43"/>
      <c r="B60" s="56"/>
      <c r="C60" s="5" t="s">
        <v>6</v>
      </c>
      <c r="D60" s="5">
        <v>118.424</v>
      </c>
      <c r="E60" s="5">
        <v>138.024</v>
      </c>
      <c r="F60" s="5">
        <v>105.92</v>
      </c>
      <c r="G60" s="27">
        <f t="shared" si="0"/>
        <v>-12.504000000000005</v>
      </c>
      <c r="H60" s="27">
        <f t="shared" si="1"/>
        <v>89.44132946024455</v>
      </c>
    </row>
    <row r="61" spans="1:8" ht="12.75" customHeight="1">
      <c r="A61" s="45" t="s">
        <v>176</v>
      </c>
      <c r="B61" s="45"/>
      <c r="C61" s="45"/>
      <c r="D61" s="6">
        <f>D66+D62</f>
        <v>5062.43</v>
      </c>
      <c r="E61" s="6">
        <f>E66+E62</f>
        <v>1130.1</v>
      </c>
      <c r="F61" s="6">
        <f>F66+F62</f>
        <v>1130.14859</v>
      </c>
      <c r="G61" s="33">
        <f t="shared" si="0"/>
        <v>-3932.2814100000005</v>
      </c>
      <c r="H61" s="33">
        <f t="shared" si="1"/>
        <v>22.324231446163203</v>
      </c>
    </row>
    <row r="62" spans="1:12" s="2" customFormat="1" ht="12.75" customHeight="1">
      <c r="A62" s="41">
        <v>11</v>
      </c>
      <c r="B62" s="47" t="s">
        <v>21</v>
      </c>
      <c r="C62" s="7" t="s">
        <v>0</v>
      </c>
      <c r="D62" s="7">
        <f>D63+D64+D65</f>
        <v>5051.030000000001</v>
      </c>
      <c r="E62" s="7">
        <f>E63+E64+E65</f>
        <v>1130.1</v>
      </c>
      <c r="F62" s="7">
        <f>F63+F64+F65</f>
        <v>1130.14859</v>
      </c>
      <c r="G62" s="32">
        <f t="shared" si="0"/>
        <v>-3920.881410000001</v>
      </c>
      <c r="H62" s="32">
        <f t="shared" si="1"/>
        <v>22.374616464364692</v>
      </c>
      <c r="I62" s="21"/>
      <c r="J62" s="21"/>
      <c r="K62" s="21"/>
      <c r="L62" s="21"/>
    </row>
    <row r="63" spans="1:8" ht="12.75">
      <c r="A63" s="42"/>
      <c r="B63" s="48"/>
      <c r="C63" s="5" t="s">
        <v>4</v>
      </c>
      <c r="D63" s="5">
        <v>1470</v>
      </c>
      <c r="E63" s="5">
        <v>226</v>
      </c>
      <c r="F63" s="5">
        <v>226.04859</v>
      </c>
      <c r="G63" s="27">
        <f t="shared" si="0"/>
        <v>-1243.9514100000001</v>
      </c>
      <c r="H63" s="27">
        <f t="shared" si="1"/>
        <v>15.377455102040816</v>
      </c>
    </row>
    <row r="64" spans="1:9" ht="26.25">
      <c r="A64" s="42"/>
      <c r="B64" s="48"/>
      <c r="C64" s="5" t="s">
        <v>5</v>
      </c>
      <c r="D64" s="5">
        <v>1696.26</v>
      </c>
      <c r="E64" s="5">
        <v>478.1</v>
      </c>
      <c r="F64" s="5">
        <v>478.1</v>
      </c>
      <c r="G64" s="27">
        <f t="shared" si="0"/>
        <v>-1218.1599999999999</v>
      </c>
      <c r="H64" s="27">
        <f t="shared" si="1"/>
        <v>28.185537594472546</v>
      </c>
      <c r="I64" s="26" t="s">
        <v>199</v>
      </c>
    </row>
    <row r="65" spans="1:8" ht="12.75">
      <c r="A65" s="43"/>
      <c r="B65" s="56"/>
      <c r="C65" s="5" t="s">
        <v>6</v>
      </c>
      <c r="D65" s="5">
        <v>1884.77</v>
      </c>
      <c r="E65" s="5">
        <v>426</v>
      </c>
      <c r="F65" s="5">
        <v>426</v>
      </c>
      <c r="G65" s="27">
        <f t="shared" si="0"/>
        <v>-1458.77</v>
      </c>
      <c r="H65" s="27">
        <f t="shared" si="1"/>
        <v>22.602227327472317</v>
      </c>
    </row>
    <row r="66" spans="1:8" ht="12.75">
      <c r="A66" s="41" t="s">
        <v>101</v>
      </c>
      <c r="B66" s="53" t="s">
        <v>22</v>
      </c>
      <c r="C66" s="7" t="s">
        <v>0</v>
      </c>
      <c r="D66" s="7">
        <f>D67+D68+D69</f>
        <v>11.4</v>
      </c>
      <c r="E66" s="7">
        <f>E67+E68+E69</f>
        <v>0</v>
      </c>
      <c r="F66" s="7">
        <f>F67+F68+F69</f>
        <v>0</v>
      </c>
      <c r="G66" s="32">
        <f t="shared" si="0"/>
        <v>-11.4</v>
      </c>
      <c r="H66" s="32">
        <f t="shared" si="1"/>
        <v>0</v>
      </c>
    </row>
    <row r="67" spans="1:8" ht="12.75">
      <c r="A67" s="42"/>
      <c r="B67" s="54"/>
      <c r="C67" s="5" t="s">
        <v>4</v>
      </c>
      <c r="D67" s="5">
        <v>0</v>
      </c>
      <c r="E67" s="5">
        <v>0</v>
      </c>
      <c r="F67" s="5">
        <v>0</v>
      </c>
      <c r="G67" s="27">
        <f t="shared" si="0"/>
        <v>0</v>
      </c>
      <c r="H67" s="27" t="e">
        <f t="shared" si="1"/>
        <v>#DIV/0!</v>
      </c>
    </row>
    <row r="68" spans="1:8" ht="26.25">
      <c r="A68" s="42"/>
      <c r="B68" s="54"/>
      <c r="C68" s="5" t="s">
        <v>5</v>
      </c>
      <c r="D68" s="5">
        <v>0</v>
      </c>
      <c r="E68" s="5">
        <v>0</v>
      </c>
      <c r="F68" s="5">
        <v>0</v>
      </c>
      <c r="G68" s="27">
        <f t="shared" si="0"/>
        <v>0</v>
      </c>
      <c r="H68" s="27" t="e">
        <f t="shared" si="1"/>
        <v>#DIV/0!</v>
      </c>
    </row>
    <row r="69" spans="1:8" ht="12.75">
      <c r="A69" s="43"/>
      <c r="B69" s="55"/>
      <c r="C69" s="5" t="s">
        <v>6</v>
      </c>
      <c r="D69" s="5">
        <v>11.4</v>
      </c>
      <c r="E69" s="5">
        <v>0</v>
      </c>
      <c r="F69" s="5">
        <v>0</v>
      </c>
      <c r="G69" s="27">
        <f t="shared" si="0"/>
        <v>-11.4</v>
      </c>
      <c r="H69" s="27">
        <f t="shared" si="1"/>
        <v>0</v>
      </c>
    </row>
    <row r="70" spans="1:8" ht="12.75" customHeight="1">
      <c r="A70" s="45" t="s">
        <v>177</v>
      </c>
      <c r="B70" s="45"/>
      <c r="C70" s="45"/>
      <c r="D70" s="6">
        <f>D75+D71</f>
        <v>321.88399999999996</v>
      </c>
      <c r="E70" s="6">
        <f>E75+E71</f>
        <v>0</v>
      </c>
      <c r="F70" s="6">
        <f>F75+F71</f>
        <v>0</v>
      </c>
      <c r="G70" s="33">
        <f t="shared" si="0"/>
        <v>-321.88399999999996</v>
      </c>
      <c r="H70" s="33">
        <f t="shared" si="1"/>
        <v>0</v>
      </c>
    </row>
    <row r="71" spans="1:12" s="2" customFormat="1" ht="12.75">
      <c r="A71" s="44" t="s">
        <v>105</v>
      </c>
      <c r="B71" s="68" t="s">
        <v>23</v>
      </c>
      <c r="C71" s="7" t="s">
        <v>0</v>
      </c>
      <c r="D71" s="7">
        <f>D72+D73+D74</f>
        <v>260.53</v>
      </c>
      <c r="E71" s="7">
        <f>E72+E73+E74</f>
        <v>0</v>
      </c>
      <c r="F71" s="7">
        <f>F72+F73+F74</f>
        <v>0</v>
      </c>
      <c r="G71" s="32">
        <f aca="true" t="shared" si="2" ref="G71:G134">F71-D71</f>
        <v>-260.53</v>
      </c>
      <c r="H71" s="32">
        <f aca="true" t="shared" si="3" ref="H71:H134">F71*100/D71</f>
        <v>0</v>
      </c>
      <c r="I71" s="21"/>
      <c r="J71" s="21"/>
      <c r="K71" s="21"/>
      <c r="L71" s="21"/>
    </row>
    <row r="72" spans="1:8" ht="12.75">
      <c r="A72" s="44"/>
      <c r="B72" s="68"/>
      <c r="C72" s="5" t="s">
        <v>4</v>
      </c>
      <c r="D72" s="5">
        <v>0</v>
      </c>
      <c r="E72" s="5">
        <v>0</v>
      </c>
      <c r="F72" s="5">
        <v>0</v>
      </c>
      <c r="G72" s="27">
        <f t="shared" si="2"/>
        <v>0</v>
      </c>
      <c r="H72" s="27" t="e">
        <f t="shared" si="3"/>
        <v>#DIV/0!</v>
      </c>
    </row>
    <row r="73" spans="1:8" ht="26.25">
      <c r="A73" s="44"/>
      <c r="B73" s="68"/>
      <c r="C73" s="5" t="s">
        <v>5</v>
      </c>
      <c r="D73" s="5">
        <v>260.53</v>
      </c>
      <c r="E73" s="5">
        <v>0</v>
      </c>
      <c r="F73" s="5">
        <v>0</v>
      </c>
      <c r="G73" s="27">
        <f t="shared" si="2"/>
        <v>-260.53</v>
      </c>
      <c r="H73" s="27">
        <f t="shared" si="3"/>
        <v>0</v>
      </c>
    </row>
    <row r="74" spans="1:8" ht="12" customHeight="1">
      <c r="A74" s="44"/>
      <c r="B74" s="68"/>
      <c r="C74" s="5" t="s">
        <v>6</v>
      </c>
      <c r="D74" s="5">
        <v>0</v>
      </c>
      <c r="E74" s="5">
        <v>0</v>
      </c>
      <c r="F74" s="5">
        <v>0</v>
      </c>
      <c r="G74" s="27">
        <f t="shared" si="2"/>
        <v>0</v>
      </c>
      <c r="H74" s="27" t="e">
        <f t="shared" si="3"/>
        <v>#DIV/0!</v>
      </c>
    </row>
    <row r="75" spans="1:8" ht="12.75">
      <c r="A75" s="51" t="s">
        <v>106</v>
      </c>
      <c r="B75" s="68" t="s">
        <v>24</v>
      </c>
      <c r="C75" s="7" t="s">
        <v>0</v>
      </c>
      <c r="D75" s="7">
        <f>D76+D77+D78</f>
        <v>61.354</v>
      </c>
      <c r="E75" s="7">
        <f>E76+E77+E78</f>
        <v>0</v>
      </c>
      <c r="F75" s="7">
        <f>F76+F77+F78</f>
        <v>0</v>
      </c>
      <c r="G75" s="32">
        <f t="shared" si="2"/>
        <v>-61.354</v>
      </c>
      <c r="H75" s="32">
        <f t="shared" si="3"/>
        <v>0</v>
      </c>
    </row>
    <row r="76" spans="1:8" ht="12.75">
      <c r="A76" s="52"/>
      <c r="B76" s="68"/>
      <c r="C76" s="5" t="s">
        <v>4</v>
      </c>
      <c r="D76" s="5">
        <v>0</v>
      </c>
      <c r="E76" s="5">
        <v>0</v>
      </c>
      <c r="F76" s="5">
        <v>0</v>
      </c>
      <c r="G76" s="27">
        <f t="shared" si="2"/>
        <v>0</v>
      </c>
      <c r="H76" s="27" t="e">
        <f t="shared" si="3"/>
        <v>#DIV/0!</v>
      </c>
    </row>
    <row r="77" spans="1:8" ht="26.25">
      <c r="A77" s="52"/>
      <c r="B77" s="68"/>
      <c r="C77" s="5" t="s">
        <v>5</v>
      </c>
      <c r="D77" s="5">
        <v>0</v>
      </c>
      <c r="E77" s="5">
        <v>0</v>
      </c>
      <c r="F77" s="5">
        <v>0</v>
      </c>
      <c r="G77" s="27">
        <f t="shared" si="2"/>
        <v>0</v>
      </c>
      <c r="H77" s="27" t="e">
        <f t="shared" si="3"/>
        <v>#DIV/0!</v>
      </c>
    </row>
    <row r="78" spans="1:8" ht="12.75">
      <c r="A78" s="59"/>
      <c r="B78" s="68"/>
      <c r="C78" s="5" t="s">
        <v>6</v>
      </c>
      <c r="D78" s="5">
        <v>61.354</v>
      </c>
      <c r="E78" s="5">
        <v>0</v>
      </c>
      <c r="F78" s="5">
        <v>0</v>
      </c>
      <c r="G78" s="27">
        <f t="shared" si="2"/>
        <v>-61.354</v>
      </c>
      <c r="H78" s="27">
        <f t="shared" si="3"/>
        <v>0</v>
      </c>
    </row>
    <row r="79" spans="1:8" ht="12.75" customHeight="1">
      <c r="A79" s="45" t="s">
        <v>178</v>
      </c>
      <c r="B79" s="45"/>
      <c r="C79" s="45"/>
      <c r="D79" s="6">
        <f>D88+D84+D80</f>
        <v>6954.03</v>
      </c>
      <c r="E79" s="6">
        <f>E88+E84+E80</f>
        <v>1404.94</v>
      </c>
      <c r="F79" s="6">
        <f>F88+F84+F80</f>
        <v>1207.48</v>
      </c>
      <c r="G79" s="33">
        <f t="shared" si="2"/>
        <v>-5746.549999999999</v>
      </c>
      <c r="H79" s="33">
        <f t="shared" si="3"/>
        <v>17.36374447622458</v>
      </c>
    </row>
    <row r="80" spans="1:12" s="2" customFormat="1" ht="12.75" customHeight="1">
      <c r="A80" s="41" t="s">
        <v>107</v>
      </c>
      <c r="B80" s="63" t="s">
        <v>25</v>
      </c>
      <c r="C80" s="7" t="s">
        <v>0</v>
      </c>
      <c r="D80" s="7">
        <f>D81+D82+D83</f>
        <v>2110.92</v>
      </c>
      <c r="E80" s="7">
        <f>E81+E82+E83</f>
        <v>176.37</v>
      </c>
      <c r="F80" s="7">
        <f>F81+F82+F83</f>
        <v>176.37</v>
      </c>
      <c r="G80" s="32">
        <f t="shared" si="2"/>
        <v>-1934.5500000000002</v>
      </c>
      <c r="H80" s="32">
        <f t="shared" si="3"/>
        <v>8.3551247797169</v>
      </c>
      <c r="I80" s="21"/>
      <c r="J80" s="21"/>
      <c r="K80" s="21"/>
      <c r="L80" s="21"/>
    </row>
    <row r="81" spans="1:8" ht="12.75">
      <c r="A81" s="42"/>
      <c r="B81" s="64"/>
      <c r="C81" s="5" t="s">
        <v>4</v>
      </c>
      <c r="D81" s="5">
        <v>270.4</v>
      </c>
      <c r="E81" s="5">
        <v>0</v>
      </c>
      <c r="F81" s="5">
        <v>0</v>
      </c>
      <c r="G81" s="27">
        <f t="shared" si="2"/>
        <v>-270.4</v>
      </c>
      <c r="H81" s="27">
        <f t="shared" si="3"/>
        <v>0</v>
      </c>
    </row>
    <row r="82" spans="1:8" ht="26.25">
      <c r="A82" s="42"/>
      <c r="B82" s="64"/>
      <c r="C82" s="5" t="s">
        <v>5</v>
      </c>
      <c r="D82" s="5">
        <v>810.59</v>
      </c>
      <c r="E82" s="5">
        <v>17.87</v>
      </c>
      <c r="F82" s="5">
        <v>17.87</v>
      </c>
      <c r="G82" s="27">
        <f t="shared" si="2"/>
        <v>-792.72</v>
      </c>
      <c r="H82" s="27">
        <f t="shared" si="3"/>
        <v>2.20456704375825</v>
      </c>
    </row>
    <row r="83" spans="1:9" ht="12.75">
      <c r="A83" s="42"/>
      <c r="B83" s="64"/>
      <c r="C83" s="5" t="s">
        <v>6</v>
      </c>
      <c r="D83" s="5">
        <v>1029.93</v>
      </c>
      <c r="E83" s="5">
        <v>158.5</v>
      </c>
      <c r="F83" s="5">
        <v>158.5</v>
      </c>
      <c r="G83" s="27">
        <f t="shared" si="2"/>
        <v>-871.4300000000001</v>
      </c>
      <c r="H83" s="27">
        <f t="shared" si="3"/>
        <v>15.389395395803597</v>
      </c>
      <c r="I83" s="26" t="s">
        <v>200</v>
      </c>
    </row>
    <row r="84" spans="1:12" s="2" customFormat="1" ht="12.75">
      <c r="A84" s="44" t="s">
        <v>108</v>
      </c>
      <c r="B84" s="58" t="s">
        <v>26</v>
      </c>
      <c r="C84" s="7" t="s">
        <v>0</v>
      </c>
      <c r="D84" s="7">
        <f>D85+D86+D87</f>
        <v>196.57999999999998</v>
      </c>
      <c r="E84" s="7">
        <f>E85+E86+E87</f>
        <v>222.79999999999998</v>
      </c>
      <c r="F84" s="7">
        <f>F85+F86+F87</f>
        <v>25.34</v>
      </c>
      <c r="G84" s="32">
        <f t="shared" si="2"/>
        <v>-171.23999999999998</v>
      </c>
      <c r="H84" s="32">
        <f t="shared" si="3"/>
        <v>12.890426289551328</v>
      </c>
      <c r="I84" s="21"/>
      <c r="J84" s="21"/>
      <c r="K84" s="21"/>
      <c r="L84" s="21"/>
    </row>
    <row r="85" spans="1:8" ht="12.75">
      <c r="A85" s="44"/>
      <c r="B85" s="58"/>
      <c r="C85" s="5" t="s">
        <v>4</v>
      </c>
      <c r="D85" s="5">
        <v>0</v>
      </c>
      <c r="E85" s="5">
        <v>0</v>
      </c>
      <c r="F85" s="5">
        <v>0</v>
      </c>
      <c r="G85" s="27">
        <f t="shared" si="2"/>
        <v>0</v>
      </c>
      <c r="H85" s="27" t="e">
        <f t="shared" si="3"/>
        <v>#DIV/0!</v>
      </c>
    </row>
    <row r="86" spans="1:8" ht="26.25">
      <c r="A86" s="44"/>
      <c r="B86" s="58"/>
      <c r="C86" s="5" t="s">
        <v>5</v>
      </c>
      <c r="D86" s="5">
        <v>113.62</v>
      </c>
      <c r="E86" s="5">
        <v>193.6</v>
      </c>
      <c r="F86" s="5">
        <v>0</v>
      </c>
      <c r="G86" s="27">
        <f t="shared" si="2"/>
        <v>-113.62</v>
      </c>
      <c r="H86" s="27">
        <f t="shared" si="3"/>
        <v>0</v>
      </c>
    </row>
    <row r="87" spans="1:8" ht="12.75">
      <c r="A87" s="44"/>
      <c r="B87" s="58"/>
      <c r="C87" s="5" t="s">
        <v>6</v>
      </c>
      <c r="D87" s="5">
        <v>82.96</v>
      </c>
      <c r="E87" s="5">
        <v>29.2</v>
      </c>
      <c r="F87" s="5">
        <v>25.34</v>
      </c>
      <c r="G87" s="27">
        <f t="shared" si="2"/>
        <v>-57.61999999999999</v>
      </c>
      <c r="H87" s="27">
        <f t="shared" si="3"/>
        <v>30.544840887174544</v>
      </c>
    </row>
    <row r="88" spans="1:12" s="2" customFormat="1" ht="12.75" customHeight="1">
      <c r="A88" s="41" t="s">
        <v>109</v>
      </c>
      <c r="B88" s="63" t="s">
        <v>27</v>
      </c>
      <c r="C88" s="7" t="s">
        <v>0</v>
      </c>
      <c r="D88" s="7">
        <f>D89+D90+D91</f>
        <v>4646.53</v>
      </c>
      <c r="E88" s="7">
        <f>E89+E90+E91</f>
        <v>1005.77</v>
      </c>
      <c r="F88" s="7">
        <f>F89+F90+F91</f>
        <v>1005.77</v>
      </c>
      <c r="G88" s="32">
        <f t="shared" si="2"/>
        <v>-3640.7599999999998</v>
      </c>
      <c r="H88" s="32">
        <f t="shared" si="3"/>
        <v>21.645615114935232</v>
      </c>
      <c r="I88" s="21"/>
      <c r="J88" s="21"/>
      <c r="K88" s="21"/>
      <c r="L88" s="21"/>
    </row>
    <row r="89" spans="1:8" ht="12.75">
      <c r="A89" s="42"/>
      <c r="B89" s="64"/>
      <c r="C89" s="5" t="s">
        <v>4</v>
      </c>
      <c r="D89" s="5">
        <v>0</v>
      </c>
      <c r="E89" s="5">
        <v>0</v>
      </c>
      <c r="F89" s="5">
        <v>0</v>
      </c>
      <c r="G89" s="27">
        <f t="shared" si="2"/>
        <v>0</v>
      </c>
      <c r="H89" s="27" t="e">
        <f t="shared" si="3"/>
        <v>#DIV/0!</v>
      </c>
    </row>
    <row r="90" spans="1:8" ht="26.25">
      <c r="A90" s="42"/>
      <c r="B90" s="64"/>
      <c r="C90" s="5" t="s">
        <v>5</v>
      </c>
      <c r="D90" s="5">
        <v>0</v>
      </c>
      <c r="E90" s="5">
        <v>0</v>
      </c>
      <c r="F90" s="5">
        <v>0</v>
      </c>
      <c r="G90" s="27">
        <f t="shared" si="2"/>
        <v>0</v>
      </c>
      <c r="H90" s="27" t="e">
        <f t="shared" si="3"/>
        <v>#DIV/0!</v>
      </c>
    </row>
    <row r="91" spans="1:9" ht="12.75">
      <c r="A91" s="42"/>
      <c r="B91" s="64"/>
      <c r="C91" s="5" t="s">
        <v>6</v>
      </c>
      <c r="D91" s="5">
        <v>4646.53</v>
      </c>
      <c r="E91" s="5">
        <v>1005.77</v>
      </c>
      <c r="F91" s="5">
        <v>1005.77</v>
      </c>
      <c r="G91" s="27">
        <f t="shared" si="2"/>
        <v>-3640.7599999999998</v>
      </c>
      <c r="H91" s="27">
        <f t="shared" si="3"/>
        <v>21.645615114935232</v>
      </c>
      <c r="I91" s="26" t="s">
        <v>201</v>
      </c>
    </row>
    <row r="92" spans="1:8" ht="12.75" customHeight="1">
      <c r="A92" s="45" t="s">
        <v>179</v>
      </c>
      <c r="B92" s="45"/>
      <c r="C92" s="45"/>
      <c r="D92" s="6">
        <f>D93</f>
        <v>103.2</v>
      </c>
      <c r="E92" s="6">
        <f>E93</f>
        <v>0</v>
      </c>
      <c r="F92" s="6">
        <f>F93</f>
        <v>0</v>
      </c>
      <c r="G92" s="33">
        <f t="shared" si="2"/>
        <v>-103.2</v>
      </c>
      <c r="H92" s="33">
        <f t="shared" si="3"/>
        <v>0</v>
      </c>
    </row>
    <row r="93" spans="1:12" s="2" customFormat="1" ht="12.75">
      <c r="A93" s="44" t="s">
        <v>110</v>
      </c>
      <c r="B93" s="58" t="s">
        <v>28</v>
      </c>
      <c r="C93" s="7" t="s">
        <v>0</v>
      </c>
      <c r="D93" s="7">
        <f>D94+D95+D96</f>
        <v>103.2</v>
      </c>
      <c r="E93" s="7">
        <f>E94+E95+E96</f>
        <v>0</v>
      </c>
      <c r="F93" s="7">
        <f>F94+F95+F96</f>
        <v>0</v>
      </c>
      <c r="G93" s="32">
        <f t="shared" si="2"/>
        <v>-103.2</v>
      </c>
      <c r="H93" s="32">
        <f t="shared" si="3"/>
        <v>0</v>
      </c>
      <c r="I93" s="21"/>
      <c r="J93" s="21"/>
      <c r="K93" s="21"/>
      <c r="L93" s="21"/>
    </row>
    <row r="94" spans="1:8" ht="12.75">
      <c r="A94" s="44"/>
      <c r="B94" s="58"/>
      <c r="C94" s="5" t="s">
        <v>4</v>
      </c>
      <c r="D94" s="5">
        <v>0</v>
      </c>
      <c r="E94" s="5">
        <v>0</v>
      </c>
      <c r="F94" s="5">
        <v>0</v>
      </c>
      <c r="G94" s="27">
        <f t="shared" si="2"/>
        <v>0</v>
      </c>
      <c r="H94" s="27" t="e">
        <f t="shared" si="3"/>
        <v>#DIV/0!</v>
      </c>
    </row>
    <row r="95" spans="1:9" ht="26.25">
      <c r="A95" s="44"/>
      <c r="B95" s="58"/>
      <c r="C95" s="5" t="s">
        <v>5</v>
      </c>
      <c r="D95" s="5">
        <v>103.2</v>
      </c>
      <c r="E95" s="5">
        <v>0</v>
      </c>
      <c r="F95" s="5">
        <v>0</v>
      </c>
      <c r="G95" s="27">
        <f t="shared" si="2"/>
        <v>-103.2</v>
      </c>
      <c r="H95" s="27">
        <f t="shared" si="3"/>
        <v>0</v>
      </c>
      <c r="I95" s="26" t="s">
        <v>202</v>
      </c>
    </row>
    <row r="96" spans="1:8" ht="12.75">
      <c r="A96" s="44"/>
      <c r="B96" s="58"/>
      <c r="C96" s="5" t="s">
        <v>6</v>
      </c>
      <c r="D96" s="5">
        <v>0</v>
      </c>
      <c r="E96" s="5">
        <v>0</v>
      </c>
      <c r="F96" s="5">
        <v>0</v>
      </c>
      <c r="G96" s="27">
        <f t="shared" si="2"/>
        <v>0</v>
      </c>
      <c r="H96" s="27" t="e">
        <f t="shared" si="3"/>
        <v>#DIV/0!</v>
      </c>
    </row>
    <row r="97" spans="1:8" ht="12.75" customHeight="1">
      <c r="A97" s="45" t="s">
        <v>180</v>
      </c>
      <c r="B97" s="45"/>
      <c r="C97" s="45"/>
      <c r="D97" s="6">
        <f>D110+D106+D102+D98</f>
        <v>3356.71</v>
      </c>
      <c r="E97" s="6">
        <f>E110+E106+E102+E98</f>
        <v>461.89357</v>
      </c>
      <c r="F97" s="6">
        <f>F110+F106+F102+F98</f>
        <v>461.89357</v>
      </c>
      <c r="G97" s="33">
        <f t="shared" si="2"/>
        <v>-2894.81643</v>
      </c>
      <c r="H97" s="33">
        <f t="shared" si="3"/>
        <v>13.7603060735065</v>
      </c>
    </row>
    <row r="98" spans="1:12" s="2" customFormat="1" ht="12.75" customHeight="1">
      <c r="A98" s="41" t="s">
        <v>111</v>
      </c>
      <c r="B98" s="63" t="s">
        <v>29</v>
      </c>
      <c r="C98" s="7" t="s">
        <v>0</v>
      </c>
      <c r="D98" s="7">
        <f>D99+D100+D101</f>
        <v>3032.05</v>
      </c>
      <c r="E98" s="7">
        <f>E99+E100+E101</f>
        <v>453.16</v>
      </c>
      <c r="F98" s="7">
        <f>F99+F100+F101</f>
        <v>453.16</v>
      </c>
      <c r="G98" s="32">
        <f t="shared" si="2"/>
        <v>-2578.8900000000003</v>
      </c>
      <c r="H98" s="32">
        <f t="shared" si="3"/>
        <v>14.945663824804999</v>
      </c>
      <c r="I98" s="21"/>
      <c r="J98" s="21"/>
      <c r="K98" s="21"/>
      <c r="L98" s="21"/>
    </row>
    <row r="99" spans="1:8" ht="12.75">
      <c r="A99" s="42"/>
      <c r="B99" s="64"/>
      <c r="C99" s="5" t="s">
        <v>4</v>
      </c>
      <c r="D99" s="5">
        <v>994.28</v>
      </c>
      <c r="E99" s="5">
        <v>0</v>
      </c>
      <c r="F99" s="5">
        <v>0</v>
      </c>
      <c r="G99" s="27">
        <f t="shared" si="2"/>
        <v>-994.28</v>
      </c>
      <c r="H99" s="27">
        <f t="shared" si="3"/>
        <v>0</v>
      </c>
    </row>
    <row r="100" spans="1:8" ht="24.75" customHeight="1">
      <c r="A100" s="42"/>
      <c r="B100" s="64"/>
      <c r="C100" s="5" t="s">
        <v>5</v>
      </c>
      <c r="D100" s="5">
        <v>344.71</v>
      </c>
      <c r="E100" s="5">
        <v>47.29</v>
      </c>
      <c r="F100" s="5">
        <v>47.29</v>
      </c>
      <c r="G100" s="27">
        <f t="shared" si="2"/>
        <v>-297.41999999999996</v>
      </c>
      <c r="H100" s="27">
        <f t="shared" si="3"/>
        <v>13.718778103333237</v>
      </c>
    </row>
    <row r="101" spans="1:9" ht="12.75">
      <c r="A101" s="42"/>
      <c r="B101" s="64"/>
      <c r="C101" s="5" t="s">
        <v>6</v>
      </c>
      <c r="D101" s="5">
        <v>1693.06</v>
      </c>
      <c r="E101" s="5">
        <v>405.87</v>
      </c>
      <c r="F101" s="5">
        <v>405.87</v>
      </c>
      <c r="G101" s="27">
        <f t="shared" si="2"/>
        <v>-1287.19</v>
      </c>
      <c r="H101" s="27">
        <f t="shared" si="3"/>
        <v>23.97257037553306</v>
      </c>
      <c r="I101" s="26" t="s">
        <v>203</v>
      </c>
    </row>
    <row r="102" spans="1:12" s="2" customFormat="1" ht="12.75">
      <c r="A102" s="44" t="s">
        <v>112</v>
      </c>
      <c r="B102" s="57" t="s">
        <v>30</v>
      </c>
      <c r="C102" s="7" t="s">
        <v>0</v>
      </c>
      <c r="D102" s="7">
        <f>D103+D104+D105</f>
        <v>32.87</v>
      </c>
      <c r="E102" s="7">
        <f>E103+E104+E105</f>
        <v>0</v>
      </c>
      <c r="F102" s="7">
        <f>F103+F104+F105</f>
        <v>0</v>
      </c>
      <c r="G102" s="32">
        <f t="shared" si="2"/>
        <v>-32.87</v>
      </c>
      <c r="H102" s="32">
        <f t="shared" si="3"/>
        <v>0</v>
      </c>
      <c r="I102" s="21"/>
      <c r="J102" s="21"/>
      <c r="K102" s="21"/>
      <c r="L102" s="21"/>
    </row>
    <row r="103" spans="1:8" ht="12.75">
      <c r="A103" s="44"/>
      <c r="B103" s="57"/>
      <c r="C103" s="5" t="s">
        <v>4</v>
      </c>
      <c r="D103" s="5">
        <v>0</v>
      </c>
      <c r="E103" s="5">
        <v>0</v>
      </c>
      <c r="F103" s="5">
        <v>0</v>
      </c>
      <c r="G103" s="27">
        <f t="shared" si="2"/>
        <v>0</v>
      </c>
      <c r="H103" s="27" t="e">
        <f t="shared" si="3"/>
        <v>#DIV/0!</v>
      </c>
    </row>
    <row r="104" spans="1:8" ht="26.25">
      <c r="A104" s="44"/>
      <c r="B104" s="57"/>
      <c r="C104" s="5" t="s">
        <v>5</v>
      </c>
      <c r="D104" s="5">
        <v>0</v>
      </c>
      <c r="E104" s="5">
        <v>0</v>
      </c>
      <c r="F104" s="5">
        <v>0</v>
      </c>
      <c r="G104" s="27">
        <f t="shared" si="2"/>
        <v>0</v>
      </c>
      <c r="H104" s="27" t="e">
        <f t="shared" si="3"/>
        <v>#DIV/0!</v>
      </c>
    </row>
    <row r="105" spans="1:8" ht="12.75">
      <c r="A105" s="44"/>
      <c r="B105" s="57"/>
      <c r="C105" s="5" t="s">
        <v>6</v>
      </c>
      <c r="D105" s="5">
        <v>32.87</v>
      </c>
      <c r="E105" s="5">
        <v>0</v>
      </c>
      <c r="F105" s="5">
        <v>0</v>
      </c>
      <c r="G105" s="27">
        <f t="shared" si="2"/>
        <v>-32.87</v>
      </c>
      <c r="H105" s="27">
        <f t="shared" si="3"/>
        <v>0</v>
      </c>
    </row>
    <row r="106" spans="1:8" ht="12.75">
      <c r="A106" s="41" t="s">
        <v>113</v>
      </c>
      <c r="B106" s="47" t="s">
        <v>31</v>
      </c>
      <c r="C106" s="7" t="s">
        <v>0</v>
      </c>
      <c r="D106" s="7">
        <f>D107+D108+D109</f>
        <v>208.72</v>
      </c>
      <c r="E106" s="7">
        <f>E107+E108+E109</f>
        <v>8.73357</v>
      </c>
      <c r="F106" s="7">
        <f>F107+F108+F109</f>
        <v>8.73357</v>
      </c>
      <c r="G106" s="32">
        <f t="shared" si="2"/>
        <v>-199.98642999999998</v>
      </c>
      <c r="H106" s="32">
        <f t="shared" si="3"/>
        <v>4.1843474511307015</v>
      </c>
    </row>
    <row r="107" spans="1:8" ht="12.75">
      <c r="A107" s="42"/>
      <c r="B107" s="48"/>
      <c r="C107" s="5" t="s">
        <v>4</v>
      </c>
      <c r="D107" s="5">
        <v>0</v>
      </c>
      <c r="E107" s="5">
        <v>0</v>
      </c>
      <c r="F107" s="5">
        <v>0</v>
      </c>
      <c r="G107" s="27">
        <f t="shared" si="2"/>
        <v>0</v>
      </c>
      <c r="H107" s="27" t="e">
        <f t="shared" si="3"/>
        <v>#DIV/0!</v>
      </c>
    </row>
    <row r="108" spans="1:8" ht="26.25">
      <c r="A108" s="42"/>
      <c r="B108" s="48"/>
      <c r="C108" s="5" t="s">
        <v>5</v>
      </c>
      <c r="D108" s="5">
        <v>72.47</v>
      </c>
      <c r="E108" s="5">
        <v>8.73357</v>
      </c>
      <c r="F108" s="5">
        <v>8.73357</v>
      </c>
      <c r="G108" s="27">
        <f t="shared" si="2"/>
        <v>-63.73643</v>
      </c>
      <c r="H108" s="27">
        <f t="shared" si="3"/>
        <v>12.051290189043742</v>
      </c>
    </row>
    <row r="109" spans="1:8" ht="12.75">
      <c r="A109" s="43"/>
      <c r="B109" s="56"/>
      <c r="C109" s="5" t="s">
        <v>6</v>
      </c>
      <c r="D109" s="5">
        <v>136.25</v>
      </c>
      <c r="E109" s="5">
        <v>0</v>
      </c>
      <c r="F109" s="5">
        <v>0</v>
      </c>
      <c r="G109" s="27">
        <f t="shared" si="2"/>
        <v>-136.25</v>
      </c>
      <c r="H109" s="27">
        <f t="shared" si="3"/>
        <v>0</v>
      </c>
    </row>
    <row r="110" spans="1:8" ht="12.75" customHeight="1">
      <c r="A110" s="73" t="s">
        <v>114</v>
      </c>
      <c r="B110" s="72" t="s">
        <v>32</v>
      </c>
      <c r="C110" s="7" t="s">
        <v>0</v>
      </c>
      <c r="D110" s="7">
        <f>D111+D112+D113</f>
        <v>83.07</v>
      </c>
      <c r="E110" s="7">
        <f>E111+E112+E113</f>
        <v>0</v>
      </c>
      <c r="F110" s="7">
        <f>F111+F112+F113</f>
        <v>0</v>
      </c>
      <c r="G110" s="32">
        <f t="shared" si="2"/>
        <v>-83.07</v>
      </c>
      <c r="H110" s="32">
        <f t="shared" si="3"/>
        <v>0</v>
      </c>
    </row>
    <row r="111" spans="1:8" ht="12.75">
      <c r="A111" s="74"/>
      <c r="B111" s="72"/>
      <c r="C111" s="5" t="s">
        <v>4</v>
      </c>
      <c r="D111" s="5">
        <v>0</v>
      </c>
      <c r="E111" s="5">
        <v>0</v>
      </c>
      <c r="F111" s="5">
        <v>0</v>
      </c>
      <c r="G111" s="27">
        <f t="shared" si="2"/>
        <v>0</v>
      </c>
      <c r="H111" s="27" t="e">
        <f t="shared" si="3"/>
        <v>#DIV/0!</v>
      </c>
    </row>
    <row r="112" spans="1:8" ht="26.25">
      <c r="A112" s="74"/>
      <c r="B112" s="72"/>
      <c r="C112" s="5" t="s">
        <v>5</v>
      </c>
      <c r="D112" s="5">
        <v>19.4</v>
      </c>
      <c r="E112" s="5">
        <v>0</v>
      </c>
      <c r="F112" s="5">
        <v>0</v>
      </c>
      <c r="G112" s="27">
        <f t="shared" si="2"/>
        <v>-19.4</v>
      </c>
      <c r="H112" s="27">
        <f t="shared" si="3"/>
        <v>0</v>
      </c>
    </row>
    <row r="113" spans="1:9" ht="12.75">
      <c r="A113" s="74"/>
      <c r="B113" s="72"/>
      <c r="C113" s="5" t="s">
        <v>6</v>
      </c>
      <c r="D113" s="5">
        <v>63.67</v>
      </c>
      <c r="E113" s="5">
        <v>0</v>
      </c>
      <c r="F113" s="5">
        <v>0</v>
      </c>
      <c r="G113" s="27">
        <f t="shared" si="2"/>
        <v>-63.67</v>
      </c>
      <c r="H113" s="27">
        <f t="shared" si="3"/>
        <v>0</v>
      </c>
      <c r="I113" s="26" t="s">
        <v>204</v>
      </c>
    </row>
    <row r="114" spans="1:8" ht="12.75" customHeight="1">
      <c r="A114" s="38" t="s">
        <v>181</v>
      </c>
      <c r="B114" s="39"/>
      <c r="C114" s="40"/>
      <c r="D114" s="6">
        <f>D115</f>
        <v>1295.34</v>
      </c>
      <c r="E114" s="6">
        <f>E115</f>
        <v>202.8</v>
      </c>
      <c r="F114" s="6">
        <f>F115</f>
        <v>202.804</v>
      </c>
      <c r="G114" s="33">
        <f t="shared" si="2"/>
        <v>-1092.5359999999998</v>
      </c>
      <c r="H114" s="33">
        <f t="shared" si="3"/>
        <v>15.65642997205367</v>
      </c>
    </row>
    <row r="115" spans="1:8" ht="12.75" customHeight="1">
      <c r="A115" s="41" t="s">
        <v>115</v>
      </c>
      <c r="B115" s="47" t="s">
        <v>33</v>
      </c>
      <c r="C115" s="7" t="s">
        <v>0</v>
      </c>
      <c r="D115" s="7">
        <f>D118+D117+D116</f>
        <v>1295.34</v>
      </c>
      <c r="E115" s="7">
        <f>E118+E117+E116</f>
        <v>202.8</v>
      </c>
      <c r="F115" s="7">
        <f>F118+F117+F116</f>
        <v>202.804</v>
      </c>
      <c r="G115" s="32">
        <f t="shared" si="2"/>
        <v>-1092.5359999999998</v>
      </c>
      <c r="H115" s="32">
        <f t="shared" si="3"/>
        <v>15.65642997205367</v>
      </c>
    </row>
    <row r="116" spans="1:8" ht="12.75">
      <c r="A116" s="42"/>
      <c r="B116" s="48"/>
      <c r="C116" s="5" t="s">
        <v>4</v>
      </c>
      <c r="D116" s="5">
        <v>0</v>
      </c>
      <c r="E116" s="5">
        <v>0</v>
      </c>
      <c r="F116" s="5">
        <v>0</v>
      </c>
      <c r="G116" s="27">
        <f t="shared" si="2"/>
        <v>0</v>
      </c>
      <c r="H116" s="27" t="e">
        <f t="shared" si="3"/>
        <v>#DIV/0!</v>
      </c>
    </row>
    <row r="117" spans="1:8" ht="26.25">
      <c r="A117" s="42"/>
      <c r="B117" s="48"/>
      <c r="C117" s="5" t="s">
        <v>5</v>
      </c>
      <c r="D117" s="5">
        <v>38.07</v>
      </c>
      <c r="E117" s="5">
        <v>0</v>
      </c>
      <c r="F117" s="5">
        <v>0</v>
      </c>
      <c r="G117" s="27">
        <f t="shared" si="2"/>
        <v>-38.07</v>
      </c>
      <c r="H117" s="27">
        <f t="shared" si="3"/>
        <v>0</v>
      </c>
    </row>
    <row r="118" spans="1:9" ht="12.75">
      <c r="A118" s="42"/>
      <c r="B118" s="48"/>
      <c r="C118" s="5" t="s">
        <v>6</v>
      </c>
      <c r="D118" s="5">
        <v>1257.27</v>
      </c>
      <c r="E118" s="5">
        <v>202.8</v>
      </c>
      <c r="F118" s="5">
        <v>202.804</v>
      </c>
      <c r="G118" s="27">
        <f t="shared" si="2"/>
        <v>-1054.466</v>
      </c>
      <c r="H118" s="27">
        <f t="shared" si="3"/>
        <v>16.130504983018763</v>
      </c>
      <c r="I118" s="26" t="s">
        <v>205</v>
      </c>
    </row>
    <row r="119" spans="1:8" ht="12.75" customHeight="1">
      <c r="A119" s="45" t="s">
        <v>182</v>
      </c>
      <c r="B119" s="45"/>
      <c r="C119" s="45"/>
      <c r="D119" s="6">
        <f>D128+D124+D120</f>
        <v>3105.4809999999998</v>
      </c>
      <c r="E119" s="6">
        <f>E128+E124+E120</f>
        <v>1262.24</v>
      </c>
      <c r="F119" s="6">
        <f>F128+F124+F120</f>
        <v>1262.18</v>
      </c>
      <c r="G119" s="33">
        <f t="shared" si="2"/>
        <v>-1843.3009999999997</v>
      </c>
      <c r="H119" s="33">
        <f t="shared" si="3"/>
        <v>40.64362332276385</v>
      </c>
    </row>
    <row r="120" spans="1:12" s="2" customFormat="1" ht="12.75" customHeight="1">
      <c r="A120" s="41" t="s">
        <v>116</v>
      </c>
      <c r="B120" s="47" t="s">
        <v>34</v>
      </c>
      <c r="C120" s="7" t="s">
        <v>0</v>
      </c>
      <c r="D120" s="7">
        <f>D121+D122+D123</f>
        <v>2392.52</v>
      </c>
      <c r="E120" s="7">
        <f>E121+E122+E123</f>
        <v>1048.2</v>
      </c>
      <c r="F120" s="7">
        <f>F121+F122+F123</f>
        <v>1048.14</v>
      </c>
      <c r="G120" s="32">
        <f t="shared" si="2"/>
        <v>-1344.3799999999999</v>
      </c>
      <c r="H120" s="32">
        <f t="shared" si="3"/>
        <v>43.80903816895993</v>
      </c>
      <c r="I120" s="21"/>
      <c r="J120" s="21"/>
      <c r="K120" s="21"/>
      <c r="L120" s="21"/>
    </row>
    <row r="121" spans="1:8" ht="12.75">
      <c r="A121" s="42"/>
      <c r="B121" s="48"/>
      <c r="C121" s="5" t="s">
        <v>4</v>
      </c>
      <c r="D121" s="5">
        <v>0</v>
      </c>
      <c r="E121" s="5">
        <v>0</v>
      </c>
      <c r="F121" s="5">
        <v>0</v>
      </c>
      <c r="G121" s="27">
        <f t="shared" si="2"/>
        <v>0</v>
      </c>
      <c r="H121" s="27" t="e">
        <f t="shared" si="3"/>
        <v>#DIV/0!</v>
      </c>
    </row>
    <row r="122" spans="1:8" ht="26.25">
      <c r="A122" s="42"/>
      <c r="B122" s="48"/>
      <c r="C122" s="5" t="s">
        <v>5</v>
      </c>
      <c r="D122" s="5">
        <v>252.9</v>
      </c>
      <c r="E122" s="5">
        <v>20</v>
      </c>
      <c r="F122" s="5">
        <v>19.94</v>
      </c>
      <c r="G122" s="27">
        <f t="shared" si="2"/>
        <v>-232.96</v>
      </c>
      <c r="H122" s="27">
        <f t="shared" si="3"/>
        <v>7.884539343614078</v>
      </c>
    </row>
    <row r="123" spans="1:9" ht="12.75">
      <c r="A123" s="42"/>
      <c r="B123" s="48"/>
      <c r="C123" s="5" t="s">
        <v>6</v>
      </c>
      <c r="D123" s="5">
        <v>2139.62</v>
      </c>
      <c r="E123" s="5">
        <v>1028.2</v>
      </c>
      <c r="F123" s="5">
        <v>1028.2</v>
      </c>
      <c r="G123" s="27">
        <f t="shared" si="2"/>
        <v>-1111.4199999999998</v>
      </c>
      <c r="H123" s="27">
        <f t="shared" si="3"/>
        <v>48.055262149353624</v>
      </c>
      <c r="I123" s="26" t="s">
        <v>206</v>
      </c>
    </row>
    <row r="124" spans="1:12" s="2" customFormat="1" ht="12.75" customHeight="1">
      <c r="A124" s="41" t="s">
        <v>117</v>
      </c>
      <c r="B124" s="47" t="s">
        <v>35</v>
      </c>
      <c r="C124" s="7" t="s">
        <v>0</v>
      </c>
      <c r="D124" s="7">
        <f>D125+D126+D127</f>
        <v>707.75</v>
      </c>
      <c r="E124" s="7">
        <f>E125+E126+E127</f>
        <v>214.04000000000002</v>
      </c>
      <c r="F124" s="7">
        <f>F125+F126+F127</f>
        <v>214.04000000000002</v>
      </c>
      <c r="G124" s="32">
        <f t="shared" si="2"/>
        <v>-493.71</v>
      </c>
      <c r="H124" s="32">
        <f t="shared" si="3"/>
        <v>30.242317202401985</v>
      </c>
      <c r="I124" s="21"/>
      <c r="J124" s="21"/>
      <c r="K124" s="21"/>
      <c r="L124" s="21"/>
    </row>
    <row r="125" spans="1:8" ht="12.75">
      <c r="A125" s="42"/>
      <c r="B125" s="48"/>
      <c r="C125" s="5" t="s">
        <v>4</v>
      </c>
      <c r="D125" s="5">
        <v>52.71</v>
      </c>
      <c r="E125" s="5">
        <v>11.49</v>
      </c>
      <c r="F125" s="5">
        <v>11.49</v>
      </c>
      <c r="G125" s="27">
        <f t="shared" si="2"/>
        <v>-41.22</v>
      </c>
      <c r="H125" s="27">
        <f t="shared" si="3"/>
        <v>21.798520204894707</v>
      </c>
    </row>
    <row r="126" spans="1:8" ht="26.25">
      <c r="A126" s="42"/>
      <c r="B126" s="48"/>
      <c r="C126" s="5" t="s">
        <v>5</v>
      </c>
      <c r="D126" s="5">
        <v>32.06</v>
      </c>
      <c r="E126" s="5">
        <v>20</v>
      </c>
      <c r="F126" s="5">
        <v>20</v>
      </c>
      <c r="G126" s="27">
        <f t="shared" si="2"/>
        <v>-12.060000000000002</v>
      </c>
      <c r="H126" s="27">
        <f t="shared" si="3"/>
        <v>62.38303181534622</v>
      </c>
    </row>
    <row r="127" spans="1:9" ht="12.75">
      <c r="A127" s="42"/>
      <c r="B127" s="48"/>
      <c r="C127" s="5" t="s">
        <v>6</v>
      </c>
      <c r="D127" s="5">
        <v>622.98</v>
      </c>
      <c r="E127" s="5">
        <v>182.55</v>
      </c>
      <c r="F127" s="5">
        <v>182.55</v>
      </c>
      <c r="G127" s="27">
        <f t="shared" si="2"/>
        <v>-440.43</v>
      </c>
      <c r="H127" s="27">
        <f t="shared" si="3"/>
        <v>29.302706346913222</v>
      </c>
      <c r="I127" s="26" t="s">
        <v>207</v>
      </c>
    </row>
    <row r="128" spans="1:8" ht="12.75">
      <c r="A128" s="41" t="s">
        <v>102</v>
      </c>
      <c r="B128" s="53" t="s">
        <v>11</v>
      </c>
      <c r="C128" s="7" t="s">
        <v>0</v>
      </c>
      <c r="D128" s="7">
        <f>D129+D130+D131</f>
        <v>5.211</v>
      </c>
      <c r="E128" s="7">
        <f>E129+E130+E131</f>
        <v>0</v>
      </c>
      <c r="F128" s="7">
        <f>F129+F130+F131</f>
        <v>0</v>
      </c>
      <c r="G128" s="32">
        <f t="shared" si="2"/>
        <v>-5.211</v>
      </c>
      <c r="H128" s="32">
        <f t="shared" si="3"/>
        <v>0</v>
      </c>
    </row>
    <row r="129" spans="1:8" ht="12.75">
      <c r="A129" s="42"/>
      <c r="B129" s="54"/>
      <c r="C129" s="5" t="s">
        <v>4</v>
      </c>
      <c r="D129" s="5">
        <v>0</v>
      </c>
      <c r="E129" s="5">
        <v>0</v>
      </c>
      <c r="F129" s="5">
        <v>0</v>
      </c>
      <c r="G129" s="27">
        <f t="shared" si="2"/>
        <v>0</v>
      </c>
      <c r="H129" s="27" t="e">
        <f t="shared" si="3"/>
        <v>#DIV/0!</v>
      </c>
    </row>
    <row r="130" spans="1:8" ht="26.25">
      <c r="A130" s="42"/>
      <c r="B130" s="54"/>
      <c r="C130" s="5" t="s">
        <v>5</v>
      </c>
      <c r="D130" s="5">
        <v>0</v>
      </c>
      <c r="E130" s="5">
        <v>0</v>
      </c>
      <c r="F130" s="5">
        <v>0</v>
      </c>
      <c r="G130" s="27">
        <f t="shared" si="2"/>
        <v>0</v>
      </c>
      <c r="H130" s="27" t="e">
        <f t="shared" si="3"/>
        <v>#DIV/0!</v>
      </c>
    </row>
    <row r="131" spans="1:8" ht="12.75">
      <c r="A131" s="43"/>
      <c r="B131" s="55"/>
      <c r="C131" s="5" t="s">
        <v>6</v>
      </c>
      <c r="D131" s="5">
        <v>5.211</v>
      </c>
      <c r="E131" s="5">
        <v>0</v>
      </c>
      <c r="F131" s="5">
        <v>0</v>
      </c>
      <c r="G131" s="27">
        <f t="shared" si="2"/>
        <v>-5.211</v>
      </c>
      <c r="H131" s="27">
        <f t="shared" si="3"/>
        <v>0</v>
      </c>
    </row>
    <row r="132" spans="1:8" ht="12.75" customHeight="1">
      <c r="A132" s="45" t="s">
        <v>183</v>
      </c>
      <c r="B132" s="45"/>
      <c r="C132" s="45"/>
      <c r="D132" s="6">
        <f>D133</f>
        <v>1341.5500000000002</v>
      </c>
      <c r="E132" s="6">
        <f>E133</f>
        <v>172.57</v>
      </c>
      <c r="F132" s="6">
        <f>F133</f>
        <v>172.57</v>
      </c>
      <c r="G132" s="33">
        <f t="shared" si="2"/>
        <v>-1168.9800000000002</v>
      </c>
      <c r="H132" s="33">
        <f t="shared" si="3"/>
        <v>12.863478811822144</v>
      </c>
    </row>
    <row r="133" spans="1:12" s="2" customFormat="1" ht="12.75">
      <c r="A133" s="44" t="s">
        <v>118</v>
      </c>
      <c r="B133" s="58" t="s">
        <v>36</v>
      </c>
      <c r="C133" s="7" t="s">
        <v>0</v>
      </c>
      <c r="D133" s="7">
        <f>D134+D135+D136</f>
        <v>1341.5500000000002</v>
      </c>
      <c r="E133" s="7">
        <f>E134+E135+E136</f>
        <v>172.57</v>
      </c>
      <c r="F133" s="7">
        <f>F134+F135+F136</f>
        <v>172.57</v>
      </c>
      <c r="G133" s="32">
        <f t="shared" si="2"/>
        <v>-1168.9800000000002</v>
      </c>
      <c r="H133" s="32">
        <f t="shared" si="3"/>
        <v>12.863478811822144</v>
      </c>
      <c r="I133" s="21"/>
      <c r="J133" s="21"/>
      <c r="K133" s="21"/>
      <c r="L133" s="21"/>
    </row>
    <row r="134" spans="1:8" ht="12.75">
      <c r="A134" s="44"/>
      <c r="B134" s="58"/>
      <c r="C134" s="5" t="s">
        <v>4</v>
      </c>
      <c r="D134" s="5">
        <v>564.45</v>
      </c>
      <c r="E134" s="5">
        <v>0</v>
      </c>
      <c r="F134" s="5">
        <v>0</v>
      </c>
      <c r="G134" s="27">
        <f t="shared" si="2"/>
        <v>-564.45</v>
      </c>
      <c r="H134" s="27">
        <f t="shared" si="3"/>
        <v>0</v>
      </c>
    </row>
    <row r="135" spans="1:8" ht="26.25">
      <c r="A135" s="44"/>
      <c r="B135" s="58"/>
      <c r="C135" s="5" t="s">
        <v>5</v>
      </c>
      <c r="D135" s="5">
        <v>229.1</v>
      </c>
      <c r="E135" s="5">
        <v>74.6</v>
      </c>
      <c r="F135" s="5">
        <v>74.6</v>
      </c>
      <c r="G135" s="27">
        <f aca="true" t="shared" si="4" ref="G135:G198">F135-D135</f>
        <v>-154.5</v>
      </c>
      <c r="H135" s="27">
        <f aca="true" t="shared" si="5" ref="H135:H198">F135*100/D135</f>
        <v>32.56219991270187</v>
      </c>
    </row>
    <row r="136" spans="1:8" ht="15" customHeight="1">
      <c r="A136" s="44"/>
      <c r="B136" s="58"/>
      <c r="C136" s="5" t="s">
        <v>6</v>
      </c>
      <c r="D136" s="5">
        <v>548</v>
      </c>
      <c r="E136" s="5">
        <v>97.97</v>
      </c>
      <c r="F136" s="5">
        <v>97.97</v>
      </c>
      <c r="G136" s="27">
        <f t="shared" si="4"/>
        <v>-450.03</v>
      </c>
      <c r="H136" s="27">
        <f t="shared" si="5"/>
        <v>17.87773722627737</v>
      </c>
    </row>
    <row r="137" spans="1:8" ht="12.75">
      <c r="A137" s="45" t="s">
        <v>184</v>
      </c>
      <c r="B137" s="45"/>
      <c r="C137" s="45"/>
      <c r="D137" s="6">
        <f>D138</f>
        <v>411.2</v>
      </c>
      <c r="E137" s="6">
        <f>E138</f>
        <v>0</v>
      </c>
      <c r="F137" s="6">
        <f>F138</f>
        <v>0</v>
      </c>
      <c r="G137" s="33">
        <f t="shared" si="4"/>
        <v>-411.2</v>
      </c>
      <c r="H137" s="33">
        <f t="shared" si="5"/>
        <v>0</v>
      </c>
    </row>
    <row r="138" spans="1:8" ht="12.75">
      <c r="A138" s="41" t="s">
        <v>119</v>
      </c>
      <c r="B138" s="61" t="s">
        <v>37</v>
      </c>
      <c r="C138" s="7" t="s">
        <v>0</v>
      </c>
      <c r="D138" s="7">
        <f>D139+D140+D141</f>
        <v>411.2</v>
      </c>
      <c r="E138" s="7">
        <f>E139+E140+E141</f>
        <v>0</v>
      </c>
      <c r="F138" s="7">
        <f>F139+F140+F141</f>
        <v>0</v>
      </c>
      <c r="G138" s="32">
        <f t="shared" si="4"/>
        <v>-411.2</v>
      </c>
      <c r="H138" s="32">
        <f t="shared" si="5"/>
        <v>0</v>
      </c>
    </row>
    <row r="139" spans="1:8" ht="12.75">
      <c r="A139" s="42"/>
      <c r="B139" s="62"/>
      <c r="C139" s="5" t="s">
        <v>4</v>
      </c>
      <c r="D139" s="5">
        <v>0</v>
      </c>
      <c r="E139" s="5">
        <v>0</v>
      </c>
      <c r="F139" s="5">
        <v>0</v>
      </c>
      <c r="G139" s="27">
        <f t="shared" si="4"/>
        <v>0</v>
      </c>
      <c r="H139" s="27" t="e">
        <f t="shared" si="5"/>
        <v>#DIV/0!</v>
      </c>
    </row>
    <row r="140" spans="1:8" ht="26.25">
      <c r="A140" s="42"/>
      <c r="B140" s="62"/>
      <c r="C140" s="5" t="s">
        <v>5</v>
      </c>
      <c r="D140" s="5">
        <v>132.2</v>
      </c>
      <c r="E140" s="5">
        <v>0</v>
      </c>
      <c r="F140" s="5">
        <v>0</v>
      </c>
      <c r="G140" s="27">
        <f t="shared" si="4"/>
        <v>-132.2</v>
      </c>
      <c r="H140" s="27">
        <f t="shared" si="5"/>
        <v>0</v>
      </c>
    </row>
    <row r="141" spans="1:8" ht="12.75">
      <c r="A141" s="43"/>
      <c r="B141" s="67"/>
      <c r="C141" s="5" t="s">
        <v>6</v>
      </c>
      <c r="D141" s="5">
        <v>279</v>
      </c>
      <c r="E141" s="5">
        <v>0</v>
      </c>
      <c r="F141" s="5">
        <v>0</v>
      </c>
      <c r="G141" s="27">
        <f t="shared" si="4"/>
        <v>-279</v>
      </c>
      <c r="H141" s="27">
        <f t="shared" si="5"/>
        <v>0</v>
      </c>
    </row>
    <row r="142" spans="1:8" ht="12.75" customHeight="1">
      <c r="A142" s="45" t="s">
        <v>185</v>
      </c>
      <c r="B142" s="45"/>
      <c r="C142" s="45"/>
      <c r="D142" s="6">
        <f>D143</f>
        <v>4176.66</v>
      </c>
      <c r="E142" s="6">
        <f>E143</f>
        <v>1279.1699999999998</v>
      </c>
      <c r="F142" s="6">
        <f>F143</f>
        <v>1279.1699999999998</v>
      </c>
      <c r="G142" s="33">
        <f t="shared" si="4"/>
        <v>-2897.49</v>
      </c>
      <c r="H142" s="33">
        <f t="shared" si="5"/>
        <v>30.62662510235451</v>
      </c>
    </row>
    <row r="143" spans="1:12" s="2" customFormat="1" ht="12.75" customHeight="1">
      <c r="A143" s="41" t="s">
        <v>120</v>
      </c>
      <c r="B143" s="63" t="s">
        <v>38</v>
      </c>
      <c r="C143" s="7" t="s">
        <v>0</v>
      </c>
      <c r="D143" s="7">
        <f>D144+D145+D146</f>
        <v>4176.66</v>
      </c>
      <c r="E143" s="7">
        <f>E144+E145+E146</f>
        <v>1279.1699999999998</v>
      </c>
      <c r="F143" s="7">
        <f>F144+F145+F146</f>
        <v>1279.1699999999998</v>
      </c>
      <c r="G143" s="32">
        <f t="shared" si="4"/>
        <v>-2897.49</v>
      </c>
      <c r="H143" s="32">
        <f t="shared" si="5"/>
        <v>30.62662510235451</v>
      </c>
      <c r="I143" s="21"/>
      <c r="J143" s="21"/>
      <c r="K143" s="21"/>
      <c r="L143" s="21"/>
    </row>
    <row r="144" spans="1:8" ht="12.75">
      <c r="A144" s="42"/>
      <c r="B144" s="64"/>
      <c r="C144" s="5" t="s">
        <v>4</v>
      </c>
      <c r="D144" s="5">
        <v>911.17</v>
      </c>
      <c r="E144" s="5">
        <v>76.89</v>
      </c>
      <c r="F144" s="5">
        <v>76.89</v>
      </c>
      <c r="G144" s="27">
        <f t="shared" si="4"/>
        <v>-834.28</v>
      </c>
      <c r="H144" s="27">
        <f t="shared" si="5"/>
        <v>8.438600919696654</v>
      </c>
    </row>
    <row r="145" spans="1:8" ht="26.25">
      <c r="A145" s="42"/>
      <c r="B145" s="64"/>
      <c r="C145" s="5" t="s">
        <v>5</v>
      </c>
      <c r="D145" s="5">
        <v>77.54</v>
      </c>
      <c r="E145" s="5">
        <v>20.95</v>
      </c>
      <c r="F145" s="5">
        <v>20.95</v>
      </c>
      <c r="G145" s="27">
        <f t="shared" si="4"/>
        <v>-56.59</v>
      </c>
      <c r="H145" s="27">
        <f t="shared" si="5"/>
        <v>27.01831312870776</v>
      </c>
    </row>
    <row r="146" spans="1:9" ht="12.75">
      <c r="A146" s="42"/>
      <c r="B146" s="64"/>
      <c r="C146" s="5" t="s">
        <v>6</v>
      </c>
      <c r="D146" s="5">
        <v>3187.95</v>
      </c>
      <c r="E146" s="5">
        <v>1181.33</v>
      </c>
      <c r="F146" s="5">
        <v>1181.33</v>
      </c>
      <c r="G146" s="27">
        <f t="shared" si="4"/>
        <v>-2006.62</v>
      </c>
      <c r="H146" s="27">
        <f t="shared" si="5"/>
        <v>37.05610188365564</v>
      </c>
      <c r="I146" s="26" t="s">
        <v>208</v>
      </c>
    </row>
    <row r="147" spans="1:8" ht="12.75" customHeight="1">
      <c r="A147" s="45" t="s">
        <v>186</v>
      </c>
      <c r="B147" s="45"/>
      <c r="C147" s="45"/>
      <c r="D147" s="6">
        <f>D160+D156+D152+D148</f>
        <v>1656.214</v>
      </c>
      <c r="E147" s="6">
        <f>E160+E156+E152+E148</f>
        <v>215.166</v>
      </c>
      <c r="F147" s="6">
        <f>F160+F156+F152+F148</f>
        <v>215.166</v>
      </c>
      <c r="G147" s="33">
        <f t="shared" si="4"/>
        <v>-1441.048</v>
      </c>
      <c r="H147" s="33">
        <f t="shared" si="5"/>
        <v>12.991437096896899</v>
      </c>
    </row>
    <row r="148" spans="1:12" s="2" customFormat="1" ht="12.75">
      <c r="A148" s="44" t="s">
        <v>121</v>
      </c>
      <c r="B148" s="58" t="s">
        <v>39</v>
      </c>
      <c r="C148" s="7" t="s">
        <v>0</v>
      </c>
      <c r="D148" s="9">
        <f>D149+D150+D151</f>
        <v>19.15</v>
      </c>
      <c r="E148" s="7">
        <f>E149+E150+E151</f>
        <v>9.166</v>
      </c>
      <c r="F148" s="7">
        <f>F149+F150+F151</f>
        <v>9.166</v>
      </c>
      <c r="G148" s="32">
        <f t="shared" si="4"/>
        <v>-9.983999999999998</v>
      </c>
      <c r="H148" s="32">
        <f t="shared" si="5"/>
        <v>47.86422976501306</v>
      </c>
      <c r="I148" s="21"/>
      <c r="J148" s="21"/>
      <c r="K148" s="21"/>
      <c r="L148" s="21"/>
    </row>
    <row r="149" spans="1:8" ht="12.75">
      <c r="A149" s="44"/>
      <c r="B149" s="58"/>
      <c r="C149" s="5" t="s">
        <v>4</v>
      </c>
      <c r="D149" s="5">
        <v>0</v>
      </c>
      <c r="E149" s="5">
        <v>0</v>
      </c>
      <c r="F149" s="5">
        <v>0</v>
      </c>
      <c r="G149" s="27">
        <f t="shared" si="4"/>
        <v>0</v>
      </c>
      <c r="H149" s="27" t="e">
        <f t="shared" si="5"/>
        <v>#DIV/0!</v>
      </c>
    </row>
    <row r="150" spans="1:8" ht="26.25">
      <c r="A150" s="44"/>
      <c r="B150" s="58"/>
      <c r="C150" s="5" t="s">
        <v>5</v>
      </c>
      <c r="D150" s="10">
        <v>19.15</v>
      </c>
      <c r="E150" s="5">
        <v>9.166</v>
      </c>
      <c r="F150" s="5">
        <v>9.166</v>
      </c>
      <c r="G150" s="27">
        <f t="shared" si="4"/>
        <v>-9.983999999999998</v>
      </c>
      <c r="H150" s="27">
        <f t="shared" si="5"/>
        <v>47.86422976501306</v>
      </c>
    </row>
    <row r="151" spans="1:8" ht="12.75">
      <c r="A151" s="44"/>
      <c r="B151" s="58"/>
      <c r="C151" s="5" t="s">
        <v>6</v>
      </c>
      <c r="D151" s="5">
        <v>0</v>
      </c>
      <c r="E151" s="5">
        <v>0</v>
      </c>
      <c r="F151" s="5">
        <v>0</v>
      </c>
      <c r="G151" s="27">
        <f t="shared" si="4"/>
        <v>0</v>
      </c>
      <c r="H151" s="27" t="e">
        <f t="shared" si="5"/>
        <v>#DIV/0!</v>
      </c>
    </row>
    <row r="152" spans="1:12" s="2" customFormat="1" ht="12.75">
      <c r="A152" s="44" t="s">
        <v>122</v>
      </c>
      <c r="B152" s="60" t="s">
        <v>40</v>
      </c>
      <c r="C152" s="7" t="s">
        <v>0</v>
      </c>
      <c r="D152" s="7">
        <f>D153+D154+D155</f>
        <v>1366.1399999999999</v>
      </c>
      <c r="E152" s="7">
        <f>E153+E154+E155</f>
        <v>98</v>
      </c>
      <c r="F152" s="7">
        <f>F153+F154+F155</f>
        <v>98</v>
      </c>
      <c r="G152" s="32">
        <f t="shared" si="4"/>
        <v>-1268.1399999999999</v>
      </c>
      <c r="H152" s="32">
        <f t="shared" si="5"/>
        <v>7.173496127776071</v>
      </c>
      <c r="I152" s="21"/>
      <c r="J152" s="21"/>
      <c r="K152" s="21"/>
      <c r="L152" s="21"/>
    </row>
    <row r="153" spans="1:8" ht="12.75">
      <c r="A153" s="44"/>
      <c r="B153" s="60"/>
      <c r="C153" s="5" t="s">
        <v>4</v>
      </c>
      <c r="D153" s="5">
        <v>89.1</v>
      </c>
      <c r="E153" s="5">
        <v>73.25</v>
      </c>
      <c r="F153" s="5">
        <v>73.25</v>
      </c>
      <c r="G153" s="27">
        <f t="shared" si="4"/>
        <v>-15.849999999999994</v>
      </c>
      <c r="H153" s="27">
        <f t="shared" si="5"/>
        <v>82.21099887766555</v>
      </c>
    </row>
    <row r="154" spans="1:8" ht="26.25">
      <c r="A154" s="44"/>
      <c r="B154" s="60"/>
      <c r="C154" s="5" t="s">
        <v>5</v>
      </c>
      <c r="D154" s="5">
        <v>290.99</v>
      </c>
      <c r="E154" s="5">
        <v>0</v>
      </c>
      <c r="F154" s="5">
        <v>0</v>
      </c>
      <c r="G154" s="27">
        <f t="shared" si="4"/>
        <v>-290.99</v>
      </c>
      <c r="H154" s="27">
        <f t="shared" si="5"/>
        <v>0</v>
      </c>
    </row>
    <row r="155" spans="1:8" ht="12.75">
      <c r="A155" s="44"/>
      <c r="B155" s="60"/>
      <c r="C155" s="5" t="s">
        <v>6</v>
      </c>
      <c r="D155" s="5">
        <v>986.05</v>
      </c>
      <c r="E155" s="5">
        <v>24.75</v>
      </c>
      <c r="F155" s="5">
        <v>24.75</v>
      </c>
      <c r="G155" s="27">
        <f t="shared" si="4"/>
        <v>-961.3</v>
      </c>
      <c r="H155" s="27">
        <f t="shared" si="5"/>
        <v>2.5100147051366566</v>
      </c>
    </row>
    <row r="156" spans="1:12" s="2" customFormat="1" ht="12.75">
      <c r="A156" s="44" t="s">
        <v>123</v>
      </c>
      <c r="B156" s="75" t="s">
        <v>41</v>
      </c>
      <c r="C156" s="7" t="s">
        <v>0</v>
      </c>
      <c r="D156" s="7">
        <f>D157+D158+D159</f>
        <v>8.594</v>
      </c>
      <c r="E156" s="7">
        <f>E157+E158+E159</f>
        <v>0</v>
      </c>
      <c r="F156" s="7">
        <f>F157+F158+F159</f>
        <v>0</v>
      </c>
      <c r="G156" s="32">
        <f t="shared" si="4"/>
        <v>-8.594</v>
      </c>
      <c r="H156" s="32">
        <f t="shared" si="5"/>
        <v>0</v>
      </c>
      <c r="I156" s="21"/>
      <c r="J156" s="21"/>
      <c r="K156" s="21"/>
      <c r="L156" s="21"/>
    </row>
    <row r="157" spans="1:8" ht="12.75">
      <c r="A157" s="44"/>
      <c r="B157" s="75"/>
      <c r="C157" s="5" t="s">
        <v>4</v>
      </c>
      <c r="D157" s="5">
        <v>0</v>
      </c>
      <c r="E157" s="5">
        <v>0</v>
      </c>
      <c r="F157" s="5">
        <v>0</v>
      </c>
      <c r="G157" s="27">
        <f t="shared" si="4"/>
        <v>0</v>
      </c>
      <c r="H157" s="27" t="e">
        <f t="shared" si="5"/>
        <v>#DIV/0!</v>
      </c>
    </row>
    <row r="158" spans="1:8" ht="26.25">
      <c r="A158" s="44"/>
      <c r="B158" s="75"/>
      <c r="C158" s="5" t="s">
        <v>5</v>
      </c>
      <c r="D158" s="10">
        <v>8.594</v>
      </c>
      <c r="E158" s="5">
        <v>0</v>
      </c>
      <c r="F158" s="5">
        <v>0</v>
      </c>
      <c r="G158" s="27">
        <f t="shared" si="4"/>
        <v>-8.594</v>
      </c>
      <c r="H158" s="27">
        <f t="shared" si="5"/>
        <v>0</v>
      </c>
    </row>
    <row r="159" spans="1:8" ht="12" customHeight="1">
      <c r="A159" s="44"/>
      <c r="B159" s="75"/>
      <c r="C159" s="5" t="s">
        <v>6</v>
      </c>
      <c r="D159" s="5">
        <v>0</v>
      </c>
      <c r="E159" s="5">
        <v>0</v>
      </c>
      <c r="F159" s="5">
        <v>0</v>
      </c>
      <c r="G159" s="27">
        <f t="shared" si="4"/>
        <v>0</v>
      </c>
      <c r="H159" s="27" t="e">
        <f t="shared" si="5"/>
        <v>#DIV/0!</v>
      </c>
    </row>
    <row r="160" spans="1:8" ht="12.75">
      <c r="A160" s="51" t="s">
        <v>124</v>
      </c>
      <c r="B160" s="71" t="s">
        <v>42</v>
      </c>
      <c r="C160" s="7" t="s">
        <v>0</v>
      </c>
      <c r="D160" s="7">
        <f>D161+D162+D163</f>
        <v>262.33</v>
      </c>
      <c r="E160" s="7">
        <f>E161+E162+E163</f>
        <v>108</v>
      </c>
      <c r="F160" s="7">
        <f>F161+F162+F163</f>
        <v>108</v>
      </c>
      <c r="G160" s="32">
        <f t="shared" si="4"/>
        <v>-154.32999999999998</v>
      </c>
      <c r="H160" s="32">
        <f t="shared" si="5"/>
        <v>41.169519307742156</v>
      </c>
    </row>
    <row r="161" spans="1:8" ht="12.75">
      <c r="A161" s="52"/>
      <c r="B161" s="71"/>
      <c r="C161" s="5" t="s">
        <v>4</v>
      </c>
      <c r="D161" s="5">
        <v>0</v>
      </c>
      <c r="E161" s="5">
        <v>0</v>
      </c>
      <c r="F161" s="5">
        <v>0</v>
      </c>
      <c r="G161" s="27">
        <f t="shared" si="4"/>
        <v>0</v>
      </c>
      <c r="H161" s="27" t="e">
        <f t="shared" si="5"/>
        <v>#DIV/0!</v>
      </c>
    </row>
    <row r="162" spans="1:8" ht="26.25">
      <c r="A162" s="52"/>
      <c r="B162" s="71"/>
      <c r="C162" s="5" t="s">
        <v>5</v>
      </c>
      <c r="D162" s="5">
        <v>262.33</v>
      </c>
      <c r="E162" s="5">
        <v>0</v>
      </c>
      <c r="F162" s="5">
        <v>0</v>
      </c>
      <c r="G162" s="27">
        <f t="shared" si="4"/>
        <v>-262.33</v>
      </c>
      <c r="H162" s="27">
        <f t="shared" si="5"/>
        <v>0</v>
      </c>
    </row>
    <row r="163" spans="1:8" ht="12.75">
      <c r="A163" s="59"/>
      <c r="B163" s="71"/>
      <c r="C163" s="5" t="s">
        <v>6</v>
      </c>
      <c r="D163" s="5">
        <v>0</v>
      </c>
      <c r="E163" s="5">
        <v>108</v>
      </c>
      <c r="F163" s="5">
        <v>108</v>
      </c>
      <c r="G163" s="27">
        <f t="shared" si="4"/>
        <v>108</v>
      </c>
      <c r="H163" s="27" t="e">
        <f t="shared" si="5"/>
        <v>#DIV/0!</v>
      </c>
    </row>
    <row r="164" spans="1:8" ht="12.75" customHeight="1">
      <c r="A164" s="45" t="s">
        <v>187</v>
      </c>
      <c r="B164" s="45"/>
      <c r="C164" s="45"/>
      <c r="D164" s="6">
        <f>D193+D189+D185+D181+D177+D173+D169+D165</f>
        <v>12674.330000000002</v>
      </c>
      <c r="E164" s="6">
        <f>E193+E189+E185+E181+E177+E173+E169+E165</f>
        <v>809.1</v>
      </c>
      <c r="F164" s="6">
        <f>F193+F189+F185+F181+F177+F173+F169+F165</f>
        <v>809.102</v>
      </c>
      <c r="G164" s="33">
        <f t="shared" si="4"/>
        <v>-11865.228000000001</v>
      </c>
      <c r="H164" s="33">
        <f t="shared" si="5"/>
        <v>6.383785178388127</v>
      </c>
    </row>
    <row r="165" spans="1:12" s="2" customFormat="1" ht="12.75">
      <c r="A165" s="44" t="s">
        <v>125</v>
      </c>
      <c r="B165" s="46" t="s">
        <v>43</v>
      </c>
      <c r="C165" s="7" t="s">
        <v>0</v>
      </c>
      <c r="D165" s="7">
        <f>D166+D167+D168</f>
        <v>1871.52</v>
      </c>
      <c r="E165" s="7">
        <f>E166+E167+E168</f>
        <v>0</v>
      </c>
      <c r="F165" s="7">
        <f>F166+F167+F168</f>
        <v>0</v>
      </c>
      <c r="G165" s="32">
        <f t="shared" si="4"/>
        <v>-1871.52</v>
      </c>
      <c r="H165" s="32">
        <f t="shared" si="5"/>
        <v>0</v>
      </c>
      <c r="I165" s="21"/>
      <c r="J165" s="21"/>
      <c r="K165" s="21"/>
      <c r="L165" s="21"/>
    </row>
    <row r="166" spans="1:8" ht="12.75">
      <c r="A166" s="44"/>
      <c r="B166" s="46"/>
      <c r="C166" s="5" t="s">
        <v>4</v>
      </c>
      <c r="D166" s="5">
        <v>0</v>
      </c>
      <c r="E166" s="5">
        <v>0</v>
      </c>
      <c r="F166" s="5">
        <v>0</v>
      </c>
      <c r="G166" s="27">
        <f t="shared" si="4"/>
        <v>0</v>
      </c>
      <c r="H166" s="27" t="e">
        <f t="shared" si="5"/>
        <v>#DIV/0!</v>
      </c>
    </row>
    <row r="167" spans="1:8" ht="26.25">
      <c r="A167" s="44"/>
      <c r="B167" s="46"/>
      <c r="C167" s="5" t="s">
        <v>5</v>
      </c>
      <c r="D167" s="5">
        <v>1871.52</v>
      </c>
      <c r="E167" s="5">
        <v>0</v>
      </c>
      <c r="F167" s="5">
        <v>0</v>
      </c>
      <c r="G167" s="27">
        <f t="shared" si="4"/>
        <v>-1871.52</v>
      </c>
      <c r="H167" s="27">
        <f t="shared" si="5"/>
        <v>0</v>
      </c>
    </row>
    <row r="168" spans="1:8" ht="12.75">
      <c r="A168" s="44"/>
      <c r="B168" s="46"/>
      <c r="C168" s="5" t="s">
        <v>6</v>
      </c>
      <c r="D168" s="5">
        <v>0</v>
      </c>
      <c r="E168" s="5">
        <v>0</v>
      </c>
      <c r="F168" s="5">
        <v>0</v>
      </c>
      <c r="G168" s="27">
        <f t="shared" si="4"/>
        <v>0</v>
      </c>
      <c r="H168" s="27" t="e">
        <f t="shared" si="5"/>
        <v>#DIV/0!</v>
      </c>
    </row>
    <row r="169" spans="1:12" s="2" customFormat="1" ht="12.75">
      <c r="A169" s="44" t="s">
        <v>126</v>
      </c>
      <c r="B169" s="58" t="s">
        <v>44</v>
      </c>
      <c r="C169" s="7" t="s">
        <v>0</v>
      </c>
      <c r="D169" s="7">
        <f>D170+D171+D172</f>
        <v>1890.16</v>
      </c>
      <c r="E169" s="7">
        <f>E170+E171+E172</f>
        <v>438.35</v>
      </c>
      <c r="F169" s="7">
        <f>F170+F171+F172</f>
        <v>438.352</v>
      </c>
      <c r="G169" s="32">
        <f t="shared" si="4"/>
        <v>-1451.808</v>
      </c>
      <c r="H169" s="32">
        <f t="shared" si="5"/>
        <v>23.19126423159944</v>
      </c>
      <c r="I169" s="21"/>
      <c r="J169" s="21"/>
      <c r="K169" s="21"/>
      <c r="L169" s="21"/>
    </row>
    <row r="170" spans="1:8" ht="12.75">
      <c r="A170" s="44"/>
      <c r="B170" s="58"/>
      <c r="C170" s="5" t="s">
        <v>4</v>
      </c>
      <c r="D170" s="5">
        <v>1303</v>
      </c>
      <c r="E170" s="5">
        <v>0</v>
      </c>
      <c r="F170" s="5">
        <v>0</v>
      </c>
      <c r="G170" s="27">
        <f t="shared" si="4"/>
        <v>-1303</v>
      </c>
      <c r="H170" s="27">
        <f t="shared" si="5"/>
        <v>0</v>
      </c>
    </row>
    <row r="171" spans="1:8" ht="26.25">
      <c r="A171" s="44"/>
      <c r="B171" s="58"/>
      <c r="C171" s="5" t="s">
        <v>5</v>
      </c>
      <c r="D171" s="5">
        <v>88</v>
      </c>
      <c r="E171" s="5">
        <v>16.98</v>
      </c>
      <c r="F171" s="5">
        <v>16.982</v>
      </c>
      <c r="G171" s="27">
        <f t="shared" si="4"/>
        <v>-71.018</v>
      </c>
      <c r="H171" s="27">
        <f t="shared" si="5"/>
        <v>19.297727272727272</v>
      </c>
    </row>
    <row r="172" spans="1:8" ht="12.75">
      <c r="A172" s="44"/>
      <c r="B172" s="58"/>
      <c r="C172" s="5" t="s">
        <v>6</v>
      </c>
      <c r="D172" s="5">
        <v>499.16</v>
      </c>
      <c r="E172" s="5">
        <v>421.37</v>
      </c>
      <c r="F172" s="5">
        <v>421.37</v>
      </c>
      <c r="G172" s="27">
        <f t="shared" si="4"/>
        <v>-77.79000000000002</v>
      </c>
      <c r="H172" s="27">
        <f t="shared" si="5"/>
        <v>84.41581857520634</v>
      </c>
    </row>
    <row r="173" spans="1:8" ht="12.75">
      <c r="A173" s="42" t="s">
        <v>127</v>
      </c>
      <c r="B173" s="61" t="s">
        <v>45</v>
      </c>
      <c r="C173" s="7" t="s">
        <v>0</v>
      </c>
      <c r="D173" s="7">
        <f>D174+D175+D176</f>
        <v>1972.1</v>
      </c>
      <c r="E173" s="7">
        <f>E174+E175+E176</f>
        <v>58</v>
      </c>
      <c r="F173" s="7">
        <f>F174+F175+F176</f>
        <v>58</v>
      </c>
      <c r="G173" s="32">
        <f t="shared" si="4"/>
        <v>-1914.1</v>
      </c>
      <c r="H173" s="32">
        <f t="shared" si="5"/>
        <v>2.941027331271234</v>
      </c>
    </row>
    <row r="174" spans="1:8" ht="12.75">
      <c r="A174" s="42"/>
      <c r="B174" s="62"/>
      <c r="C174" s="5" t="s">
        <v>4</v>
      </c>
      <c r="D174" s="5">
        <v>0</v>
      </c>
      <c r="E174" s="5">
        <v>0</v>
      </c>
      <c r="F174" s="5">
        <v>0</v>
      </c>
      <c r="G174" s="27">
        <f t="shared" si="4"/>
        <v>0</v>
      </c>
      <c r="H174" s="27" t="e">
        <f t="shared" si="5"/>
        <v>#DIV/0!</v>
      </c>
    </row>
    <row r="175" spans="1:9" ht="26.25">
      <c r="A175" s="42"/>
      <c r="B175" s="62"/>
      <c r="C175" s="5" t="s">
        <v>5</v>
      </c>
      <c r="D175" s="5">
        <v>583.13</v>
      </c>
      <c r="E175" s="5">
        <v>3.92</v>
      </c>
      <c r="F175" s="5">
        <v>3.92</v>
      </c>
      <c r="G175" s="27">
        <f t="shared" si="4"/>
        <v>-579.21</v>
      </c>
      <c r="H175" s="27">
        <f t="shared" si="5"/>
        <v>0.672234321677842</v>
      </c>
      <c r="I175" s="26" t="s">
        <v>209</v>
      </c>
    </row>
    <row r="176" spans="1:8" ht="12.75">
      <c r="A176" s="43"/>
      <c r="B176" s="67"/>
      <c r="C176" s="5" t="s">
        <v>6</v>
      </c>
      <c r="D176" s="5">
        <v>1388.97</v>
      </c>
      <c r="E176" s="5">
        <v>54.08</v>
      </c>
      <c r="F176" s="5">
        <v>54.08</v>
      </c>
      <c r="G176" s="27">
        <f t="shared" si="4"/>
        <v>-1334.89</v>
      </c>
      <c r="H176" s="27">
        <f t="shared" si="5"/>
        <v>3.8935326176951266</v>
      </c>
    </row>
    <row r="177" spans="1:12" s="2" customFormat="1" ht="12.75">
      <c r="A177" s="44" t="s">
        <v>128</v>
      </c>
      <c r="B177" s="58" t="s">
        <v>46</v>
      </c>
      <c r="C177" s="7" t="s">
        <v>0</v>
      </c>
      <c r="D177" s="7">
        <f>D178+D179+D180</f>
        <v>504.26</v>
      </c>
      <c r="E177" s="7">
        <f>E178+E179+E180</f>
        <v>147.25</v>
      </c>
      <c r="F177" s="7">
        <f>F178+F179+F180</f>
        <v>147.25</v>
      </c>
      <c r="G177" s="32">
        <f t="shared" si="4"/>
        <v>-357.01</v>
      </c>
      <c r="H177" s="32">
        <f t="shared" si="5"/>
        <v>29.201205727204222</v>
      </c>
      <c r="I177" s="21"/>
      <c r="J177" s="21"/>
      <c r="K177" s="21"/>
      <c r="L177" s="21"/>
    </row>
    <row r="178" spans="1:8" ht="12.75">
      <c r="A178" s="44"/>
      <c r="B178" s="58"/>
      <c r="C178" s="5" t="s">
        <v>4</v>
      </c>
      <c r="D178" s="5">
        <v>296.56</v>
      </c>
      <c r="E178" s="5">
        <v>108.11</v>
      </c>
      <c r="F178" s="5">
        <v>108.11</v>
      </c>
      <c r="G178" s="27">
        <f t="shared" si="4"/>
        <v>-188.45</v>
      </c>
      <c r="H178" s="27">
        <f t="shared" si="5"/>
        <v>36.45468033450229</v>
      </c>
    </row>
    <row r="179" spans="1:8" ht="26.25">
      <c r="A179" s="44"/>
      <c r="B179" s="58"/>
      <c r="C179" s="5" t="s">
        <v>5</v>
      </c>
      <c r="D179" s="5">
        <v>111.27</v>
      </c>
      <c r="E179" s="5">
        <v>26.06</v>
      </c>
      <c r="F179" s="5">
        <v>26.06</v>
      </c>
      <c r="G179" s="27">
        <f t="shared" si="4"/>
        <v>-85.21</v>
      </c>
      <c r="H179" s="27">
        <f t="shared" si="5"/>
        <v>23.420508672598185</v>
      </c>
    </row>
    <row r="180" spans="1:8" ht="12.75">
      <c r="A180" s="44"/>
      <c r="B180" s="58"/>
      <c r="C180" s="5" t="s">
        <v>6</v>
      </c>
      <c r="D180" s="5">
        <v>96.43</v>
      </c>
      <c r="E180" s="5">
        <v>13.08</v>
      </c>
      <c r="F180" s="5">
        <v>13.08</v>
      </c>
      <c r="G180" s="27">
        <f t="shared" si="4"/>
        <v>-83.35000000000001</v>
      </c>
      <c r="H180" s="27">
        <f t="shared" si="5"/>
        <v>13.564243492688997</v>
      </c>
    </row>
    <row r="181" spans="1:12" s="2" customFormat="1" ht="12.75">
      <c r="A181" s="44" t="s">
        <v>129</v>
      </c>
      <c r="B181" s="58" t="s">
        <v>47</v>
      </c>
      <c r="C181" s="7" t="s">
        <v>0</v>
      </c>
      <c r="D181" s="7">
        <f>D182+D183+D184</f>
        <v>165.1</v>
      </c>
      <c r="E181" s="7">
        <f>E182+E183+E184</f>
        <v>165.5</v>
      </c>
      <c r="F181" s="7">
        <f>F182+F183+F184</f>
        <v>165.5</v>
      </c>
      <c r="G181" s="32">
        <f t="shared" si="4"/>
        <v>0.4000000000000057</v>
      </c>
      <c r="H181" s="32">
        <f t="shared" si="5"/>
        <v>100.24227740763175</v>
      </c>
      <c r="I181" s="21"/>
      <c r="J181" s="21"/>
      <c r="K181" s="21"/>
      <c r="L181" s="21"/>
    </row>
    <row r="182" spans="1:8" ht="12.75">
      <c r="A182" s="44"/>
      <c r="B182" s="58"/>
      <c r="C182" s="5" t="s">
        <v>4</v>
      </c>
      <c r="D182" s="5">
        <v>44.3</v>
      </c>
      <c r="E182" s="5">
        <v>104.3</v>
      </c>
      <c r="F182" s="5">
        <v>104.3</v>
      </c>
      <c r="G182" s="27">
        <f t="shared" si="4"/>
        <v>60</v>
      </c>
      <c r="H182" s="27">
        <f t="shared" si="5"/>
        <v>235.44018058690747</v>
      </c>
    </row>
    <row r="183" spans="1:8" ht="26.25">
      <c r="A183" s="44"/>
      <c r="B183" s="58"/>
      <c r="C183" s="5" t="s">
        <v>5</v>
      </c>
      <c r="D183" s="5">
        <v>120.8</v>
      </c>
      <c r="E183" s="5">
        <v>12.3</v>
      </c>
      <c r="F183" s="5">
        <v>12.3</v>
      </c>
      <c r="G183" s="27">
        <f t="shared" si="4"/>
        <v>-108.5</v>
      </c>
      <c r="H183" s="27">
        <f t="shared" si="5"/>
        <v>10.182119205298013</v>
      </c>
    </row>
    <row r="184" spans="1:8" ht="12.75">
      <c r="A184" s="44"/>
      <c r="B184" s="58"/>
      <c r="C184" s="5" t="s">
        <v>6</v>
      </c>
      <c r="D184" s="5">
        <v>0</v>
      </c>
      <c r="E184" s="5">
        <v>48.9</v>
      </c>
      <c r="F184" s="5">
        <v>48.9</v>
      </c>
      <c r="G184" s="27">
        <f t="shared" si="4"/>
        <v>48.9</v>
      </c>
      <c r="H184" s="27" t="e">
        <f t="shared" si="5"/>
        <v>#DIV/0!</v>
      </c>
    </row>
    <row r="185" spans="1:12" s="2" customFormat="1" ht="12.75">
      <c r="A185" s="44" t="s">
        <v>130</v>
      </c>
      <c r="B185" s="46" t="s">
        <v>48</v>
      </c>
      <c r="C185" s="7" t="s">
        <v>0</v>
      </c>
      <c r="D185" s="7">
        <f>D186+D187+D188</f>
        <v>3125.91</v>
      </c>
      <c r="E185" s="7">
        <f>E186+E187+E188</f>
        <v>0</v>
      </c>
      <c r="F185" s="7">
        <f>F186+F187+F188</f>
        <v>0</v>
      </c>
      <c r="G185" s="32">
        <f t="shared" si="4"/>
        <v>-3125.91</v>
      </c>
      <c r="H185" s="32">
        <f t="shared" si="5"/>
        <v>0</v>
      </c>
      <c r="I185" s="21"/>
      <c r="J185" s="21"/>
      <c r="K185" s="21"/>
      <c r="L185" s="21"/>
    </row>
    <row r="186" spans="1:8" ht="12.75">
      <c r="A186" s="44"/>
      <c r="B186" s="46"/>
      <c r="C186" s="5" t="s">
        <v>4</v>
      </c>
      <c r="D186" s="5">
        <v>0</v>
      </c>
      <c r="E186" s="5">
        <v>0</v>
      </c>
      <c r="F186" s="5">
        <v>0</v>
      </c>
      <c r="G186" s="27">
        <f t="shared" si="4"/>
        <v>0</v>
      </c>
      <c r="H186" s="27" t="e">
        <f t="shared" si="5"/>
        <v>#DIV/0!</v>
      </c>
    </row>
    <row r="187" spans="1:8" ht="26.25">
      <c r="A187" s="44"/>
      <c r="B187" s="46"/>
      <c r="C187" s="5" t="s">
        <v>5</v>
      </c>
      <c r="D187" s="5">
        <v>293.45</v>
      </c>
      <c r="E187" s="5">
        <v>0</v>
      </c>
      <c r="F187" s="5">
        <v>0</v>
      </c>
      <c r="G187" s="27">
        <f t="shared" si="4"/>
        <v>-293.45</v>
      </c>
      <c r="H187" s="27">
        <f t="shared" si="5"/>
        <v>0</v>
      </c>
    </row>
    <row r="188" spans="1:8" ht="12.75">
      <c r="A188" s="44"/>
      <c r="B188" s="46"/>
      <c r="C188" s="5" t="s">
        <v>6</v>
      </c>
      <c r="D188" s="5">
        <v>2832.46</v>
      </c>
      <c r="E188" s="5">
        <v>0</v>
      </c>
      <c r="F188" s="5">
        <v>0</v>
      </c>
      <c r="G188" s="27">
        <f t="shared" si="4"/>
        <v>-2832.46</v>
      </c>
      <c r="H188" s="27">
        <f t="shared" si="5"/>
        <v>0</v>
      </c>
    </row>
    <row r="189" spans="1:8" ht="12.75">
      <c r="A189" s="51" t="s">
        <v>131</v>
      </c>
      <c r="B189" s="46" t="s">
        <v>49</v>
      </c>
      <c r="C189" s="7" t="s">
        <v>0</v>
      </c>
      <c r="D189" s="7">
        <f>D190+D191+D192</f>
        <v>2141.9300000000003</v>
      </c>
      <c r="E189" s="7">
        <f>E190+E191+E192</f>
        <v>0</v>
      </c>
      <c r="F189" s="7">
        <f>F190+F191+F192</f>
        <v>0</v>
      </c>
      <c r="G189" s="32">
        <f t="shared" si="4"/>
        <v>-2141.9300000000003</v>
      </c>
      <c r="H189" s="32">
        <f t="shared" si="5"/>
        <v>0</v>
      </c>
    </row>
    <row r="190" spans="1:8" ht="12.75">
      <c r="A190" s="52"/>
      <c r="B190" s="46"/>
      <c r="C190" s="5" t="s">
        <v>4</v>
      </c>
      <c r="D190" s="5">
        <v>0</v>
      </c>
      <c r="E190" s="5">
        <v>0</v>
      </c>
      <c r="F190" s="5">
        <v>0</v>
      </c>
      <c r="G190" s="27">
        <f t="shared" si="4"/>
        <v>0</v>
      </c>
      <c r="H190" s="27" t="e">
        <f t="shared" si="5"/>
        <v>#DIV/0!</v>
      </c>
    </row>
    <row r="191" spans="1:8" ht="26.25">
      <c r="A191" s="52"/>
      <c r="B191" s="46"/>
      <c r="C191" s="5" t="s">
        <v>5</v>
      </c>
      <c r="D191" s="5">
        <v>1991.93</v>
      </c>
      <c r="E191" s="5">
        <v>0</v>
      </c>
      <c r="F191" s="5">
        <v>0</v>
      </c>
      <c r="G191" s="27">
        <f t="shared" si="4"/>
        <v>-1991.93</v>
      </c>
      <c r="H191" s="27">
        <f t="shared" si="5"/>
        <v>0</v>
      </c>
    </row>
    <row r="192" spans="1:8" ht="12.75">
      <c r="A192" s="59"/>
      <c r="B192" s="46"/>
      <c r="C192" s="5" t="s">
        <v>6</v>
      </c>
      <c r="D192" s="5">
        <v>150</v>
      </c>
      <c r="E192" s="5">
        <v>0</v>
      </c>
      <c r="F192" s="5">
        <v>0</v>
      </c>
      <c r="G192" s="27">
        <f t="shared" si="4"/>
        <v>-150</v>
      </c>
      <c r="H192" s="27">
        <f t="shared" si="5"/>
        <v>0</v>
      </c>
    </row>
    <row r="193" spans="1:8" ht="12.75">
      <c r="A193" s="51" t="s">
        <v>132</v>
      </c>
      <c r="B193" s="46" t="s">
        <v>50</v>
      </c>
      <c r="C193" s="7" t="s">
        <v>0</v>
      </c>
      <c r="D193" s="7">
        <f>D194+D195+D196</f>
        <v>1003.3499999999999</v>
      </c>
      <c r="E193" s="7">
        <f>E194+E195+E196</f>
        <v>0</v>
      </c>
      <c r="F193" s="7">
        <f>F194+F195+F196</f>
        <v>0</v>
      </c>
      <c r="G193" s="32">
        <f t="shared" si="4"/>
        <v>-1003.3499999999999</v>
      </c>
      <c r="H193" s="32">
        <f t="shared" si="5"/>
        <v>0</v>
      </c>
    </row>
    <row r="194" spans="1:8" ht="12.75">
      <c r="A194" s="52"/>
      <c r="B194" s="46"/>
      <c r="C194" s="5" t="s">
        <v>4</v>
      </c>
      <c r="D194" s="5">
        <v>0</v>
      </c>
      <c r="E194" s="5">
        <v>0</v>
      </c>
      <c r="F194" s="5">
        <v>0</v>
      </c>
      <c r="G194" s="27">
        <f t="shared" si="4"/>
        <v>0</v>
      </c>
      <c r="H194" s="27" t="e">
        <f t="shared" si="5"/>
        <v>#DIV/0!</v>
      </c>
    </row>
    <row r="195" spans="1:8" ht="26.25">
      <c r="A195" s="52"/>
      <c r="B195" s="46"/>
      <c r="C195" s="5" t="s">
        <v>5</v>
      </c>
      <c r="D195" s="5">
        <v>437.45</v>
      </c>
      <c r="E195" s="5">
        <v>0</v>
      </c>
      <c r="F195" s="5">
        <v>0</v>
      </c>
      <c r="G195" s="27">
        <f t="shared" si="4"/>
        <v>-437.45</v>
      </c>
      <c r="H195" s="27">
        <f t="shared" si="5"/>
        <v>0</v>
      </c>
    </row>
    <row r="196" spans="1:8" ht="12.75">
      <c r="A196" s="59"/>
      <c r="B196" s="46"/>
      <c r="C196" s="5" t="s">
        <v>6</v>
      </c>
      <c r="D196" s="5">
        <v>565.9</v>
      </c>
      <c r="E196" s="5">
        <v>0</v>
      </c>
      <c r="F196" s="5">
        <v>0</v>
      </c>
      <c r="G196" s="27">
        <f t="shared" si="4"/>
        <v>-565.9</v>
      </c>
      <c r="H196" s="27">
        <f t="shared" si="5"/>
        <v>0</v>
      </c>
    </row>
    <row r="197" spans="1:8" ht="12.75">
      <c r="A197" s="45" t="s">
        <v>188</v>
      </c>
      <c r="B197" s="45"/>
      <c r="C197" s="45"/>
      <c r="D197" s="6">
        <f>D198</f>
        <v>1021.96</v>
      </c>
      <c r="E197" s="6">
        <f>E198</f>
        <v>209.317</v>
      </c>
      <c r="F197" s="6">
        <f>F198</f>
        <v>209.317</v>
      </c>
      <c r="G197" s="33">
        <f t="shared" si="4"/>
        <v>-812.643</v>
      </c>
      <c r="H197" s="33">
        <f t="shared" si="5"/>
        <v>20.4819171004736</v>
      </c>
    </row>
    <row r="198" spans="1:12" s="2" customFormat="1" ht="12.75" customHeight="1">
      <c r="A198" s="41" t="s">
        <v>133</v>
      </c>
      <c r="B198" s="63" t="s">
        <v>51</v>
      </c>
      <c r="C198" s="7" t="s">
        <v>0</v>
      </c>
      <c r="D198" s="7">
        <f>D199+D200+D201</f>
        <v>1021.96</v>
      </c>
      <c r="E198" s="7">
        <f>E199+E200+E201</f>
        <v>209.317</v>
      </c>
      <c r="F198" s="7">
        <f>F199+F200+F201</f>
        <v>209.317</v>
      </c>
      <c r="G198" s="32">
        <f t="shared" si="4"/>
        <v>-812.643</v>
      </c>
      <c r="H198" s="32">
        <f t="shared" si="5"/>
        <v>20.4819171004736</v>
      </c>
      <c r="I198" s="21"/>
      <c r="J198" s="21"/>
      <c r="K198" s="21"/>
      <c r="L198" s="21"/>
    </row>
    <row r="199" spans="1:8" ht="12.75">
      <c r="A199" s="42"/>
      <c r="B199" s="64"/>
      <c r="C199" s="5" t="s">
        <v>4</v>
      </c>
      <c r="D199" s="5">
        <v>0</v>
      </c>
      <c r="E199" s="5">
        <v>0</v>
      </c>
      <c r="F199" s="5">
        <v>0</v>
      </c>
      <c r="G199" s="27">
        <f aca="true" t="shared" si="6" ref="G199:G262">F199-D199</f>
        <v>0</v>
      </c>
      <c r="H199" s="27" t="e">
        <f aca="true" t="shared" si="7" ref="H199:H262">F199*100/D199</f>
        <v>#DIV/0!</v>
      </c>
    </row>
    <row r="200" spans="1:8" ht="26.25">
      <c r="A200" s="42"/>
      <c r="B200" s="64"/>
      <c r="C200" s="5" t="s">
        <v>5</v>
      </c>
      <c r="D200" s="5">
        <v>96.97</v>
      </c>
      <c r="E200" s="5">
        <v>0</v>
      </c>
      <c r="F200" s="5">
        <v>0</v>
      </c>
      <c r="G200" s="27">
        <f t="shared" si="6"/>
        <v>-96.97</v>
      </c>
      <c r="H200" s="27">
        <f t="shared" si="7"/>
        <v>0</v>
      </c>
    </row>
    <row r="201" spans="1:9" ht="12.75">
      <c r="A201" s="42"/>
      <c r="B201" s="64"/>
      <c r="C201" s="5" t="s">
        <v>6</v>
      </c>
      <c r="D201" s="5">
        <v>924.99</v>
      </c>
      <c r="E201" s="5">
        <v>209.317</v>
      </c>
      <c r="F201" s="5">
        <v>209.317</v>
      </c>
      <c r="G201" s="27">
        <f t="shared" si="6"/>
        <v>-715.673</v>
      </c>
      <c r="H201" s="27">
        <f t="shared" si="7"/>
        <v>22.62910950388653</v>
      </c>
      <c r="I201" s="26" t="s">
        <v>210</v>
      </c>
    </row>
    <row r="202" spans="1:8" ht="12.75">
      <c r="A202" s="45" t="s">
        <v>189</v>
      </c>
      <c r="B202" s="45"/>
      <c r="C202" s="45"/>
      <c r="D202" s="6">
        <f>D203</f>
        <v>64.21000000000001</v>
      </c>
      <c r="E202" s="6">
        <f>E203</f>
        <v>5.1</v>
      </c>
      <c r="F202" s="6">
        <f>F203</f>
        <v>0</v>
      </c>
      <c r="G202" s="33">
        <f t="shared" si="6"/>
        <v>-64.21000000000001</v>
      </c>
      <c r="H202" s="33">
        <f t="shared" si="7"/>
        <v>0</v>
      </c>
    </row>
    <row r="203" spans="1:12" s="2" customFormat="1" ht="12.75">
      <c r="A203" s="44" t="s">
        <v>134</v>
      </c>
      <c r="B203" s="58" t="s">
        <v>52</v>
      </c>
      <c r="C203" s="7" t="s">
        <v>0</v>
      </c>
      <c r="D203" s="7">
        <f>D204+D205+D206</f>
        <v>64.21000000000001</v>
      </c>
      <c r="E203" s="7">
        <f>E204+E205+E206</f>
        <v>5.1</v>
      </c>
      <c r="F203" s="7">
        <f>F204+F205+F206</f>
        <v>0</v>
      </c>
      <c r="G203" s="32">
        <f t="shared" si="6"/>
        <v>-64.21000000000001</v>
      </c>
      <c r="H203" s="32">
        <f t="shared" si="7"/>
        <v>0</v>
      </c>
      <c r="I203" s="21"/>
      <c r="J203" s="21"/>
      <c r="K203" s="21"/>
      <c r="L203" s="21"/>
    </row>
    <row r="204" spans="1:8" ht="12.75">
      <c r="A204" s="44"/>
      <c r="B204" s="58"/>
      <c r="C204" s="5" t="s">
        <v>4</v>
      </c>
      <c r="D204" s="5">
        <v>20.43</v>
      </c>
      <c r="E204" s="5">
        <v>5.1</v>
      </c>
      <c r="F204" s="5">
        <v>0</v>
      </c>
      <c r="G204" s="27">
        <f t="shared" si="6"/>
        <v>-20.43</v>
      </c>
      <c r="H204" s="27">
        <f t="shared" si="7"/>
        <v>0</v>
      </c>
    </row>
    <row r="205" spans="1:8" ht="26.25">
      <c r="A205" s="44"/>
      <c r="B205" s="58"/>
      <c r="C205" s="5" t="s">
        <v>5</v>
      </c>
      <c r="D205" s="5">
        <v>0</v>
      </c>
      <c r="E205" s="5">
        <v>0</v>
      </c>
      <c r="F205" s="5">
        <v>0</v>
      </c>
      <c r="G205" s="27">
        <f t="shared" si="6"/>
        <v>0</v>
      </c>
      <c r="H205" s="27" t="e">
        <f t="shared" si="7"/>
        <v>#DIV/0!</v>
      </c>
    </row>
    <row r="206" spans="1:8" ht="12.75">
      <c r="A206" s="44"/>
      <c r="B206" s="58"/>
      <c r="C206" s="5" t="s">
        <v>6</v>
      </c>
      <c r="D206" s="5">
        <v>43.78</v>
      </c>
      <c r="E206" s="5">
        <v>0</v>
      </c>
      <c r="F206" s="5">
        <v>0</v>
      </c>
      <c r="G206" s="27">
        <f t="shared" si="6"/>
        <v>-43.78</v>
      </c>
      <c r="H206" s="27">
        <f t="shared" si="7"/>
        <v>0</v>
      </c>
    </row>
    <row r="207" spans="1:8" ht="12.75">
      <c r="A207" s="45" t="s">
        <v>190</v>
      </c>
      <c r="B207" s="45"/>
      <c r="C207" s="45"/>
      <c r="D207" s="6">
        <f>D208+D212</f>
        <v>5681.1900000000005</v>
      </c>
      <c r="E207" s="6">
        <f>E208+E212</f>
        <v>642.0999999999999</v>
      </c>
      <c r="F207" s="6">
        <f>F208+F212</f>
        <v>642.0999999999999</v>
      </c>
      <c r="G207" s="33">
        <f t="shared" si="6"/>
        <v>-5039.09</v>
      </c>
      <c r="H207" s="33">
        <f t="shared" si="7"/>
        <v>11.30220957229031</v>
      </c>
    </row>
    <row r="208" spans="1:12" s="2" customFormat="1" ht="12.75">
      <c r="A208" s="44" t="s">
        <v>135</v>
      </c>
      <c r="B208" s="58" t="s">
        <v>53</v>
      </c>
      <c r="C208" s="7" t="s">
        <v>0</v>
      </c>
      <c r="D208" s="7">
        <f>D209+D210+D211</f>
        <v>4596.860000000001</v>
      </c>
      <c r="E208" s="7">
        <f>E209+E210+E211</f>
        <v>642.0999999999999</v>
      </c>
      <c r="F208" s="7">
        <f>F209+F210+F211</f>
        <v>642.0999999999999</v>
      </c>
      <c r="G208" s="32">
        <f t="shared" si="6"/>
        <v>-3954.7600000000007</v>
      </c>
      <c r="H208" s="32">
        <f t="shared" si="7"/>
        <v>13.968230487767734</v>
      </c>
      <c r="I208" s="21"/>
      <c r="J208" s="21"/>
      <c r="K208" s="21"/>
      <c r="L208" s="21"/>
    </row>
    <row r="209" spans="1:8" ht="12.75">
      <c r="A209" s="44"/>
      <c r="B209" s="58"/>
      <c r="C209" s="5" t="s">
        <v>4</v>
      </c>
      <c r="D209" s="5">
        <v>286.6</v>
      </c>
      <c r="E209" s="5">
        <v>84.8</v>
      </c>
      <c r="F209" s="5">
        <v>84.8</v>
      </c>
      <c r="G209" s="27">
        <f t="shared" si="6"/>
        <v>-201.8</v>
      </c>
      <c r="H209" s="27">
        <f t="shared" si="7"/>
        <v>29.588276343335657</v>
      </c>
    </row>
    <row r="210" spans="1:9" ht="26.25">
      <c r="A210" s="44"/>
      <c r="B210" s="58"/>
      <c r="C210" s="5" t="s">
        <v>5</v>
      </c>
      <c r="D210" s="5">
        <v>3924.01</v>
      </c>
      <c r="E210" s="5">
        <v>0</v>
      </c>
      <c r="F210" s="5">
        <v>0</v>
      </c>
      <c r="G210" s="27">
        <f t="shared" si="6"/>
        <v>-3924.01</v>
      </c>
      <c r="H210" s="27">
        <f t="shared" si="7"/>
        <v>0</v>
      </c>
      <c r="I210" s="26" t="s">
        <v>211</v>
      </c>
    </row>
    <row r="211" spans="1:8" ht="12.75">
      <c r="A211" s="44"/>
      <c r="B211" s="58"/>
      <c r="C211" s="5" t="s">
        <v>6</v>
      </c>
      <c r="D211" s="5">
        <v>386.25</v>
      </c>
      <c r="E211" s="5">
        <v>557.3</v>
      </c>
      <c r="F211" s="5">
        <v>557.3</v>
      </c>
      <c r="G211" s="27">
        <f t="shared" si="6"/>
        <v>171.04999999999995</v>
      </c>
      <c r="H211" s="27">
        <f t="shared" si="7"/>
        <v>144.28478964401293</v>
      </c>
    </row>
    <row r="212" spans="1:12" s="2" customFormat="1" ht="12.75">
      <c r="A212" s="44" t="s">
        <v>136</v>
      </c>
      <c r="B212" s="57" t="s">
        <v>54</v>
      </c>
      <c r="C212" s="7" t="s">
        <v>0</v>
      </c>
      <c r="D212" s="7">
        <f>D213+D214+D215</f>
        <v>1084.33</v>
      </c>
      <c r="E212" s="7">
        <f>E213+E214+E215</f>
        <v>0</v>
      </c>
      <c r="F212" s="7">
        <f>F213+F214+F215</f>
        <v>0</v>
      </c>
      <c r="G212" s="32">
        <f t="shared" si="6"/>
        <v>-1084.33</v>
      </c>
      <c r="H212" s="32">
        <f t="shared" si="7"/>
        <v>0</v>
      </c>
      <c r="I212" s="21"/>
      <c r="J212" s="21"/>
      <c r="K212" s="21"/>
      <c r="L212" s="21"/>
    </row>
    <row r="213" spans="1:8" ht="12.75">
      <c r="A213" s="44"/>
      <c r="B213" s="57"/>
      <c r="C213" s="5" t="s">
        <v>4</v>
      </c>
      <c r="D213" s="5">
        <v>0</v>
      </c>
      <c r="E213" s="5">
        <v>0</v>
      </c>
      <c r="F213" s="5">
        <v>0</v>
      </c>
      <c r="G213" s="27">
        <f t="shared" si="6"/>
        <v>0</v>
      </c>
      <c r="H213" s="27" t="e">
        <f t="shared" si="7"/>
        <v>#DIV/0!</v>
      </c>
    </row>
    <row r="214" spans="1:8" ht="26.25">
      <c r="A214" s="44"/>
      <c r="B214" s="57"/>
      <c r="C214" s="5" t="s">
        <v>5</v>
      </c>
      <c r="D214" s="5">
        <v>300.58</v>
      </c>
      <c r="E214" s="5">
        <v>0</v>
      </c>
      <c r="F214" s="5">
        <v>0</v>
      </c>
      <c r="G214" s="27">
        <f t="shared" si="6"/>
        <v>-300.58</v>
      </c>
      <c r="H214" s="27">
        <f t="shared" si="7"/>
        <v>0</v>
      </c>
    </row>
    <row r="215" spans="1:8" ht="12.75">
      <c r="A215" s="44"/>
      <c r="B215" s="57"/>
      <c r="C215" s="5" t="s">
        <v>6</v>
      </c>
      <c r="D215" s="5">
        <v>783.75</v>
      </c>
      <c r="E215" s="5">
        <v>0</v>
      </c>
      <c r="F215" s="5">
        <v>0</v>
      </c>
      <c r="G215" s="27">
        <f t="shared" si="6"/>
        <v>-783.75</v>
      </c>
      <c r="H215" s="27">
        <f t="shared" si="7"/>
        <v>0</v>
      </c>
    </row>
    <row r="216" spans="1:8" ht="12.75">
      <c r="A216" s="45" t="s">
        <v>191</v>
      </c>
      <c r="B216" s="45"/>
      <c r="C216" s="45"/>
      <c r="D216" s="6">
        <f>D217</f>
        <v>46.3</v>
      </c>
      <c r="E216" s="6">
        <f>E217</f>
        <v>0</v>
      </c>
      <c r="F216" s="6">
        <f>F217</f>
        <v>0</v>
      </c>
      <c r="G216" s="33">
        <f t="shared" si="6"/>
        <v>-46.3</v>
      </c>
      <c r="H216" s="33">
        <f t="shared" si="7"/>
        <v>0</v>
      </c>
    </row>
    <row r="217" spans="1:12" s="4" customFormat="1" ht="14.25" customHeight="1">
      <c r="A217" s="44" t="s">
        <v>137</v>
      </c>
      <c r="B217" s="58" t="s">
        <v>55</v>
      </c>
      <c r="C217" s="7" t="s">
        <v>0</v>
      </c>
      <c r="D217" s="7">
        <f>D218+D219+D220</f>
        <v>46.3</v>
      </c>
      <c r="E217" s="7">
        <f>E218+E219+E220</f>
        <v>0</v>
      </c>
      <c r="F217" s="7">
        <f>F218+F219+F220</f>
        <v>0</v>
      </c>
      <c r="G217" s="32">
        <f t="shared" si="6"/>
        <v>-46.3</v>
      </c>
      <c r="H217" s="32">
        <f t="shared" si="7"/>
        <v>0</v>
      </c>
      <c r="I217" s="22"/>
      <c r="J217" s="22"/>
      <c r="K217" s="22"/>
      <c r="L217" s="22"/>
    </row>
    <row r="218" spans="1:8" ht="13.5" customHeight="1">
      <c r="A218" s="44"/>
      <c r="B218" s="58"/>
      <c r="C218" s="5" t="s">
        <v>4</v>
      </c>
      <c r="D218" s="5">
        <v>0</v>
      </c>
      <c r="E218" s="5">
        <v>0</v>
      </c>
      <c r="F218" s="5">
        <v>0</v>
      </c>
      <c r="G218" s="27">
        <f t="shared" si="6"/>
        <v>0</v>
      </c>
      <c r="H218" s="27" t="e">
        <f t="shared" si="7"/>
        <v>#DIV/0!</v>
      </c>
    </row>
    <row r="219" spans="1:8" ht="26.25">
      <c r="A219" s="44"/>
      <c r="B219" s="58"/>
      <c r="C219" s="5" t="s">
        <v>5</v>
      </c>
      <c r="D219" s="5">
        <v>0</v>
      </c>
      <c r="E219" s="5">
        <v>0</v>
      </c>
      <c r="F219" s="5">
        <v>0</v>
      </c>
      <c r="G219" s="27">
        <f t="shared" si="6"/>
        <v>0</v>
      </c>
      <c r="H219" s="27" t="e">
        <f t="shared" si="7"/>
        <v>#DIV/0!</v>
      </c>
    </row>
    <row r="220" spans="1:8" ht="12.75">
      <c r="A220" s="44"/>
      <c r="B220" s="58"/>
      <c r="C220" s="5" t="s">
        <v>6</v>
      </c>
      <c r="D220" s="5">
        <v>46.3</v>
      </c>
      <c r="E220" s="5">
        <v>0</v>
      </c>
      <c r="F220" s="5">
        <v>0</v>
      </c>
      <c r="G220" s="27">
        <f t="shared" si="6"/>
        <v>-46.3</v>
      </c>
      <c r="H220" s="27">
        <f t="shared" si="7"/>
        <v>0</v>
      </c>
    </row>
    <row r="221" spans="1:8" ht="12.75">
      <c r="A221" s="45" t="s">
        <v>192</v>
      </c>
      <c r="B221" s="45"/>
      <c r="C221" s="45"/>
      <c r="D221" s="6">
        <f>D222</f>
        <v>1751.66</v>
      </c>
      <c r="E221" s="6">
        <f>E222</f>
        <v>65.5</v>
      </c>
      <c r="F221" s="6">
        <f>F222</f>
        <v>12.527</v>
      </c>
      <c r="G221" s="33">
        <f t="shared" si="6"/>
        <v>-1739.133</v>
      </c>
      <c r="H221" s="33">
        <f t="shared" si="7"/>
        <v>0.7151502003813525</v>
      </c>
    </row>
    <row r="222" spans="1:12" s="2" customFormat="1" ht="12.75">
      <c r="A222" s="44" t="s">
        <v>138</v>
      </c>
      <c r="B222" s="58" t="s">
        <v>57</v>
      </c>
      <c r="C222" s="7" t="s">
        <v>0</v>
      </c>
      <c r="D222" s="7">
        <f>D223+D224+D225</f>
        <v>1751.66</v>
      </c>
      <c r="E222" s="7">
        <f>E223+E224+E225</f>
        <v>65.5</v>
      </c>
      <c r="F222" s="7">
        <f>F223+F224+F225</f>
        <v>12.527</v>
      </c>
      <c r="G222" s="32">
        <f t="shared" si="6"/>
        <v>-1739.133</v>
      </c>
      <c r="H222" s="32">
        <f t="shared" si="7"/>
        <v>0.7151502003813525</v>
      </c>
      <c r="I222" s="21"/>
      <c r="J222" s="21"/>
      <c r="K222" s="21"/>
      <c r="L222" s="21"/>
    </row>
    <row r="223" spans="1:8" ht="12.75">
      <c r="A223" s="44"/>
      <c r="B223" s="58"/>
      <c r="C223" s="5" t="s">
        <v>4</v>
      </c>
      <c r="D223" s="5">
        <v>257</v>
      </c>
      <c r="E223" s="5">
        <v>53</v>
      </c>
      <c r="F223" s="5">
        <v>0</v>
      </c>
      <c r="G223" s="27">
        <f t="shared" si="6"/>
        <v>-257</v>
      </c>
      <c r="H223" s="27">
        <f t="shared" si="7"/>
        <v>0</v>
      </c>
    </row>
    <row r="224" spans="1:8" ht="26.25">
      <c r="A224" s="44"/>
      <c r="B224" s="58"/>
      <c r="C224" s="5" t="s">
        <v>5</v>
      </c>
      <c r="D224" s="5">
        <v>20.97</v>
      </c>
      <c r="E224" s="5">
        <v>12.5</v>
      </c>
      <c r="F224" s="5">
        <v>12.527</v>
      </c>
      <c r="G224" s="27">
        <f t="shared" si="6"/>
        <v>-8.443</v>
      </c>
      <c r="H224" s="27">
        <f t="shared" si="7"/>
        <v>59.737720553171194</v>
      </c>
    </row>
    <row r="225" spans="1:8" ht="12.75">
      <c r="A225" s="44"/>
      <c r="B225" s="58"/>
      <c r="C225" s="5" t="s">
        <v>6</v>
      </c>
      <c r="D225" s="5">
        <v>1473.69</v>
      </c>
      <c r="E225" s="5">
        <v>0</v>
      </c>
      <c r="F225" s="5">
        <v>0</v>
      </c>
      <c r="G225" s="27">
        <f t="shared" si="6"/>
        <v>-1473.69</v>
      </c>
      <c r="H225" s="27">
        <f t="shared" si="7"/>
        <v>0</v>
      </c>
    </row>
    <row r="226" spans="1:8" ht="12.75">
      <c r="A226" s="45" t="s">
        <v>227</v>
      </c>
      <c r="B226" s="45"/>
      <c r="C226" s="45"/>
      <c r="D226" s="6">
        <f>D227+D231+D235+D239+D243+D247+D251+D255</f>
        <v>13555.689999999999</v>
      </c>
      <c r="E226" s="6">
        <f>E227+E231+E235+E239+E243+E247+E251+E255</f>
        <v>3851.61</v>
      </c>
      <c r="F226" s="6">
        <f>F227+F231+F235+F239+F243+F247+F251+F255</f>
        <v>1522.5900000000001</v>
      </c>
      <c r="G226" s="33">
        <f t="shared" si="6"/>
        <v>-12033.099999999999</v>
      </c>
      <c r="H226" s="33">
        <f t="shared" si="7"/>
        <v>11.232109911041047</v>
      </c>
    </row>
    <row r="227" spans="1:12" s="2" customFormat="1" ht="12.75">
      <c r="A227" s="44" t="s">
        <v>139</v>
      </c>
      <c r="B227" s="60" t="s">
        <v>56</v>
      </c>
      <c r="C227" s="7" t="s">
        <v>0</v>
      </c>
      <c r="D227" s="7">
        <f>D228+D229+D230</f>
        <v>22.397</v>
      </c>
      <c r="E227" s="7">
        <f>E228+E229+E230</f>
        <v>0</v>
      </c>
      <c r="F227" s="7">
        <f>F228+F229+F230</f>
        <v>0</v>
      </c>
      <c r="G227" s="32">
        <f t="shared" si="6"/>
        <v>-22.397</v>
      </c>
      <c r="H227" s="32">
        <f t="shared" si="7"/>
        <v>0</v>
      </c>
      <c r="I227" s="21"/>
      <c r="J227" s="21"/>
      <c r="K227" s="21"/>
      <c r="L227" s="21"/>
    </row>
    <row r="228" spans="1:8" ht="13.5" customHeight="1">
      <c r="A228" s="44"/>
      <c r="B228" s="60"/>
      <c r="C228" s="5" t="s">
        <v>4</v>
      </c>
      <c r="D228" s="5">
        <v>0</v>
      </c>
      <c r="E228" s="5">
        <v>0</v>
      </c>
      <c r="F228" s="5">
        <v>0</v>
      </c>
      <c r="G228" s="27">
        <f t="shared" si="6"/>
        <v>0</v>
      </c>
      <c r="H228" s="27" t="e">
        <f t="shared" si="7"/>
        <v>#DIV/0!</v>
      </c>
    </row>
    <row r="229" spans="1:8" ht="26.25">
      <c r="A229" s="44"/>
      <c r="B229" s="60"/>
      <c r="C229" s="5" t="s">
        <v>5</v>
      </c>
      <c r="D229" s="5">
        <v>0</v>
      </c>
      <c r="E229" s="5">
        <v>0</v>
      </c>
      <c r="F229" s="5">
        <v>0</v>
      </c>
      <c r="G229" s="27">
        <f t="shared" si="6"/>
        <v>0</v>
      </c>
      <c r="H229" s="27" t="e">
        <f t="shared" si="7"/>
        <v>#DIV/0!</v>
      </c>
    </row>
    <row r="230" spans="1:8" ht="12.75">
      <c r="A230" s="44"/>
      <c r="B230" s="60"/>
      <c r="C230" s="5" t="s">
        <v>6</v>
      </c>
      <c r="D230" s="5">
        <v>22.397</v>
      </c>
      <c r="E230" s="5">
        <v>0</v>
      </c>
      <c r="F230" s="5">
        <v>0</v>
      </c>
      <c r="G230" s="27">
        <f t="shared" si="6"/>
        <v>-22.397</v>
      </c>
      <c r="H230" s="27">
        <f t="shared" si="7"/>
        <v>0</v>
      </c>
    </row>
    <row r="231" spans="1:12" s="2" customFormat="1" ht="12.75">
      <c r="A231" s="44" t="s">
        <v>140</v>
      </c>
      <c r="B231" s="60" t="s">
        <v>58</v>
      </c>
      <c r="C231" s="7" t="s">
        <v>0</v>
      </c>
      <c r="D231" s="7">
        <f>D232+D233+D234</f>
        <v>19.1</v>
      </c>
      <c r="E231" s="7">
        <f>E232+E233+E234</f>
        <v>0</v>
      </c>
      <c r="F231" s="7">
        <f>F232+F233+F234</f>
        <v>0</v>
      </c>
      <c r="G231" s="32">
        <f t="shared" si="6"/>
        <v>-19.1</v>
      </c>
      <c r="H231" s="32">
        <f t="shared" si="7"/>
        <v>0</v>
      </c>
      <c r="I231" s="21"/>
      <c r="J231" s="21"/>
      <c r="K231" s="21"/>
      <c r="L231" s="21"/>
    </row>
    <row r="232" spans="1:8" ht="12.75">
      <c r="A232" s="44"/>
      <c r="B232" s="60"/>
      <c r="C232" s="5" t="s">
        <v>4</v>
      </c>
      <c r="D232" s="5">
        <v>0</v>
      </c>
      <c r="E232" s="5">
        <v>0</v>
      </c>
      <c r="F232" s="5">
        <v>0</v>
      </c>
      <c r="G232" s="27">
        <f t="shared" si="6"/>
        <v>0</v>
      </c>
      <c r="H232" s="27" t="e">
        <f t="shared" si="7"/>
        <v>#DIV/0!</v>
      </c>
    </row>
    <row r="233" spans="1:8" ht="26.25">
      <c r="A233" s="44"/>
      <c r="B233" s="60"/>
      <c r="C233" s="5" t="s">
        <v>5</v>
      </c>
      <c r="D233" s="5">
        <v>0</v>
      </c>
      <c r="E233" s="5">
        <v>0</v>
      </c>
      <c r="F233" s="5">
        <v>0</v>
      </c>
      <c r="G233" s="27">
        <f t="shared" si="6"/>
        <v>0</v>
      </c>
      <c r="H233" s="27" t="e">
        <f t="shared" si="7"/>
        <v>#DIV/0!</v>
      </c>
    </row>
    <row r="234" spans="1:8" ht="12.75">
      <c r="A234" s="44"/>
      <c r="B234" s="60"/>
      <c r="C234" s="5" t="s">
        <v>6</v>
      </c>
      <c r="D234" s="5">
        <v>19.1</v>
      </c>
      <c r="E234" s="5">
        <v>0</v>
      </c>
      <c r="F234" s="5">
        <v>0</v>
      </c>
      <c r="G234" s="27">
        <f t="shared" si="6"/>
        <v>-19.1</v>
      </c>
      <c r="H234" s="27">
        <f t="shared" si="7"/>
        <v>0</v>
      </c>
    </row>
    <row r="235" spans="1:12" s="2" customFormat="1" ht="12.75">
      <c r="A235" s="44" t="s">
        <v>141</v>
      </c>
      <c r="B235" s="60" t="s">
        <v>59</v>
      </c>
      <c r="C235" s="7" t="s">
        <v>0</v>
      </c>
      <c r="D235" s="7">
        <f>D236+D237+D238</f>
        <v>22.438</v>
      </c>
      <c r="E235" s="7">
        <f>E236+E237+E238</f>
        <v>0</v>
      </c>
      <c r="F235" s="7">
        <f>F236+F237+F238</f>
        <v>0</v>
      </c>
      <c r="G235" s="32">
        <f t="shared" si="6"/>
        <v>-22.438</v>
      </c>
      <c r="H235" s="32">
        <f t="shared" si="7"/>
        <v>0</v>
      </c>
      <c r="I235" s="21"/>
      <c r="J235" s="21"/>
      <c r="K235" s="21"/>
      <c r="L235" s="21"/>
    </row>
    <row r="236" spans="1:8" ht="12.75">
      <c r="A236" s="44"/>
      <c r="B236" s="60"/>
      <c r="C236" s="5" t="s">
        <v>4</v>
      </c>
      <c r="D236" s="5">
        <v>0</v>
      </c>
      <c r="E236" s="5">
        <v>0</v>
      </c>
      <c r="F236" s="5">
        <v>0</v>
      </c>
      <c r="G236" s="27">
        <f t="shared" si="6"/>
        <v>0</v>
      </c>
      <c r="H236" s="27" t="e">
        <f t="shared" si="7"/>
        <v>#DIV/0!</v>
      </c>
    </row>
    <row r="237" spans="1:8" ht="26.25">
      <c r="A237" s="44"/>
      <c r="B237" s="60"/>
      <c r="C237" s="5" t="s">
        <v>5</v>
      </c>
      <c r="D237" s="5">
        <v>0</v>
      </c>
      <c r="E237" s="5">
        <v>0</v>
      </c>
      <c r="F237" s="5">
        <v>0</v>
      </c>
      <c r="G237" s="27">
        <f t="shared" si="6"/>
        <v>0</v>
      </c>
      <c r="H237" s="27" t="e">
        <f t="shared" si="7"/>
        <v>#DIV/0!</v>
      </c>
    </row>
    <row r="238" spans="1:8" ht="12.75">
      <c r="A238" s="44"/>
      <c r="B238" s="60"/>
      <c r="C238" s="5" t="s">
        <v>6</v>
      </c>
      <c r="D238" s="5">
        <v>22.438</v>
      </c>
      <c r="E238" s="5">
        <v>0</v>
      </c>
      <c r="F238" s="5">
        <v>0</v>
      </c>
      <c r="G238" s="27">
        <f t="shared" si="6"/>
        <v>-22.438</v>
      </c>
      <c r="H238" s="27">
        <f t="shared" si="7"/>
        <v>0</v>
      </c>
    </row>
    <row r="239" spans="1:12" s="2" customFormat="1" ht="12.75">
      <c r="A239" s="44" t="s">
        <v>142</v>
      </c>
      <c r="B239" s="60" t="s">
        <v>60</v>
      </c>
      <c r="C239" s="7" t="s">
        <v>0</v>
      </c>
      <c r="D239" s="7">
        <f>D240+D241+D242</f>
        <v>19.545</v>
      </c>
      <c r="E239" s="7">
        <f>E240+E241+E242</f>
        <v>0</v>
      </c>
      <c r="F239" s="7">
        <f>F240+F241+F242</f>
        <v>0</v>
      </c>
      <c r="G239" s="32">
        <f t="shared" si="6"/>
        <v>-19.545</v>
      </c>
      <c r="H239" s="32">
        <f t="shared" si="7"/>
        <v>0</v>
      </c>
      <c r="I239" s="21"/>
      <c r="J239" s="21"/>
      <c r="K239" s="21"/>
      <c r="L239" s="21"/>
    </row>
    <row r="240" spans="1:8" ht="12.75">
      <c r="A240" s="44"/>
      <c r="B240" s="60"/>
      <c r="C240" s="5" t="s">
        <v>4</v>
      </c>
      <c r="D240" s="5">
        <v>0</v>
      </c>
      <c r="E240" s="5">
        <v>0</v>
      </c>
      <c r="F240" s="5">
        <v>0</v>
      </c>
      <c r="G240" s="27">
        <f t="shared" si="6"/>
        <v>0</v>
      </c>
      <c r="H240" s="27" t="e">
        <f t="shared" si="7"/>
        <v>#DIV/0!</v>
      </c>
    </row>
    <row r="241" spans="1:8" ht="26.25">
      <c r="A241" s="44"/>
      <c r="B241" s="60"/>
      <c r="C241" s="5" t="s">
        <v>5</v>
      </c>
      <c r="D241" s="5">
        <v>0</v>
      </c>
      <c r="E241" s="5">
        <v>0</v>
      </c>
      <c r="F241" s="5">
        <v>0</v>
      </c>
      <c r="G241" s="27">
        <f t="shared" si="6"/>
        <v>0</v>
      </c>
      <c r="H241" s="27" t="e">
        <f t="shared" si="7"/>
        <v>#DIV/0!</v>
      </c>
    </row>
    <row r="242" spans="1:8" ht="12.75">
      <c r="A242" s="44"/>
      <c r="B242" s="60"/>
      <c r="C242" s="5" t="s">
        <v>6</v>
      </c>
      <c r="D242" s="5">
        <v>19.545</v>
      </c>
      <c r="E242" s="5">
        <v>0</v>
      </c>
      <c r="F242" s="5">
        <v>0</v>
      </c>
      <c r="G242" s="27">
        <f t="shared" si="6"/>
        <v>-19.545</v>
      </c>
      <c r="H242" s="27">
        <f t="shared" si="7"/>
        <v>0</v>
      </c>
    </row>
    <row r="243" spans="1:12" s="2" customFormat="1" ht="12.75" customHeight="1">
      <c r="A243" s="41" t="s">
        <v>143</v>
      </c>
      <c r="B243" s="63" t="s">
        <v>61</v>
      </c>
      <c r="C243" s="7" t="s">
        <v>0</v>
      </c>
      <c r="D243" s="7">
        <f>D244+D245+D246</f>
        <v>9050.29</v>
      </c>
      <c r="E243" s="7">
        <f>E244+E245+E246</f>
        <v>2865.6</v>
      </c>
      <c r="F243" s="7">
        <f>F244+F245+F246</f>
        <v>536.58</v>
      </c>
      <c r="G243" s="32">
        <f t="shared" si="6"/>
        <v>-8513.710000000001</v>
      </c>
      <c r="H243" s="32">
        <f t="shared" si="7"/>
        <v>5.9288707875659235</v>
      </c>
      <c r="I243" s="21"/>
      <c r="J243" s="21"/>
      <c r="K243" s="21"/>
      <c r="L243" s="21"/>
    </row>
    <row r="244" spans="1:8" ht="12.75">
      <c r="A244" s="42"/>
      <c r="B244" s="64"/>
      <c r="C244" s="5" t="s">
        <v>4</v>
      </c>
      <c r="D244" s="5">
        <v>6726</v>
      </c>
      <c r="E244" s="5">
        <v>2329</v>
      </c>
      <c r="F244" s="5">
        <v>0</v>
      </c>
      <c r="G244" s="27">
        <f t="shared" si="6"/>
        <v>-6726</v>
      </c>
      <c r="H244" s="27">
        <f t="shared" si="7"/>
        <v>0</v>
      </c>
    </row>
    <row r="245" spans="1:8" ht="26.25">
      <c r="A245" s="42"/>
      <c r="B245" s="64"/>
      <c r="C245" s="5" t="s">
        <v>5</v>
      </c>
      <c r="D245" s="5">
        <v>290.67</v>
      </c>
      <c r="E245" s="5">
        <v>536.6</v>
      </c>
      <c r="F245" s="5">
        <v>536.58</v>
      </c>
      <c r="G245" s="27">
        <f t="shared" si="6"/>
        <v>245.91000000000003</v>
      </c>
      <c r="H245" s="27">
        <f t="shared" si="7"/>
        <v>184.6010940241511</v>
      </c>
    </row>
    <row r="246" spans="1:9" ht="12.75">
      <c r="A246" s="42"/>
      <c r="B246" s="64"/>
      <c r="C246" s="5" t="s">
        <v>6</v>
      </c>
      <c r="D246" s="5">
        <v>2033.62</v>
      </c>
      <c r="E246" s="5">
        <v>0</v>
      </c>
      <c r="F246" s="5">
        <v>0</v>
      </c>
      <c r="G246" s="27">
        <f t="shared" si="6"/>
        <v>-2033.62</v>
      </c>
      <c r="H246" s="27">
        <f t="shared" si="7"/>
        <v>0</v>
      </c>
      <c r="I246" s="26" t="s">
        <v>212</v>
      </c>
    </row>
    <row r="247" spans="1:12" s="2" customFormat="1" ht="12.75" customHeight="1">
      <c r="A247" s="44" t="s">
        <v>144</v>
      </c>
      <c r="B247" s="63" t="s">
        <v>62</v>
      </c>
      <c r="C247" s="7" t="s">
        <v>0</v>
      </c>
      <c r="D247" s="7">
        <f>D248+D249+D250</f>
        <v>1879.23</v>
      </c>
      <c r="E247" s="7">
        <f>E248+E249+E250</f>
        <v>372.82</v>
      </c>
      <c r="F247" s="7">
        <f>F248+F249+F250</f>
        <v>372.82</v>
      </c>
      <c r="G247" s="32">
        <f t="shared" si="6"/>
        <v>-1506.41</v>
      </c>
      <c r="H247" s="32">
        <f t="shared" si="7"/>
        <v>19.838976602118954</v>
      </c>
      <c r="I247" s="21"/>
      <c r="J247" s="21"/>
      <c r="K247" s="21"/>
      <c r="L247" s="21"/>
    </row>
    <row r="248" spans="1:8" ht="12.75">
      <c r="A248" s="44"/>
      <c r="B248" s="64"/>
      <c r="C248" s="5" t="s">
        <v>4</v>
      </c>
      <c r="D248" s="5">
        <v>313.62</v>
      </c>
      <c r="E248" s="5">
        <v>0</v>
      </c>
      <c r="F248" s="5">
        <v>0</v>
      </c>
      <c r="G248" s="27">
        <f t="shared" si="6"/>
        <v>-313.62</v>
      </c>
      <c r="H248" s="27">
        <f t="shared" si="7"/>
        <v>0</v>
      </c>
    </row>
    <row r="249" spans="1:8" ht="26.25">
      <c r="A249" s="44"/>
      <c r="B249" s="64"/>
      <c r="C249" s="5" t="s">
        <v>5</v>
      </c>
      <c r="D249" s="5">
        <v>40</v>
      </c>
      <c r="E249" s="5">
        <v>0</v>
      </c>
      <c r="F249" s="5">
        <v>0</v>
      </c>
      <c r="G249" s="27">
        <f t="shared" si="6"/>
        <v>-40</v>
      </c>
      <c r="H249" s="27">
        <f t="shared" si="7"/>
        <v>0</v>
      </c>
    </row>
    <row r="250" spans="1:9" ht="12.75">
      <c r="A250" s="44"/>
      <c r="B250" s="64"/>
      <c r="C250" s="5" t="s">
        <v>6</v>
      </c>
      <c r="D250" s="5">
        <v>1525.61</v>
      </c>
      <c r="E250" s="5">
        <v>372.82</v>
      </c>
      <c r="F250" s="5">
        <v>372.82</v>
      </c>
      <c r="G250" s="27">
        <f t="shared" si="6"/>
        <v>-1152.79</v>
      </c>
      <c r="H250" s="27">
        <f t="shared" si="7"/>
        <v>24.4374381394983</v>
      </c>
      <c r="I250" s="26" t="s">
        <v>213</v>
      </c>
    </row>
    <row r="251" spans="1:12" s="2" customFormat="1" ht="12.75">
      <c r="A251" s="41" t="s">
        <v>145</v>
      </c>
      <c r="B251" s="58" t="s">
        <v>63</v>
      </c>
      <c r="C251" s="7" t="s">
        <v>0</v>
      </c>
      <c r="D251" s="7">
        <f>D252+D253+D254</f>
        <v>1976.1299999999999</v>
      </c>
      <c r="E251" s="7">
        <f>E252+E253+E254</f>
        <v>613.1899999999999</v>
      </c>
      <c r="F251" s="7">
        <f>F252+F253+F254</f>
        <v>613.1899999999999</v>
      </c>
      <c r="G251" s="32">
        <f t="shared" si="6"/>
        <v>-1362.94</v>
      </c>
      <c r="H251" s="32">
        <f t="shared" si="7"/>
        <v>31.029841154175077</v>
      </c>
      <c r="I251" s="21"/>
      <c r="J251" s="21"/>
      <c r="K251" s="21"/>
      <c r="L251" s="21"/>
    </row>
    <row r="252" spans="1:8" ht="12.75">
      <c r="A252" s="42"/>
      <c r="B252" s="58"/>
      <c r="C252" s="5" t="s">
        <v>4</v>
      </c>
      <c r="D252" s="5">
        <v>711.8</v>
      </c>
      <c r="E252" s="5">
        <v>251.4</v>
      </c>
      <c r="F252" s="5">
        <v>251.4</v>
      </c>
      <c r="G252" s="27">
        <f t="shared" si="6"/>
        <v>-460.4</v>
      </c>
      <c r="H252" s="27">
        <f t="shared" si="7"/>
        <v>35.31890980612532</v>
      </c>
    </row>
    <row r="253" spans="1:9" ht="26.25">
      <c r="A253" s="42"/>
      <c r="B253" s="58"/>
      <c r="C253" s="5" t="s">
        <v>5</v>
      </c>
      <c r="D253" s="5">
        <v>1186.33</v>
      </c>
      <c r="E253" s="5">
        <v>312.5</v>
      </c>
      <c r="F253" s="5">
        <v>312.5</v>
      </c>
      <c r="G253" s="27">
        <f t="shared" si="6"/>
        <v>-873.8299999999999</v>
      </c>
      <c r="H253" s="27">
        <f t="shared" si="7"/>
        <v>26.34174302259911</v>
      </c>
      <c r="I253" s="26" t="s">
        <v>214</v>
      </c>
    </row>
    <row r="254" spans="1:8" ht="12.75" customHeight="1">
      <c r="A254" s="42"/>
      <c r="B254" s="58"/>
      <c r="C254" s="5" t="s">
        <v>6</v>
      </c>
      <c r="D254" s="5">
        <v>78</v>
      </c>
      <c r="E254" s="5">
        <v>49.29</v>
      </c>
      <c r="F254" s="5">
        <v>49.29</v>
      </c>
      <c r="G254" s="27">
        <f t="shared" si="6"/>
        <v>-28.71</v>
      </c>
      <c r="H254" s="27">
        <f t="shared" si="7"/>
        <v>63.19230769230769</v>
      </c>
    </row>
    <row r="255" spans="1:8" ht="12.75">
      <c r="A255" s="51" t="s">
        <v>103</v>
      </c>
      <c r="B255" s="53" t="s">
        <v>64</v>
      </c>
      <c r="C255" s="7" t="s">
        <v>0</v>
      </c>
      <c r="D255" s="7">
        <f>D256+D257+D258</f>
        <v>566.5600000000001</v>
      </c>
      <c r="E255" s="7">
        <f>E256+E257+E258</f>
        <v>0</v>
      </c>
      <c r="F255" s="7">
        <f>F256+F257+F258</f>
        <v>0</v>
      </c>
      <c r="G255" s="32">
        <f t="shared" si="6"/>
        <v>-566.5600000000001</v>
      </c>
      <c r="H255" s="32">
        <f t="shared" si="7"/>
        <v>0</v>
      </c>
    </row>
    <row r="256" spans="1:8" ht="12.75">
      <c r="A256" s="52"/>
      <c r="B256" s="54"/>
      <c r="C256" s="5" t="s">
        <v>4</v>
      </c>
      <c r="D256" s="5">
        <v>0</v>
      </c>
      <c r="E256" s="5">
        <v>0</v>
      </c>
      <c r="F256" s="5">
        <v>0</v>
      </c>
      <c r="G256" s="27">
        <f t="shared" si="6"/>
        <v>0</v>
      </c>
      <c r="H256" s="27" t="e">
        <f t="shared" si="7"/>
        <v>#DIV/0!</v>
      </c>
    </row>
    <row r="257" spans="1:8" ht="26.25">
      <c r="A257" s="52"/>
      <c r="B257" s="54"/>
      <c r="C257" s="5" t="s">
        <v>5</v>
      </c>
      <c r="D257" s="5">
        <v>8.07</v>
      </c>
      <c r="E257" s="5">
        <v>0</v>
      </c>
      <c r="F257" s="5">
        <v>0</v>
      </c>
      <c r="G257" s="27">
        <f t="shared" si="6"/>
        <v>-8.07</v>
      </c>
      <c r="H257" s="27">
        <f t="shared" si="7"/>
        <v>0</v>
      </c>
    </row>
    <row r="258" spans="1:8" ht="12.75">
      <c r="A258" s="59"/>
      <c r="B258" s="55"/>
      <c r="C258" s="5" t="s">
        <v>6</v>
      </c>
      <c r="D258" s="5">
        <v>558.49</v>
      </c>
      <c r="E258" s="5">
        <v>0</v>
      </c>
      <c r="F258" s="5">
        <v>0</v>
      </c>
      <c r="G258" s="27">
        <f t="shared" si="6"/>
        <v>-558.49</v>
      </c>
      <c r="H258" s="27">
        <f t="shared" si="7"/>
        <v>0</v>
      </c>
    </row>
    <row r="259" spans="1:8" ht="12.75" customHeight="1">
      <c r="A259" s="45" t="s">
        <v>193</v>
      </c>
      <c r="B259" s="45"/>
      <c r="C259" s="45"/>
      <c r="D259" s="6">
        <f>D280+D276+D272+D268+D264+D260</f>
        <v>43155.52</v>
      </c>
      <c r="E259" s="6">
        <f>E280+E276+E272+E268+E264+E260</f>
        <v>6173.5358</v>
      </c>
      <c r="F259" s="6">
        <f>F280+F276+F272+F268+F264+F260</f>
        <v>6173.90477</v>
      </c>
      <c r="G259" s="33">
        <f t="shared" si="6"/>
        <v>-36981.615229999996</v>
      </c>
      <c r="H259" s="33">
        <f t="shared" si="7"/>
        <v>14.306176289846583</v>
      </c>
    </row>
    <row r="260" spans="1:12" s="2" customFormat="1" ht="12.75" customHeight="1">
      <c r="A260" s="41" t="s">
        <v>146</v>
      </c>
      <c r="B260" s="61" t="s">
        <v>65</v>
      </c>
      <c r="C260" s="7" t="s">
        <v>0</v>
      </c>
      <c r="D260" s="7">
        <f>D261+D262+D263</f>
        <v>1827.2</v>
      </c>
      <c r="E260" s="7">
        <f>E261+E262+E263</f>
        <v>0</v>
      </c>
      <c r="F260" s="7">
        <f>F261+F262+F263</f>
        <v>0</v>
      </c>
      <c r="G260" s="32">
        <f t="shared" si="6"/>
        <v>-1827.2</v>
      </c>
      <c r="H260" s="32">
        <f t="shared" si="7"/>
        <v>0</v>
      </c>
      <c r="I260" s="21"/>
      <c r="J260" s="21"/>
      <c r="K260" s="21"/>
      <c r="L260" s="21"/>
    </row>
    <row r="261" spans="1:8" ht="12.75">
      <c r="A261" s="42"/>
      <c r="B261" s="62"/>
      <c r="C261" s="5" t="s">
        <v>4</v>
      </c>
      <c r="D261" s="5">
        <v>560</v>
      </c>
      <c r="E261" s="5">
        <v>0</v>
      </c>
      <c r="F261" s="5">
        <v>0</v>
      </c>
      <c r="G261" s="27">
        <f t="shared" si="6"/>
        <v>-560</v>
      </c>
      <c r="H261" s="27">
        <f t="shared" si="7"/>
        <v>0</v>
      </c>
    </row>
    <row r="262" spans="1:8" ht="26.25">
      <c r="A262" s="42"/>
      <c r="B262" s="62"/>
      <c r="C262" s="5" t="s">
        <v>5</v>
      </c>
      <c r="D262" s="5">
        <v>0</v>
      </c>
      <c r="E262" s="5">
        <v>0</v>
      </c>
      <c r="F262" s="5">
        <v>0</v>
      </c>
      <c r="G262" s="27">
        <f t="shared" si="6"/>
        <v>0</v>
      </c>
      <c r="H262" s="27" t="e">
        <f t="shared" si="7"/>
        <v>#DIV/0!</v>
      </c>
    </row>
    <row r="263" spans="1:9" ht="12.75">
      <c r="A263" s="42"/>
      <c r="B263" s="62"/>
      <c r="C263" s="5" t="s">
        <v>6</v>
      </c>
      <c r="D263" s="5">
        <v>1267.2</v>
      </c>
      <c r="E263" s="5">
        <v>0</v>
      </c>
      <c r="F263" s="5">
        <v>0</v>
      </c>
      <c r="G263" s="27">
        <f aca="true" t="shared" si="8" ref="G263:G326">F263-D263</f>
        <v>-1267.2</v>
      </c>
      <c r="H263" s="27">
        <f aca="true" t="shared" si="9" ref="H263:H326">F263*100/D263</f>
        <v>0</v>
      </c>
      <c r="I263" s="26" t="s">
        <v>228</v>
      </c>
    </row>
    <row r="264" spans="1:12" s="2" customFormat="1" ht="12.75">
      <c r="A264" s="44" t="s">
        <v>147</v>
      </c>
      <c r="B264" s="60" t="s">
        <v>66</v>
      </c>
      <c r="C264" s="7" t="s">
        <v>0</v>
      </c>
      <c r="D264" s="7">
        <f>D265+D266+D267</f>
        <v>27672.85</v>
      </c>
      <c r="E264" s="7">
        <f>E265+E266+E267</f>
        <v>5817.5</v>
      </c>
      <c r="F264" s="7">
        <f>F265+F266+F267</f>
        <v>5817.47322</v>
      </c>
      <c r="G264" s="32">
        <f t="shared" si="8"/>
        <v>-21855.37678</v>
      </c>
      <c r="H264" s="32">
        <f t="shared" si="9"/>
        <v>21.022313278176984</v>
      </c>
      <c r="I264" s="21"/>
      <c r="J264" s="21"/>
      <c r="K264" s="21"/>
      <c r="L264" s="21"/>
    </row>
    <row r="265" spans="1:8" ht="12.75">
      <c r="A265" s="44"/>
      <c r="B265" s="60"/>
      <c r="C265" s="5" t="s">
        <v>4</v>
      </c>
      <c r="D265" s="5">
        <v>6069.8</v>
      </c>
      <c r="E265" s="5">
        <v>1856.3</v>
      </c>
      <c r="F265" s="5">
        <v>1856.3</v>
      </c>
      <c r="G265" s="27">
        <f t="shared" si="8"/>
        <v>-4213.5</v>
      </c>
      <c r="H265" s="27">
        <f t="shared" si="9"/>
        <v>30.582556262150316</v>
      </c>
    </row>
    <row r="266" spans="1:9" ht="26.25">
      <c r="A266" s="44"/>
      <c r="B266" s="60"/>
      <c r="C266" s="5" t="s">
        <v>5</v>
      </c>
      <c r="D266" s="5">
        <v>16603.05</v>
      </c>
      <c r="E266" s="5">
        <v>3706.2</v>
      </c>
      <c r="F266" s="5">
        <v>3706.2</v>
      </c>
      <c r="G266" s="27">
        <f t="shared" si="8"/>
        <v>-12896.849999999999</v>
      </c>
      <c r="H266" s="27">
        <f t="shared" si="9"/>
        <v>22.322404618428543</v>
      </c>
      <c r="I266" s="26" t="s">
        <v>229</v>
      </c>
    </row>
    <row r="267" spans="1:8" ht="12.75">
      <c r="A267" s="44"/>
      <c r="B267" s="60"/>
      <c r="C267" s="5" t="s">
        <v>6</v>
      </c>
      <c r="D267" s="5">
        <v>5000</v>
      </c>
      <c r="E267" s="5">
        <v>255</v>
      </c>
      <c r="F267" s="5">
        <v>254.97322</v>
      </c>
      <c r="G267" s="27">
        <f t="shared" si="8"/>
        <v>-4745.02678</v>
      </c>
      <c r="H267" s="27">
        <f t="shared" si="9"/>
        <v>5.0994644000000005</v>
      </c>
    </row>
    <row r="268" spans="1:12" s="2" customFormat="1" ht="12.75">
      <c r="A268" s="41" t="s">
        <v>148</v>
      </c>
      <c r="B268" s="53" t="s">
        <v>67</v>
      </c>
      <c r="C268" s="7" t="s">
        <v>0</v>
      </c>
      <c r="D268" s="7">
        <f>D269+D270+D271</f>
        <v>10943.279999999999</v>
      </c>
      <c r="E268" s="7">
        <f>E269+E270+E271</f>
        <v>0</v>
      </c>
      <c r="F268" s="7">
        <f>F269+F270+F271</f>
        <v>0</v>
      </c>
      <c r="G268" s="32">
        <f t="shared" si="8"/>
        <v>-10943.279999999999</v>
      </c>
      <c r="H268" s="32">
        <f t="shared" si="9"/>
        <v>0</v>
      </c>
      <c r="I268" s="21"/>
      <c r="J268" s="21"/>
      <c r="K268" s="21"/>
      <c r="L268" s="21"/>
    </row>
    <row r="269" spans="1:8" ht="12.75">
      <c r="A269" s="42"/>
      <c r="B269" s="54"/>
      <c r="C269" s="5" t="s">
        <v>4</v>
      </c>
      <c r="D269" s="5">
        <v>6021</v>
      </c>
      <c r="E269" s="5">
        <v>0</v>
      </c>
      <c r="F269" s="5">
        <v>0</v>
      </c>
      <c r="G269" s="27">
        <f t="shared" si="8"/>
        <v>-6021</v>
      </c>
      <c r="H269" s="27">
        <f t="shared" si="9"/>
        <v>0</v>
      </c>
    </row>
    <row r="270" spans="1:9" ht="26.25">
      <c r="A270" s="42"/>
      <c r="B270" s="54"/>
      <c r="C270" s="5" t="s">
        <v>5</v>
      </c>
      <c r="D270" s="5">
        <v>1530.07</v>
      </c>
      <c r="E270" s="5">
        <v>0</v>
      </c>
      <c r="F270" s="5">
        <v>0</v>
      </c>
      <c r="G270" s="27">
        <f t="shared" si="8"/>
        <v>-1530.07</v>
      </c>
      <c r="H270" s="27">
        <f t="shared" si="9"/>
        <v>0</v>
      </c>
      <c r="I270" s="26" t="s">
        <v>218</v>
      </c>
    </row>
    <row r="271" spans="1:9" ht="12.75">
      <c r="A271" s="42"/>
      <c r="B271" s="54"/>
      <c r="C271" s="5" t="s">
        <v>6</v>
      </c>
      <c r="D271" s="5">
        <v>3392.21</v>
      </c>
      <c r="E271" s="5">
        <v>0</v>
      </c>
      <c r="F271" s="5">
        <v>0</v>
      </c>
      <c r="G271" s="27">
        <f t="shared" si="8"/>
        <v>-3392.21</v>
      </c>
      <c r="H271" s="27">
        <f t="shared" si="9"/>
        <v>0</v>
      </c>
      <c r="I271" s="26" t="s">
        <v>219</v>
      </c>
    </row>
    <row r="272" spans="1:12" s="2" customFormat="1" ht="12.75">
      <c r="A272" s="41" t="s">
        <v>149</v>
      </c>
      <c r="B272" s="47" t="s">
        <v>68</v>
      </c>
      <c r="C272" s="7" t="s">
        <v>0</v>
      </c>
      <c r="D272" s="7">
        <f>D273+D274+D275</f>
        <v>750.51</v>
      </c>
      <c r="E272" s="7">
        <f>E273+E274+E275</f>
        <v>292.66999999999996</v>
      </c>
      <c r="F272" s="7">
        <f>F273+F274+F275</f>
        <v>292.6657</v>
      </c>
      <c r="G272" s="32">
        <f t="shared" si="8"/>
        <v>-457.8443</v>
      </c>
      <c r="H272" s="32">
        <f t="shared" si="9"/>
        <v>38.99557634142117</v>
      </c>
      <c r="I272" s="21"/>
      <c r="J272" s="21"/>
      <c r="K272" s="21"/>
      <c r="L272" s="21"/>
    </row>
    <row r="273" spans="1:8" ht="12" customHeight="1">
      <c r="A273" s="42"/>
      <c r="B273" s="48"/>
      <c r="C273" s="5" t="s">
        <v>4</v>
      </c>
      <c r="D273" s="5">
        <v>322</v>
      </c>
      <c r="E273" s="5">
        <v>184.1</v>
      </c>
      <c r="F273" s="5">
        <v>184.0957</v>
      </c>
      <c r="G273" s="27">
        <f t="shared" si="8"/>
        <v>-137.9043</v>
      </c>
      <c r="H273" s="27">
        <f t="shared" si="9"/>
        <v>57.17257763975155</v>
      </c>
    </row>
    <row r="274" spans="1:8" ht="26.25">
      <c r="A274" s="42"/>
      <c r="B274" s="48"/>
      <c r="C274" s="5" t="s">
        <v>5</v>
      </c>
      <c r="D274" s="5">
        <v>0</v>
      </c>
      <c r="E274" s="5">
        <v>0</v>
      </c>
      <c r="F274" s="5">
        <v>0</v>
      </c>
      <c r="G274" s="27">
        <f t="shared" si="8"/>
        <v>0</v>
      </c>
      <c r="H274" s="27" t="e">
        <f t="shared" si="9"/>
        <v>#DIV/0!</v>
      </c>
    </row>
    <row r="275" spans="1:9" ht="12.75">
      <c r="A275" s="42"/>
      <c r="B275" s="48"/>
      <c r="C275" s="5" t="s">
        <v>6</v>
      </c>
      <c r="D275" s="5">
        <v>428.51</v>
      </c>
      <c r="E275" s="5">
        <v>108.57</v>
      </c>
      <c r="F275" s="5">
        <v>108.57</v>
      </c>
      <c r="G275" s="27">
        <f t="shared" si="8"/>
        <v>-319.94</v>
      </c>
      <c r="H275" s="27">
        <f t="shared" si="9"/>
        <v>25.336631583860353</v>
      </c>
      <c r="I275" s="26" t="s">
        <v>220</v>
      </c>
    </row>
    <row r="276" spans="1:12" s="2" customFormat="1" ht="12" customHeight="1">
      <c r="A276" s="44" t="s">
        <v>150</v>
      </c>
      <c r="B276" s="60" t="s">
        <v>69</v>
      </c>
      <c r="C276" s="7" t="s">
        <v>0</v>
      </c>
      <c r="D276" s="7">
        <f>D277+D278+D279</f>
        <v>403.05</v>
      </c>
      <c r="E276" s="7">
        <f>E277+E278+E279</f>
        <v>63.3658</v>
      </c>
      <c r="F276" s="7">
        <f>F277+F278+F279</f>
        <v>63.76585</v>
      </c>
      <c r="G276" s="32">
        <f t="shared" si="8"/>
        <v>-339.28415</v>
      </c>
      <c r="H276" s="32">
        <f t="shared" si="9"/>
        <v>15.820828681305048</v>
      </c>
      <c r="I276" s="21"/>
      <c r="J276" s="21"/>
      <c r="K276" s="21"/>
      <c r="L276" s="21"/>
    </row>
    <row r="277" spans="1:8" ht="17.25" customHeight="1">
      <c r="A277" s="44"/>
      <c r="B277" s="60"/>
      <c r="C277" s="5" t="s">
        <v>4</v>
      </c>
      <c r="D277" s="5">
        <v>246.5</v>
      </c>
      <c r="E277" s="5">
        <v>59.579</v>
      </c>
      <c r="F277" s="5">
        <v>59.5791</v>
      </c>
      <c r="G277" s="27">
        <f t="shared" si="8"/>
        <v>-186.92090000000002</v>
      </c>
      <c r="H277" s="27">
        <f t="shared" si="9"/>
        <v>24.17002028397566</v>
      </c>
    </row>
    <row r="278" spans="1:8" ht="26.25">
      <c r="A278" s="44"/>
      <c r="B278" s="60"/>
      <c r="C278" s="5" t="s">
        <v>5</v>
      </c>
      <c r="D278" s="5">
        <v>0</v>
      </c>
      <c r="E278" s="5">
        <v>3.7868</v>
      </c>
      <c r="F278" s="5">
        <v>4.18675</v>
      </c>
      <c r="G278" s="27">
        <f t="shared" si="8"/>
        <v>4.18675</v>
      </c>
      <c r="H278" s="27" t="e">
        <f t="shared" si="9"/>
        <v>#DIV/0!</v>
      </c>
    </row>
    <row r="279" spans="1:8" ht="12.75">
      <c r="A279" s="44"/>
      <c r="B279" s="60"/>
      <c r="C279" s="5" t="s">
        <v>6</v>
      </c>
      <c r="D279" s="5">
        <v>156.55</v>
      </c>
      <c r="E279" s="5">
        <v>0</v>
      </c>
      <c r="F279" s="5">
        <v>0</v>
      </c>
      <c r="G279" s="27">
        <f t="shared" si="8"/>
        <v>-156.55</v>
      </c>
      <c r="H279" s="27">
        <f t="shared" si="9"/>
        <v>0</v>
      </c>
    </row>
    <row r="280" spans="1:8" ht="12.75">
      <c r="A280" s="41" t="s">
        <v>151</v>
      </c>
      <c r="B280" s="65" t="s">
        <v>70</v>
      </c>
      <c r="C280" s="7" t="s">
        <v>0</v>
      </c>
      <c r="D280" s="7">
        <f>D281+D282+D283</f>
        <v>1558.63</v>
      </c>
      <c r="E280" s="7">
        <f>E281+E282+E283</f>
        <v>0</v>
      </c>
      <c r="F280" s="7">
        <f>F281+F282+F283</f>
        <v>0</v>
      </c>
      <c r="G280" s="32">
        <f t="shared" si="8"/>
        <v>-1558.63</v>
      </c>
      <c r="H280" s="32">
        <f t="shared" si="9"/>
        <v>0</v>
      </c>
    </row>
    <row r="281" spans="1:8" ht="12.75">
      <c r="A281" s="42"/>
      <c r="B281" s="76"/>
      <c r="C281" s="5" t="s">
        <v>4</v>
      </c>
      <c r="D281" s="5">
        <v>825</v>
      </c>
      <c r="E281" s="5">
        <v>0</v>
      </c>
      <c r="F281" s="5">
        <v>0</v>
      </c>
      <c r="G281" s="27">
        <f t="shared" si="8"/>
        <v>-825</v>
      </c>
      <c r="H281" s="27">
        <f t="shared" si="9"/>
        <v>0</v>
      </c>
    </row>
    <row r="282" spans="1:8" ht="26.25">
      <c r="A282" s="42"/>
      <c r="B282" s="76"/>
      <c r="C282" s="5" t="s">
        <v>5</v>
      </c>
      <c r="D282" s="5">
        <v>0</v>
      </c>
      <c r="E282" s="5">
        <v>0</v>
      </c>
      <c r="F282" s="5">
        <v>0</v>
      </c>
      <c r="G282" s="27">
        <f t="shared" si="8"/>
        <v>0</v>
      </c>
      <c r="H282" s="27" t="e">
        <f t="shared" si="9"/>
        <v>#DIV/0!</v>
      </c>
    </row>
    <row r="283" spans="1:8" ht="12.75">
      <c r="A283" s="43"/>
      <c r="B283" s="66"/>
      <c r="C283" s="5" t="s">
        <v>6</v>
      </c>
      <c r="D283" s="5">
        <v>733.63</v>
      </c>
      <c r="E283" s="5">
        <v>0</v>
      </c>
      <c r="F283" s="5">
        <v>0</v>
      </c>
      <c r="G283" s="27">
        <f t="shared" si="8"/>
        <v>-733.63</v>
      </c>
      <c r="H283" s="27">
        <f t="shared" si="9"/>
        <v>0</v>
      </c>
    </row>
    <row r="284" spans="1:8" ht="12.75">
      <c r="A284" s="45" t="s">
        <v>194</v>
      </c>
      <c r="B284" s="45"/>
      <c r="C284" s="45"/>
      <c r="D284" s="6">
        <f>D285+D289+D293+D297+D301</f>
        <v>22907.899999999998</v>
      </c>
      <c r="E284" s="6">
        <f>E285+E289+E293+E297+E301</f>
        <v>448.4</v>
      </c>
      <c r="F284" s="6">
        <f>F285+F289+F293+F297+F301</f>
        <v>448.4</v>
      </c>
      <c r="G284" s="33">
        <f t="shared" si="8"/>
        <v>-22459.499999999996</v>
      </c>
      <c r="H284" s="33">
        <f t="shared" si="9"/>
        <v>1.957403341205436</v>
      </c>
    </row>
    <row r="285" spans="1:12" s="2" customFormat="1" ht="12" customHeight="1">
      <c r="A285" s="44" t="s">
        <v>152</v>
      </c>
      <c r="B285" s="46" t="s">
        <v>71</v>
      </c>
      <c r="C285" s="7" t="s">
        <v>0</v>
      </c>
      <c r="D285" s="7">
        <f>D286+D287+D288</f>
        <v>3238.0699999999997</v>
      </c>
      <c r="E285" s="7">
        <f>E286+E287+E288</f>
        <v>0</v>
      </c>
      <c r="F285" s="7">
        <f>F286+F287+F288</f>
        <v>0</v>
      </c>
      <c r="G285" s="32">
        <f t="shared" si="8"/>
        <v>-3238.0699999999997</v>
      </c>
      <c r="H285" s="32">
        <f t="shared" si="9"/>
        <v>0</v>
      </c>
      <c r="I285" s="21"/>
      <c r="J285" s="21"/>
      <c r="K285" s="21"/>
      <c r="L285" s="21"/>
    </row>
    <row r="286" spans="1:8" ht="12.75">
      <c r="A286" s="44"/>
      <c r="B286" s="46"/>
      <c r="C286" s="5" t="s">
        <v>4</v>
      </c>
      <c r="D286" s="5">
        <v>513.47</v>
      </c>
      <c r="E286" s="5">
        <v>0</v>
      </c>
      <c r="F286" s="5">
        <v>0</v>
      </c>
      <c r="G286" s="27">
        <f t="shared" si="8"/>
        <v>-513.47</v>
      </c>
      <c r="H286" s="27">
        <f t="shared" si="9"/>
        <v>0</v>
      </c>
    </row>
    <row r="287" spans="1:8" ht="26.25">
      <c r="A287" s="44"/>
      <c r="B287" s="46"/>
      <c r="C287" s="5" t="s">
        <v>5</v>
      </c>
      <c r="D287" s="5">
        <v>2724.6</v>
      </c>
      <c r="E287" s="5">
        <v>0</v>
      </c>
      <c r="F287" s="5">
        <v>0</v>
      </c>
      <c r="G287" s="27">
        <f t="shared" si="8"/>
        <v>-2724.6</v>
      </c>
      <c r="H287" s="27">
        <f t="shared" si="9"/>
        <v>0</v>
      </c>
    </row>
    <row r="288" spans="1:8" ht="12.75" customHeight="1">
      <c r="A288" s="44"/>
      <c r="B288" s="46"/>
      <c r="C288" s="5" t="s">
        <v>6</v>
      </c>
      <c r="D288" s="5">
        <v>0</v>
      </c>
      <c r="E288" s="5">
        <v>0</v>
      </c>
      <c r="F288" s="5">
        <v>0</v>
      </c>
      <c r="G288" s="27">
        <f t="shared" si="8"/>
        <v>0</v>
      </c>
      <c r="H288" s="27" t="e">
        <f t="shared" si="9"/>
        <v>#DIV/0!</v>
      </c>
    </row>
    <row r="289" spans="1:12" s="2" customFormat="1" ht="13.5" customHeight="1">
      <c r="A289" s="41" t="s">
        <v>153</v>
      </c>
      <c r="B289" s="46" t="s">
        <v>72</v>
      </c>
      <c r="C289" s="7" t="s">
        <v>0</v>
      </c>
      <c r="D289" s="7">
        <f>D290+D291+D292</f>
        <v>33.32</v>
      </c>
      <c r="E289" s="7">
        <f>E290+E291+E292</f>
        <v>0</v>
      </c>
      <c r="F289" s="7">
        <f>F290+F291+F292</f>
        <v>0</v>
      </c>
      <c r="G289" s="32">
        <f t="shared" si="8"/>
        <v>-33.32</v>
      </c>
      <c r="H289" s="32">
        <f t="shared" si="9"/>
        <v>0</v>
      </c>
      <c r="I289" s="21"/>
      <c r="J289" s="21"/>
      <c r="K289" s="21"/>
      <c r="L289" s="21"/>
    </row>
    <row r="290" spans="1:8" ht="12.75">
      <c r="A290" s="42"/>
      <c r="B290" s="46"/>
      <c r="C290" s="5" t="s">
        <v>4</v>
      </c>
      <c r="D290" s="5">
        <v>33.32</v>
      </c>
      <c r="E290" s="5">
        <v>0</v>
      </c>
      <c r="F290" s="5">
        <v>0</v>
      </c>
      <c r="G290" s="27">
        <f t="shared" si="8"/>
        <v>-33.32</v>
      </c>
      <c r="H290" s="27">
        <f t="shared" si="9"/>
        <v>0</v>
      </c>
    </row>
    <row r="291" spans="1:8" ht="26.25">
      <c r="A291" s="42"/>
      <c r="B291" s="46"/>
      <c r="C291" s="5" t="s">
        <v>5</v>
      </c>
      <c r="D291" s="5">
        <v>0</v>
      </c>
      <c r="E291" s="5">
        <v>0</v>
      </c>
      <c r="F291" s="5">
        <v>0</v>
      </c>
      <c r="G291" s="27">
        <f t="shared" si="8"/>
        <v>0</v>
      </c>
      <c r="H291" s="27" t="e">
        <f t="shared" si="9"/>
        <v>#DIV/0!</v>
      </c>
    </row>
    <row r="292" spans="1:8" ht="12.75">
      <c r="A292" s="42"/>
      <c r="B292" s="46"/>
      <c r="C292" s="5" t="s">
        <v>6</v>
      </c>
      <c r="D292" s="5">
        <v>0</v>
      </c>
      <c r="E292" s="5">
        <v>0</v>
      </c>
      <c r="F292" s="5">
        <v>0</v>
      </c>
      <c r="G292" s="27">
        <f t="shared" si="8"/>
        <v>0</v>
      </c>
      <c r="H292" s="27" t="e">
        <f t="shared" si="9"/>
        <v>#DIV/0!</v>
      </c>
    </row>
    <row r="293" spans="1:8" ht="12.75">
      <c r="A293" s="42"/>
      <c r="B293" s="46" t="s">
        <v>73</v>
      </c>
      <c r="C293" s="7" t="s">
        <v>0</v>
      </c>
      <c r="D293" s="7">
        <f>D294+D295+D296</f>
        <v>26.8</v>
      </c>
      <c r="E293" s="7">
        <f>E294+E295+E296</f>
        <v>0</v>
      </c>
      <c r="F293" s="7">
        <f>F294+F295+F296</f>
        <v>0</v>
      </c>
      <c r="G293" s="32">
        <f t="shared" si="8"/>
        <v>-26.8</v>
      </c>
      <c r="H293" s="32">
        <f t="shared" si="9"/>
        <v>0</v>
      </c>
    </row>
    <row r="294" spans="1:8" ht="12.75">
      <c r="A294" s="42"/>
      <c r="B294" s="46"/>
      <c r="C294" s="5" t="s">
        <v>4</v>
      </c>
      <c r="D294" s="5">
        <v>26.8</v>
      </c>
      <c r="E294" s="5">
        <v>0</v>
      </c>
      <c r="F294" s="5">
        <v>0</v>
      </c>
      <c r="G294" s="27">
        <f t="shared" si="8"/>
        <v>-26.8</v>
      </c>
      <c r="H294" s="27">
        <f t="shared" si="9"/>
        <v>0</v>
      </c>
    </row>
    <row r="295" spans="1:8" ht="26.25">
      <c r="A295" s="42"/>
      <c r="B295" s="46"/>
      <c r="C295" s="5" t="s">
        <v>5</v>
      </c>
      <c r="D295" s="5">
        <v>0</v>
      </c>
      <c r="E295" s="5">
        <v>0</v>
      </c>
      <c r="F295" s="5">
        <v>0</v>
      </c>
      <c r="G295" s="27">
        <f t="shared" si="8"/>
        <v>0</v>
      </c>
      <c r="H295" s="27" t="e">
        <f t="shared" si="9"/>
        <v>#DIV/0!</v>
      </c>
    </row>
    <row r="296" spans="1:8" ht="12.75">
      <c r="A296" s="43"/>
      <c r="B296" s="46"/>
      <c r="C296" s="5" t="s">
        <v>6</v>
      </c>
      <c r="D296" s="5">
        <v>0</v>
      </c>
      <c r="E296" s="5">
        <v>0</v>
      </c>
      <c r="F296" s="5">
        <v>0</v>
      </c>
      <c r="G296" s="27">
        <f t="shared" si="8"/>
        <v>0</v>
      </c>
      <c r="H296" s="27" t="e">
        <f t="shared" si="9"/>
        <v>#DIV/0!</v>
      </c>
    </row>
    <row r="297" spans="1:8" ht="12.75" customHeight="1">
      <c r="A297" s="41" t="s">
        <v>215</v>
      </c>
      <c r="B297" s="58" t="s">
        <v>74</v>
      </c>
      <c r="C297" s="7" t="s">
        <v>0</v>
      </c>
      <c r="D297" s="7">
        <f>D298+D299+D300</f>
        <v>19518.16</v>
      </c>
      <c r="E297" s="7">
        <f>E298+E299+E300</f>
        <v>448.4</v>
      </c>
      <c r="F297" s="7">
        <f>F298+F299+F300</f>
        <v>448.4</v>
      </c>
      <c r="G297" s="32">
        <f t="shared" si="8"/>
        <v>-19069.76</v>
      </c>
      <c r="H297" s="32">
        <f t="shared" si="9"/>
        <v>2.297347700807863</v>
      </c>
    </row>
    <row r="298" spans="1:8" ht="12.75">
      <c r="A298" s="42"/>
      <c r="B298" s="58"/>
      <c r="C298" s="5" t="s">
        <v>4</v>
      </c>
      <c r="D298" s="5">
        <v>609.54</v>
      </c>
      <c r="E298" s="5">
        <v>0</v>
      </c>
      <c r="F298" s="5">
        <v>0</v>
      </c>
      <c r="G298" s="27">
        <f t="shared" si="8"/>
        <v>-609.54</v>
      </c>
      <c r="H298" s="27">
        <f t="shared" si="9"/>
        <v>0</v>
      </c>
    </row>
    <row r="299" spans="1:8" ht="26.25">
      <c r="A299" s="42"/>
      <c r="B299" s="58"/>
      <c r="C299" s="5" t="s">
        <v>5</v>
      </c>
      <c r="D299" s="5">
        <v>392.48</v>
      </c>
      <c r="E299" s="5">
        <v>0</v>
      </c>
      <c r="F299" s="5">
        <v>0</v>
      </c>
      <c r="G299" s="27">
        <f t="shared" si="8"/>
        <v>-392.48</v>
      </c>
      <c r="H299" s="27">
        <f t="shared" si="9"/>
        <v>0</v>
      </c>
    </row>
    <row r="300" spans="1:8" ht="12.75">
      <c r="A300" s="42"/>
      <c r="B300" s="58"/>
      <c r="C300" s="5" t="s">
        <v>6</v>
      </c>
      <c r="D300" s="5">
        <v>18516.14</v>
      </c>
      <c r="E300" s="5">
        <v>448.4</v>
      </c>
      <c r="F300" s="5">
        <v>448.4</v>
      </c>
      <c r="G300" s="27">
        <f t="shared" si="8"/>
        <v>-18067.739999999998</v>
      </c>
      <c r="H300" s="27">
        <f t="shared" si="9"/>
        <v>2.421671039428304</v>
      </c>
    </row>
    <row r="301" spans="1:12" s="2" customFormat="1" ht="12.75">
      <c r="A301" s="44" t="s">
        <v>216</v>
      </c>
      <c r="B301" s="46" t="s">
        <v>75</v>
      </c>
      <c r="C301" s="7" t="s">
        <v>0</v>
      </c>
      <c r="D301" s="7">
        <f>D302+D303+D304</f>
        <v>91.55000000000001</v>
      </c>
      <c r="E301" s="7">
        <f>E302+E303+E304</f>
        <v>0</v>
      </c>
      <c r="F301" s="7">
        <f>F302+F303+F304</f>
        <v>0</v>
      </c>
      <c r="G301" s="32">
        <f t="shared" si="8"/>
        <v>-91.55000000000001</v>
      </c>
      <c r="H301" s="32">
        <f t="shared" si="9"/>
        <v>0</v>
      </c>
      <c r="I301" s="21"/>
      <c r="J301" s="21"/>
      <c r="K301" s="21"/>
      <c r="L301" s="21"/>
    </row>
    <row r="302" spans="1:8" ht="12.75">
      <c r="A302" s="44"/>
      <c r="B302" s="46"/>
      <c r="C302" s="5" t="s">
        <v>4</v>
      </c>
      <c r="D302" s="5">
        <v>7.57</v>
      </c>
      <c r="E302" s="5">
        <v>0</v>
      </c>
      <c r="F302" s="5">
        <v>0</v>
      </c>
      <c r="G302" s="27">
        <f t="shared" si="8"/>
        <v>-7.57</v>
      </c>
      <c r="H302" s="27">
        <f t="shared" si="9"/>
        <v>0</v>
      </c>
    </row>
    <row r="303" spans="1:9" ht="26.25">
      <c r="A303" s="44"/>
      <c r="B303" s="46"/>
      <c r="C303" s="5" t="s">
        <v>5</v>
      </c>
      <c r="D303" s="5">
        <v>83.98</v>
      </c>
      <c r="E303" s="5">
        <v>0</v>
      </c>
      <c r="F303" s="5">
        <v>0</v>
      </c>
      <c r="G303" s="27">
        <f t="shared" si="8"/>
        <v>-83.98</v>
      </c>
      <c r="H303" s="27">
        <f t="shared" si="9"/>
        <v>0</v>
      </c>
      <c r="I303" s="26" t="s">
        <v>221</v>
      </c>
    </row>
    <row r="304" spans="1:8" ht="12.75">
      <c r="A304" s="44"/>
      <c r="B304" s="46"/>
      <c r="C304" s="5" t="s">
        <v>6</v>
      </c>
      <c r="D304" s="5">
        <v>0</v>
      </c>
      <c r="E304" s="5">
        <v>0</v>
      </c>
      <c r="F304" s="5">
        <v>0</v>
      </c>
      <c r="G304" s="27">
        <f t="shared" si="8"/>
        <v>0</v>
      </c>
      <c r="H304" s="27" t="e">
        <f t="shared" si="9"/>
        <v>#DIV/0!</v>
      </c>
    </row>
    <row r="305" spans="1:8" ht="12.75">
      <c r="A305" s="45" t="s">
        <v>195</v>
      </c>
      <c r="B305" s="45"/>
      <c r="C305" s="45"/>
      <c r="D305" s="6">
        <f>D306+D310+D314+D318+D322+D326+D330+D334+D338+D342+D346+D350+D354+D358+D362+D366+D370+D374+D378</f>
        <v>370414.20999999996</v>
      </c>
      <c r="E305" s="6">
        <f>E306+E310+E314+E318+E322+E326+E330+E334+E338+E342+E346+E350+E354+E358+E362+E366+E370+E374+E378</f>
        <v>41360.95896</v>
      </c>
      <c r="F305" s="6">
        <f>F306+F310+F314+F318+F322+F326+F330+F334+F338+F342+F346+F350+F354+F358+F362+F366+F370+F374+F378</f>
        <v>41041.504324999994</v>
      </c>
      <c r="G305" s="33">
        <f t="shared" si="8"/>
        <v>-329372.705675</v>
      </c>
      <c r="H305" s="33">
        <f t="shared" si="9"/>
        <v>11.07989467385714</v>
      </c>
    </row>
    <row r="306" spans="1:8" ht="12.75">
      <c r="A306" s="41" t="s">
        <v>154</v>
      </c>
      <c r="B306" s="77" t="s">
        <v>76</v>
      </c>
      <c r="C306" s="7" t="s">
        <v>0</v>
      </c>
      <c r="D306" s="7">
        <f>D307+D308+D309</f>
        <v>81.46</v>
      </c>
      <c r="E306" s="7">
        <f>E307+E308+E309</f>
        <v>0</v>
      </c>
      <c r="F306" s="7">
        <f>F307+F308+F309</f>
        <v>0</v>
      </c>
      <c r="G306" s="32">
        <f t="shared" si="8"/>
        <v>-81.46</v>
      </c>
      <c r="H306" s="32">
        <f t="shared" si="9"/>
        <v>0</v>
      </c>
    </row>
    <row r="307" spans="1:8" ht="12.75">
      <c r="A307" s="42"/>
      <c r="B307" s="78"/>
      <c r="C307" s="5" t="s">
        <v>4</v>
      </c>
      <c r="D307" s="5">
        <v>50.3</v>
      </c>
      <c r="E307" s="5">
        <v>0</v>
      </c>
      <c r="F307" s="5">
        <v>0</v>
      </c>
      <c r="G307" s="27">
        <f t="shared" si="8"/>
        <v>-50.3</v>
      </c>
      <c r="H307" s="27">
        <f t="shared" si="9"/>
        <v>0</v>
      </c>
    </row>
    <row r="308" spans="1:8" ht="26.25">
      <c r="A308" s="42"/>
      <c r="B308" s="78"/>
      <c r="C308" s="5" t="s">
        <v>5</v>
      </c>
      <c r="D308" s="5">
        <v>31.16</v>
      </c>
      <c r="E308" s="5">
        <v>0</v>
      </c>
      <c r="F308" s="5">
        <v>0</v>
      </c>
      <c r="G308" s="27">
        <f t="shared" si="8"/>
        <v>-31.16</v>
      </c>
      <c r="H308" s="27">
        <f t="shared" si="9"/>
        <v>0</v>
      </c>
    </row>
    <row r="309" spans="1:8" ht="12.75">
      <c r="A309" s="43"/>
      <c r="B309" s="67"/>
      <c r="C309" s="5" t="s">
        <v>6</v>
      </c>
      <c r="D309" s="5">
        <v>0</v>
      </c>
      <c r="E309" s="5">
        <v>0</v>
      </c>
      <c r="F309" s="5">
        <v>0</v>
      </c>
      <c r="G309" s="27">
        <f t="shared" si="8"/>
        <v>0</v>
      </c>
      <c r="H309" s="27" t="e">
        <f t="shared" si="9"/>
        <v>#DIV/0!</v>
      </c>
    </row>
    <row r="310" spans="1:12" s="3" customFormat="1" ht="12.75">
      <c r="A310" s="41" t="s">
        <v>217</v>
      </c>
      <c r="B310" s="58" t="s">
        <v>77</v>
      </c>
      <c r="C310" s="8" t="s">
        <v>0</v>
      </c>
      <c r="D310" s="7">
        <f>D311+D312+D313</f>
        <v>100704.73</v>
      </c>
      <c r="E310" s="7">
        <f>E311+E312+E313</f>
        <v>7297.3</v>
      </c>
      <c r="F310" s="7">
        <f>F311+F312+F313</f>
        <v>7297.3</v>
      </c>
      <c r="G310" s="32">
        <f t="shared" si="8"/>
        <v>-93407.43</v>
      </c>
      <c r="H310" s="32">
        <f t="shared" si="9"/>
        <v>7.2462336178251014</v>
      </c>
      <c r="I310" s="23"/>
      <c r="J310" s="23"/>
      <c r="K310" s="23"/>
      <c r="L310" s="23"/>
    </row>
    <row r="311" spans="1:8" ht="12.75">
      <c r="A311" s="42"/>
      <c r="B311" s="58"/>
      <c r="C311" s="5" t="s">
        <v>4</v>
      </c>
      <c r="D311" s="5">
        <v>4696.82</v>
      </c>
      <c r="E311" s="5">
        <v>0</v>
      </c>
      <c r="F311" s="5">
        <v>0</v>
      </c>
      <c r="G311" s="27">
        <f t="shared" si="8"/>
        <v>-4696.82</v>
      </c>
      <c r="H311" s="27">
        <f t="shared" si="9"/>
        <v>0</v>
      </c>
    </row>
    <row r="312" spans="1:8" ht="26.25">
      <c r="A312" s="42"/>
      <c r="B312" s="58"/>
      <c r="C312" s="5" t="s">
        <v>5</v>
      </c>
      <c r="D312" s="5">
        <v>3355.19</v>
      </c>
      <c r="E312" s="5">
        <v>0</v>
      </c>
      <c r="F312" s="5">
        <v>0</v>
      </c>
      <c r="G312" s="27">
        <f t="shared" si="8"/>
        <v>-3355.19</v>
      </c>
      <c r="H312" s="27">
        <f t="shared" si="9"/>
        <v>0</v>
      </c>
    </row>
    <row r="313" spans="1:8" ht="12.75">
      <c r="A313" s="42"/>
      <c r="B313" s="58"/>
      <c r="C313" s="5" t="s">
        <v>6</v>
      </c>
      <c r="D313" s="5">
        <v>92652.72</v>
      </c>
      <c r="E313" s="5">
        <v>7297.3</v>
      </c>
      <c r="F313" s="5">
        <v>7297.3</v>
      </c>
      <c r="G313" s="27">
        <f t="shared" si="8"/>
        <v>-85355.42</v>
      </c>
      <c r="H313" s="27">
        <f t="shared" si="9"/>
        <v>7.875969534407624</v>
      </c>
    </row>
    <row r="314" spans="1:8" ht="12.75">
      <c r="A314" s="42"/>
      <c r="B314" s="58" t="s">
        <v>78</v>
      </c>
      <c r="C314" s="7" t="s">
        <v>0</v>
      </c>
      <c r="D314" s="7">
        <f>D315+D316+D317</f>
        <v>358.59</v>
      </c>
      <c r="E314" s="7">
        <f>E315+E316+E317</f>
        <v>37.48</v>
      </c>
      <c r="F314" s="7">
        <f>F315+F316+F317</f>
        <v>37.48</v>
      </c>
      <c r="G314" s="32">
        <f t="shared" si="8"/>
        <v>-321.10999999999996</v>
      </c>
      <c r="H314" s="32">
        <f t="shared" si="9"/>
        <v>10.452048300287236</v>
      </c>
    </row>
    <row r="315" spans="1:8" ht="12.75">
      <c r="A315" s="42"/>
      <c r="B315" s="58"/>
      <c r="C315" s="5" t="s">
        <v>4</v>
      </c>
      <c r="D315" s="5">
        <v>0</v>
      </c>
      <c r="E315" s="5">
        <v>0</v>
      </c>
      <c r="F315" s="5">
        <v>0</v>
      </c>
      <c r="G315" s="27">
        <f t="shared" si="8"/>
        <v>0</v>
      </c>
      <c r="H315" s="27" t="e">
        <f t="shared" si="9"/>
        <v>#DIV/0!</v>
      </c>
    </row>
    <row r="316" spans="1:8" ht="26.25">
      <c r="A316" s="42"/>
      <c r="B316" s="58"/>
      <c r="C316" s="5" t="s">
        <v>5</v>
      </c>
      <c r="D316" s="5">
        <v>51.95</v>
      </c>
      <c r="E316" s="5">
        <v>0</v>
      </c>
      <c r="F316" s="5">
        <v>0</v>
      </c>
      <c r="G316" s="27">
        <f t="shared" si="8"/>
        <v>-51.95</v>
      </c>
      <c r="H316" s="27">
        <f t="shared" si="9"/>
        <v>0</v>
      </c>
    </row>
    <row r="317" spans="1:8" ht="12.75">
      <c r="A317" s="43"/>
      <c r="B317" s="58"/>
      <c r="C317" s="5" t="s">
        <v>6</v>
      </c>
      <c r="D317" s="5">
        <v>306.64</v>
      </c>
      <c r="E317" s="5">
        <v>37.48</v>
      </c>
      <c r="F317" s="5">
        <v>37.48</v>
      </c>
      <c r="G317" s="27">
        <f t="shared" si="8"/>
        <v>-269.15999999999997</v>
      </c>
      <c r="H317" s="27">
        <f t="shared" si="9"/>
        <v>12.22280198278111</v>
      </c>
    </row>
    <row r="318" spans="1:12" s="2" customFormat="1" ht="12.75">
      <c r="A318" s="44" t="s">
        <v>155</v>
      </c>
      <c r="B318" s="58" t="s">
        <v>79</v>
      </c>
      <c r="C318" s="7" t="s">
        <v>0</v>
      </c>
      <c r="D318" s="7">
        <f>D319+D320+D321</f>
        <v>470.28</v>
      </c>
      <c r="E318" s="7">
        <f>E319+E320+E321</f>
        <v>126.77</v>
      </c>
      <c r="F318" s="7">
        <f>F319+F320+F321</f>
        <v>126.28858</v>
      </c>
      <c r="G318" s="32">
        <f t="shared" si="8"/>
        <v>-343.99141999999995</v>
      </c>
      <c r="H318" s="32">
        <f t="shared" si="9"/>
        <v>26.85391256272859</v>
      </c>
      <c r="I318" s="21"/>
      <c r="J318" s="21"/>
      <c r="K318" s="21"/>
      <c r="L318" s="21"/>
    </row>
    <row r="319" spans="1:8" ht="12.75">
      <c r="A319" s="44"/>
      <c r="B319" s="58"/>
      <c r="C319" s="5" t="s">
        <v>4</v>
      </c>
      <c r="D319" s="5">
        <v>0</v>
      </c>
      <c r="E319" s="5">
        <v>0</v>
      </c>
      <c r="F319" s="5">
        <v>0</v>
      </c>
      <c r="G319" s="27">
        <f t="shared" si="8"/>
        <v>0</v>
      </c>
      <c r="H319" s="27" t="e">
        <f t="shared" si="9"/>
        <v>#DIV/0!</v>
      </c>
    </row>
    <row r="320" spans="1:8" ht="26.25">
      <c r="A320" s="44"/>
      <c r="B320" s="58"/>
      <c r="C320" s="5" t="s">
        <v>5</v>
      </c>
      <c r="D320" s="5">
        <v>470.28</v>
      </c>
      <c r="E320" s="5">
        <v>110.96</v>
      </c>
      <c r="F320" s="5">
        <v>110.47502</v>
      </c>
      <c r="G320" s="27">
        <f t="shared" si="8"/>
        <v>-359.80498</v>
      </c>
      <c r="H320" s="27">
        <f t="shared" si="9"/>
        <v>23.491328570213494</v>
      </c>
    </row>
    <row r="321" spans="1:8" ht="12.75">
      <c r="A321" s="44"/>
      <c r="B321" s="58"/>
      <c r="C321" s="5" t="s">
        <v>6</v>
      </c>
      <c r="D321" s="5">
        <v>0</v>
      </c>
      <c r="E321" s="5">
        <v>15.81</v>
      </c>
      <c r="F321" s="5">
        <v>15.81356</v>
      </c>
      <c r="G321" s="27">
        <f t="shared" si="8"/>
        <v>15.81356</v>
      </c>
      <c r="H321" s="27" t="e">
        <f t="shared" si="9"/>
        <v>#DIV/0!</v>
      </c>
    </row>
    <row r="322" spans="1:8" ht="12.75">
      <c r="A322" s="41" t="s">
        <v>156</v>
      </c>
      <c r="B322" s="63" t="s">
        <v>80</v>
      </c>
      <c r="C322" s="7" t="s">
        <v>0</v>
      </c>
      <c r="D322" s="7">
        <f>D323+D324+D325</f>
        <v>234103</v>
      </c>
      <c r="E322" s="7">
        <f>E323+E324+E325</f>
        <v>29521.83897</v>
      </c>
      <c r="F322" s="7">
        <f>F323+F324+F325</f>
        <v>29521.83897</v>
      </c>
      <c r="G322" s="32">
        <f t="shared" si="8"/>
        <v>-204581.16103</v>
      </c>
      <c r="H322" s="32">
        <f t="shared" si="9"/>
        <v>12.610619671682977</v>
      </c>
    </row>
    <row r="323" spans="1:8" ht="12.75">
      <c r="A323" s="42"/>
      <c r="B323" s="64"/>
      <c r="C323" s="5" t="s">
        <v>4</v>
      </c>
      <c r="D323" s="5">
        <v>0</v>
      </c>
      <c r="E323" s="5">
        <v>0</v>
      </c>
      <c r="F323" s="5">
        <v>0</v>
      </c>
      <c r="G323" s="27">
        <f t="shared" si="8"/>
        <v>0</v>
      </c>
      <c r="H323" s="27" t="e">
        <f t="shared" si="9"/>
        <v>#DIV/0!</v>
      </c>
    </row>
    <row r="324" spans="1:8" ht="26.25">
      <c r="A324" s="42"/>
      <c r="B324" s="64"/>
      <c r="C324" s="5" t="s">
        <v>5</v>
      </c>
      <c r="D324" s="5">
        <v>0</v>
      </c>
      <c r="E324" s="5">
        <v>0</v>
      </c>
      <c r="F324" s="5">
        <v>0</v>
      </c>
      <c r="G324" s="27">
        <f t="shared" si="8"/>
        <v>0</v>
      </c>
      <c r="H324" s="27" t="e">
        <f t="shared" si="9"/>
        <v>#DIV/0!</v>
      </c>
    </row>
    <row r="325" spans="1:8" ht="12.75">
      <c r="A325" s="42"/>
      <c r="B325" s="80"/>
      <c r="C325" s="5" t="s">
        <v>6</v>
      </c>
      <c r="D325" s="5">
        <v>234103</v>
      </c>
      <c r="E325" s="5">
        <v>29521.83897</v>
      </c>
      <c r="F325" s="5">
        <v>29521.83897</v>
      </c>
      <c r="G325" s="27">
        <f t="shared" si="8"/>
        <v>-204581.16103</v>
      </c>
      <c r="H325" s="27">
        <f t="shared" si="9"/>
        <v>12.610619671682977</v>
      </c>
    </row>
    <row r="326" spans="1:8" ht="12.75">
      <c r="A326" s="42"/>
      <c r="B326" s="63" t="s">
        <v>81</v>
      </c>
      <c r="C326" s="7" t="s">
        <v>0</v>
      </c>
      <c r="D326" s="7">
        <f>D327+D328+D329</f>
        <v>14666</v>
      </c>
      <c r="E326" s="7">
        <f>E327+E328+E329</f>
        <v>2455.10699</v>
      </c>
      <c r="F326" s="7">
        <f>F327+F328+F329</f>
        <v>2455.10699</v>
      </c>
      <c r="G326" s="32">
        <f t="shared" si="8"/>
        <v>-12210.89301</v>
      </c>
      <c r="H326" s="32">
        <f t="shared" si="9"/>
        <v>16.740126755761626</v>
      </c>
    </row>
    <row r="327" spans="1:8" ht="12.75">
      <c r="A327" s="42"/>
      <c r="B327" s="64"/>
      <c r="C327" s="5" t="s">
        <v>4</v>
      </c>
      <c r="D327" s="5">
        <v>0</v>
      </c>
      <c r="E327" s="5">
        <v>0</v>
      </c>
      <c r="F327" s="5">
        <v>0</v>
      </c>
      <c r="G327" s="27">
        <f aca="true" t="shared" si="10" ref="G327:G390">F327-D327</f>
        <v>0</v>
      </c>
      <c r="H327" s="27" t="e">
        <f aca="true" t="shared" si="11" ref="H327:H390">F327*100/D327</f>
        <v>#DIV/0!</v>
      </c>
    </row>
    <row r="328" spans="1:8" ht="26.25">
      <c r="A328" s="42"/>
      <c r="B328" s="64"/>
      <c r="C328" s="5" t="s">
        <v>5</v>
      </c>
      <c r="D328" s="5">
        <v>0</v>
      </c>
      <c r="E328" s="5">
        <v>0</v>
      </c>
      <c r="F328" s="5">
        <v>0</v>
      </c>
      <c r="G328" s="27">
        <f t="shared" si="10"/>
        <v>0</v>
      </c>
      <c r="H328" s="27" t="e">
        <f t="shared" si="11"/>
        <v>#DIV/0!</v>
      </c>
    </row>
    <row r="329" spans="1:8" ht="12.75">
      <c r="A329" s="43"/>
      <c r="B329" s="80"/>
      <c r="C329" s="5" t="s">
        <v>6</v>
      </c>
      <c r="D329" s="5">
        <v>14666</v>
      </c>
      <c r="E329" s="5">
        <v>2455.10699</v>
      </c>
      <c r="F329" s="5">
        <v>2455.10699</v>
      </c>
      <c r="G329" s="27">
        <f t="shared" si="10"/>
        <v>-12210.89301</v>
      </c>
      <c r="H329" s="27">
        <f t="shared" si="11"/>
        <v>16.740126755761626</v>
      </c>
    </row>
    <row r="330" spans="1:12" s="2" customFormat="1" ht="13.5" customHeight="1">
      <c r="A330" s="44" t="s">
        <v>157</v>
      </c>
      <c r="B330" s="58" t="s">
        <v>82</v>
      </c>
      <c r="C330" s="7" t="s">
        <v>0</v>
      </c>
      <c r="D330" s="7">
        <f>D331+D332+D333</f>
        <v>587.05</v>
      </c>
      <c r="E330" s="7">
        <f>E331+E332+E333</f>
        <v>347.42999999999995</v>
      </c>
      <c r="F330" s="7">
        <f>F331+F332+F333</f>
        <v>28.59</v>
      </c>
      <c r="G330" s="32">
        <f t="shared" si="10"/>
        <v>-558.4599999999999</v>
      </c>
      <c r="H330" s="32">
        <f t="shared" si="11"/>
        <v>4.870113278255686</v>
      </c>
      <c r="I330" s="21"/>
      <c r="J330" s="21"/>
      <c r="K330" s="21"/>
      <c r="L330" s="21"/>
    </row>
    <row r="331" spans="1:8" ht="12.75">
      <c r="A331" s="44"/>
      <c r="B331" s="58"/>
      <c r="C331" s="5" t="s">
        <v>4</v>
      </c>
      <c r="D331" s="5">
        <v>207.29</v>
      </c>
      <c r="E331" s="5">
        <v>286.4</v>
      </c>
      <c r="F331" s="5">
        <v>0</v>
      </c>
      <c r="G331" s="27">
        <f t="shared" si="10"/>
        <v>-207.29</v>
      </c>
      <c r="H331" s="27">
        <f t="shared" si="11"/>
        <v>0</v>
      </c>
    </row>
    <row r="332" spans="1:8" ht="26.25">
      <c r="A332" s="44"/>
      <c r="B332" s="58"/>
      <c r="C332" s="5" t="s">
        <v>5</v>
      </c>
      <c r="D332" s="5">
        <v>242.09</v>
      </c>
      <c r="E332" s="5">
        <v>61.03</v>
      </c>
      <c r="F332" s="5">
        <v>28.59</v>
      </c>
      <c r="G332" s="27">
        <f t="shared" si="10"/>
        <v>-213.5</v>
      </c>
      <c r="H332" s="27">
        <f t="shared" si="11"/>
        <v>11.809657565368251</v>
      </c>
    </row>
    <row r="333" spans="1:8" ht="12.75">
      <c r="A333" s="44"/>
      <c r="B333" s="58"/>
      <c r="C333" s="5" t="s">
        <v>6</v>
      </c>
      <c r="D333" s="5">
        <v>137.67</v>
      </c>
      <c r="E333" s="5">
        <v>0</v>
      </c>
      <c r="F333" s="5">
        <v>0</v>
      </c>
      <c r="G333" s="27">
        <f t="shared" si="10"/>
        <v>-137.67</v>
      </c>
      <c r="H333" s="27">
        <f t="shared" si="11"/>
        <v>0</v>
      </c>
    </row>
    <row r="334" spans="1:12" s="2" customFormat="1" ht="13.5" customHeight="1">
      <c r="A334" s="44" t="s">
        <v>158</v>
      </c>
      <c r="B334" s="58" t="s">
        <v>83</v>
      </c>
      <c r="C334" s="7" t="s">
        <v>0</v>
      </c>
      <c r="D334" s="7">
        <f>D335+D336+D337</f>
        <v>85.1</v>
      </c>
      <c r="E334" s="7">
        <f>E335+E336+E337</f>
        <v>15.73</v>
      </c>
      <c r="F334" s="7">
        <f>F335+F336+F337</f>
        <v>15.73179</v>
      </c>
      <c r="G334" s="32">
        <f t="shared" si="10"/>
        <v>-69.36820999999999</v>
      </c>
      <c r="H334" s="32">
        <f t="shared" si="11"/>
        <v>18.48623971797885</v>
      </c>
      <c r="I334" s="21"/>
      <c r="J334" s="21"/>
      <c r="K334" s="21"/>
      <c r="L334" s="21"/>
    </row>
    <row r="335" spans="1:8" ht="12.75">
      <c r="A335" s="44"/>
      <c r="B335" s="58"/>
      <c r="C335" s="5" t="s">
        <v>4</v>
      </c>
      <c r="D335" s="5">
        <v>40.1</v>
      </c>
      <c r="E335" s="5">
        <v>10.03</v>
      </c>
      <c r="F335" s="5">
        <v>10.03179</v>
      </c>
      <c r="G335" s="27">
        <f t="shared" si="10"/>
        <v>-30.06821</v>
      </c>
      <c r="H335" s="27">
        <f t="shared" si="11"/>
        <v>25.01693266832918</v>
      </c>
    </row>
    <row r="336" spans="1:8" ht="26.25">
      <c r="A336" s="44"/>
      <c r="B336" s="58"/>
      <c r="C336" s="5" t="s">
        <v>5</v>
      </c>
      <c r="D336" s="5">
        <v>0</v>
      </c>
      <c r="E336" s="5">
        <v>0</v>
      </c>
      <c r="F336" s="5">
        <v>0</v>
      </c>
      <c r="G336" s="27">
        <f t="shared" si="10"/>
        <v>0</v>
      </c>
      <c r="H336" s="27" t="e">
        <f t="shared" si="11"/>
        <v>#DIV/0!</v>
      </c>
    </row>
    <row r="337" spans="1:8" ht="12.75">
      <c r="A337" s="44"/>
      <c r="B337" s="58"/>
      <c r="C337" s="5" t="s">
        <v>6</v>
      </c>
      <c r="D337" s="5">
        <v>45</v>
      </c>
      <c r="E337" s="5">
        <v>5.7</v>
      </c>
      <c r="F337" s="5">
        <v>5.7</v>
      </c>
      <c r="G337" s="27">
        <f t="shared" si="10"/>
        <v>-39.3</v>
      </c>
      <c r="H337" s="27">
        <f t="shared" si="11"/>
        <v>12.666666666666666</v>
      </c>
    </row>
    <row r="338" spans="1:12" s="2" customFormat="1" ht="12" customHeight="1">
      <c r="A338" s="41" t="s">
        <v>159</v>
      </c>
      <c r="B338" s="61" t="s">
        <v>84</v>
      </c>
      <c r="C338" s="7" t="s">
        <v>0</v>
      </c>
      <c r="D338" s="7">
        <f>D339+D340+D341</f>
        <v>506.25</v>
      </c>
      <c r="E338" s="7">
        <f>E339+E340+E341</f>
        <v>0</v>
      </c>
      <c r="F338" s="7">
        <f>F339+F340+F341</f>
        <v>0</v>
      </c>
      <c r="G338" s="32">
        <f t="shared" si="10"/>
        <v>-506.25</v>
      </c>
      <c r="H338" s="32">
        <f t="shared" si="11"/>
        <v>0</v>
      </c>
      <c r="I338" s="21"/>
      <c r="J338" s="21"/>
      <c r="K338" s="21"/>
      <c r="L338" s="21"/>
    </row>
    <row r="339" spans="1:8" ht="12.75">
      <c r="A339" s="42"/>
      <c r="B339" s="62"/>
      <c r="C339" s="5" t="s">
        <v>4</v>
      </c>
      <c r="D339" s="5">
        <v>155.87</v>
      </c>
      <c r="E339" s="5">
        <v>0</v>
      </c>
      <c r="F339" s="5">
        <v>0</v>
      </c>
      <c r="G339" s="27">
        <f t="shared" si="10"/>
        <v>-155.87</v>
      </c>
      <c r="H339" s="27">
        <f t="shared" si="11"/>
        <v>0</v>
      </c>
    </row>
    <row r="340" spans="1:8" ht="26.25">
      <c r="A340" s="42"/>
      <c r="B340" s="62"/>
      <c r="C340" s="5" t="s">
        <v>5</v>
      </c>
      <c r="D340" s="5">
        <v>0</v>
      </c>
      <c r="E340" s="5">
        <v>0</v>
      </c>
      <c r="F340" s="5">
        <v>0</v>
      </c>
      <c r="G340" s="27">
        <f t="shared" si="10"/>
        <v>0</v>
      </c>
      <c r="H340" s="27" t="e">
        <f t="shared" si="11"/>
        <v>#DIV/0!</v>
      </c>
    </row>
    <row r="341" spans="1:9" ht="12.75">
      <c r="A341" s="42"/>
      <c r="B341" s="62"/>
      <c r="C341" s="5" t="s">
        <v>6</v>
      </c>
      <c r="D341" s="5">
        <v>350.38</v>
      </c>
      <c r="E341" s="5">
        <v>0</v>
      </c>
      <c r="F341" s="5">
        <v>0</v>
      </c>
      <c r="G341" s="27">
        <f t="shared" si="10"/>
        <v>-350.38</v>
      </c>
      <c r="H341" s="27">
        <f t="shared" si="11"/>
        <v>0</v>
      </c>
      <c r="I341" s="26" t="s">
        <v>222</v>
      </c>
    </row>
    <row r="342" spans="1:12" s="2" customFormat="1" ht="12.75">
      <c r="A342" s="44" t="s">
        <v>160</v>
      </c>
      <c r="B342" s="46" t="s">
        <v>85</v>
      </c>
      <c r="C342" s="7" t="s">
        <v>0</v>
      </c>
      <c r="D342" s="7">
        <f>D343+D344+D345</f>
        <v>378.28</v>
      </c>
      <c r="E342" s="7">
        <f>E343+E344+E345</f>
        <v>0</v>
      </c>
      <c r="F342" s="7">
        <f>F343+F344+F345</f>
        <v>0</v>
      </c>
      <c r="G342" s="32">
        <f t="shared" si="10"/>
        <v>-378.28</v>
      </c>
      <c r="H342" s="32">
        <f t="shared" si="11"/>
        <v>0</v>
      </c>
      <c r="I342" s="21"/>
      <c r="J342" s="21"/>
      <c r="K342" s="21"/>
      <c r="L342" s="21"/>
    </row>
    <row r="343" spans="1:8" ht="12.75">
      <c r="A343" s="44"/>
      <c r="B343" s="46"/>
      <c r="C343" s="5" t="s">
        <v>4</v>
      </c>
      <c r="D343" s="5">
        <v>179</v>
      </c>
      <c r="E343" s="5">
        <v>0</v>
      </c>
      <c r="F343" s="5">
        <v>0</v>
      </c>
      <c r="G343" s="27">
        <f t="shared" si="10"/>
        <v>-179</v>
      </c>
      <c r="H343" s="27">
        <f t="shared" si="11"/>
        <v>0</v>
      </c>
    </row>
    <row r="344" spans="1:8" ht="26.25">
      <c r="A344" s="44"/>
      <c r="B344" s="46"/>
      <c r="C344" s="5" t="s">
        <v>5</v>
      </c>
      <c r="D344" s="5">
        <v>135.01</v>
      </c>
      <c r="E344" s="5">
        <v>0</v>
      </c>
      <c r="F344" s="5">
        <v>0</v>
      </c>
      <c r="G344" s="27">
        <f t="shared" si="10"/>
        <v>-135.01</v>
      </c>
      <c r="H344" s="27">
        <f t="shared" si="11"/>
        <v>0</v>
      </c>
    </row>
    <row r="345" spans="1:8" ht="12.75">
      <c r="A345" s="44"/>
      <c r="B345" s="46"/>
      <c r="C345" s="5" t="s">
        <v>6</v>
      </c>
      <c r="D345" s="5">
        <v>64.27</v>
      </c>
      <c r="E345" s="5">
        <v>0</v>
      </c>
      <c r="F345" s="5">
        <v>0</v>
      </c>
      <c r="G345" s="27">
        <f t="shared" si="10"/>
        <v>-64.27</v>
      </c>
      <c r="H345" s="27">
        <f t="shared" si="11"/>
        <v>0</v>
      </c>
    </row>
    <row r="346" spans="1:12" s="2" customFormat="1" ht="12.75">
      <c r="A346" s="44" t="s">
        <v>161</v>
      </c>
      <c r="B346" s="58" t="s">
        <v>86</v>
      </c>
      <c r="C346" s="7" t="s">
        <v>0</v>
      </c>
      <c r="D346" s="7">
        <f>D347+D348+D349</f>
        <v>1795.61</v>
      </c>
      <c r="E346" s="7">
        <f>E347+E348+E349</f>
        <v>400.84000000000003</v>
      </c>
      <c r="F346" s="7">
        <f>F347+F348+F349</f>
        <v>400.70498499999997</v>
      </c>
      <c r="G346" s="32">
        <f t="shared" si="10"/>
        <v>-1394.9050149999998</v>
      </c>
      <c r="H346" s="32">
        <f t="shared" si="11"/>
        <v>22.315813845991055</v>
      </c>
      <c r="I346" s="21"/>
      <c r="J346" s="21"/>
      <c r="K346" s="21"/>
      <c r="L346" s="21"/>
    </row>
    <row r="347" spans="1:8" ht="12.75">
      <c r="A347" s="44"/>
      <c r="B347" s="58"/>
      <c r="C347" s="5" t="s">
        <v>4</v>
      </c>
      <c r="D347" s="5">
        <v>1351.81</v>
      </c>
      <c r="E347" s="5">
        <v>309.5</v>
      </c>
      <c r="F347" s="5">
        <v>309.364985</v>
      </c>
      <c r="G347" s="27">
        <f t="shared" si="10"/>
        <v>-1042.445015</v>
      </c>
      <c r="H347" s="27">
        <f t="shared" si="11"/>
        <v>22.885241638987726</v>
      </c>
    </row>
    <row r="348" spans="1:9" ht="26.25">
      <c r="A348" s="44"/>
      <c r="B348" s="58"/>
      <c r="C348" s="5" t="s">
        <v>5</v>
      </c>
      <c r="D348" s="5">
        <v>443.8</v>
      </c>
      <c r="E348" s="5">
        <v>61.22</v>
      </c>
      <c r="F348" s="5">
        <v>61.22</v>
      </c>
      <c r="G348" s="27">
        <f t="shared" si="10"/>
        <v>-382.58000000000004</v>
      </c>
      <c r="H348" s="27">
        <f t="shared" si="11"/>
        <v>13.794502027940513</v>
      </c>
      <c r="I348" s="26" t="s">
        <v>223</v>
      </c>
    </row>
    <row r="349" spans="1:8" ht="12.75">
      <c r="A349" s="44"/>
      <c r="B349" s="58"/>
      <c r="C349" s="5" t="s">
        <v>6</v>
      </c>
      <c r="D349" s="5">
        <v>0</v>
      </c>
      <c r="E349" s="5">
        <v>30.12</v>
      </c>
      <c r="F349" s="5">
        <v>30.12</v>
      </c>
      <c r="G349" s="27">
        <f t="shared" si="10"/>
        <v>30.12</v>
      </c>
      <c r="H349" s="27" t="e">
        <f t="shared" si="11"/>
        <v>#DIV/0!</v>
      </c>
    </row>
    <row r="350" spans="1:12" s="2" customFormat="1" ht="12.75">
      <c r="A350" s="44" t="s">
        <v>162</v>
      </c>
      <c r="B350" s="46" t="s">
        <v>87</v>
      </c>
      <c r="C350" s="7" t="s">
        <v>0</v>
      </c>
      <c r="D350" s="7">
        <f>D351+D352+D353</f>
        <v>5189.1</v>
      </c>
      <c r="E350" s="7">
        <f>E351+E352+E353</f>
        <v>0</v>
      </c>
      <c r="F350" s="7">
        <f>F351+F352+F353</f>
        <v>0</v>
      </c>
      <c r="G350" s="32">
        <f t="shared" si="10"/>
        <v>-5189.1</v>
      </c>
      <c r="H350" s="32">
        <f t="shared" si="11"/>
        <v>0</v>
      </c>
      <c r="I350" s="21"/>
      <c r="J350" s="21"/>
      <c r="K350" s="21"/>
      <c r="L350" s="21"/>
    </row>
    <row r="351" spans="1:8" ht="12.75">
      <c r="A351" s="44"/>
      <c r="B351" s="46"/>
      <c r="C351" s="5" t="s">
        <v>4</v>
      </c>
      <c r="D351" s="5">
        <v>0</v>
      </c>
      <c r="E351" s="5">
        <v>0</v>
      </c>
      <c r="F351" s="5">
        <v>0</v>
      </c>
      <c r="G351" s="27">
        <f t="shared" si="10"/>
        <v>0</v>
      </c>
      <c r="H351" s="27" t="e">
        <f t="shared" si="11"/>
        <v>#DIV/0!</v>
      </c>
    </row>
    <row r="352" spans="1:8" ht="26.25">
      <c r="A352" s="44"/>
      <c r="B352" s="46"/>
      <c r="C352" s="5" t="s">
        <v>5</v>
      </c>
      <c r="D352" s="5">
        <v>5189.1</v>
      </c>
      <c r="E352" s="5">
        <v>0</v>
      </c>
      <c r="F352" s="5">
        <v>0</v>
      </c>
      <c r="G352" s="27">
        <f t="shared" si="10"/>
        <v>-5189.1</v>
      </c>
      <c r="H352" s="27">
        <f t="shared" si="11"/>
        <v>0</v>
      </c>
    </row>
    <row r="353" spans="1:8" ht="12.75">
      <c r="A353" s="44"/>
      <c r="B353" s="46"/>
      <c r="C353" s="5" t="s">
        <v>6</v>
      </c>
      <c r="D353" s="5">
        <v>0</v>
      </c>
      <c r="E353" s="5">
        <v>0</v>
      </c>
      <c r="F353" s="5">
        <v>0</v>
      </c>
      <c r="G353" s="27">
        <f t="shared" si="10"/>
        <v>0</v>
      </c>
      <c r="H353" s="27" t="e">
        <f t="shared" si="11"/>
        <v>#DIV/0!</v>
      </c>
    </row>
    <row r="354" spans="1:12" s="2" customFormat="1" ht="12.75">
      <c r="A354" s="44" t="s">
        <v>163</v>
      </c>
      <c r="B354" s="60" t="s">
        <v>88</v>
      </c>
      <c r="C354" s="7" t="s">
        <v>0</v>
      </c>
      <c r="D354" s="7">
        <f>D355+D356+D357</f>
        <v>8357</v>
      </c>
      <c r="E354" s="7">
        <f>E355+E356+E357</f>
        <v>0</v>
      </c>
      <c r="F354" s="7">
        <f>F355+F356+F357</f>
        <v>0</v>
      </c>
      <c r="G354" s="32">
        <f t="shared" si="10"/>
        <v>-8357</v>
      </c>
      <c r="H354" s="32">
        <f t="shared" si="11"/>
        <v>0</v>
      </c>
      <c r="I354" s="21"/>
      <c r="J354" s="21"/>
      <c r="K354" s="21"/>
      <c r="L354" s="21"/>
    </row>
    <row r="355" spans="1:8" ht="12.75">
      <c r="A355" s="44"/>
      <c r="B355" s="60"/>
      <c r="C355" s="5" t="s">
        <v>4</v>
      </c>
      <c r="D355" s="5">
        <v>357</v>
      </c>
      <c r="E355" s="5">
        <v>0</v>
      </c>
      <c r="F355" s="5">
        <v>0</v>
      </c>
      <c r="G355" s="27">
        <f t="shared" si="10"/>
        <v>-357</v>
      </c>
      <c r="H355" s="27">
        <f t="shared" si="11"/>
        <v>0</v>
      </c>
    </row>
    <row r="356" spans="1:8" ht="26.25">
      <c r="A356" s="44"/>
      <c r="B356" s="60"/>
      <c r="C356" s="5" t="s">
        <v>5</v>
      </c>
      <c r="D356" s="5">
        <v>0</v>
      </c>
      <c r="E356" s="5">
        <v>0</v>
      </c>
      <c r="F356" s="5">
        <v>0</v>
      </c>
      <c r="G356" s="27">
        <f t="shared" si="10"/>
        <v>0</v>
      </c>
      <c r="H356" s="27" t="e">
        <f t="shared" si="11"/>
        <v>#DIV/0!</v>
      </c>
    </row>
    <row r="357" spans="1:8" ht="12.75">
      <c r="A357" s="44"/>
      <c r="B357" s="60"/>
      <c r="C357" s="5" t="s">
        <v>6</v>
      </c>
      <c r="D357" s="5">
        <v>8000</v>
      </c>
      <c r="E357" s="5">
        <v>0</v>
      </c>
      <c r="F357" s="5">
        <v>0</v>
      </c>
      <c r="G357" s="27">
        <f t="shared" si="10"/>
        <v>-8000</v>
      </c>
      <c r="H357" s="27">
        <f t="shared" si="11"/>
        <v>0</v>
      </c>
    </row>
    <row r="358" spans="1:12" s="2" customFormat="1" ht="12.75">
      <c r="A358" s="44" t="s">
        <v>164</v>
      </c>
      <c r="B358" s="60" t="s">
        <v>89</v>
      </c>
      <c r="C358" s="7" t="s">
        <v>0</v>
      </c>
      <c r="D358" s="7">
        <f>D359+D360+D361</f>
        <v>207.98</v>
      </c>
      <c r="E358" s="7">
        <f>E359+E360+E361</f>
        <v>0</v>
      </c>
      <c r="F358" s="7">
        <f>F359+F360+F361</f>
        <v>0</v>
      </c>
      <c r="G358" s="32">
        <f t="shared" si="10"/>
        <v>-207.98</v>
      </c>
      <c r="H358" s="32">
        <f t="shared" si="11"/>
        <v>0</v>
      </c>
      <c r="I358" s="21"/>
      <c r="J358" s="21"/>
      <c r="K358" s="21"/>
      <c r="L358" s="21"/>
    </row>
    <row r="359" spans="1:8" ht="12.75">
      <c r="A359" s="44"/>
      <c r="B359" s="60"/>
      <c r="C359" s="5" t="s">
        <v>4</v>
      </c>
      <c r="D359" s="5">
        <v>19.2</v>
      </c>
      <c r="E359" s="5">
        <v>0</v>
      </c>
      <c r="F359" s="5">
        <v>0</v>
      </c>
      <c r="G359" s="27">
        <f t="shared" si="10"/>
        <v>-19.2</v>
      </c>
      <c r="H359" s="27">
        <f t="shared" si="11"/>
        <v>0</v>
      </c>
    </row>
    <row r="360" spans="1:9" ht="26.25">
      <c r="A360" s="44"/>
      <c r="B360" s="60"/>
      <c r="C360" s="5" t="s">
        <v>5</v>
      </c>
      <c r="D360" s="5">
        <v>188.78</v>
      </c>
      <c r="E360" s="5">
        <v>0</v>
      </c>
      <c r="F360" s="5">
        <v>0</v>
      </c>
      <c r="G360" s="27">
        <f t="shared" si="10"/>
        <v>-188.78</v>
      </c>
      <c r="H360" s="27">
        <f t="shared" si="11"/>
        <v>0</v>
      </c>
      <c r="I360" s="26" t="s">
        <v>224</v>
      </c>
    </row>
    <row r="361" spans="1:8" ht="12.75">
      <c r="A361" s="44"/>
      <c r="B361" s="60"/>
      <c r="C361" s="5" t="s">
        <v>6</v>
      </c>
      <c r="D361" s="5">
        <v>0</v>
      </c>
      <c r="E361" s="5">
        <v>0</v>
      </c>
      <c r="F361" s="5">
        <v>0</v>
      </c>
      <c r="G361" s="27">
        <f t="shared" si="10"/>
        <v>0</v>
      </c>
      <c r="H361" s="27" t="e">
        <f t="shared" si="11"/>
        <v>#DIV/0!</v>
      </c>
    </row>
    <row r="362" spans="1:8" ht="12.75">
      <c r="A362" s="41" t="s">
        <v>165</v>
      </c>
      <c r="B362" s="47" t="s">
        <v>90</v>
      </c>
      <c r="C362" s="7" t="s">
        <v>0</v>
      </c>
      <c r="D362" s="7">
        <f>D363+D364+D365</f>
        <v>1906.3</v>
      </c>
      <c r="E362" s="7">
        <f>E363+E364+E365</f>
        <v>1158.463</v>
      </c>
      <c r="F362" s="7">
        <f>F363+F364+F365</f>
        <v>1158.46301</v>
      </c>
      <c r="G362" s="32">
        <f t="shared" si="10"/>
        <v>-747.83699</v>
      </c>
      <c r="H362" s="32">
        <f t="shared" si="11"/>
        <v>60.77023605938204</v>
      </c>
    </row>
    <row r="363" spans="1:8" ht="12.75">
      <c r="A363" s="42"/>
      <c r="B363" s="48"/>
      <c r="C363" s="5" t="s">
        <v>4</v>
      </c>
      <c r="D363" s="5">
        <v>1906.3</v>
      </c>
      <c r="E363" s="5">
        <v>476.587</v>
      </c>
      <c r="F363" s="5">
        <v>476.58741</v>
      </c>
      <c r="G363" s="27">
        <f t="shared" si="10"/>
        <v>-1429.71259</v>
      </c>
      <c r="H363" s="27">
        <f t="shared" si="11"/>
        <v>25.000650999318047</v>
      </c>
    </row>
    <row r="364" spans="1:8" ht="26.25">
      <c r="A364" s="42"/>
      <c r="B364" s="48"/>
      <c r="C364" s="5" t="s">
        <v>5</v>
      </c>
      <c r="D364" s="5">
        <v>0</v>
      </c>
      <c r="E364" s="5">
        <v>0</v>
      </c>
      <c r="F364" s="5">
        <v>0</v>
      </c>
      <c r="G364" s="27">
        <f t="shared" si="10"/>
        <v>0</v>
      </c>
      <c r="H364" s="27" t="e">
        <f t="shared" si="11"/>
        <v>#DIV/0!</v>
      </c>
    </row>
    <row r="365" spans="1:8" ht="12.75">
      <c r="A365" s="43"/>
      <c r="B365" s="56"/>
      <c r="C365" s="5" t="s">
        <v>6</v>
      </c>
      <c r="D365" s="5">
        <v>0</v>
      </c>
      <c r="E365" s="5">
        <v>681.876</v>
      </c>
      <c r="F365" s="5">
        <v>681.8756</v>
      </c>
      <c r="G365" s="27">
        <f t="shared" si="10"/>
        <v>681.8756</v>
      </c>
      <c r="H365" s="27" t="e">
        <f t="shared" si="11"/>
        <v>#DIV/0!</v>
      </c>
    </row>
    <row r="366" spans="1:8" ht="12.75">
      <c r="A366" s="41" t="s">
        <v>166</v>
      </c>
      <c r="B366" s="47" t="s">
        <v>91</v>
      </c>
      <c r="C366" s="7" t="s">
        <v>0</v>
      </c>
      <c r="D366" s="7">
        <f>D367+D368+D369</f>
        <v>276.81</v>
      </c>
      <c r="E366" s="7">
        <f>E367+E368+E369</f>
        <v>0</v>
      </c>
      <c r="F366" s="7">
        <f>F367+F368+F369</f>
        <v>0</v>
      </c>
      <c r="G366" s="32">
        <f t="shared" si="10"/>
        <v>-276.81</v>
      </c>
      <c r="H366" s="32">
        <f t="shared" si="11"/>
        <v>0</v>
      </c>
    </row>
    <row r="367" spans="1:8" ht="12.75">
      <c r="A367" s="42"/>
      <c r="B367" s="48"/>
      <c r="C367" s="5" t="s">
        <v>4</v>
      </c>
      <c r="D367" s="5">
        <v>8.33</v>
      </c>
      <c r="E367" s="5">
        <v>0</v>
      </c>
      <c r="F367" s="5">
        <v>0</v>
      </c>
      <c r="G367" s="27">
        <f t="shared" si="10"/>
        <v>-8.33</v>
      </c>
      <c r="H367" s="27">
        <f t="shared" si="11"/>
        <v>0</v>
      </c>
    </row>
    <row r="368" spans="1:8" ht="26.25">
      <c r="A368" s="42"/>
      <c r="B368" s="48"/>
      <c r="C368" s="5" t="s">
        <v>5</v>
      </c>
      <c r="D368" s="5">
        <v>268.48</v>
      </c>
      <c r="E368" s="5">
        <v>0</v>
      </c>
      <c r="F368" s="5">
        <v>0</v>
      </c>
      <c r="G368" s="27">
        <f t="shared" si="10"/>
        <v>-268.48</v>
      </c>
      <c r="H368" s="27">
        <f t="shared" si="11"/>
        <v>0</v>
      </c>
    </row>
    <row r="369" spans="1:8" ht="12.75">
      <c r="A369" s="43"/>
      <c r="B369" s="56"/>
      <c r="C369" s="5" t="s">
        <v>6</v>
      </c>
      <c r="D369" s="5">
        <v>0</v>
      </c>
      <c r="E369" s="5">
        <v>0</v>
      </c>
      <c r="F369" s="5">
        <v>0</v>
      </c>
      <c r="G369" s="27">
        <f t="shared" si="10"/>
        <v>0</v>
      </c>
      <c r="H369" s="27" t="e">
        <f t="shared" si="11"/>
        <v>#DIV/0!</v>
      </c>
    </row>
    <row r="370" spans="1:8" ht="12.75">
      <c r="A370" s="41" t="s">
        <v>167</v>
      </c>
      <c r="B370" s="49" t="s">
        <v>92</v>
      </c>
      <c r="C370" s="7" t="s">
        <v>0</v>
      </c>
      <c r="D370" s="7">
        <f>D371+D372+D373</f>
        <v>461.83</v>
      </c>
      <c r="E370" s="7">
        <f>E371+E372+E373</f>
        <v>0</v>
      </c>
      <c r="F370" s="7">
        <f>F371+F372+F373</f>
        <v>0</v>
      </c>
      <c r="G370" s="32">
        <f t="shared" si="10"/>
        <v>-461.83</v>
      </c>
      <c r="H370" s="32">
        <f t="shared" si="11"/>
        <v>0</v>
      </c>
    </row>
    <row r="371" spans="1:8" ht="12.75">
      <c r="A371" s="42"/>
      <c r="B371" s="50"/>
      <c r="C371" s="5" t="s">
        <v>4</v>
      </c>
      <c r="D371" s="5">
        <v>0</v>
      </c>
      <c r="E371" s="5">
        <v>0</v>
      </c>
      <c r="F371" s="5">
        <v>0</v>
      </c>
      <c r="G371" s="27">
        <f t="shared" si="10"/>
        <v>0</v>
      </c>
      <c r="H371" s="27" t="e">
        <f t="shared" si="11"/>
        <v>#DIV/0!</v>
      </c>
    </row>
    <row r="372" spans="1:8" ht="26.25">
      <c r="A372" s="42"/>
      <c r="B372" s="50"/>
      <c r="C372" s="5" t="s">
        <v>5</v>
      </c>
      <c r="D372" s="5">
        <v>461.83</v>
      </c>
      <c r="E372" s="5">
        <v>0</v>
      </c>
      <c r="F372" s="5">
        <v>0</v>
      </c>
      <c r="G372" s="27">
        <f t="shared" si="10"/>
        <v>-461.83</v>
      </c>
      <c r="H372" s="27">
        <f t="shared" si="11"/>
        <v>0</v>
      </c>
    </row>
    <row r="373" spans="1:8" ht="12.75">
      <c r="A373" s="43"/>
      <c r="B373" s="79"/>
      <c r="C373" s="5" t="s">
        <v>6</v>
      </c>
      <c r="D373" s="5">
        <v>0</v>
      </c>
      <c r="E373" s="5">
        <v>0</v>
      </c>
      <c r="F373" s="5">
        <v>0</v>
      </c>
      <c r="G373" s="27">
        <f t="shared" si="10"/>
        <v>0</v>
      </c>
      <c r="H373" s="27" t="e">
        <f t="shared" si="11"/>
        <v>#DIV/0!</v>
      </c>
    </row>
    <row r="374" spans="1:8" ht="12.75">
      <c r="A374" s="41" t="s">
        <v>168</v>
      </c>
      <c r="B374" s="47" t="s">
        <v>93</v>
      </c>
      <c r="C374" s="7" t="s">
        <v>0</v>
      </c>
      <c r="D374" s="7">
        <f>D375+D376+D377</f>
        <v>129.84</v>
      </c>
      <c r="E374" s="7">
        <f>E375+E376+E377</f>
        <v>0</v>
      </c>
      <c r="F374" s="7">
        <f>F375+F376+F377</f>
        <v>0</v>
      </c>
      <c r="G374" s="32">
        <f t="shared" si="10"/>
        <v>-129.84</v>
      </c>
      <c r="H374" s="32">
        <f t="shared" si="11"/>
        <v>0</v>
      </c>
    </row>
    <row r="375" spans="1:8" ht="12.75">
      <c r="A375" s="42"/>
      <c r="B375" s="48"/>
      <c r="C375" s="5" t="s">
        <v>4</v>
      </c>
      <c r="D375" s="5">
        <v>0</v>
      </c>
      <c r="E375" s="5">
        <v>0</v>
      </c>
      <c r="F375" s="5">
        <v>0</v>
      </c>
      <c r="G375" s="27">
        <f t="shared" si="10"/>
        <v>0</v>
      </c>
      <c r="H375" s="27" t="e">
        <f t="shared" si="11"/>
        <v>#DIV/0!</v>
      </c>
    </row>
    <row r="376" spans="1:8" ht="26.25">
      <c r="A376" s="42"/>
      <c r="B376" s="48"/>
      <c r="C376" s="5" t="s">
        <v>5</v>
      </c>
      <c r="D376" s="5">
        <v>129.84</v>
      </c>
      <c r="E376" s="5">
        <v>0</v>
      </c>
      <c r="F376" s="5">
        <v>0</v>
      </c>
      <c r="G376" s="27">
        <f t="shared" si="10"/>
        <v>-129.84</v>
      </c>
      <c r="H376" s="27">
        <f t="shared" si="11"/>
        <v>0</v>
      </c>
    </row>
    <row r="377" spans="1:8" ht="12.75">
      <c r="A377" s="43"/>
      <c r="B377" s="56"/>
      <c r="C377" s="5" t="s">
        <v>6</v>
      </c>
      <c r="D377" s="5">
        <v>0</v>
      </c>
      <c r="E377" s="5">
        <v>0</v>
      </c>
      <c r="F377" s="5">
        <v>0</v>
      </c>
      <c r="G377" s="27">
        <f t="shared" si="10"/>
        <v>0</v>
      </c>
      <c r="H377" s="27" t="e">
        <f t="shared" si="11"/>
        <v>#DIV/0!</v>
      </c>
    </row>
    <row r="378" spans="1:8" ht="12.75">
      <c r="A378" s="41" t="s">
        <v>169</v>
      </c>
      <c r="B378" s="57" t="s">
        <v>94</v>
      </c>
      <c r="C378" s="7" t="s">
        <v>0</v>
      </c>
      <c r="D378" s="7">
        <f>D379+D380+D381</f>
        <v>149</v>
      </c>
      <c r="E378" s="7">
        <f>E379+E380+E381</f>
        <v>0</v>
      </c>
      <c r="F378" s="7">
        <f>F379+F380+F381</f>
        <v>0</v>
      </c>
      <c r="G378" s="32">
        <f t="shared" si="10"/>
        <v>-149</v>
      </c>
      <c r="H378" s="32">
        <f t="shared" si="11"/>
        <v>0</v>
      </c>
    </row>
    <row r="379" spans="1:8" ht="12.75">
      <c r="A379" s="42"/>
      <c r="B379" s="57"/>
      <c r="C379" s="5" t="s">
        <v>4</v>
      </c>
      <c r="D379" s="5">
        <v>149</v>
      </c>
      <c r="E379" s="5">
        <v>0</v>
      </c>
      <c r="F379" s="5">
        <v>0</v>
      </c>
      <c r="G379" s="27">
        <f t="shared" si="10"/>
        <v>-149</v>
      </c>
      <c r="H379" s="27">
        <f t="shared" si="11"/>
        <v>0</v>
      </c>
    </row>
    <row r="380" spans="1:8" ht="26.25">
      <c r="A380" s="42"/>
      <c r="B380" s="57"/>
      <c r="C380" s="5" t="s">
        <v>5</v>
      </c>
      <c r="D380" s="5">
        <v>0</v>
      </c>
      <c r="E380" s="5">
        <v>0</v>
      </c>
      <c r="F380" s="5">
        <v>0</v>
      </c>
      <c r="G380" s="27">
        <f t="shared" si="10"/>
        <v>0</v>
      </c>
      <c r="H380" s="27" t="e">
        <f t="shared" si="11"/>
        <v>#DIV/0!</v>
      </c>
    </row>
    <row r="381" spans="1:8" ht="12.75">
      <c r="A381" s="43"/>
      <c r="B381" s="57"/>
      <c r="C381" s="5" t="s">
        <v>6</v>
      </c>
      <c r="D381" s="5">
        <v>0</v>
      </c>
      <c r="E381" s="5">
        <v>0</v>
      </c>
      <c r="F381" s="5">
        <v>0</v>
      </c>
      <c r="G381" s="27">
        <f t="shared" si="10"/>
        <v>0</v>
      </c>
      <c r="H381" s="27" t="e">
        <f t="shared" si="11"/>
        <v>#DIV/0!</v>
      </c>
    </row>
    <row r="382" spans="1:8" ht="13.5" customHeight="1">
      <c r="A382" s="45" t="s">
        <v>196</v>
      </c>
      <c r="B382" s="45"/>
      <c r="C382" s="45"/>
      <c r="D382" s="6">
        <f>D383+D387+D391</f>
        <v>17555.14</v>
      </c>
      <c r="E382" s="6">
        <f>E383+E387+E391</f>
        <v>3658.269</v>
      </c>
      <c r="F382" s="6">
        <f>F383+F387+F391</f>
        <v>1114.069</v>
      </c>
      <c r="G382" s="33">
        <f t="shared" si="10"/>
        <v>-16441.071</v>
      </c>
      <c r="H382" s="33">
        <f t="shared" si="11"/>
        <v>6.346112876342769</v>
      </c>
    </row>
    <row r="383" spans="1:12" s="3" customFormat="1" ht="12.75" customHeight="1">
      <c r="A383" s="51" t="s">
        <v>170</v>
      </c>
      <c r="B383" s="49" t="s">
        <v>95</v>
      </c>
      <c r="C383" s="7" t="s">
        <v>0</v>
      </c>
      <c r="D383" s="7">
        <f>D384+D385+D386</f>
        <v>1457.55</v>
      </c>
      <c r="E383" s="7">
        <f>E384+E385+E386</f>
        <v>0</v>
      </c>
      <c r="F383" s="7">
        <f>F384+F385+F386</f>
        <v>0</v>
      </c>
      <c r="G383" s="32">
        <f t="shared" si="10"/>
        <v>-1457.55</v>
      </c>
      <c r="H383" s="32">
        <f t="shared" si="11"/>
        <v>0</v>
      </c>
      <c r="I383" s="23"/>
      <c r="J383" s="23"/>
      <c r="K383" s="23"/>
      <c r="L383" s="23"/>
    </row>
    <row r="384" spans="1:8" ht="12.75">
      <c r="A384" s="52"/>
      <c r="B384" s="50"/>
      <c r="C384" s="5" t="s">
        <v>4</v>
      </c>
      <c r="D384" s="5">
        <v>327.53</v>
      </c>
      <c r="E384" s="5">
        <v>0</v>
      </c>
      <c r="F384" s="5">
        <v>0</v>
      </c>
      <c r="G384" s="27">
        <f t="shared" si="10"/>
        <v>-327.53</v>
      </c>
      <c r="H384" s="27">
        <f t="shared" si="11"/>
        <v>0</v>
      </c>
    </row>
    <row r="385" spans="1:8" ht="26.25">
      <c r="A385" s="52"/>
      <c r="B385" s="50"/>
      <c r="C385" s="5" t="s">
        <v>5</v>
      </c>
      <c r="D385" s="5">
        <v>0</v>
      </c>
      <c r="E385" s="5">
        <v>0</v>
      </c>
      <c r="F385" s="5">
        <v>0</v>
      </c>
      <c r="G385" s="27">
        <f t="shared" si="10"/>
        <v>0</v>
      </c>
      <c r="H385" s="27" t="e">
        <f t="shared" si="11"/>
        <v>#DIV/0!</v>
      </c>
    </row>
    <row r="386" spans="1:9" ht="12.75">
      <c r="A386" s="52"/>
      <c r="B386" s="50"/>
      <c r="C386" s="5" t="s">
        <v>6</v>
      </c>
      <c r="D386" s="5">
        <v>1130.02</v>
      </c>
      <c r="E386" s="5">
        <v>0</v>
      </c>
      <c r="F386" s="5">
        <v>0</v>
      </c>
      <c r="G386" s="27">
        <f t="shared" si="10"/>
        <v>-1130.02</v>
      </c>
      <c r="H386" s="27">
        <f t="shared" si="11"/>
        <v>0</v>
      </c>
      <c r="I386" s="26" t="s">
        <v>225</v>
      </c>
    </row>
    <row r="387" spans="1:12" s="2" customFormat="1" ht="12.75" customHeight="1">
      <c r="A387" s="41" t="s">
        <v>171</v>
      </c>
      <c r="B387" s="47" t="s">
        <v>96</v>
      </c>
      <c r="C387" s="7" t="s">
        <v>0</v>
      </c>
      <c r="D387" s="7">
        <f>D388+D389+D390</f>
        <v>4047.5899999999997</v>
      </c>
      <c r="E387" s="7">
        <f>E388+E389+E390</f>
        <v>674.469</v>
      </c>
      <c r="F387" s="7">
        <f>F388+F389+F390</f>
        <v>674.469</v>
      </c>
      <c r="G387" s="32">
        <f t="shared" si="10"/>
        <v>-3373.1209999999996</v>
      </c>
      <c r="H387" s="32">
        <f t="shared" si="11"/>
        <v>16.663471349617925</v>
      </c>
      <c r="I387" s="21"/>
      <c r="J387" s="21"/>
      <c r="K387" s="21"/>
      <c r="L387" s="21"/>
    </row>
    <row r="388" spans="1:8" ht="12.75">
      <c r="A388" s="42"/>
      <c r="B388" s="48"/>
      <c r="C388" s="5" t="s">
        <v>4</v>
      </c>
      <c r="D388" s="5">
        <v>432.91</v>
      </c>
      <c r="E388" s="5">
        <v>132.31</v>
      </c>
      <c r="F388" s="5">
        <v>132.31</v>
      </c>
      <c r="G388" s="27">
        <f t="shared" si="10"/>
        <v>-300.6</v>
      </c>
      <c r="H388" s="27">
        <f t="shared" si="11"/>
        <v>30.562934559146242</v>
      </c>
    </row>
    <row r="389" spans="1:8" ht="26.25">
      <c r="A389" s="42"/>
      <c r="B389" s="48"/>
      <c r="C389" s="5" t="s">
        <v>5</v>
      </c>
      <c r="D389" s="5">
        <v>0</v>
      </c>
      <c r="E389" s="5">
        <v>542.159</v>
      </c>
      <c r="F389" s="5">
        <v>542.159</v>
      </c>
      <c r="G389" s="27">
        <f t="shared" si="10"/>
        <v>542.159</v>
      </c>
      <c r="H389" s="27" t="e">
        <f t="shared" si="11"/>
        <v>#DIV/0!</v>
      </c>
    </row>
    <row r="390" spans="1:9" ht="12.75">
      <c r="A390" s="42"/>
      <c r="B390" s="48"/>
      <c r="C390" s="5" t="s">
        <v>6</v>
      </c>
      <c r="D390" s="5">
        <v>3614.68</v>
      </c>
      <c r="E390" s="5">
        <v>0</v>
      </c>
      <c r="F390" s="5">
        <v>0</v>
      </c>
      <c r="G390" s="27">
        <f t="shared" si="10"/>
        <v>-3614.68</v>
      </c>
      <c r="H390" s="27">
        <f t="shared" si="11"/>
        <v>0</v>
      </c>
      <c r="I390" s="26" t="s">
        <v>226</v>
      </c>
    </row>
    <row r="391" spans="1:12" s="2" customFormat="1" ht="12.75">
      <c r="A391" s="44" t="s">
        <v>172</v>
      </c>
      <c r="B391" s="60" t="s">
        <v>97</v>
      </c>
      <c r="C391" s="7" t="s">
        <v>0</v>
      </c>
      <c r="D391" s="7">
        <f>D392+D393+D394</f>
        <v>12050</v>
      </c>
      <c r="E391" s="7">
        <f>E392+E393+E394</f>
        <v>2983.7999999999997</v>
      </c>
      <c r="F391" s="7">
        <f>F392+F393+F394</f>
        <v>439.6</v>
      </c>
      <c r="G391" s="32">
        <f>F391-D391</f>
        <v>-11610.4</v>
      </c>
      <c r="H391" s="32">
        <f>F391*100/D391</f>
        <v>3.6481327800829875</v>
      </c>
      <c r="I391" s="21"/>
      <c r="J391" s="21"/>
      <c r="K391" s="21"/>
      <c r="L391" s="21"/>
    </row>
    <row r="392" spans="1:8" ht="12.75">
      <c r="A392" s="44"/>
      <c r="B392" s="60"/>
      <c r="C392" s="5" t="s">
        <v>4</v>
      </c>
      <c r="D392" s="5">
        <v>10050</v>
      </c>
      <c r="E392" s="5">
        <v>2544.2</v>
      </c>
      <c r="F392" s="5">
        <v>0</v>
      </c>
      <c r="G392" s="27">
        <f>F392-D392</f>
        <v>-10050</v>
      </c>
      <c r="H392" s="27">
        <f>F392*100/D392</f>
        <v>0</v>
      </c>
    </row>
    <row r="393" spans="1:9" ht="26.25">
      <c r="A393" s="44"/>
      <c r="B393" s="60"/>
      <c r="C393" s="5" t="s">
        <v>5</v>
      </c>
      <c r="D393" s="5">
        <v>0</v>
      </c>
      <c r="E393" s="5">
        <v>0</v>
      </c>
      <c r="F393" s="5">
        <v>0</v>
      </c>
      <c r="G393" s="27">
        <f>F393-D393</f>
        <v>0</v>
      </c>
      <c r="H393" s="27" t="e">
        <f>F393*100/D393</f>
        <v>#DIV/0!</v>
      </c>
      <c r="I393" s="24" t="s">
        <v>98</v>
      </c>
    </row>
    <row r="394" spans="1:9" ht="12.75">
      <c r="A394" s="44"/>
      <c r="B394" s="60"/>
      <c r="C394" s="5" t="s">
        <v>6</v>
      </c>
      <c r="D394" s="5">
        <v>2000</v>
      </c>
      <c r="E394" s="5">
        <v>439.6</v>
      </c>
      <c r="F394" s="5">
        <v>439.6</v>
      </c>
      <c r="G394" s="27">
        <f>F394-D394</f>
        <v>-1560.4</v>
      </c>
      <c r="H394" s="27">
        <f>F394*100/D394</f>
        <v>21.98</v>
      </c>
      <c r="I394" s="24">
        <f>D12+D13+D14+D16+D17+D18+D21+D22+D23+D25+D26+D27+D29+D30+D31+D33+D34+D35+D38+D39+D40+D42+D43+D44+D46+D47+D48+D50+D51+D52+D54+D55+D56+D58+D59+D60+D63+D64+D65+D67+D68+D69+D72+D73+D74+D76+D77+D78+D81+D82+D83+D85+D86+D87+D89+D90+D91+D94+D95+D96+D99+D100+D101+D103+D104+D105+D107+D108+D109+D111+D112+D113+D116+D117+D118+D121+D122+D123+D125+D126+D127+D129+D130+D131+D134+D135+D136++D139+D140+D141+D144+D145+D146+D149+D150+D151++D153+D154+D155+D157+D158+D159+D161+D162+D163+D166+D167+D168+D170+D171+D172+D174+D175+D176+D178+D179+D180+D182+D183+D184++D186+D187+D188+D190+D191+D192+D194+D195+D196+D199+D200+D201+D204+D205+D206+D209+D210+D211+D213+D214+D215+D218+D219+D220+D223+D224+D225+D228+D229+D230+D232+D233+D234+D236+D237+D238+D240+D241+D242+D244+D245+D246++D248+D249+D250+D252+D253+D254+D256+D257+D258+D261+D262+D263+D265+D266+D267+D269+D270+D271+D273+D274+D275+D277+D278+D279++D281+D282+D283+D286+D287+D288+D290+D291+D292+D294+D295+D296+D298+D299+D300+D302+D303+D304+D307+D308+D309+D311+D312+D313+D315+D316+D317+D319+D320+D321+D323+D324+D325+D327+D328+D329+D331+D332+D333+D335+D336+D337+D339+D340+D341+D343+D344+D345+D347+D348+D349+D351+D352+D353+D355+D356+D357+D359+D360+D361+D363+D364+D365+D367+D368+D369+D371+D372+D373+D375+D376+D377+D379+D380+D381+D384+D385+D386+D388+D389+D390+D392+D393+D394</f>
        <v>523181.94900000014</v>
      </c>
    </row>
    <row r="395" spans="1:8" ht="12.75">
      <c r="A395" s="16"/>
      <c r="B395" s="12"/>
      <c r="C395" s="14" t="s">
        <v>98</v>
      </c>
      <c r="D395" s="15">
        <f>D11+D15+D20+D24+D28+D32+D37+D41+D45+D49+D53+D57+D62+D66+D71+D75+D80+D84+D88+D93+D98+D102+D106+D110+D115+D120+D124+D128+D133+D138+D143+D148+D152+D156+D160+D165+D169+D173+D177+D181+D185+D189+D193+D198+D203+D208+D212+D217+D222+D227+D231+D235+D239+D243+D247+D251+D255+D260+D264+D268+D272+D276+D280+D285+D289+D293+D297+D301+D306+D310+D314+D318+D322+D326+D330+D334+D338+D342+D346+D350+D354+D358+D362+D366+D370+D374+D378+D383+D387+D391</f>
        <v>523181.94899999996</v>
      </c>
      <c r="E395" s="19"/>
      <c r="F395" s="19"/>
      <c r="G395" s="19"/>
      <c r="H395" s="19"/>
    </row>
    <row r="396" spans="1:8" ht="12.75">
      <c r="A396" s="17"/>
      <c r="B396" s="11"/>
      <c r="C396" s="11"/>
      <c r="D396" s="11"/>
      <c r="E396" s="11"/>
      <c r="F396" s="11"/>
      <c r="G396" s="11"/>
      <c r="H396" s="11"/>
    </row>
    <row r="397" spans="1:8" ht="12.75">
      <c r="A397" s="17"/>
      <c r="B397" s="11"/>
      <c r="C397" s="11"/>
      <c r="D397" s="11"/>
      <c r="E397" s="11"/>
      <c r="F397" s="11"/>
      <c r="G397" s="11"/>
      <c r="H397" s="11"/>
    </row>
    <row r="398" spans="1:8" ht="12.75">
      <c r="A398" s="17"/>
      <c r="B398" s="11"/>
      <c r="C398" s="11"/>
      <c r="D398" s="11"/>
      <c r="E398" s="11"/>
      <c r="F398" s="11"/>
      <c r="G398" s="11"/>
      <c r="H398" s="11"/>
    </row>
    <row r="399" spans="1:8" ht="12.75">
      <c r="A399" s="17"/>
      <c r="B399" s="11"/>
      <c r="C399" s="11"/>
      <c r="D399" s="11"/>
      <c r="E399" s="11"/>
      <c r="F399" s="11"/>
      <c r="G399" s="11"/>
      <c r="H399" s="11"/>
    </row>
    <row r="400" spans="1:8" ht="12.75">
      <c r="A400" s="17"/>
      <c r="B400" s="11"/>
      <c r="C400" s="11"/>
      <c r="D400" s="11"/>
      <c r="E400" s="11"/>
      <c r="F400" s="11"/>
      <c r="G400" s="11"/>
      <c r="H400" s="11"/>
    </row>
  </sheetData>
  <sheetProtection/>
  <mergeCells count="209">
    <mergeCell ref="A6:B9"/>
    <mergeCell ref="A137:C137"/>
    <mergeCell ref="A138:A141"/>
    <mergeCell ref="B173:B176"/>
    <mergeCell ref="A173:A176"/>
    <mergeCell ref="A160:A163"/>
    <mergeCell ref="B143:B146"/>
    <mergeCell ref="A143:A146"/>
    <mergeCell ref="B160:B163"/>
    <mergeCell ref="A156:A159"/>
    <mergeCell ref="A391:A394"/>
    <mergeCell ref="B41:B44"/>
    <mergeCell ref="A41:A44"/>
    <mergeCell ref="B53:B56"/>
    <mergeCell ref="B49:B52"/>
    <mergeCell ref="B391:B394"/>
    <mergeCell ref="B243:B246"/>
    <mergeCell ref="A243:A246"/>
    <mergeCell ref="B247:B250"/>
    <mergeCell ref="A247:A250"/>
    <mergeCell ref="A382:C382"/>
    <mergeCell ref="B297:B300"/>
    <mergeCell ref="B322:B325"/>
    <mergeCell ref="B358:B361"/>
    <mergeCell ref="B362:B365"/>
    <mergeCell ref="B350:B353"/>
    <mergeCell ref="A354:A357"/>
    <mergeCell ref="A346:A349"/>
    <mergeCell ref="A350:A353"/>
    <mergeCell ref="B354:B357"/>
    <mergeCell ref="B342:B345"/>
    <mergeCell ref="A330:A333"/>
    <mergeCell ref="B346:B349"/>
    <mergeCell ref="A342:A345"/>
    <mergeCell ref="A334:A337"/>
    <mergeCell ref="B334:B337"/>
    <mergeCell ref="A338:A341"/>
    <mergeCell ref="B370:B373"/>
    <mergeCell ref="B366:B369"/>
    <mergeCell ref="A358:A361"/>
    <mergeCell ref="A362:A365"/>
    <mergeCell ref="A370:A373"/>
    <mergeCell ref="B289:B292"/>
    <mergeCell ref="B330:B333"/>
    <mergeCell ref="B301:B304"/>
    <mergeCell ref="B326:B329"/>
    <mergeCell ref="A310:A317"/>
    <mergeCell ref="A318:A321"/>
    <mergeCell ref="A301:A304"/>
    <mergeCell ref="A280:A283"/>
    <mergeCell ref="B272:B275"/>
    <mergeCell ref="A272:A275"/>
    <mergeCell ref="B318:B321"/>
    <mergeCell ref="B285:B288"/>
    <mergeCell ref="A306:A309"/>
    <mergeCell ref="B306:B309"/>
    <mergeCell ref="B310:B313"/>
    <mergeCell ref="A284:C284"/>
    <mergeCell ref="B276:B279"/>
    <mergeCell ref="A285:A288"/>
    <mergeCell ref="B280:B283"/>
    <mergeCell ref="B260:B263"/>
    <mergeCell ref="A260:A263"/>
    <mergeCell ref="A255:A258"/>
    <mergeCell ref="A276:A279"/>
    <mergeCell ref="B264:B267"/>
    <mergeCell ref="A264:A267"/>
    <mergeCell ref="B268:B271"/>
    <mergeCell ref="A268:A271"/>
    <mergeCell ref="A259:C259"/>
    <mergeCell ref="B239:B242"/>
    <mergeCell ref="A227:A230"/>
    <mergeCell ref="B231:B234"/>
    <mergeCell ref="B251:B254"/>
    <mergeCell ref="B235:B238"/>
    <mergeCell ref="A251:A254"/>
    <mergeCell ref="A231:A234"/>
    <mergeCell ref="A239:A242"/>
    <mergeCell ref="A212:A215"/>
    <mergeCell ref="B212:B215"/>
    <mergeCell ref="A217:A220"/>
    <mergeCell ref="B198:B201"/>
    <mergeCell ref="B189:B192"/>
    <mergeCell ref="A197:C197"/>
    <mergeCell ref="A207:C207"/>
    <mergeCell ref="A147:C147"/>
    <mergeCell ref="B156:B159"/>
    <mergeCell ref="A102:A105"/>
    <mergeCell ref="B124:B127"/>
    <mergeCell ref="A79:C79"/>
    <mergeCell ref="A106:A109"/>
    <mergeCell ref="B138:B141"/>
    <mergeCell ref="A119:C119"/>
    <mergeCell ref="A132:C132"/>
    <mergeCell ref="B133:B136"/>
    <mergeCell ref="B84:B87"/>
    <mergeCell ref="B88:B91"/>
    <mergeCell ref="A88:A91"/>
    <mergeCell ref="A97:C97"/>
    <mergeCell ref="B93:B96"/>
    <mergeCell ref="B102:B105"/>
    <mergeCell ref="A92:C92"/>
    <mergeCell ref="A84:A87"/>
    <mergeCell ref="A124:A127"/>
    <mergeCell ref="B110:B113"/>
    <mergeCell ref="B115:B118"/>
    <mergeCell ref="A142:C142"/>
    <mergeCell ref="A98:A101"/>
    <mergeCell ref="A110:A113"/>
    <mergeCell ref="A120:A123"/>
    <mergeCell ref="B120:B123"/>
    <mergeCell ref="B106:B109"/>
    <mergeCell ref="A133:A136"/>
    <mergeCell ref="B71:B74"/>
    <mergeCell ref="A32:A35"/>
    <mergeCell ref="A61:C61"/>
    <mergeCell ref="A20:A23"/>
    <mergeCell ref="B80:B83"/>
    <mergeCell ref="A80:A83"/>
    <mergeCell ref="B66:B69"/>
    <mergeCell ref="A66:A69"/>
    <mergeCell ref="B62:B65"/>
    <mergeCell ref="A62:A65"/>
    <mergeCell ref="A70:C70"/>
    <mergeCell ref="A49:A60"/>
    <mergeCell ref="B75:B78"/>
    <mergeCell ref="A4:A5"/>
    <mergeCell ref="C4:C5"/>
    <mergeCell ref="A71:A74"/>
    <mergeCell ref="B4:B5"/>
    <mergeCell ref="A45:A48"/>
    <mergeCell ref="B20:B23"/>
    <mergeCell ref="B37:B40"/>
    <mergeCell ref="D4:D5"/>
    <mergeCell ref="A28:A31"/>
    <mergeCell ref="A37:A40"/>
    <mergeCell ref="A75:A78"/>
    <mergeCell ref="B32:B35"/>
    <mergeCell ref="A19:C19"/>
    <mergeCell ref="B24:B27"/>
    <mergeCell ref="A24:A27"/>
    <mergeCell ref="B28:B31"/>
    <mergeCell ref="B45:B48"/>
    <mergeCell ref="B181:B184"/>
    <mergeCell ref="A165:A168"/>
    <mergeCell ref="B208:B211"/>
    <mergeCell ref="B203:B206"/>
    <mergeCell ref="B169:B172"/>
    <mergeCell ref="A169:A172"/>
    <mergeCell ref="A10:C10"/>
    <mergeCell ref="A11:A14"/>
    <mergeCell ref="B11:B14"/>
    <mergeCell ref="B15:B18"/>
    <mergeCell ref="A15:A18"/>
    <mergeCell ref="A148:A151"/>
    <mergeCell ref="B57:B60"/>
    <mergeCell ref="B98:B101"/>
    <mergeCell ref="A93:A96"/>
    <mergeCell ref="A36:C36"/>
    <mergeCell ref="A366:A369"/>
    <mergeCell ref="A181:A184"/>
    <mergeCell ref="A152:A155"/>
    <mergeCell ref="B152:B155"/>
    <mergeCell ref="A164:C164"/>
    <mergeCell ref="B338:B341"/>
    <mergeCell ref="B185:B188"/>
    <mergeCell ref="A185:A188"/>
    <mergeCell ref="A216:C216"/>
    <mergeCell ref="B217:B220"/>
    <mergeCell ref="A115:A118"/>
    <mergeCell ref="A189:A192"/>
    <mergeCell ref="A193:A196"/>
    <mergeCell ref="B193:B196"/>
    <mergeCell ref="B148:B151"/>
    <mergeCell ref="A235:A238"/>
    <mergeCell ref="B177:B180"/>
    <mergeCell ref="B227:B230"/>
    <mergeCell ref="B165:B168"/>
    <mergeCell ref="A177:A180"/>
    <mergeCell ref="A378:A381"/>
    <mergeCell ref="B378:B381"/>
    <mergeCell ref="A221:C221"/>
    <mergeCell ref="A374:A377"/>
    <mergeCell ref="A208:A211"/>
    <mergeCell ref="A226:C226"/>
    <mergeCell ref="B314:B317"/>
    <mergeCell ref="B222:B225"/>
    <mergeCell ref="A222:A225"/>
    <mergeCell ref="A297:A300"/>
    <mergeCell ref="B387:B390"/>
    <mergeCell ref="A387:A390"/>
    <mergeCell ref="B383:B386"/>
    <mergeCell ref="A383:A386"/>
    <mergeCell ref="A305:C305"/>
    <mergeCell ref="B128:B131"/>
    <mergeCell ref="A128:A131"/>
    <mergeCell ref="B255:B258"/>
    <mergeCell ref="B374:B377"/>
    <mergeCell ref="A198:A201"/>
    <mergeCell ref="A1:H1"/>
    <mergeCell ref="A2:H2"/>
    <mergeCell ref="A3:H3"/>
    <mergeCell ref="E4:H4"/>
    <mergeCell ref="A114:C114"/>
    <mergeCell ref="A322:A329"/>
    <mergeCell ref="A203:A206"/>
    <mergeCell ref="A202:C202"/>
    <mergeCell ref="B293:B296"/>
    <mergeCell ref="A289:A296"/>
  </mergeCells>
  <printOptions/>
  <pageMargins left="0.7480314960629921" right="0.1968503937007874" top="0.15748031496062992" bottom="0.15748031496062992" header="0.1968503937007874" footer="0.15748031496062992"/>
  <pageSetup fitToHeight="5" fitToWidth="1" horizontalDpi="600" verticalDpi="600" orientation="portrait" paperSize="9" scale="67" r:id="rId1"/>
  <rowBreaks count="5" manualBreakCount="5">
    <brk id="60" max="7" man="1"/>
    <brk id="184" max="7" man="1"/>
    <brk id="246" max="7" man="1"/>
    <brk id="309" max="7" man="1"/>
    <brk id="3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tarif41</cp:lastModifiedBy>
  <cp:lastPrinted>2014-05-05T04:32:57Z</cp:lastPrinted>
  <dcterms:created xsi:type="dcterms:W3CDTF">1996-10-08T23:32:33Z</dcterms:created>
  <dcterms:modified xsi:type="dcterms:W3CDTF">2014-05-16T11:10:03Z</dcterms:modified>
  <cp:category/>
  <cp:version/>
  <cp:contentType/>
  <cp:contentStatus/>
</cp:coreProperties>
</file>