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  <sheet name="млн. руб." sheetId="2" r:id="rId2"/>
    <sheet name="Лист2" sheetId="3" state="hidden" r:id="rId3"/>
  </sheets>
  <externalReferences>
    <externalReference r:id="rId6"/>
  </externalReferences>
  <definedNames>
    <definedName name="_xlnm.Print_Area" localSheetId="0">'2015'!$A$1:$X$23</definedName>
  </definedNames>
  <calcPr fullCalcOnLoad="1"/>
</workbook>
</file>

<file path=xl/sharedStrings.xml><?xml version="1.0" encoding="utf-8"?>
<sst xmlns="http://schemas.openxmlformats.org/spreadsheetml/2006/main" count="174" uniqueCount="57">
  <si>
    <t>Наименование организации</t>
  </si>
  <si>
    <t>всего</t>
  </si>
  <si>
    <t>Комментарии</t>
  </si>
  <si>
    <t>с учетом НДС и налогом на прибыль</t>
  </si>
  <si>
    <t>№</t>
  </si>
  <si>
    <t>по водоснабжению</t>
  </si>
  <si>
    <t>по водоотведению</t>
  </si>
  <si>
    <t>по водоотведению, очистке сточных вод</t>
  </si>
  <si>
    <t>в том числе</t>
  </si>
  <si>
    <t>прибыль</t>
  </si>
  <si>
    <t>амортизация</t>
  </si>
  <si>
    <t>плата за подключение</t>
  </si>
  <si>
    <t>бюджетные источники</t>
  </si>
  <si>
    <t>ОАО "Водоканал" г.Чебоксары, в т.ч.:</t>
  </si>
  <si>
    <t xml:space="preserve">Отклонение фактической суммы выполнения от суммы, выделенной в тарифах </t>
  </si>
  <si>
    <t>% освоения</t>
  </si>
  <si>
    <t xml:space="preserve">Освоено фактически за </t>
  </si>
  <si>
    <t>Реквизиты нормативно-правового акта</t>
  </si>
  <si>
    <t xml:space="preserve">заемные средства </t>
  </si>
  <si>
    <t xml:space="preserve">Приказ Министерства строительства,
архитектуры и жилищно-коммунального хозяйства
Чувашской Республики от 16 декабря 2013 г. № 03/1-03/481
</t>
  </si>
  <si>
    <t>без учета НДС</t>
  </si>
  <si>
    <t>без учета НДС, с налогом на прибыль</t>
  </si>
  <si>
    <t xml:space="preserve">Филиал ОАО "ТГК-5", всего в т.ч.:                                                                    </t>
  </si>
  <si>
    <t xml:space="preserve">производство ТЭ                                                                      </t>
  </si>
  <si>
    <t>Организации в сфере теплоснабжения</t>
  </si>
  <si>
    <t xml:space="preserve">Организации в сфере водоснабжения, водоотведения </t>
  </si>
  <si>
    <t>за счет тарифов, в т.ч.:</t>
  </si>
  <si>
    <t>без доп. предъявления НДС и налога на прибыль</t>
  </si>
  <si>
    <t>прочие источники</t>
  </si>
  <si>
    <t>ООО "Коммунальные технологии"</t>
  </si>
  <si>
    <t>г. Чебоксары</t>
  </si>
  <si>
    <t>г Новочебоксарск</t>
  </si>
  <si>
    <t>Всего по ТС</t>
  </si>
  <si>
    <t>МУП "Коммунальные сети г.Новочебоксарска"</t>
  </si>
  <si>
    <t>по водоснабжению (хозпитьевая вода)</t>
  </si>
  <si>
    <t>по водоснабжению (техническая вода)</t>
  </si>
  <si>
    <t xml:space="preserve">Утверждено  по инвестиционной программе </t>
  </si>
  <si>
    <t>Всего по ВС и ВО в т.ч.:</t>
  </si>
  <si>
    <t>Приложение № 2</t>
  </si>
  <si>
    <t>ГУП "БОС"Минстроя ЧР , в т.ч.</t>
  </si>
  <si>
    <t>тариф</t>
  </si>
  <si>
    <t xml:space="preserve">передача 62175,0 + теплоноситель 2229,0                                                  </t>
  </si>
  <si>
    <t>ГУП БОС за счет тарифов</t>
  </si>
  <si>
    <t>план</t>
  </si>
  <si>
    <t>факт</t>
  </si>
  <si>
    <t>%</t>
  </si>
  <si>
    <t xml:space="preserve">Мониторинг фактического выполнения инвестиционных программ  организаций в сфере теплоснабжения, водоснабжения, водоотведения за 1 квартал 2015 г. (в млн. руб.) </t>
  </si>
  <si>
    <t>Приложение № 3</t>
  </si>
  <si>
    <t>по водоснабжению (хозпитьевая + техническая вода )</t>
  </si>
  <si>
    <t>по водоснабжению (хозпитьевая + техническая вода)</t>
  </si>
  <si>
    <t xml:space="preserve">Мониторинг фактического выполнения инвестиционных программ  организаций в сфере водоснабжения, водоотведения за 2015 г. (в млн. руб.) </t>
  </si>
  <si>
    <t xml:space="preserve"> в тыс. руб. </t>
  </si>
  <si>
    <t>Мониторинг фактического выполнения инвестиционных программ  организаций в сфере водоснабжения, водоотведения за 2015 год</t>
  </si>
  <si>
    <t xml:space="preserve">ГУП "БОС"Минстроя ЧР </t>
  </si>
  <si>
    <t>ОАО "Водоканал" г.Чебоксары</t>
  </si>
  <si>
    <t xml:space="preserve">Всего по ВС и ВО </t>
  </si>
  <si>
    <t>за счет тарифов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</si>
</sst>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0.00000"/>
  </numFmts>
  <fonts count="43">
    <font>
      <sz val="10"/>
      <name val="Arial"/>
      <family val="0"/>
    </font>
    <font>
      <sz val="9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1" fillId="32" borderId="10" applyBorder="0">
      <alignment horizontal="right"/>
      <protection/>
    </xf>
    <xf numFmtId="0" fontId="42" fillId="33" borderId="0" applyNumberFormat="0" applyBorder="0" applyAlignment="0" applyProtection="0"/>
  </cellStyleXfs>
  <cellXfs count="160">
    <xf numFmtId="0" fontId="0" fillId="0" borderId="0" xfId="0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34" borderId="11" xfId="58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4" fontId="2" fillId="6" borderId="11" xfId="58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4" fontId="2" fillId="6" borderId="11" xfId="0" applyNumberFormat="1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4" fontId="4" fillId="19" borderId="0" xfId="0" applyNumberFormat="1" applyFont="1" applyFill="1" applyAlignment="1">
      <alignment horizontal="center" vertical="center" wrapText="1"/>
    </xf>
    <xf numFmtId="0" fontId="5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4" fontId="2" fillId="4" borderId="19" xfId="0" applyNumberFormat="1" applyFont="1" applyFill="1" applyBorder="1" applyAlignment="1">
      <alignment horizontal="center" vertical="center" wrapText="1"/>
    </xf>
    <xf numFmtId="4" fontId="5" fillId="19" borderId="20" xfId="58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180" fontId="4" fillId="5" borderId="0" xfId="0" applyNumberFormat="1" applyFont="1" applyFill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2" fillId="34" borderId="20" xfId="58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80" fontId="4" fillId="5" borderId="25" xfId="0" applyNumberFormat="1" applyFont="1" applyFill="1" applyBorder="1" applyAlignment="1">
      <alignment horizontal="center" vertical="center" wrapText="1"/>
    </xf>
    <xf numFmtId="180" fontId="4" fillId="34" borderId="26" xfId="0" applyNumberFormat="1" applyFont="1" applyFill="1" applyBorder="1" applyAlignment="1">
      <alignment horizontal="center" vertical="center" wrapText="1"/>
    </xf>
    <xf numFmtId="180" fontId="4" fillId="5" borderId="0" xfId="0" applyNumberFormat="1" applyFont="1" applyFill="1" applyBorder="1" applyAlignment="1">
      <alignment horizontal="center" vertical="center" wrapText="1"/>
    </xf>
    <xf numFmtId="180" fontId="4" fillId="34" borderId="0" xfId="0" applyNumberFormat="1" applyFont="1" applyFill="1" applyBorder="1" applyAlignment="1">
      <alignment horizontal="center" vertical="center" wrapText="1"/>
    </xf>
    <xf numFmtId="180" fontId="4" fillId="5" borderId="26" xfId="0" applyNumberFormat="1" applyFont="1" applyFill="1" applyBorder="1" applyAlignment="1">
      <alignment horizontal="center" vertical="center" wrapText="1"/>
    </xf>
    <xf numFmtId="180" fontId="4" fillId="34" borderId="27" xfId="0" applyNumberFormat="1" applyFont="1" applyFill="1" applyBorder="1" applyAlignment="1">
      <alignment horizontal="center" vertical="center" wrapText="1"/>
    </xf>
    <xf numFmtId="180" fontId="4" fillId="34" borderId="28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4" fillId="34" borderId="11" xfId="58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183" fontId="5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180" fontId="4" fillId="5" borderId="30" xfId="0" applyNumberFormat="1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4" fontId="4" fillId="13" borderId="0" xfId="0" applyNumberFormat="1" applyFont="1" applyFill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0" fontId="4" fillId="5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4" fontId="2" fillId="13" borderId="11" xfId="0" applyNumberFormat="1" applyFont="1" applyFill="1" applyBorder="1" applyAlignment="1">
      <alignment horizontal="center" vertical="center" wrapText="1"/>
    </xf>
    <xf numFmtId="180" fontId="4" fillId="13" borderId="11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180" fontId="4" fillId="6" borderId="11" xfId="0" applyNumberFormat="1" applyFont="1" applyFill="1" applyBorder="1" applyAlignment="1">
      <alignment horizontal="center" vertical="center" wrapText="1"/>
    </xf>
    <xf numFmtId="4" fontId="5" fillId="13" borderId="11" xfId="58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180" fontId="4" fillId="34" borderId="11" xfId="0" applyNumberFormat="1" applyFont="1" applyFill="1" applyBorder="1" applyAlignment="1">
      <alignment horizontal="center" vertical="center" wrapText="1"/>
    </xf>
    <xf numFmtId="4" fontId="2" fillId="34" borderId="11" xfId="58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5" fillId="19" borderId="0" xfId="0" applyFont="1" applyFill="1" applyBorder="1" applyAlignment="1">
      <alignment horizontal="center" vertical="center" wrapText="1"/>
    </xf>
    <xf numFmtId="4" fontId="4" fillId="19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4" fontId="2" fillId="19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4" fontId="2" fillId="6" borderId="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84" fontId="2" fillId="6" borderId="11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 wrapText="1"/>
    </xf>
    <xf numFmtId="184" fontId="2" fillId="13" borderId="11" xfId="0" applyNumberFormat="1" applyFont="1" applyFill="1" applyBorder="1" applyAlignment="1">
      <alignment horizontal="center" vertical="center" wrapText="1"/>
    </xf>
    <xf numFmtId="184" fontId="2" fillId="34" borderId="11" xfId="0" applyNumberFormat="1" applyFont="1" applyFill="1" applyBorder="1" applyAlignment="1">
      <alignment horizontal="center" vertical="center" wrapText="1"/>
    </xf>
    <xf numFmtId="184" fontId="2" fillId="35" borderId="11" xfId="0" applyNumberFormat="1" applyFont="1" applyFill="1" applyBorder="1" applyAlignment="1">
      <alignment horizontal="center" vertical="center" wrapText="1"/>
    </xf>
    <xf numFmtId="184" fontId="3" fillId="34" borderId="11" xfId="0" applyNumberFormat="1" applyFont="1" applyFill="1" applyBorder="1" applyAlignment="1">
      <alignment horizontal="center" vertical="center" wrapText="1"/>
    </xf>
    <xf numFmtId="184" fontId="4" fillId="34" borderId="11" xfId="58" applyNumberFormat="1" applyFont="1" applyFill="1" applyBorder="1" applyAlignment="1">
      <alignment horizontal="center" vertical="center" wrapText="1"/>
    </xf>
    <xf numFmtId="184" fontId="4" fillId="35" borderId="11" xfId="58" applyNumberFormat="1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4" fillId="35" borderId="11" xfId="0" applyNumberFormat="1" applyFont="1" applyFill="1" applyBorder="1" applyAlignment="1">
      <alignment horizontal="center" vertical="center" wrapText="1"/>
    </xf>
    <xf numFmtId="184" fontId="4" fillId="0" borderId="11" xfId="58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4" fillId="5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center" vertical="center" wrapText="1"/>
    </xf>
    <xf numFmtId="180" fontId="4" fillId="5" borderId="11" xfId="0" applyNumberFormat="1" applyFont="1" applyFill="1" applyBorder="1" applyAlignment="1">
      <alignment horizontal="center" vertical="center" wrapText="1"/>
    </xf>
    <xf numFmtId="184" fontId="2" fillId="0" borderId="12" xfId="0" applyNumberFormat="1" applyFont="1" applyFill="1" applyBorder="1" applyAlignment="1">
      <alignment horizontal="center" vertical="center" wrapText="1"/>
    </xf>
    <xf numFmtId="184" fontId="2" fillId="0" borderId="31" xfId="0" applyNumberFormat="1" applyFont="1" applyFill="1" applyBorder="1" applyAlignment="1">
      <alignment horizontal="center" vertical="center" wrapText="1"/>
    </xf>
    <xf numFmtId="184" fontId="2" fillId="0" borderId="18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5" fillId="0" borderId="11" xfId="58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5" fillId="0" borderId="23" xfId="58" applyNumberFormat="1" applyFont="1" applyFill="1" applyBorder="1" applyAlignment="1">
      <alignment horizontal="center" vertical="center" wrapText="1"/>
    </xf>
    <xf numFmtId="4" fontId="5" fillId="0" borderId="20" xfId="58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80" fontId="4" fillId="5" borderId="30" xfId="0" applyNumberFormat="1" applyFont="1" applyFill="1" applyBorder="1" applyAlignment="1">
      <alignment horizontal="center" vertical="center" wrapText="1"/>
    </xf>
    <xf numFmtId="180" fontId="4" fillId="5" borderId="39" xfId="0" applyNumberFormat="1" applyFont="1" applyFill="1" applyBorder="1" applyAlignment="1">
      <alignment horizontal="center" vertical="center" wrapText="1"/>
    </xf>
    <xf numFmtId="180" fontId="4" fillId="5" borderId="4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ормулаВБ_Мониторинг инвестиций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%20&#1086;&#1088;&#1075;&#1072;&#1085;&#1080;&#1079;&#1072;&#1094;&#1080;&#1081;\&#1052;&#1059;&#1055;%20&#1050;&#1057;%20&#1053;&#1095;&#1073;\&#1052;&#1086;&#1085;&#1080;&#1090;&#1086;&#1088;&#1080;&#1085;&#1075;%20&#1048;&#1055;%20&#1079;&#1072;%202015%2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K8">
            <v>8142.08</v>
          </cell>
        </row>
        <row r="9">
          <cell r="K9">
            <v>3189.6200000000003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23"/>
  <sheetViews>
    <sheetView tabSelected="1"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14" sqref="N14"/>
    </sheetView>
  </sheetViews>
  <sheetFormatPr defaultColWidth="9.140625" defaultRowHeight="12.75"/>
  <cols>
    <col min="1" max="1" width="3.00390625" style="4" customWidth="1"/>
    <col min="2" max="2" width="22.7109375" style="88" customWidth="1"/>
    <col min="3" max="3" width="12.28125" style="4" customWidth="1"/>
    <col min="4" max="4" width="11.28125" style="4" customWidth="1"/>
    <col min="5" max="5" width="10.28125" style="4" customWidth="1"/>
    <col min="6" max="6" width="12.28125" style="4" hidden="1" customWidth="1"/>
    <col min="7" max="7" width="11.140625" style="4" customWidth="1"/>
    <col min="8" max="8" width="11.421875" style="4" customWidth="1"/>
    <col min="9" max="9" width="10.57421875" style="4" hidden="1" customWidth="1"/>
    <col min="10" max="10" width="11.28125" style="88" customWidth="1"/>
    <col min="11" max="11" width="11.00390625" style="4" customWidth="1"/>
    <col min="12" max="12" width="9.28125" style="4" customWidth="1"/>
    <col min="13" max="13" width="0.85546875" style="4" hidden="1" customWidth="1"/>
    <col min="14" max="14" width="11.28125" style="4" customWidth="1"/>
    <col min="15" max="15" width="11.7109375" style="4" customWidth="1"/>
    <col min="16" max="16" width="11.57421875" style="4" hidden="1" customWidth="1"/>
    <col min="17" max="17" width="11.421875" style="4" customWidth="1"/>
    <col min="18" max="18" width="11.7109375" style="4" customWidth="1"/>
    <col min="19" max="19" width="11.140625" style="4" customWidth="1"/>
    <col min="20" max="20" width="10.421875" style="4" hidden="1" customWidth="1"/>
    <col min="21" max="21" width="9.421875" style="4" customWidth="1"/>
    <col min="22" max="22" width="8.28125" style="4" customWidth="1"/>
    <col min="23" max="23" width="0.13671875" style="4" customWidth="1"/>
    <col min="24" max="24" width="7.28125" style="51" customWidth="1"/>
    <col min="25" max="25" width="11.8515625" style="4" bestFit="1" customWidth="1"/>
    <col min="26" max="16384" width="9.140625" style="4" customWidth="1"/>
  </cols>
  <sheetData>
    <row r="1" spans="7:24" ht="0.75" customHeight="1">
      <c r="G1" s="121" t="s">
        <v>47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ht="23.25" customHeight="1">
      <c r="A2" s="158" t="s">
        <v>52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</row>
    <row r="3" spans="1:24" ht="15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59" t="s">
        <v>51</v>
      </c>
      <c r="W3" s="159"/>
      <c r="X3" s="159"/>
    </row>
    <row r="4" spans="1:24" s="88" customFormat="1" ht="15" customHeight="1">
      <c r="A4" s="118" t="s">
        <v>4</v>
      </c>
      <c r="B4" s="120" t="s">
        <v>0</v>
      </c>
      <c r="C4" s="120" t="s">
        <v>36</v>
      </c>
      <c r="D4" s="120"/>
      <c r="E4" s="120"/>
      <c r="F4" s="120"/>
      <c r="G4" s="120"/>
      <c r="H4" s="120"/>
      <c r="I4" s="120"/>
      <c r="J4" s="120" t="s">
        <v>16</v>
      </c>
      <c r="K4" s="120"/>
      <c r="L4" s="120"/>
      <c r="M4" s="120"/>
      <c r="N4" s="120"/>
      <c r="O4" s="120"/>
      <c r="P4" s="120"/>
      <c r="Q4" s="120" t="s">
        <v>14</v>
      </c>
      <c r="R4" s="120"/>
      <c r="S4" s="120"/>
      <c r="T4" s="120"/>
      <c r="U4" s="120"/>
      <c r="V4" s="120"/>
      <c r="W4" s="120"/>
      <c r="X4" s="123" t="s">
        <v>15</v>
      </c>
    </row>
    <row r="5" spans="1:24" ht="15">
      <c r="A5" s="118"/>
      <c r="B5" s="120"/>
      <c r="C5" s="118" t="s">
        <v>1</v>
      </c>
      <c r="D5" s="118" t="s">
        <v>8</v>
      </c>
      <c r="E5" s="118"/>
      <c r="F5" s="118"/>
      <c r="G5" s="118"/>
      <c r="H5" s="118"/>
      <c r="I5" s="118"/>
      <c r="J5" s="118" t="s">
        <v>8</v>
      </c>
      <c r="K5" s="118"/>
      <c r="L5" s="118"/>
      <c r="M5" s="118"/>
      <c r="N5" s="118"/>
      <c r="O5" s="118"/>
      <c r="P5" s="118"/>
      <c r="Q5" s="118" t="s">
        <v>8</v>
      </c>
      <c r="R5" s="118"/>
      <c r="S5" s="118"/>
      <c r="T5" s="118"/>
      <c r="U5" s="118"/>
      <c r="V5" s="118"/>
      <c r="W5" s="118"/>
      <c r="X5" s="123"/>
    </row>
    <row r="6" spans="1:24" ht="48.75" customHeight="1">
      <c r="A6" s="118"/>
      <c r="B6" s="120"/>
      <c r="C6" s="118"/>
      <c r="D6" s="63" t="s">
        <v>10</v>
      </c>
      <c r="E6" s="63" t="s">
        <v>9</v>
      </c>
      <c r="F6" s="63" t="s">
        <v>18</v>
      </c>
      <c r="G6" s="63" t="s">
        <v>11</v>
      </c>
      <c r="H6" s="63" t="s">
        <v>12</v>
      </c>
      <c r="I6" s="63" t="s">
        <v>28</v>
      </c>
      <c r="J6" s="69" t="s">
        <v>1</v>
      </c>
      <c r="K6" s="63" t="s">
        <v>10</v>
      </c>
      <c r="L6" s="63" t="s">
        <v>9</v>
      </c>
      <c r="M6" s="63" t="s">
        <v>18</v>
      </c>
      <c r="N6" s="63" t="s">
        <v>11</v>
      </c>
      <c r="O6" s="63" t="s">
        <v>12</v>
      </c>
      <c r="P6" s="63" t="s">
        <v>28</v>
      </c>
      <c r="Q6" s="69" t="s">
        <v>1</v>
      </c>
      <c r="R6" s="63" t="s">
        <v>10</v>
      </c>
      <c r="S6" s="63" t="s">
        <v>9</v>
      </c>
      <c r="T6" s="63" t="s">
        <v>18</v>
      </c>
      <c r="U6" s="63" t="s">
        <v>11</v>
      </c>
      <c r="V6" s="63" t="s">
        <v>12</v>
      </c>
      <c r="W6" s="63" t="s">
        <v>28</v>
      </c>
      <c r="X6" s="123"/>
    </row>
    <row r="7" spans="1:24" ht="15">
      <c r="A7" s="122" t="s">
        <v>25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</row>
    <row r="8" spans="1:24" s="91" customFormat="1" ht="29.25" customHeight="1">
      <c r="A8" s="118">
        <v>1</v>
      </c>
      <c r="B8" s="115" t="s">
        <v>54</v>
      </c>
      <c r="C8" s="14">
        <f>C9+C10</f>
        <v>55749.119999999995</v>
      </c>
      <c r="D8" s="14">
        <f aca="true" t="shared" si="0" ref="D8:I8">D9+D10</f>
        <v>8718.16</v>
      </c>
      <c r="E8" s="14">
        <f t="shared" si="0"/>
        <v>0</v>
      </c>
      <c r="F8" s="14">
        <f t="shared" si="0"/>
        <v>0</v>
      </c>
      <c r="G8" s="14">
        <f t="shared" si="0"/>
        <v>47030.96</v>
      </c>
      <c r="H8" s="14">
        <f t="shared" si="0"/>
        <v>0</v>
      </c>
      <c r="I8" s="14">
        <f t="shared" si="0"/>
        <v>0</v>
      </c>
      <c r="J8" s="14">
        <f>J9+J10</f>
        <v>56209.34</v>
      </c>
      <c r="K8" s="14">
        <f aca="true" t="shared" si="1" ref="K8:P8">K9+K10</f>
        <v>8718.16</v>
      </c>
      <c r="L8" s="14">
        <f t="shared" si="1"/>
        <v>0</v>
      </c>
      <c r="M8" s="14">
        <f t="shared" si="1"/>
        <v>0</v>
      </c>
      <c r="N8" s="14">
        <f t="shared" si="1"/>
        <v>47491.18</v>
      </c>
      <c r="O8" s="14">
        <f t="shared" si="1"/>
        <v>0</v>
      </c>
      <c r="P8" s="14">
        <f t="shared" si="1"/>
        <v>0</v>
      </c>
      <c r="Q8" s="14">
        <f aca="true" t="shared" si="2" ref="Q8:W8">Q9+Q10</f>
        <v>460.22000000000116</v>
      </c>
      <c r="R8" s="14">
        <f t="shared" si="2"/>
        <v>0</v>
      </c>
      <c r="S8" s="14">
        <f t="shared" si="2"/>
        <v>0</v>
      </c>
      <c r="T8" s="14">
        <f t="shared" si="2"/>
        <v>0</v>
      </c>
      <c r="U8" s="14">
        <f t="shared" si="2"/>
        <v>460.22000000000116</v>
      </c>
      <c r="V8" s="14">
        <f t="shared" si="2"/>
        <v>0</v>
      </c>
      <c r="W8" s="14">
        <f t="shared" si="2"/>
        <v>0</v>
      </c>
      <c r="X8" s="117">
        <f>J8*100/C8</f>
        <v>100.82551975708317</v>
      </c>
    </row>
    <row r="9" spans="1:24" s="93" customFormat="1" ht="15">
      <c r="A9" s="118"/>
      <c r="B9" s="71" t="s">
        <v>5</v>
      </c>
      <c r="C9" s="1">
        <f>D9+E9+F9+G9+H9+I9</f>
        <v>27928.71</v>
      </c>
      <c r="D9" s="6">
        <v>0</v>
      </c>
      <c r="E9" s="6">
        <v>0</v>
      </c>
      <c r="F9" s="6">
        <v>0</v>
      </c>
      <c r="G9" s="8">
        <v>27928.71</v>
      </c>
      <c r="H9" s="6">
        <v>0</v>
      </c>
      <c r="I9" s="6">
        <v>0</v>
      </c>
      <c r="J9" s="86">
        <f>K9+L9+M9+N9+O9+P9</f>
        <v>28076.25</v>
      </c>
      <c r="K9" s="6">
        <v>0</v>
      </c>
      <c r="L9" s="6">
        <v>0</v>
      </c>
      <c r="M9" s="6">
        <v>0</v>
      </c>
      <c r="N9" s="8">
        <v>28076.25</v>
      </c>
      <c r="O9" s="6">
        <v>0</v>
      </c>
      <c r="P9" s="6">
        <v>0</v>
      </c>
      <c r="Q9" s="86">
        <f aca="true" t="shared" si="3" ref="Q9:Q20">R9+S9+T9+U9+V9+W9</f>
        <v>147.54000000000087</v>
      </c>
      <c r="R9" s="6">
        <f>K9-D9</f>
        <v>0</v>
      </c>
      <c r="S9" s="6">
        <f>L9-E9</f>
        <v>0</v>
      </c>
      <c r="T9" s="6">
        <f>M9-F9</f>
        <v>0</v>
      </c>
      <c r="U9" s="6">
        <f aca="true" t="shared" si="4" ref="U9:W10">N9-G9</f>
        <v>147.54000000000087</v>
      </c>
      <c r="V9" s="6">
        <f t="shared" si="4"/>
        <v>0</v>
      </c>
      <c r="W9" s="6">
        <f t="shared" si="4"/>
        <v>0</v>
      </c>
      <c r="X9" s="117">
        <f>J9*100/C9</f>
        <v>100.52827359373204</v>
      </c>
    </row>
    <row r="10" spans="1:24" s="93" customFormat="1" ht="15">
      <c r="A10" s="118"/>
      <c r="B10" s="71" t="s">
        <v>6</v>
      </c>
      <c r="C10" s="1">
        <f>D10+E10+F10+G10+H10+I10</f>
        <v>27820.41</v>
      </c>
      <c r="D10" s="8">
        <v>8718.16</v>
      </c>
      <c r="E10" s="6">
        <v>0</v>
      </c>
      <c r="F10" s="6">
        <v>0</v>
      </c>
      <c r="G10" s="8">
        <v>19102.25</v>
      </c>
      <c r="H10" s="6">
        <v>0</v>
      </c>
      <c r="I10" s="6">
        <v>0</v>
      </c>
      <c r="J10" s="86">
        <f>K10+L10+M10+N10+O10+P10</f>
        <v>28133.09</v>
      </c>
      <c r="K10" s="8">
        <v>8718.16</v>
      </c>
      <c r="L10" s="6">
        <v>0</v>
      </c>
      <c r="M10" s="6">
        <v>0</v>
      </c>
      <c r="N10" s="8">
        <v>19414.93</v>
      </c>
      <c r="O10" s="6">
        <v>0</v>
      </c>
      <c r="P10" s="6">
        <v>0</v>
      </c>
      <c r="Q10" s="86">
        <f t="shared" si="3"/>
        <v>312.6800000000003</v>
      </c>
      <c r="R10" s="6">
        <f>K10-D10</f>
        <v>0</v>
      </c>
      <c r="S10" s="6">
        <f>L10-E10</f>
        <v>0</v>
      </c>
      <c r="T10" s="6">
        <f>M10-F10</f>
        <v>0</v>
      </c>
      <c r="U10" s="6">
        <f t="shared" si="4"/>
        <v>312.6800000000003</v>
      </c>
      <c r="V10" s="6">
        <f t="shared" si="4"/>
        <v>0</v>
      </c>
      <c r="W10" s="6">
        <f t="shared" si="4"/>
        <v>0</v>
      </c>
      <c r="X10" s="117">
        <f>J10*100/C10</f>
        <v>101.12392304786306</v>
      </c>
    </row>
    <row r="11" spans="1:24" s="91" customFormat="1" ht="43.5" customHeight="1">
      <c r="A11" s="118">
        <v>2</v>
      </c>
      <c r="B11" s="115" t="s">
        <v>53</v>
      </c>
      <c r="C11" s="16">
        <f aca="true" t="shared" si="5" ref="C11:I11">C12</f>
        <v>624290</v>
      </c>
      <c r="D11" s="16">
        <f t="shared" si="5"/>
        <v>58290</v>
      </c>
      <c r="E11" s="16">
        <f t="shared" si="5"/>
        <v>0</v>
      </c>
      <c r="F11" s="16">
        <f t="shared" si="5"/>
        <v>0</v>
      </c>
      <c r="G11" s="16">
        <f t="shared" si="5"/>
        <v>0</v>
      </c>
      <c r="H11" s="16">
        <f t="shared" si="5"/>
        <v>566000</v>
      </c>
      <c r="I11" s="16">
        <f t="shared" si="5"/>
        <v>0</v>
      </c>
      <c r="J11" s="16">
        <f aca="true" t="shared" si="6" ref="J11:W11">J12</f>
        <v>648246.97</v>
      </c>
      <c r="K11" s="16">
        <f t="shared" si="6"/>
        <v>82246.97</v>
      </c>
      <c r="L11" s="16">
        <f t="shared" si="6"/>
        <v>0</v>
      </c>
      <c r="M11" s="16">
        <f t="shared" si="6"/>
        <v>0</v>
      </c>
      <c r="N11" s="16">
        <f t="shared" si="6"/>
        <v>0</v>
      </c>
      <c r="O11" s="16">
        <f t="shared" si="6"/>
        <v>566000</v>
      </c>
      <c r="P11" s="14">
        <f t="shared" si="6"/>
        <v>0</v>
      </c>
      <c r="Q11" s="16">
        <f t="shared" si="6"/>
        <v>23956.97</v>
      </c>
      <c r="R11" s="16">
        <f t="shared" si="6"/>
        <v>23956.97</v>
      </c>
      <c r="S11" s="16">
        <f t="shared" si="6"/>
        <v>0</v>
      </c>
      <c r="T11" s="16">
        <f t="shared" si="6"/>
        <v>0</v>
      </c>
      <c r="U11" s="16">
        <f t="shared" si="6"/>
        <v>0</v>
      </c>
      <c r="V11" s="14">
        <f t="shared" si="6"/>
        <v>0</v>
      </c>
      <c r="W11" s="14">
        <f t="shared" si="6"/>
        <v>0</v>
      </c>
      <c r="X11" s="117">
        <f>J11*100/C11</f>
        <v>103.83747457111278</v>
      </c>
    </row>
    <row r="12" spans="1:24" s="93" customFormat="1" ht="33" customHeight="1">
      <c r="A12" s="118"/>
      <c r="B12" s="71" t="s">
        <v>7</v>
      </c>
      <c r="C12" s="1">
        <f>D12+E12+F12+G12+H12+I12</f>
        <v>624290</v>
      </c>
      <c r="D12" s="8">
        <v>58290</v>
      </c>
      <c r="E12" s="6">
        <v>0</v>
      </c>
      <c r="F12" s="6">
        <v>0</v>
      </c>
      <c r="G12" s="6">
        <v>0</v>
      </c>
      <c r="H12" s="8">
        <v>566000</v>
      </c>
      <c r="I12" s="6">
        <v>0</v>
      </c>
      <c r="J12" s="86">
        <f>K12+L12+N12+O12</f>
        <v>648246.97</v>
      </c>
      <c r="K12" s="56">
        <v>82246.97</v>
      </c>
      <c r="L12" s="6">
        <v>0</v>
      </c>
      <c r="M12" s="6">
        <v>0</v>
      </c>
      <c r="N12" s="5">
        <v>0</v>
      </c>
      <c r="O12" s="6">
        <v>566000</v>
      </c>
      <c r="P12" s="6">
        <v>0</v>
      </c>
      <c r="Q12" s="86">
        <f t="shared" si="3"/>
        <v>23956.97</v>
      </c>
      <c r="R12" s="6">
        <f>K12-D12</f>
        <v>23956.97</v>
      </c>
      <c r="S12" s="6">
        <f>L12-E12</f>
        <v>0</v>
      </c>
      <c r="T12" s="6">
        <f>M12-F12</f>
        <v>0</v>
      </c>
      <c r="U12" s="6">
        <v>0</v>
      </c>
      <c r="V12" s="6">
        <f>O12-H12</f>
        <v>0</v>
      </c>
      <c r="W12" s="6">
        <f>P12-I12</f>
        <v>0</v>
      </c>
      <c r="X12" s="117">
        <f>J12*100/C12</f>
        <v>103.83747457111278</v>
      </c>
    </row>
    <row r="13" spans="1:25" s="91" customFormat="1" ht="43.5" customHeight="1">
      <c r="A13" s="118">
        <v>3</v>
      </c>
      <c r="B13" s="115" t="s">
        <v>33</v>
      </c>
      <c r="C13" s="16">
        <f aca="true" t="shared" si="7" ref="C13:H13">C14+C16+C15</f>
        <v>15481.7</v>
      </c>
      <c r="D13" s="16">
        <f t="shared" si="7"/>
        <v>11331.7</v>
      </c>
      <c r="E13" s="16">
        <f t="shared" si="7"/>
        <v>4150</v>
      </c>
      <c r="F13" s="16">
        <f t="shared" si="7"/>
        <v>0</v>
      </c>
      <c r="G13" s="16">
        <f t="shared" si="7"/>
        <v>0</v>
      </c>
      <c r="H13" s="16">
        <f t="shared" si="7"/>
        <v>0</v>
      </c>
      <c r="I13" s="16">
        <f>I14</f>
        <v>0</v>
      </c>
      <c r="J13" s="16">
        <f aca="true" t="shared" si="8" ref="J13:O13">J14+J16+J15</f>
        <v>11747.71</v>
      </c>
      <c r="K13" s="16">
        <f t="shared" si="8"/>
        <v>11331.7</v>
      </c>
      <c r="L13" s="16">
        <f t="shared" si="8"/>
        <v>416.01</v>
      </c>
      <c r="M13" s="16">
        <f t="shared" si="8"/>
        <v>0</v>
      </c>
      <c r="N13" s="16">
        <f t="shared" si="8"/>
        <v>0</v>
      </c>
      <c r="O13" s="16">
        <f t="shared" si="8"/>
        <v>0</v>
      </c>
      <c r="P13" s="16">
        <f>P14</f>
        <v>0</v>
      </c>
      <c r="Q13" s="16">
        <f aca="true" t="shared" si="9" ref="Q13:V13">Q14+Q16+Q15</f>
        <v>-3733.99</v>
      </c>
      <c r="R13" s="16">
        <f t="shared" si="9"/>
        <v>4.547473508864641E-13</v>
      </c>
      <c r="S13" s="16">
        <f t="shared" si="9"/>
        <v>-3733.99</v>
      </c>
      <c r="T13" s="16">
        <f t="shared" si="9"/>
        <v>0</v>
      </c>
      <c r="U13" s="16">
        <f t="shared" si="9"/>
        <v>0</v>
      </c>
      <c r="V13" s="16">
        <f t="shared" si="9"/>
        <v>0</v>
      </c>
      <c r="W13" s="16">
        <f>W14</f>
        <v>0</v>
      </c>
      <c r="X13" s="117">
        <f>J13*100/C13</f>
        <v>75.88126626920815</v>
      </c>
      <c r="Y13" s="101"/>
    </row>
    <row r="14" spans="1:24" s="93" customFormat="1" ht="45">
      <c r="A14" s="118"/>
      <c r="B14" s="71" t="s">
        <v>48</v>
      </c>
      <c r="C14" s="1">
        <f>D14+E14+F14+G14+H14+I14</f>
        <v>12778.82</v>
      </c>
      <c r="D14" s="8">
        <v>8628.82</v>
      </c>
      <c r="E14" s="8">
        <v>4150</v>
      </c>
      <c r="F14" s="6">
        <v>0</v>
      </c>
      <c r="G14" s="6">
        <v>0</v>
      </c>
      <c r="H14" s="6">
        <v>0</v>
      </c>
      <c r="I14" s="6">
        <v>0</v>
      </c>
      <c r="J14" s="86">
        <f>K14+L14+M14+N14+O14+P14</f>
        <v>8142.08</v>
      </c>
      <c r="K14" s="57">
        <f>'[1]Лист1'!$K$8</f>
        <v>8142.08</v>
      </c>
      <c r="L14" s="8">
        <v>0</v>
      </c>
      <c r="M14" s="6">
        <v>0</v>
      </c>
      <c r="N14" s="6">
        <v>0</v>
      </c>
      <c r="O14" s="6">
        <v>0</v>
      </c>
      <c r="P14" s="6">
        <v>0</v>
      </c>
      <c r="Q14" s="86">
        <f t="shared" si="3"/>
        <v>-4636.74</v>
      </c>
      <c r="R14" s="6">
        <f>K14-D14</f>
        <v>-486.7399999999998</v>
      </c>
      <c r="S14" s="6">
        <f>L14-E14</f>
        <v>-4150</v>
      </c>
      <c r="T14" s="6">
        <f>M14-F14</f>
        <v>0</v>
      </c>
      <c r="U14" s="6">
        <f>N14-G14</f>
        <v>0</v>
      </c>
      <c r="V14" s="6">
        <f aca="true" t="shared" si="10" ref="V14:W16">O14-H14</f>
        <v>0</v>
      </c>
      <c r="W14" s="6">
        <f t="shared" si="10"/>
        <v>0</v>
      </c>
      <c r="X14" s="117">
        <f>J14*100/C14</f>
        <v>63.71542912412883</v>
      </c>
    </row>
    <row r="15" spans="1:24" s="93" customFormat="1" ht="30.75" customHeight="1" hidden="1" thickBot="1">
      <c r="A15" s="5"/>
      <c r="B15" s="71" t="s">
        <v>35</v>
      </c>
      <c r="C15" s="1"/>
      <c r="D15" s="8"/>
      <c r="E15" s="6"/>
      <c r="F15" s="6"/>
      <c r="G15" s="6"/>
      <c r="H15" s="6"/>
      <c r="I15" s="6"/>
      <c r="J15" s="86"/>
      <c r="K15" s="57"/>
      <c r="L15" s="6"/>
      <c r="M15" s="6"/>
      <c r="N15" s="6"/>
      <c r="O15" s="6"/>
      <c r="P15" s="6"/>
      <c r="Q15" s="86"/>
      <c r="R15" s="6"/>
      <c r="S15" s="6"/>
      <c r="T15" s="6"/>
      <c r="U15" s="6"/>
      <c r="V15" s="6"/>
      <c r="W15" s="6"/>
      <c r="X15" s="117"/>
    </row>
    <row r="16" spans="1:24" s="93" customFormat="1" ht="21" customHeight="1">
      <c r="A16" s="5"/>
      <c r="B16" s="71" t="s">
        <v>6</v>
      </c>
      <c r="C16" s="1">
        <f>D16+E16+F16+G16+H16+I16</f>
        <v>2702.88</v>
      </c>
      <c r="D16" s="8">
        <v>2702.88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86">
        <f>K16+L16+M16+N16+O16+P16</f>
        <v>3605.63</v>
      </c>
      <c r="K16" s="57">
        <f>'[1]Лист1'!$K$9</f>
        <v>3189.6200000000003</v>
      </c>
      <c r="L16" s="8">
        <v>416.01</v>
      </c>
      <c r="M16" s="6">
        <v>0</v>
      </c>
      <c r="N16" s="6">
        <v>0</v>
      </c>
      <c r="O16" s="6">
        <v>0</v>
      </c>
      <c r="P16" s="6">
        <v>0</v>
      </c>
      <c r="Q16" s="86">
        <f t="shared" si="3"/>
        <v>902.7500000000002</v>
      </c>
      <c r="R16" s="6">
        <f>K16-D16</f>
        <v>486.74000000000024</v>
      </c>
      <c r="S16" s="6">
        <f>L16-E16</f>
        <v>416.01</v>
      </c>
      <c r="T16" s="6">
        <f>M16-F16</f>
        <v>0</v>
      </c>
      <c r="U16" s="6">
        <f>N16-G16</f>
        <v>0</v>
      </c>
      <c r="V16" s="6">
        <f t="shared" si="10"/>
        <v>0</v>
      </c>
      <c r="W16" s="6">
        <f t="shared" si="10"/>
        <v>0</v>
      </c>
      <c r="X16" s="117">
        <f>J16*100/C16</f>
        <v>133.39955898893032</v>
      </c>
    </row>
    <row r="17" spans="1:25" s="95" customFormat="1" ht="30" customHeight="1">
      <c r="A17" s="17"/>
      <c r="B17" s="102" t="s">
        <v>55</v>
      </c>
      <c r="C17" s="99">
        <f>C8+C11+C13</f>
        <v>695520.82</v>
      </c>
      <c r="D17" s="99">
        <f aca="true" t="shared" si="11" ref="D17:N17">D8+D11+D13</f>
        <v>78339.86</v>
      </c>
      <c r="E17" s="99">
        <f t="shared" si="11"/>
        <v>4150</v>
      </c>
      <c r="F17" s="99">
        <f t="shared" si="11"/>
        <v>0</v>
      </c>
      <c r="G17" s="99">
        <f t="shared" si="11"/>
        <v>47030.96</v>
      </c>
      <c r="H17" s="99">
        <f t="shared" si="11"/>
        <v>566000</v>
      </c>
      <c r="I17" s="99">
        <f t="shared" si="11"/>
        <v>0</v>
      </c>
      <c r="J17" s="99">
        <f>J8+J11+J13</f>
        <v>716204.0199999999</v>
      </c>
      <c r="K17" s="99">
        <f t="shared" si="11"/>
        <v>102296.83</v>
      </c>
      <c r="L17" s="99">
        <f t="shared" si="11"/>
        <v>416.01</v>
      </c>
      <c r="M17" s="99">
        <f t="shared" si="11"/>
        <v>0</v>
      </c>
      <c r="N17" s="99">
        <f t="shared" si="11"/>
        <v>47491.18</v>
      </c>
      <c r="O17" s="99">
        <f aca="true" t="shared" si="12" ref="O17:W17">O8+O11+O13</f>
        <v>566000</v>
      </c>
      <c r="P17" s="99">
        <f t="shared" si="12"/>
        <v>0</v>
      </c>
      <c r="Q17" s="99">
        <f t="shared" si="12"/>
        <v>20683.200000000004</v>
      </c>
      <c r="R17" s="99">
        <f t="shared" si="12"/>
        <v>23956.97</v>
      </c>
      <c r="S17" s="99">
        <f t="shared" si="12"/>
        <v>-3733.99</v>
      </c>
      <c r="T17" s="99">
        <f t="shared" si="12"/>
        <v>0</v>
      </c>
      <c r="U17" s="99">
        <f t="shared" si="12"/>
        <v>460.22000000000116</v>
      </c>
      <c r="V17" s="99">
        <f t="shared" si="12"/>
        <v>0</v>
      </c>
      <c r="W17" s="99">
        <f t="shared" si="12"/>
        <v>0</v>
      </c>
      <c r="X17" s="117">
        <f>J17*100/C17</f>
        <v>102.97377151125396</v>
      </c>
      <c r="Y17" s="96"/>
    </row>
    <row r="18" spans="1:25" s="97" customFormat="1" ht="23.25" customHeight="1">
      <c r="A18" s="115"/>
      <c r="B18" s="80" t="s">
        <v>56</v>
      </c>
      <c r="C18" s="81">
        <f>C19+C20</f>
        <v>129520.82</v>
      </c>
      <c r="D18" s="81">
        <f>D19+D20</f>
        <v>78339.86000000002</v>
      </c>
      <c r="E18" s="81">
        <f>E19+E20</f>
        <v>4150</v>
      </c>
      <c r="F18" s="82"/>
      <c r="G18" s="81">
        <f>G19+G20</f>
        <v>47030.96</v>
      </c>
      <c r="H18" s="119"/>
      <c r="I18" s="82"/>
      <c r="J18" s="83">
        <f>K18+L18+M18+N18+O18+P18</f>
        <v>150204.02</v>
      </c>
      <c r="K18" s="81">
        <f>K19+K20</f>
        <v>102296.83</v>
      </c>
      <c r="L18" s="81">
        <f>L19+L20</f>
        <v>416.01</v>
      </c>
      <c r="M18" s="72"/>
      <c r="N18" s="81">
        <f>N19+N20</f>
        <v>47491.18</v>
      </c>
      <c r="O18" s="119"/>
      <c r="P18" s="72"/>
      <c r="Q18" s="83">
        <f t="shared" si="3"/>
        <v>20683.19999999999</v>
      </c>
      <c r="R18" s="8">
        <f>K18-D18</f>
        <v>23956.969999999987</v>
      </c>
      <c r="S18" s="8">
        <f>L18-E18</f>
        <v>-3733.99</v>
      </c>
      <c r="T18" s="6"/>
      <c r="U18" s="8">
        <f>N18-G18</f>
        <v>460.22000000000116</v>
      </c>
      <c r="V18" s="119"/>
      <c r="W18" s="72"/>
      <c r="X18" s="84">
        <f>J18*100/C18</f>
        <v>115.96901563779474</v>
      </c>
      <c r="Y18" s="94"/>
    </row>
    <row r="19" spans="1:25" s="93" customFormat="1" ht="19.5" customHeight="1">
      <c r="A19" s="11"/>
      <c r="B19" s="11" t="s">
        <v>5</v>
      </c>
      <c r="C19" s="1">
        <f>C9+C14+C15</f>
        <v>40707.53</v>
      </c>
      <c r="D19" s="1">
        <f>D9+D14+D15</f>
        <v>8628.82</v>
      </c>
      <c r="E19" s="1">
        <f>E9+E14+E15</f>
        <v>4150</v>
      </c>
      <c r="F19" s="43"/>
      <c r="G19" s="1">
        <f>G9</f>
        <v>27928.71</v>
      </c>
      <c r="H19" s="119"/>
      <c r="I19" s="43"/>
      <c r="J19" s="86">
        <f>K19+L19+M19+N19+O19+P19</f>
        <v>36218.33</v>
      </c>
      <c r="K19" s="1">
        <f>K9+K14+K15</f>
        <v>8142.08</v>
      </c>
      <c r="L19" s="1">
        <f>L9+L14+L15</f>
        <v>0</v>
      </c>
      <c r="M19" s="1"/>
      <c r="N19" s="1">
        <f>N9+N14+N15</f>
        <v>28076.25</v>
      </c>
      <c r="O19" s="119"/>
      <c r="P19" s="1"/>
      <c r="Q19" s="86">
        <f t="shared" si="3"/>
        <v>-4489.199999999999</v>
      </c>
      <c r="R19" s="6">
        <f>K19-D19</f>
        <v>-486.7399999999998</v>
      </c>
      <c r="S19" s="6">
        <f>L19-E19</f>
        <v>-4150</v>
      </c>
      <c r="T19" s="6"/>
      <c r="U19" s="6">
        <f>N19-G19</f>
        <v>147.54000000000087</v>
      </c>
      <c r="V19" s="119"/>
      <c r="W19" s="1"/>
      <c r="X19" s="117">
        <f>J19*100/C19</f>
        <v>88.9720648735013</v>
      </c>
      <c r="Y19" s="92"/>
    </row>
    <row r="20" spans="1:25" s="93" customFormat="1" ht="25.5" customHeight="1">
      <c r="A20" s="11"/>
      <c r="B20" s="11" t="s">
        <v>6</v>
      </c>
      <c r="C20" s="1">
        <f>C10+D12+E12+C16</f>
        <v>88813.29000000001</v>
      </c>
      <c r="D20" s="1">
        <f>D10+D12+D16</f>
        <v>69711.04000000001</v>
      </c>
      <c r="E20" s="1">
        <f>E10+E12+E16</f>
        <v>0</v>
      </c>
      <c r="F20" s="43"/>
      <c r="G20" s="1">
        <f>G10+G12+G14</f>
        <v>19102.25</v>
      </c>
      <c r="H20" s="119"/>
      <c r="I20" s="43"/>
      <c r="J20" s="86">
        <f>K20+L20+M20+N20+O20+P20</f>
        <v>113985.69</v>
      </c>
      <c r="K20" s="1">
        <f>K10+K12+K16</f>
        <v>94154.75</v>
      </c>
      <c r="L20" s="1">
        <f>L10+L12+L16</f>
        <v>416.01</v>
      </c>
      <c r="M20" s="1"/>
      <c r="N20" s="1">
        <f>N10+N12+N16</f>
        <v>19414.93</v>
      </c>
      <c r="O20" s="119"/>
      <c r="P20" s="1"/>
      <c r="Q20" s="86">
        <f t="shared" si="3"/>
        <v>25172.39999999999</v>
      </c>
      <c r="R20" s="6">
        <f>K20-D20</f>
        <v>24443.709999999992</v>
      </c>
      <c r="S20" s="6">
        <f>L20-E20</f>
        <v>416.01</v>
      </c>
      <c r="T20" s="6"/>
      <c r="U20" s="6">
        <f>N20-G20</f>
        <v>312.6800000000003</v>
      </c>
      <c r="V20" s="119"/>
      <c r="W20" s="1"/>
      <c r="X20" s="117">
        <f>J20*100/C20</f>
        <v>128.3430554143417</v>
      </c>
      <c r="Y20" s="92"/>
    </row>
    <row r="22" spans="2:5" ht="15">
      <c r="B22" s="69"/>
      <c r="C22" s="63" t="s">
        <v>43</v>
      </c>
      <c r="D22" s="63" t="s">
        <v>44</v>
      </c>
      <c r="E22" s="63" t="s">
        <v>45</v>
      </c>
    </row>
    <row r="23" spans="2:14" ht="36" customHeight="1">
      <c r="B23" s="69" t="s">
        <v>42</v>
      </c>
      <c r="C23" s="87">
        <f>D12</f>
        <v>58290</v>
      </c>
      <c r="D23" s="87">
        <f>K12</f>
        <v>82246.97</v>
      </c>
      <c r="E23" s="90">
        <f>D23*100/C23</f>
        <v>141.0996225767713</v>
      </c>
      <c r="N23" s="98"/>
    </row>
  </sheetData>
  <sheetProtection/>
  <mergeCells count="20">
    <mergeCell ref="V3:X3"/>
    <mergeCell ref="O18:O20"/>
    <mergeCell ref="G1:X1"/>
    <mergeCell ref="A7:X7"/>
    <mergeCell ref="A2:X2"/>
    <mergeCell ref="J4:P4"/>
    <mergeCell ref="J5:P5"/>
    <mergeCell ref="Q4:W4"/>
    <mergeCell ref="Q5:W5"/>
    <mergeCell ref="X4:X6"/>
    <mergeCell ref="V18:V20"/>
    <mergeCell ref="A13:A14"/>
    <mergeCell ref="H18:H20"/>
    <mergeCell ref="A4:A6"/>
    <mergeCell ref="B4:B6"/>
    <mergeCell ref="C5:C6"/>
    <mergeCell ref="A11:A12"/>
    <mergeCell ref="A8:A10"/>
    <mergeCell ref="C4:I4"/>
    <mergeCell ref="D5:I5"/>
  </mergeCells>
  <printOptions/>
  <pageMargins left="0.15748031496062992" right="0.15748031496062992" top="0.88" bottom="0.15748031496062992" header="0.1968503937007874" footer="0.1574803149606299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.00390625" style="2" customWidth="1"/>
    <col min="2" max="2" width="41.8515625" style="3" customWidth="1"/>
    <col min="3" max="3" width="8.8515625" style="88" customWidth="1"/>
    <col min="4" max="4" width="9.421875" style="2" customWidth="1"/>
    <col min="5" max="5" width="10.8515625" style="2" customWidth="1"/>
    <col min="6" max="6" width="9.140625" style="2" hidden="1" customWidth="1"/>
    <col min="7" max="7" width="8.421875" style="2" customWidth="1"/>
    <col min="8" max="8" width="8.57421875" style="2" customWidth="1"/>
    <col min="9" max="9" width="10.57421875" style="2" hidden="1" customWidth="1"/>
    <col min="10" max="10" width="8.28125" style="3" customWidth="1"/>
    <col min="11" max="11" width="7.8515625" style="2" customWidth="1"/>
    <col min="12" max="12" width="6.8515625" style="2" customWidth="1"/>
    <col min="13" max="13" width="9.140625" style="2" hidden="1" customWidth="1"/>
    <col min="14" max="14" width="8.28125" style="2" customWidth="1"/>
    <col min="15" max="15" width="9.7109375" style="2" customWidth="1"/>
    <col min="16" max="16" width="11.57421875" style="2" hidden="1" customWidth="1"/>
    <col min="17" max="17" width="9.00390625" style="3" customWidth="1"/>
    <col min="18" max="18" width="8.421875" style="2" customWidth="1"/>
    <col min="19" max="19" width="9.57421875" style="2" customWidth="1"/>
    <col min="20" max="20" width="10.421875" style="2" hidden="1" customWidth="1"/>
    <col min="21" max="21" width="8.00390625" style="2" customWidth="1"/>
    <col min="22" max="22" width="8.57421875" style="2" customWidth="1"/>
    <col min="23" max="23" width="10.57421875" style="2" hidden="1" customWidth="1"/>
    <col min="24" max="24" width="8.8515625" style="42" customWidth="1"/>
    <col min="25" max="25" width="10.28125" style="51" hidden="1" customWidth="1"/>
    <col min="26" max="26" width="18.28125" style="2" hidden="1" customWidth="1"/>
    <col min="27" max="27" width="15.140625" style="2" hidden="1" customWidth="1"/>
    <col min="28" max="28" width="11.8515625" style="2" hidden="1" customWidth="1"/>
    <col min="29" max="16384" width="9.140625" style="2" customWidth="1"/>
  </cols>
  <sheetData>
    <row r="1" spans="7:25" ht="15" customHeight="1">
      <c r="G1" s="132" t="s">
        <v>38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2"/>
    </row>
    <row r="2" spans="1:27" ht="39" customHeight="1">
      <c r="A2" s="133" t="s">
        <v>50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1:27" s="3" customFormat="1" ht="15">
      <c r="A3" s="118" t="s">
        <v>4</v>
      </c>
      <c r="B3" s="120" t="s">
        <v>0</v>
      </c>
      <c r="C3" s="120" t="s">
        <v>36</v>
      </c>
      <c r="D3" s="120"/>
      <c r="E3" s="120"/>
      <c r="F3" s="120"/>
      <c r="G3" s="120"/>
      <c r="H3" s="120"/>
      <c r="I3" s="120"/>
      <c r="J3" s="120" t="s">
        <v>16</v>
      </c>
      <c r="K3" s="120"/>
      <c r="L3" s="120"/>
      <c r="M3" s="120"/>
      <c r="N3" s="120"/>
      <c r="O3" s="120"/>
      <c r="P3" s="120"/>
      <c r="Q3" s="120" t="s">
        <v>14</v>
      </c>
      <c r="R3" s="120"/>
      <c r="S3" s="120"/>
      <c r="T3" s="120"/>
      <c r="U3" s="120"/>
      <c r="V3" s="120"/>
      <c r="W3" s="120"/>
      <c r="X3" s="123" t="s">
        <v>15</v>
      </c>
      <c r="Y3" s="70"/>
      <c r="Z3" s="118" t="s">
        <v>2</v>
      </c>
      <c r="AA3" s="118" t="s">
        <v>17</v>
      </c>
    </row>
    <row r="4" spans="1:27" ht="15">
      <c r="A4" s="118"/>
      <c r="B4" s="120"/>
      <c r="C4" s="120" t="s">
        <v>1</v>
      </c>
      <c r="D4" s="118" t="s">
        <v>8</v>
      </c>
      <c r="E4" s="118"/>
      <c r="F4" s="118"/>
      <c r="G4" s="118"/>
      <c r="H4" s="118"/>
      <c r="I4" s="118"/>
      <c r="J4" s="118" t="s">
        <v>8</v>
      </c>
      <c r="K4" s="118"/>
      <c r="L4" s="118"/>
      <c r="M4" s="118"/>
      <c r="N4" s="118"/>
      <c r="O4" s="118"/>
      <c r="P4" s="118"/>
      <c r="Q4" s="118" t="s">
        <v>8</v>
      </c>
      <c r="R4" s="118"/>
      <c r="S4" s="118"/>
      <c r="T4" s="118"/>
      <c r="U4" s="118"/>
      <c r="V4" s="118"/>
      <c r="W4" s="118"/>
      <c r="X4" s="123"/>
      <c r="Y4" s="70"/>
      <c r="Z4" s="118"/>
      <c r="AA4" s="118"/>
    </row>
    <row r="5" spans="1:27" ht="70.5" customHeight="1">
      <c r="A5" s="118"/>
      <c r="B5" s="120"/>
      <c r="C5" s="120"/>
      <c r="D5" s="63" t="s">
        <v>10</v>
      </c>
      <c r="E5" s="63" t="s">
        <v>9</v>
      </c>
      <c r="F5" s="63" t="s">
        <v>18</v>
      </c>
      <c r="G5" s="63" t="s">
        <v>11</v>
      </c>
      <c r="H5" s="63" t="s">
        <v>12</v>
      </c>
      <c r="I5" s="63" t="s">
        <v>28</v>
      </c>
      <c r="J5" s="69" t="s">
        <v>1</v>
      </c>
      <c r="K5" s="63" t="s">
        <v>10</v>
      </c>
      <c r="L5" s="63" t="s">
        <v>9</v>
      </c>
      <c r="M5" s="63" t="s">
        <v>18</v>
      </c>
      <c r="N5" s="63" t="s">
        <v>11</v>
      </c>
      <c r="O5" s="63" t="s">
        <v>12</v>
      </c>
      <c r="P5" s="63" t="s">
        <v>28</v>
      </c>
      <c r="Q5" s="69" t="s">
        <v>1</v>
      </c>
      <c r="R5" s="63" t="s">
        <v>10</v>
      </c>
      <c r="S5" s="63" t="s">
        <v>9</v>
      </c>
      <c r="T5" s="63" t="s">
        <v>18</v>
      </c>
      <c r="U5" s="63" t="s">
        <v>11</v>
      </c>
      <c r="V5" s="63" t="s">
        <v>12</v>
      </c>
      <c r="W5" s="63" t="s">
        <v>28</v>
      </c>
      <c r="X5" s="123"/>
      <c r="Y5" s="70"/>
      <c r="Z5" s="118"/>
      <c r="AA5" s="118"/>
    </row>
    <row r="6" spans="1:27" s="15" customFormat="1" ht="23.25" customHeight="1">
      <c r="A6" s="118">
        <v>1</v>
      </c>
      <c r="B6" s="77" t="s">
        <v>13</v>
      </c>
      <c r="C6" s="103">
        <f>'2015'!C8/1000</f>
        <v>55.74912</v>
      </c>
      <c r="D6" s="103">
        <f>'2015'!D8/1000</f>
        <v>8.71816</v>
      </c>
      <c r="E6" s="103">
        <f>'2015'!E8/1000</f>
        <v>0</v>
      </c>
      <c r="F6" s="103">
        <f>'2015'!F8/1000</f>
        <v>0</v>
      </c>
      <c r="G6" s="103">
        <f>'2015'!G8/1000</f>
        <v>47.03096</v>
      </c>
      <c r="H6" s="103">
        <f>'2015'!H8/1000</f>
        <v>0</v>
      </c>
      <c r="I6" s="103">
        <f>'2015'!I8/1000</f>
        <v>0</v>
      </c>
      <c r="J6" s="103">
        <f>'2015'!J8/1000</f>
        <v>56.20934</v>
      </c>
      <c r="K6" s="103">
        <f>'2015'!K8/1000</f>
        <v>8.71816</v>
      </c>
      <c r="L6" s="103">
        <f>'2015'!L8/1000</f>
        <v>0</v>
      </c>
      <c r="M6" s="103">
        <f>'2015'!M8/1000</f>
        <v>0</v>
      </c>
      <c r="N6" s="103">
        <f>'2015'!N8/1000</f>
        <v>47.49118</v>
      </c>
      <c r="O6" s="103">
        <f>'2015'!O8/1000</f>
        <v>0</v>
      </c>
      <c r="P6" s="103">
        <f>'2015'!P8/1000</f>
        <v>0</v>
      </c>
      <c r="Q6" s="103">
        <f>'2015'!Q8/1000</f>
        <v>0.4602200000000012</v>
      </c>
      <c r="R6" s="103">
        <f>'2015'!R8/1000</f>
        <v>0</v>
      </c>
      <c r="S6" s="103">
        <f>'2015'!S8/1000</f>
        <v>0</v>
      </c>
      <c r="T6" s="103">
        <f>'2015'!T8/1000</f>
        <v>0</v>
      </c>
      <c r="U6" s="103">
        <f>'2015'!U8/1000</f>
        <v>0.4602200000000012</v>
      </c>
      <c r="V6" s="103">
        <f>'2015'!V8/1000</f>
        <v>0</v>
      </c>
      <c r="W6" s="16">
        <f>'2015'!W8/1000</f>
        <v>0</v>
      </c>
      <c r="X6" s="78">
        <f>J6*100/C6</f>
        <v>100.82551975708316</v>
      </c>
      <c r="Y6" s="78"/>
      <c r="Z6" s="130" t="s">
        <v>21</v>
      </c>
      <c r="AA6" s="131" t="s">
        <v>19</v>
      </c>
    </row>
    <row r="7" spans="1:27" s="7" customFormat="1" ht="15">
      <c r="A7" s="118"/>
      <c r="B7" s="71" t="s">
        <v>5</v>
      </c>
      <c r="C7" s="104">
        <f>'2015'!C9/1000</f>
        <v>27.92871</v>
      </c>
      <c r="D7" s="100">
        <f>'2015'!D9/1000</f>
        <v>0</v>
      </c>
      <c r="E7" s="100">
        <f>'2015'!E9/1000</f>
        <v>0</v>
      </c>
      <c r="F7" s="100">
        <f>'2015'!F9/1000</f>
        <v>0</v>
      </c>
      <c r="G7" s="100">
        <f>'2015'!G9/1000</f>
        <v>27.92871</v>
      </c>
      <c r="H7" s="100">
        <f>'2015'!H9/1000</f>
        <v>0</v>
      </c>
      <c r="I7" s="100">
        <f>'2015'!I9/1000</f>
        <v>0</v>
      </c>
      <c r="J7" s="104">
        <f>'2015'!J9/1000</f>
        <v>28.07625</v>
      </c>
      <c r="K7" s="100">
        <f>'2015'!K9/1000</f>
        <v>0</v>
      </c>
      <c r="L7" s="100">
        <f>'2015'!L9/1000</f>
        <v>0</v>
      </c>
      <c r="M7" s="100">
        <f>'2015'!M9/1000</f>
        <v>0</v>
      </c>
      <c r="N7" s="100">
        <f>'2015'!N9/1000</f>
        <v>28.07625</v>
      </c>
      <c r="O7" s="100">
        <f>'2015'!O9/1000</f>
        <v>0</v>
      </c>
      <c r="P7" s="100">
        <f>'2015'!P9/1000</f>
        <v>0</v>
      </c>
      <c r="Q7" s="104">
        <f>'2015'!Q9/1000</f>
        <v>0.14754000000000086</v>
      </c>
      <c r="R7" s="100">
        <f>'2015'!R9/1000</f>
        <v>0</v>
      </c>
      <c r="S7" s="100">
        <f>'2015'!S9/1000</f>
        <v>0</v>
      </c>
      <c r="T7" s="100">
        <f>'2015'!T9/1000</f>
        <v>0</v>
      </c>
      <c r="U7" s="100">
        <f>'2015'!U9/1000</f>
        <v>0.14754000000000086</v>
      </c>
      <c r="V7" s="100">
        <f>'2015'!V9/1000</f>
        <v>0</v>
      </c>
      <c r="W7" s="87">
        <f>'2015'!W9/1000</f>
        <v>0</v>
      </c>
      <c r="X7" s="73">
        <f aca="true" t="shared" si="0" ref="X7:X18">J7*100/C7</f>
        <v>100.52827359373205</v>
      </c>
      <c r="Y7" s="73"/>
      <c r="Z7" s="130"/>
      <c r="AA7" s="131"/>
    </row>
    <row r="8" spans="1:27" s="7" customFormat="1" ht="15">
      <c r="A8" s="118"/>
      <c r="B8" s="71" t="s">
        <v>6</v>
      </c>
      <c r="C8" s="104">
        <f>'2015'!C10/1000</f>
        <v>27.82041</v>
      </c>
      <c r="D8" s="100">
        <f>'2015'!D10/1000</f>
        <v>8.71816</v>
      </c>
      <c r="E8" s="100">
        <f>'2015'!E10/1000</f>
        <v>0</v>
      </c>
      <c r="F8" s="100">
        <f>'2015'!F10/1000</f>
        <v>0</v>
      </c>
      <c r="G8" s="100">
        <f>'2015'!G10/1000</f>
        <v>19.10225</v>
      </c>
      <c r="H8" s="100">
        <f>'2015'!H10/1000</f>
        <v>0</v>
      </c>
      <c r="I8" s="100">
        <f>'2015'!I10/1000</f>
        <v>0</v>
      </c>
      <c r="J8" s="104">
        <f>'2015'!J10/1000</f>
        <v>28.13309</v>
      </c>
      <c r="K8" s="100">
        <f>'2015'!K10/1000</f>
        <v>8.71816</v>
      </c>
      <c r="L8" s="100">
        <f>'2015'!L10/1000</f>
        <v>0</v>
      </c>
      <c r="M8" s="100">
        <f>'2015'!M10/1000</f>
        <v>0</v>
      </c>
      <c r="N8" s="100">
        <f>'2015'!N10/1000</f>
        <v>19.414930000000002</v>
      </c>
      <c r="O8" s="100">
        <f>'2015'!O10/1000</f>
        <v>0</v>
      </c>
      <c r="P8" s="100">
        <f>'2015'!P10/1000</f>
        <v>0</v>
      </c>
      <c r="Q8" s="104">
        <f>'2015'!Q10/1000</f>
        <v>0.3126800000000003</v>
      </c>
      <c r="R8" s="100">
        <f>'2015'!R10/1000</f>
        <v>0</v>
      </c>
      <c r="S8" s="100">
        <f>'2015'!S10/1000</f>
        <v>0</v>
      </c>
      <c r="T8" s="100">
        <f>'2015'!T10/1000</f>
        <v>0</v>
      </c>
      <c r="U8" s="100">
        <f>'2015'!U10/1000</f>
        <v>0.3126800000000003</v>
      </c>
      <c r="V8" s="100">
        <f>'2015'!V10/1000</f>
        <v>0</v>
      </c>
      <c r="W8" s="87">
        <f>'2015'!W10/1000</f>
        <v>0</v>
      </c>
      <c r="X8" s="73">
        <f t="shared" si="0"/>
        <v>101.12392304786306</v>
      </c>
      <c r="Y8" s="73"/>
      <c r="Z8" s="130"/>
      <c r="AA8" s="131"/>
    </row>
    <row r="9" spans="1:27" s="15" customFormat="1" ht="21.75" customHeight="1">
      <c r="A9" s="118">
        <v>2</v>
      </c>
      <c r="B9" s="77" t="s">
        <v>39</v>
      </c>
      <c r="C9" s="103">
        <f>'2015'!C11/1000</f>
        <v>624.29</v>
      </c>
      <c r="D9" s="103">
        <f>'2015'!D11/1000</f>
        <v>58.29</v>
      </c>
      <c r="E9" s="103">
        <f>'2015'!E11/1000</f>
        <v>0</v>
      </c>
      <c r="F9" s="103">
        <f>'2015'!F11/1000</f>
        <v>0</v>
      </c>
      <c r="G9" s="103">
        <f>'2015'!G11/1000</f>
        <v>0</v>
      </c>
      <c r="H9" s="103">
        <f>'2015'!H11/1000</f>
        <v>566</v>
      </c>
      <c r="I9" s="103">
        <f>'2015'!I11/1000</f>
        <v>0</v>
      </c>
      <c r="J9" s="103">
        <f>'2015'!J11/1000</f>
        <v>648.2469699999999</v>
      </c>
      <c r="K9" s="103">
        <f>'2015'!K11/1000</f>
        <v>82.24697</v>
      </c>
      <c r="L9" s="103">
        <f>'2015'!L11/1000</f>
        <v>0</v>
      </c>
      <c r="M9" s="103">
        <f>'2015'!M11/1000</f>
        <v>0</v>
      </c>
      <c r="N9" s="103">
        <f>'2015'!N11/1000</f>
        <v>0</v>
      </c>
      <c r="O9" s="103">
        <f>'2015'!O11/1000</f>
        <v>566</v>
      </c>
      <c r="P9" s="103">
        <f>'2015'!P11/1000</f>
        <v>0</v>
      </c>
      <c r="Q9" s="103">
        <f>'2015'!Q11/1000</f>
        <v>23.956970000000002</v>
      </c>
      <c r="R9" s="103">
        <f>'2015'!R11/1000</f>
        <v>23.956970000000002</v>
      </c>
      <c r="S9" s="103">
        <f>'2015'!S11/1000</f>
        <v>0</v>
      </c>
      <c r="T9" s="103">
        <f>'2015'!T11/1000</f>
        <v>0</v>
      </c>
      <c r="U9" s="103">
        <f>'2015'!U11/1000</f>
        <v>0</v>
      </c>
      <c r="V9" s="103">
        <f>'2015'!V11/1000</f>
        <v>0</v>
      </c>
      <c r="W9" s="16">
        <f>'2015'!W11/1000</f>
        <v>0</v>
      </c>
      <c r="X9" s="78">
        <f t="shared" si="0"/>
        <v>103.83747457111278</v>
      </c>
      <c r="Y9" s="78" t="s">
        <v>40</v>
      </c>
      <c r="Z9" s="130" t="s">
        <v>3</v>
      </c>
      <c r="AA9" s="131"/>
    </row>
    <row r="10" spans="1:27" s="7" customFormat="1" ht="24.75" customHeight="1">
      <c r="A10" s="118"/>
      <c r="B10" s="71" t="s">
        <v>7</v>
      </c>
      <c r="C10" s="104">
        <f>'2015'!C12/1000</f>
        <v>624.29</v>
      </c>
      <c r="D10" s="100">
        <f>'2015'!D12/1000</f>
        <v>58.29</v>
      </c>
      <c r="E10" s="100">
        <f>'2015'!E12/1000</f>
        <v>0</v>
      </c>
      <c r="F10" s="100">
        <f>'2015'!F12/1000</f>
        <v>0</v>
      </c>
      <c r="G10" s="100">
        <f>'2015'!G12/1000</f>
        <v>0</v>
      </c>
      <c r="H10" s="100">
        <f>'2015'!H12/1000</f>
        <v>566</v>
      </c>
      <c r="I10" s="100">
        <f>'2015'!I12/1000</f>
        <v>0</v>
      </c>
      <c r="J10" s="104">
        <f>'2015'!J12/1000</f>
        <v>648.2469699999999</v>
      </c>
      <c r="K10" s="100">
        <f>'2015'!K12/1000</f>
        <v>82.24697</v>
      </c>
      <c r="L10" s="100">
        <f>'2015'!L12/1000</f>
        <v>0</v>
      </c>
      <c r="M10" s="100">
        <f>'2015'!M12/1000</f>
        <v>0</v>
      </c>
      <c r="N10" s="100">
        <f>'2015'!O12/1000</f>
        <v>566</v>
      </c>
      <c r="O10" s="100" t="e">
        <f>'2015'!#REF!/1000</f>
        <v>#REF!</v>
      </c>
      <c r="P10" s="100">
        <f>'2015'!P12/1000</f>
        <v>0</v>
      </c>
      <c r="Q10" s="104">
        <f>'2015'!Q12/1000</f>
        <v>23.956970000000002</v>
      </c>
      <c r="R10" s="100">
        <f>'2015'!R12/1000</f>
        <v>23.956970000000002</v>
      </c>
      <c r="S10" s="100">
        <f>'2015'!S12/1000</f>
        <v>0</v>
      </c>
      <c r="T10" s="100">
        <f>'2015'!T12/1000</f>
        <v>0</v>
      </c>
      <c r="U10" s="100">
        <f>'2015'!U12/1000</f>
        <v>0</v>
      </c>
      <c r="V10" s="100">
        <f>'2015'!V12/1000</f>
        <v>0</v>
      </c>
      <c r="W10" s="87">
        <f>'2015'!W12/1000</f>
        <v>0</v>
      </c>
      <c r="X10" s="73">
        <f t="shared" si="0"/>
        <v>103.83747457111278</v>
      </c>
      <c r="Y10" s="73">
        <f>K10*100/D10</f>
        <v>141.0996225767713</v>
      </c>
      <c r="Z10" s="130"/>
      <c r="AA10" s="131"/>
    </row>
    <row r="11" spans="1:27" s="15" customFormat="1" ht="29.25" customHeight="1">
      <c r="A11" s="118">
        <v>3</v>
      </c>
      <c r="B11" s="77" t="s">
        <v>33</v>
      </c>
      <c r="C11" s="103">
        <f>'2015'!C13/1000</f>
        <v>15.4817</v>
      </c>
      <c r="D11" s="103">
        <f>'2015'!D13/1000</f>
        <v>11.331700000000001</v>
      </c>
      <c r="E11" s="103">
        <f>'2015'!E13/1000</f>
        <v>4.15</v>
      </c>
      <c r="F11" s="103">
        <f>'2015'!F13/1000</f>
        <v>0</v>
      </c>
      <c r="G11" s="103">
        <f>'2015'!G13/1000</f>
        <v>0</v>
      </c>
      <c r="H11" s="103">
        <f>'2015'!H13/1000</f>
        <v>0</v>
      </c>
      <c r="I11" s="103">
        <f>'2015'!I13/1000</f>
        <v>0</v>
      </c>
      <c r="J11" s="103">
        <f>'2015'!J13/1000</f>
        <v>11.74771</v>
      </c>
      <c r="K11" s="103">
        <f>'2015'!K13/1000</f>
        <v>11.331700000000001</v>
      </c>
      <c r="L11" s="103">
        <f>'2015'!L13/1000</f>
        <v>0.41601</v>
      </c>
      <c r="M11" s="103">
        <f>'2015'!M13/1000</f>
        <v>0</v>
      </c>
      <c r="N11" s="103">
        <f>'2015'!N13/1000</f>
        <v>0</v>
      </c>
      <c r="O11" s="103">
        <f>'2015'!O13/1000</f>
        <v>0</v>
      </c>
      <c r="P11" s="103">
        <f>'2015'!P13/1000</f>
        <v>0</v>
      </c>
      <c r="Q11" s="103">
        <f>'2015'!Q13/1000</f>
        <v>-3.73399</v>
      </c>
      <c r="R11" s="103">
        <f>'2015'!R13/1000</f>
        <v>4.547473508864641E-16</v>
      </c>
      <c r="S11" s="103">
        <f>'2015'!S13/1000</f>
        <v>-3.73399</v>
      </c>
      <c r="T11" s="103">
        <f>'2015'!T13/1000</f>
        <v>0</v>
      </c>
      <c r="U11" s="103">
        <f>'2015'!U13/1000</f>
        <v>0</v>
      </c>
      <c r="V11" s="103">
        <f>'2015'!V13/1000</f>
        <v>0</v>
      </c>
      <c r="W11" s="16">
        <f>'2015'!W13/1000</f>
        <v>0</v>
      </c>
      <c r="X11" s="78">
        <f t="shared" si="0"/>
        <v>75.88126626920815</v>
      </c>
      <c r="Y11" s="78"/>
      <c r="Z11" s="130" t="s">
        <v>27</v>
      </c>
      <c r="AA11" s="131"/>
    </row>
    <row r="12" spans="1:27" s="7" customFormat="1" ht="31.5" customHeight="1">
      <c r="A12" s="118"/>
      <c r="B12" s="71" t="s">
        <v>49</v>
      </c>
      <c r="C12" s="104">
        <f>'2015'!C14/1000</f>
        <v>12.77882</v>
      </c>
      <c r="D12" s="100">
        <f>'2015'!D14/1000</f>
        <v>8.62882</v>
      </c>
      <c r="E12" s="100">
        <f>'2015'!E14/1000</f>
        <v>4.15</v>
      </c>
      <c r="F12" s="100">
        <f>'2015'!F14/1000</f>
        <v>0</v>
      </c>
      <c r="G12" s="100">
        <f>'2015'!G14/1000</f>
        <v>0</v>
      </c>
      <c r="H12" s="100">
        <f>'2015'!H14/1000</f>
        <v>0</v>
      </c>
      <c r="I12" s="100">
        <f>'2015'!I14/1000</f>
        <v>0</v>
      </c>
      <c r="J12" s="104">
        <f>'2015'!J14/1000</f>
        <v>8.14208</v>
      </c>
      <c r="K12" s="100">
        <f>'2015'!K14/1000</f>
        <v>8.14208</v>
      </c>
      <c r="L12" s="100">
        <f>'2015'!L14/1000</f>
        <v>0</v>
      </c>
      <c r="M12" s="100">
        <f>'2015'!M14/1000</f>
        <v>0</v>
      </c>
      <c r="N12" s="100">
        <f>'2015'!N14/1000</f>
        <v>0</v>
      </c>
      <c r="O12" s="100">
        <f>'2015'!O14/1000</f>
        <v>0</v>
      </c>
      <c r="P12" s="100">
        <f>'2015'!P14/1000</f>
        <v>0</v>
      </c>
      <c r="Q12" s="104">
        <f>'2015'!Q14/1000</f>
        <v>-4.63674</v>
      </c>
      <c r="R12" s="100">
        <f>'2015'!R14/1000</f>
        <v>-0.4867399999999998</v>
      </c>
      <c r="S12" s="100">
        <f>'2015'!S14/1000</f>
        <v>-4.15</v>
      </c>
      <c r="T12" s="100">
        <f>'2015'!T14/1000</f>
        <v>0</v>
      </c>
      <c r="U12" s="100">
        <f>'2015'!U14/1000</f>
        <v>0</v>
      </c>
      <c r="V12" s="100">
        <f>'2015'!V14/1000</f>
        <v>0</v>
      </c>
      <c r="W12" s="87">
        <f>'2015'!W14/1000</f>
        <v>0</v>
      </c>
      <c r="X12" s="73">
        <f t="shared" si="0"/>
        <v>63.71542912412883</v>
      </c>
      <c r="Y12" s="73"/>
      <c r="Z12" s="130"/>
      <c r="AA12" s="131"/>
    </row>
    <row r="13" spans="1:27" s="7" customFormat="1" ht="23.25" customHeight="1" hidden="1">
      <c r="A13" s="5"/>
      <c r="B13" s="71" t="s">
        <v>35</v>
      </c>
      <c r="C13" s="104">
        <f>'2015'!C15/1000</f>
        <v>0</v>
      </c>
      <c r="D13" s="100">
        <f>'2015'!D15/1000</f>
        <v>0</v>
      </c>
      <c r="E13" s="100">
        <f>'2015'!E15/1000</f>
        <v>0</v>
      </c>
      <c r="F13" s="100">
        <f>'2015'!F15/1000</f>
        <v>0</v>
      </c>
      <c r="G13" s="100">
        <f>'2015'!G15/1000</f>
        <v>0</v>
      </c>
      <c r="H13" s="100">
        <f>'2015'!H15/1000</f>
        <v>0</v>
      </c>
      <c r="I13" s="100">
        <f>'2015'!I15/1000</f>
        <v>0</v>
      </c>
      <c r="J13" s="104">
        <f>'2015'!J15/1000</f>
        <v>0</v>
      </c>
      <c r="K13" s="100">
        <f>'2015'!K15/1000</f>
        <v>0</v>
      </c>
      <c r="L13" s="100">
        <f>'2015'!L15/1000</f>
        <v>0</v>
      </c>
      <c r="M13" s="100">
        <f>'2015'!M15/1000</f>
        <v>0</v>
      </c>
      <c r="N13" s="100">
        <f>'2015'!N15/1000</f>
        <v>0</v>
      </c>
      <c r="O13" s="100">
        <f>'2015'!O15/1000</f>
        <v>0</v>
      </c>
      <c r="P13" s="100">
        <f>'2015'!P15/1000</f>
        <v>0</v>
      </c>
      <c r="Q13" s="104">
        <f>'2015'!Q15/1000</f>
        <v>0</v>
      </c>
      <c r="R13" s="100">
        <f>'2015'!R15/1000</f>
        <v>0</v>
      </c>
      <c r="S13" s="100">
        <f>'2015'!S15/1000</f>
        <v>0</v>
      </c>
      <c r="T13" s="100">
        <f>'2015'!T15/1000</f>
        <v>0</v>
      </c>
      <c r="U13" s="100">
        <f>'2015'!U15/1000</f>
        <v>0</v>
      </c>
      <c r="V13" s="100">
        <f>'2015'!V15/1000</f>
        <v>0</v>
      </c>
      <c r="W13" s="87">
        <f>'2015'!W15/1000</f>
        <v>0</v>
      </c>
      <c r="X13" s="73" t="e">
        <f t="shared" si="0"/>
        <v>#DIV/0!</v>
      </c>
      <c r="Y13" s="73"/>
      <c r="Z13" s="130"/>
      <c r="AA13" s="131"/>
    </row>
    <row r="14" spans="1:27" s="7" customFormat="1" ht="21" customHeight="1">
      <c r="A14" s="5"/>
      <c r="B14" s="71" t="s">
        <v>6</v>
      </c>
      <c r="C14" s="104">
        <f>'2015'!C16/1000</f>
        <v>2.70288</v>
      </c>
      <c r="D14" s="100">
        <f>'2015'!D16/1000</f>
        <v>2.70288</v>
      </c>
      <c r="E14" s="100">
        <f>'2015'!E16/1000</f>
        <v>0</v>
      </c>
      <c r="F14" s="100">
        <f>'2015'!F16/1000</f>
        <v>0</v>
      </c>
      <c r="G14" s="100">
        <f>'2015'!G16/1000</f>
        <v>0</v>
      </c>
      <c r="H14" s="100">
        <f>'2015'!H16/1000</f>
        <v>0</v>
      </c>
      <c r="I14" s="100">
        <f>'2015'!I16/1000</f>
        <v>0</v>
      </c>
      <c r="J14" s="104">
        <f>'2015'!J16/1000</f>
        <v>3.60563</v>
      </c>
      <c r="K14" s="100">
        <f>'2015'!K16/1000</f>
        <v>3.1896200000000006</v>
      </c>
      <c r="L14" s="100">
        <f>'2015'!L16/1000</f>
        <v>0.41601</v>
      </c>
      <c r="M14" s="100">
        <f>'2015'!M16/1000</f>
        <v>0</v>
      </c>
      <c r="N14" s="100">
        <f>'2015'!N16/1000</f>
        <v>0</v>
      </c>
      <c r="O14" s="100">
        <f>'2015'!O16/1000</f>
        <v>0</v>
      </c>
      <c r="P14" s="100">
        <f>'2015'!P16/1000</f>
        <v>0</v>
      </c>
      <c r="Q14" s="104">
        <f>'2015'!Q16/1000</f>
        <v>0.9027500000000003</v>
      </c>
      <c r="R14" s="100">
        <f>'2015'!R16/1000</f>
        <v>0.48674000000000023</v>
      </c>
      <c r="S14" s="100">
        <f>'2015'!S16/1000</f>
        <v>0.41601</v>
      </c>
      <c r="T14" s="100">
        <f>'2015'!T16/1000</f>
        <v>0</v>
      </c>
      <c r="U14" s="100">
        <f>'2015'!U16/1000</f>
        <v>0</v>
      </c>
      <c r="V14" s="100">
        <f>'2015'!V16/1000</f>
        <v>0</v>
      </c>
      <c r="W14" s="87">
        <f>'2015'!W16/1000</f>
        <v>0</v>
      </c>
      <c r="X14" s="73">
        <f t="shared" si="0"/>
        <v>133.39955898893032</v>
      </c>
      <c r="Y14" s="73"/>
      <c r="Z14" s="130"/>
      <c r="AA14" s="131"/>
    </row>
    <row r="15" spans="1:28" s="68" customFormat="1" ht="22.5" customHeight="1">
      <c r="A15" s="66"/>
      <c r="B15" s="74" t="s">
        <v>37</v>
      </c>
      <c r="C15" s="105">
        <f>C6+C9+C11</f>
        <v>695.52082</v>
      </c>
      <c r="D15" s="105">
        <f aca="true" t="shared" si="1" ref="D15:W15">D6+D9+D11</f>
        <v>78.33986</v>
      </c>
      <c r="E15" s="105">
        <f t="shared" si="1"/>
        <v>4.15</v>
      </c>
      <c r="F15" s="105">
        <f t="shared" si="1"/>
        <v>0</v>
      </c>
      <c r="G15" s="105">
        <f t="shared" si="1"/>
        <v>47.03096</v>
      </c>
      <c r="H15" s="105">
        <f t="shared" si="1"/>
        <v>566</v>
      </c>
      <c r="I15" s="105">
        <f t="shared" si="1"/>
        <v>0</v>
      </c>
      <c r="J15" s="105">
        <f>J6+J9+J11</f>
        <v>716.2040199999999</v>
      </c>
      <c r="K15" s="105">
        <f t="shared" si="1"/>
        <v>102.29683</v>
      </c>
      <c r="L15" s="105">
        <f t="shared" si="1"/>
        <v>0.41601</v>
      </c>
      <c r="M15" s="105">
        <f t="shared" si="1"/>
        <v>0</v>
      </c>
      <c r="N15" s="105">
        <f t="shared" si="1"/>
        <v>47.49118</v>
      </c>
      <c r="O15" s="105">
        <f t="shared" si="1"/>
        <v>566</v>
      </c>
      <c r="P15" s="105">
        <f t="shared" si="1"/>
        <v>0</v>
      </c>
      <c r="Q15" s="105">
        <f t="shared" si="1"/>
        <v>20.683200000000003</v>
      </c>
      <c r="R15" s="105">
        <f t="shared" si="1"/>
        <v>23.956970000000002</v>
      </c>
      <c r="S15" s="105">
        <f t="shared" si="1"/>
        <v>-3.73399</v>
      </c>
      <c r="T15" s="105">
        <f t="shared" si="1"/>
        <v>0</v>
      </c>
      <c r="U15" s="105">
        <f t="shared" si="1"/>
        <v>0.4602200000000012</v>
      </c>
      <c r="V15" s="105">
        <f t="shared" si="1"/>
        <v>0</v>
      </c>
      <c r="W15" s="75">
        <f t="shared" si="1"/>
        <v>0</v>
      </c>
      <c r="X15" s="76">
        <f t="shared" si="0"/>
        <v>102.97377151125396</v>
      </c>
      <c r="Y15" s="76"/>
      <c r="Z15" s="79"/>
      <c r="AA15" s="66"/>
      <c r="AB15" s="67"/>
    </row>
    <row r="16" spans="2:28" s="45" customFormat="1" ht="22.5" customHeight="1">
      <c r="B16" s="80" t="s">
        <v>26</v>
      </c>
      <c r="C16" s="106">
        <f>C17+C18</f>
        <v>129.52082</v>
      </c>
      <c r="D16" s="106">
        <f>D17+D18</f>
        <v>78.33986</v>
      </c>
      <c r="E16" s="106">
        <f>E17+E18</f>
        <v>4.15</v>
      </c>
      <c r="F16" s="107"/>
      <c r="G16" s="106">
        <f>G17+G18</f>
        <v>19.10225</v>
      </c>
      <c r="H16" s="124"/>
      <c r="I16" s="107"/>
      <c r="J16" s="108">
        <f>K16+L16+M16+N16+O16+P16</f>
        <v>716.20402</v>
      </c>
      <c r="K16" s="106">
        <f>K17+K18</f>
        <v>102.29683</v>
      </c>
      <c r="L16" s="106">
        <f>L17+L18</f>
        <v>0.41601</v>
      </c>
      <c r="M16" s="107"/>
      <c r="N16" s="106">
        <f>N17+N18</f>
        <v>613.49118</v>
      </c>
      <c r="O16" s="124"/>
      <c r="P16" s="107"/>
      <c r="Q16" s="108">
        <f>R16+S16+T16+U16+V16+W16</f>
        <v>614.61191</v>
      </c>
      <c r="R16" s="109">
        <f aca="true" t="shared" si="2" ref="R16:S18">K16-D16</f>
        <v>23.95697</v>
      </c>
      <c r="S16" s="109">
        <f t="shared" si="2"/>
        <v>-3.7339900000000004</v>
      </c>
      <c r="T16" s="110"/>
      <c r="U16" s="109">
        <f>N16-G16</f>
        <v>594.38893</v>
      </c>
      <c r="V16" s="127"/>
      <c r="W16" s="82"/>
      <c r="X16" s="84">
        <f>J16*100/C16</f>
        <v>552.9643959944046</v>
      </c>
      <c r="Y16" s="84"/>
      <c r="Z16" s="85"/>
      <c r="AB16" s="46"/>
    </row>
    <row r="17" spans="1:28" s="5" customFormat="1" ht="19.5" customHeight="1">
      <c r="A17" s="11"/>
      <c r="B17" s="11" t="s">
        <v>5</v>
      </c>
      <c r="C17" s="111">
        <f>C7+C12+C13</f>
        <v>40.70753</v>
      </c>
      <c r="D17" s="112">
        <f>D7+D12+D13</f>
        <v>8.62882</v>
      </c>
      <c r="E17" s="112">
        <f>E7+E12+E13</f>
        <v>4.15</v>
      </c>
      <c r="F17" s="113"/>
      <c r="G17" s="112">
        <v>0</v>
      </c>
      <c r="H17" s="125"/>
      <c r="I17" s="113"/>
      <c r="J17" s="111">
        <f>K17+L17+M17+N17+O17+P17</f>
        <v>36.21833</v>
      </c>
      <c r="K17" s="112">
        <f>K7+K12+K13</f>
        <v>8.14208</v>
      </c>
      <c r="L17" s="112">
        <f>L7+L12+L13</f>
        <v>0</v>
      </c>
      <c r="M17" s="113"/>
      <c r="N17" s="112">
        <f>N7+N12+N13</f>
        <v>28.07625</v>
      </c>
      <c r="O17" s="125"/>
      <c r="P17" s="113"/>
      <c r="Q17" s="111">
        <f>R17+S17+T17+U17+V17+W17</f>
        <v>23.439510000000002</v>
      </c>
      <c r="R17" s="114">
        <f t="shared" si="2"/>
        <v>-0.4867399999999993</v>
      </c>
      <c r="S17" s="114">
        <f t="shared" si="2"/>
        <v>-4.15</v>
      </c>
      <c r="T17" s="110"/>
      <c r="U17" s="114">
        <f>N17-G17</f>
        <v>28.07625</v>
      </c>
      <c r="V17" s="128"/>
      <c r="W17" s="43"/>
      <c r="X17" s="70">
        <f t="shared" si="0"/>
        <v>88.9720648735013</v>
      </c>
      <c r="Y17" s="70"/>
      <c r="AB17" s="10"/>
    </row>
    <row r="18" spans="1:28" s="9" customFormat="1" ht="25.5" customHeight="1">
      <c r="A18" s="11"/>
      <c r="B18" s="11" t="s">
        <v>6</v>
      </c>
      <c r="C18" s="111">
        <f>C8+D10+E10+C14</f>
        <v>88.81329</v>
      </c>
      <c r="D18" s="112">
        <f>D8+D10+D14</f>
        <v>69.71104</v>
      </c>
      <c r="E18" s="112">
        <f>E8+E10+E14</f>
        <v>0</v>
      </c>
      <c r="F18" s="113"/>
      <c r="G18" s="112">
        <f>G8+G10+G12</f>
        <v>19.10225</v>
      </c>
      <c r="H18" s="126"/>
      <c r="I18" s="113"/>
      <c r="J18" s="111">
        <f>K18+L18+M18+N18+O18+P18</f>
        <v>679.98569</v>
      </c>
      <c r="K18" s="112">
        <f>K8+K10+K14</f>
        <v>94.15475</v>
      </c>
      <c r="L18" s="112">
        <f>L8+L10+L14</f>
        <v>0.41601</v>
      </c>
      <c r="M18" s="113"/>
      <c r="N18" s="112">
        <f>N8+N10+N14</f>
        <v>585.41493</v>
      </c>
      <c r="O18" s="126"/>
      <c r="P18" s="113"/>
      <c r="Q18" s="111">
        <f>R18+S18+T18+U18+V18+W18</f>
        <v>591.1724</v>
      </c>
      <c r="R18" s="114">
        <f t="shared" si="2"/>
        <v>24.44371000000001</v>
      </c>
      <c r="S18" s="114">
        <f t="shared" si="2"/>
        <v>0.41601</v>
      </c>
      <c r="T18" s="110"/>
      <c r="U18" s="114">
        <f>N18-G18</f>
        <v>566.31268</v>
      </c>
      <c r="V18" s="129"/>
      <c r="W18" s="43"/>
      <c r="X18" s="70">
        <f t="shared" si="0"/>
        <v>765.6350643017504</v>
      </c>
      <c r="Y18" s="70"/>
      <c r="Z18" s="5"/>
      <c r="AA18" s="5"/>
      <c r="AB18" s="10"/>
    </row>
    <row r="20" spans="3:5" ht="15">
      <c r="C20" s="88" t="s">
        <v>43</v>
      </c>
      <c r="D20" s="2" t="s">
        <v>44</v>
      </c>
      <c r="E20" s="2" t="s">
        <v>45</v>
      </c>
    </row>
    <row r="21" spans="2:5" ht="15">
      <c r="B21" s="3" t="s">
        <v>42</v>
      </c>
      <c r="C21" s="89">
        <f>D10</f>
        <v>58.29</v>
      </c>
      <c r="D21" s="61">
        <f>K10</f>
        <v>82.24697</v>
      </c>
      <c r="E21" s="62">
        <f>D21*100/C21</f>
        <v>141.0996225767713</v>
      </c>
    </row>
  </sheetData>
  <sheetProtection/>
  <mergeCells count="24">
    <mergeCell ref="G1:X1"/>
    <mergeCell ref="A2:AA2"/>
    <mergeCell ref="A3:A5"/>
    <mergeCell ref="B3:B5"/>
    <mergeCell ref="C3:I3"/>
    <mergeCell ref="J3:P3"/>
    <mergeCell ref="C4:C5"/>
    <mergeCell ref="D4:I4"/>
    <mergeCell ref="J4:P4"/>
    <mergeCell ref="AA3:AA5"/>
    <mergeCell ref="A6:A8"/>
    <mergeCell ref="Z6:Z8"/>
    <mergeCell ref="AA6:AA14"/>
    <mergeCell ref="A9:A10"/>
    <mergeCell ref="Z9:Z10"/>
    <mergeCell ref="Z11:Z14"/>
    <mergeCell ref="A11:A12"/>
    <mergeCell ref="Q3:W3"/>
    <mergeCell ref="X3:X5"/>
    <mergeCell ref="Z3:Z5"/>
    <mergeCell ref="Q4:W4"/>
    <mergeCell ref="H16:H18"/>
    <mergeCell ref="O16:O18"/>
    <mergeCell ref="V16:V18"/>
  </mergeCells>
  <printOptions/>
  <pageMargins left="0.2" right="0.2" top="0.7480314960629921" bottom="0.2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2">
      <selection activeCell="E31" sqref="E31"/>
    </sheetView>
  </sheetViews>
  <sheetFormatPr defaultColWidth="9.140625" defaultRowHeight="12.75"/>
  <cols>
    <col min="1" max="1" width="3.00390625" style="2" customWidth="1"/>
    <col min="2" max="2" width="41.8515625" style="3" customWidth="1"/>
    <col min="3" max="3" width="12.00390625" style="4" bestFit="1" customWidth="1"/>
    <col min="4" max="4" width="12.7109375" style="2" bestFit="1" customWidth="1"/>
    <col min="5" max="5" width="12.421875" style="2" bestFit="1" customWidth="1"/>
    <col min="6" max="6" width="11.28125" style="2" customWidth="1"/>
    <col min="7" max="7" width="13.140625" style="2" bestFit="1" customWidth="1"/>
    <col min="8" max="8" width="12.00390625" style="2" bestFit="1" customWidth="1"/>
    <col min="9" max="9" width="10.57421875" style="2" bestFit="1" customWidth="1"/>
    <col min="10" max="10" width="12.00390625" style="3" customWidth="1"/>
    <col min="11" max="11" width="12.7109375" style="2" bestFit="1" customWidth="1"/>
    <col min="12" max="12" width="9.28125" style="2" bestFit="1" customWidth="1"/>
    <col min="13" max="13" width="9.140625" style="2" bestFit="1" customWidth="1"/>
    <col min="14" max="14" width="13.140625" style="2" bestFit="1" customWidth="1"/>
    <col min="15" max="15" width="11.8515625" style="2" customWidth="1"/>
    <col min="16" max="16" width="11.57421875" style="2" customWidth="1"/>
    <col min="17" max="18" width="13.00390625" style="2" bestFit="1" customWidth="1"/>
    <col min="19" max="19" width="11.140625" style="2" customWidth="1"/>
    <col min="20" max="20" width="10.421875" style="2" customWidth="1"/>
    <col min="21" max="21" width="11.28125" style="2" customWidth="1"/>
    <col min="22" max="22" width="12.140625" style="2" customWidth="1"/>
    <col min="23" max="23" width="10.57421875" style="2" customWidth="1"/>
    <col min="24" max="24" width="7.28125" style="42" customWidth="1"/>
    <col min="25" max="25" width="10.28125" style="51" customWidth="1"/>
    <col min="26" max="26" width="18.28125" style="2" customWidth="1"/>
    <col min="27" max="27" width="15.140625" style="2" bestFit="1" customWidth="1"/>
    <col min="28" max="28" width="11.8515625" style="2" bestFit="1" customWidth="1"/>
    <col min="29" max="16384" width="9.140625" style="2" customWidth="1"/>
  </cols>
  <sheetData>
    <row r="1" spans="7:25" ht="15" customHeight="1">
      <c r="G1" s="132" t="s">
        <v>38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2"/>
    </row>
    <row r="2" spans="1:27" ht="39" customHeight="1" thickBot="1">
      <c r="A2" s="133" t="s">
        <v>46</v>
      </c>
      <c r="B2" s="133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33"/>
      <c r="AA2" s="133"/>
    </row>
    <row r="3" spans="1:27" s="3" customFormat="1" ht="15">
      <c r="A3" s="118" t="s">
        <v>4</v>
      </c>
      <c r="B3" s="148" t="s">
        <v>0</v>
      </c>
      <c r="C3" s="150" t="s">
        <v>36</v>
      </c>
      <c r="D3" s="151"/>
      <c r="E3" s="151"/>
      <c r="F3" s="151"/>
      <c r="G3" s="151"/>
      <c r="H3" s="151"/>
      <c r="I3" s="152"/>
      <c r="J3" s="150" t="s">
        <v>16</v>
      </c>
      <c r="K3" s="151"/>
      <c r="L3" s="151"/>
      <c r="M3" s="151"/>
      <c r="N3" s="151"/>
      <c r="O3" s="151"/>
      <c r="P3" s="152"/>
      <c r="Q3" s="150" t="s">
        <v>14</v>
      </c>
      <c r="R3" s="151"/>
      <c r="S3" s="151"/>
      <c r="T3" s="151"/>
      <c r="U3" s="151"/>
      <c r="V3" s="151"/>
      <c r="W3" s="152"/>
      <c r="X3" s="153" t="s">
        <v>15</v>
      </c>
      <c r="Y3" s="51"/>
      <c r="Z3" s="156" t="s">
        <v>2</v>
      </c>
      <c r="AA3" s="118" t="s">
        <v>17</v>
      </c>
    </row>
    <row r="4" spans="1:27" ht="15">
      <c r="A4" s="118"/>
      <c r="B4" s="148"/>
      <c r="C4" s="143" t="s">
        <v>1</v>
      </c>
      <c r="D4" s="118" t="s">
        <v>8</v>
      </c>
      <c r="E4" s="118"/>
      <c r="F4" s="118"/>
      <c r="G4" s="118"/>
      <c r="H4" s="118"/>
      <c r="I4" s="145"/>
      <c r="J4" s="143" t="s">
        <v>8</v>
      </c>
      <c r="K4" s="118"/>
      <c r="L4" s="118"/>
      <c r="M4" s="118"/>
      <c r="N4" s="118"/>
      <c r="O4" s="118"/>
      <c r="P4" s="145"/>
      <c r="Q4" s="143" t="s">
        <v>8</v>
      </c>
      <c r="R4" s="118"/>
      <c r="S4" s="118"/>
      <c r="T4" s="118"/>
      <c r="U4" s="118"/>
      <c r="V4" s="118"/>
      <c r="W4" s="145"/>
      <c r="X4" s="154"/>
      <c r="Z4" s="156"/>
      <c r="AA4" s="118"/>
    </row>
    <row r="5" spans="1:27" ht="48.75" customHeight="1" thickBot="1">
      <c r="A5" s="146"/>
      <c r="B5" s="149"/>
      <c r="C5" s="144"/>
      <c r="D5" s="21" t="s">
        <v>10</v>
      </c>
      <c r="E5" s="21" t="s">
        <v>9</v>
      </c>
      <c r="F5" s="21" t="s">
        <v>18</v>
      </c>
      <c r="G5" s="21" t="s">
        <v>11</v>
      </c>
      <c r="H5" s="21" t="s">
        <v>12</v>
      </c>
      <c r="I5" s="22" t="s">
        <v>28</v>
      </c>
      <c r="J5" s="25" t="s">
        <v>1</v>
      </c>
      <c r="K5" s="21" t="s">
        <v>10</v>
      </c>
      <c r="L5" s="21" t="s">
        <v>9</v>
      </c>
      <c r="M5" s="21" t="s">
        <v>18</v>
      </c>
      <c r="N5" s="21" t="s">
        <v>11</v>
      </c>
      <c r="O5" s="21" t="s">
        <v>12</v>
      </c>
      <c r="P5" s="22" t="s">
        <v>28</v>
      </c>
      <c r="Q5" s="25" t="s">
        <v>1</v>
      </c>
      <c r="R5" s="21" t="s">
        <v>10</v>
      </c>
      <c r="S5" s="21" t="s">
        <v>9</v>
      </c>
      <c r="T5" s="21" t="s">
        <v>18</v>
      </c>
      <c r="U5" s="21" t="s">
        <v>11</v>
      </c>
      <c r="V5" s="21" t="s">
        <v>12</v>
      </c>
      <c r="W5" s="22" t="s">
        <v>28</v>
      </c>
      <c r="X5" s="155"/>
      <c r="Z5" s="157"/>
      <c r="AA5" s="146"/>
    </row>
    <row r="6" spans="1:27" ht="15.75" thickBot="1">
      <c r="A6" s="136" t="s">
        <v>24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8"/>
    </row>
    <row r="7" spans="1:27" s="13" customFormat="1" ht="21.75" customHeight="1" thickBot="1">
      <c r="A7" s="31"/>
      <c r="B7" s="32" t="s">
        <v>22</v>
      </c>
      <c r="C7" s="33">
        <v>1000</v>
      </c>
      <c r="D7" s="33">
        <v>1000</v>
      </c>
      <c r="E7" s="33">
        <v>1000</v>
      </c>
      <c r="F7" s="33">
        <v>1000</v>
      </c>
      <c r="G7" s="33">
        <v>1000</v>
      </c>
      <c r="H7" s="33">
        <v>1000</v>
      </c>
      <c r="I7" s="33">
        <v>1000</v>
      </c>
      <c r="J7" s="33">
        <v>1000</v>
      </c>
      <c r="K7" s="33">
        <v>1000</v>
      </c>
      <c r="L7" s="33">
        <v>1000</v>
      </c>
      <c r="M7" s="33">
        <v>1000</v>
      </c>
      <c r="N7" s="33">
        <v>1000</v>
      </c>
      <c r="O7" s="33">
        <v>1000</v>
      </c>
      <c r="P7" s="33">
        <v>1000</v>
      </c>
      <c r="Q7" s="33">
        <v>1000</v>
      </c>
      <c r="R7" s="33">
        <v>1000</v>
      </c>
      <c r="S7" s="33">
        <v>1000</v>
      </c>
      <c r="T7" s="33">
        <v>1000</v>
      </c>
      <c r="U7" s="33">
        <v>1000</v>
      </c>
      <c r="V7" s="33">
        <v>1000</v>
      </c>
      <c r="W7" s="33">
        <v>1000</v>
      </c>
      <c r="X7" s="65">
        <f>J7*100/C7</f>
        <v>100</v>
      </c>
      <c r="Y7" s="51"/>
      <c r="Z7" s="37"/>
      <c r="AA7" s="31"/>
    </row>
    <row r="8" spans="1:27" s="7" customFormat="1" ht="15.75" thickBot="1">
      <c r="A8" s="131">
        <v>1</v>
      </c>
      <c r="B8" s="24" t="s">
        <v>23</v>
      </c>
      <c r="C8" s="33">
        <v>1000</v>
      </c>
      <c r="D8" s="33">
        <v>1000</v>
      </c>
      <c r="E8" s="33">
        <v>1000</v>
      </c>
      <c r="F8" s="33">
        <v>1000</v>
      </c>
      <c r="G8" s="33">
        <v>1000</v>
      </c>
      <c r="H8" s="33">
        <v>1000</v>
      </c>
      <c r="I8" s="33">
        <v>1000</v>
      </c>
      <c r="J8" s="33">
        <v>1000</v>
      </c>
      <c r="K8" s="33">
        <v>1000</v>
      </c>
      <c r="L8" s="33">
        <v>1000</v>
      </c>
      <c r="M8" s="33">
        <v>1000</v>
      </c>
      <c r="N8" s="33">
        <v>1000</v>
      </c>
      <c r="O8" s="33">
        <v>1000</v>
      </c>
      <c r="P8" s="33">
        <v>1000</v>
      </c>
      <c r="Q8" s="33">
        <v>1000</v>
      </c>
      <c r="R8" s="33">
        <v>1000</v>
      </c>
      <c r="S8" s="33">
        <v>1000</v>
      </c>
      <c r="T8" s="33">
        <v>1000</v>
      </c>
      <c r="U8" s="33">
        <v>1000</v>
      </c>
      <c r="V8" s="33">
        <v>1000</v>
      </c>
      <c r="W8" s="33">
        <v>1000</v>
      </c>
      <c r="X8" s="65">
        <f aca="true" t="shared" si="0" ref="X8:X13">J8*100/C8</f>
        <v>100</v>
      </c>
      <c r="Y8" s="51"/>
      <c r="Z8" s="135" t="s">
        <v>20</v>
      </c>
      <c r="AA8" s="131"/>
    </row>
    <row r="9" spans="1:27" s="7" customFormat="1" ht="20.25" customHeight="1" thickBot="1">
      <c r="A9" s="131"/>
      <c r="B9" s="24" t="s">
        <v>41</v>
      </c>
      <c r="C9" s="33">
        <v>1000</v>
      </c>
      <c r="D9" s="33">
        <v>1000</v>
      </c>
      <c r="E9" s="33">
        <v>1000</v>
      </c>
      <c r="F9" s="33">
        <v>1000</v>
      </c>
      <c r="G9" s="33">
        <v>1000</v>
      </c>
      <c r="H9" s="33">
        <v>1000</v>
      </c>
      <c r="I9" s="33">
        <v>1000</v>
      </c>
      <c r="J9" s="33">
        <v>1000</v>
      </c>
      <c r="K9" s="33">
        <v>1000</v>
      </c>
      <c r="L9" s="33">
        <v>1000</v>
      </c>
      <c r="M9" s="33">
        <v>1000</v>
      </c>
      <c r="N9" s="33">
        <v>1000</v>
      </c>
      <c r="O9" s="33">
        <v>1000</v>
      </c>
      <c r="P9" s="33">
        <v>1000</v>
      </c>
      <c r="Q9" s="33">
        <v>1000</v>
      </c>
      <c r="R9" s="33">
        <v>1000</v>
      </c>
      <c r="S9" s="33">
        <v>1000</v>
      </c>
      <c r="T9" s="33">
        <v>1000</v>
      </c>
      <c r="U9" s="33">
        <v>1000</v>
      </c>
      <c r="V9" s="33">
        <v>1000</v>
      </c>
      <c r="W9" s="33">
        <v>1000</v>
      </c>
      <c r="X9" s="65">
        <f t="shared" si="0"/>
        <v>100</v>
      </c>
      <c r="Y9" s="51"/>
      <c r="Z9" s="135"/>
      <c r="AA9" s="131"/>
    </row>
    <row r="10" spans="1:27" s="13" customFormat="1" ht="22.5" customHeight="1" thickBot="1">
      <c r="A10" s="28"/>
      <c r="B10" s="23" t="s">
        <v>29</v>
      </c>
      <c r="C10" s="33">
        <v>1000</v>
      </c>
      <c r="D10" s="33">
        <v>1000</v>
      </c>
      <c r="E10" s="33">
        <v>1000</v>
      </c>
      <c r="F10" s="33">
        <v>1000</v>
      </c>
      <c r="G10" s="33">
        <v>1000</v>
      </c>
      <c r="H10" s="33">
        <v>1000</v>
      </c>
      <c r="I10" s="33">
        <v>1000</v>
      </c>
      <c r="J10" s="33">
        <v>1000</v>
      </c>
      <c r="K10" s="33">
        <v>1000</v>
      </c>
      <c r="L10" s="33">
        <v>1000</v>
      </c>
      <c r="M10" s="33">
        <v>1000</v>
      </c>
      <c r="N10" s="33">
        <v>1000</v>
      </c>
      <c r="O10" s="33">
        <v>1000</v>
      </c>
      <c r="P10" s="33">
        <v>1000</v>
      </c>
      <c r="Q10" s="33">
        <v>1000</v>
      </c>
      <c r="R10" s="33">
        <v>1000</v>
      </c>
      <c r="S10" s="33">
        <v>1000</v>
      </c>
      <c r="T10" s="33">
        <v>1000</v>
      </c>
      <c r="U10" s="33">
        <v>1000</v>
      </c>
      <c r="V10" s="33">
        <v>1000</v>
      </c>
      <c r="W10" s="33">
        <v>1000</v>
      </c>
      <c r="X10" s="65">
        <f t="shared" si="0"/>
        <v>100</v>
      </c>
      <c r="Y10" s="51"/>
      <c r="Z10" s="39"/>
      <c r="AA10" s="28"/>
    </row>
    <row r="11" spans="1:27" s="7" customFormat="1" ht="15.75" thickBot="1">
      <c r="A11" s="131">
        <v>2</v>
      </c>
      <c r="B11" s="24" t="s">
        <v>30</v>
      </c>
      <c r="C11" s="33">
        <v>1000</v>
      </c>
      <c r="D11" s="33">
        <v>1000</v>
      </c>
      <c r="E11" s="33">
        <v>1000</v>
      </c>
      <c r="F11" s="33">
        <v>1000</v>
      </c>
      <c r="G11" s="33">
        <v>1000</v>
      </c>
      <c r="H11" s="33">
        <v>1000</v>
      </c>
      <c r="I11" s="33">
        <v>1000</v>
      </c>
      <c r="J11" s="33">
        <v>1000</v>
      </c>
      <c r="K11" s="33">
        <v>1000</v>
      </c>
      <c r="L11" s="33">
        <v>1000</v>
      </c>
      <c r="M11" s="33">
        <v>1000</v>
      </c>
      <c r="N11" s="33">
        <v>1000</v>
      </c>
      <c r="O11" s="33">
        <v>1000</v>
      </c>
      <c r="P11" s="33">
        <v>1000</v>
      </c>
      <c r="Q11" s="33">
        <v>1000</v>
      </c>
      <c r="R11" s="33">
        <v>1000</v>
      </c>
      <c r="S11" s="33">
        <v>1000</v>
      </c>
      <c r="T11" s="33">
        <v>1000</v>
      </c>
      <c r="U11" s="33">
        <v>1000</v>
      </c>
      <c r="V11" s="33">
        <v>1000</v>
      </c>
      <c r="W11" s="33">
        <v>1000</v>
      </c>
      <c r="X11" s="65">
        <f t="shared" si="0"/>
        <v>100</v>
      </c>
      <c r="Y11" s="51"/>
      <c r="Z11" s="135" t="s">
        <v>20</v>
      </c>
      <c r="AA11" s="131"/>
    </row>
    <row r="12" spans="1:27" s="7" customFormat="1" ht="15.75" thickBot="1">
      <c r="A12" s="134"/>
      <c r="B12" s="35" t="s">
        <v>31</v>
      </c>
      <c r="C12" s="33">
        <v>1000</v>
      </c>
      <c r="D12" s="33">
        <v>1000</v>
      </c>
      <c r="E12" s="33">
        <v>1000</v>
      </c>
      <c r="F12" s="33">
        <v>1000</v>
      </c>
      <c r="G12" s="33">
        <v>1000</v>
      </c>
      <c r="H12" s="33">
        <v>1000</v>
      </c>
      <c r="I12" s="33">
        <v>1000</v>
      </c>
      <c r="J12" s="33">
        <v>1000</v>
      </c>
      <c r="K12" s="33">
        <v>1000</v>
      </c>
      <c r="L12" s="33">
        <v>1000</v>
      </c>
      <c r="M12" s="33">
        <v>1000</v>
      </c>
      <c r="N12" s="33">
        <v>1000</v>
      </c>
      <c r="O12" s="33">
        <v>1000</v>
      </c>
      <c r="P12" s="33">
        <v>1000</v>
      </c>
      <c r="Q12" s="33">
        <v>1000</v>
      </c>
      <c r="R12" s="33">
        <v>1000</v>
      </c>
      <c r="S12" s="33">
        <v>1000</v>
      </c>
      <c r="T12" s="33">
        <v>1000</v>
      </c>
      <c r="U12" s="33">
        <v>1000</v>
      </c>
      <c r="V12" s="33">
        <v>1000</v>
      </c>
      <c r="W12" s="33">
        <v>1000</v>
      </c>
      <c r="X12" s="65">
        <f t="shared" si="0"/>
        <v>100</v>
      </c>
      <c r="Y12" s="51"/>
      <c r="Z12" s="135"/>
      <c r="AA12" s="131"/>
    </row>
    <row r="13" spans="1:27" s="20" customFormat="1" ht="22.5" customHeight="1" thickBot="1">
      <c r="A13" s="41"/>
      <c r="B13" s="58" t="s">
        <v>32</v>
      </c>
      <c r="C13" s="33">
        <v>1000</v>
      </c>
      <c r="D13" s="33">
        <v>1000</v>
      </c>
      <c r="E13" s="33">
        <v>1000</v>
      </c>
      <c r="F13" s="33">
        <v>1000</v>
      </c>
      <c r="G13" s="33">
        <v>1000</v>
      </c>
      <c r="H13" s="33">
        <v>1000</v>
      </c>
      <c r="I13" s="33">
        <v>1000</v>
      </c>
      <c r="J13" s="33">
        <v>1000</v>
      </c>
      <c r="K13" s="33">
        <v>1000</v>
      </c>
      <c r="L13" s="33">
        <v>1000</v>
      </c>
      <c r="M13" s="33">
        <v>1000</v>
      </c>
      <c r="N13" s="33">
        <v>1000</v>
      </c>
      <c r="O13" s="33">
        <v>1000</v>
      </c>
      <c r="P13" s="33">
        <v>1000</v>
      </c>
      <c r="Q13" s="33">
        <v>1000</v>
      </c>
      <c r="R13" s="33">
        <v>1000</v>
      </c>
      <c r="S13" s="33">
        <v>1000</v>
      </c>
      <c r="T13" s="33">
        <v>1000</v>
      </c>
      <c r="U13" s="33">
        <v>1000</v>
      </c>
      <c r="V13" s="33">
        <v>1000</v>
      </c>
      <c r="W13" s="33">
        <v>1000</v>
      </c>
      <c r="X13" s="53">
        <f t="shared" si="0"/>
        <v>100</v>
      </c>
      <c r="Y13" s="51"/>
      <c r="Z13" s="40"/>
      <c r="AA13" s="29"/>
    </row>
    <row r="14" spans="1:27" ht="15.75" thickBot="1">
      <c r="A14" s="136" t="s">
        <v>25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8"/>
    </row>
    <row r="15" spans="1:27" s="15" customFormat="1" ht="23.25" customHeight="1" thickBot="1">
      <c r="A15" s="139">
        <v>1</v>
      </c>
      <c r="B15" s="30" t="s">
        <v>13</v>
      </c>
      <c r="C15" s="33">
        <v>1000</v>
      </c>
      <c r="D15" s="33">
        <v>1000</v>
      </c>
      <c r="E15" s="33">
        <v>1000</v>
      </c>
      <c r="F15" s="33">
        <v>1000</v>
      </c>
      <c r="G15" s="33">
        <v>1000</v>
      </c>
      <c r="H15" s="33">
        <v>1000</v>
      </c>
      <c r="I15" s="33">
        <v>1000</v>
      </c>
      <c r="J15" s="33">
        <v>1000</v>
      </c>
      <c r="K15" s="33">
        <v>1000</v>
      </c>
      <c r="L15" s="33">
        <v>1000</v>
      </c>
      <c r="M15" s="33">
        <v>1000</v>
      </c>
      <c r="N15" s="33">
        <v>1000</v>
      </c>
      <c r="O15" s="33">
        <v>1000</v>
      </c>
      <c r="P15" s="33">
        <v>1000</v>
      </c>
      <c r="Q15" s="33">
        <v>1000</v>
      </c>
      <c r="R15" s="33">
        <v>1000</v>
      </c>
      <c r="S15" s="33">
        <v>1000</v>
      </c>
      <c r="T15" s="33">
        <v>1000</v>
      </c>
      <c r="U15" s="33">
        <v>1000</v>
      </c>
      <c r="V15" s="33">
        <v>1000</v>
      </c>
      <c r="W15" s="33">
        <v>1000</v>
      </c>
      <c r="X15" s="65">
        <f>J15*100/C15</f>
        <v>100</v>
      </c>
      <c r="Y15" s="51"/>
      <c r="Z15" s="140" t="s">
        <v>21</v>
      </c>
      <c r="AA15" s="142" t="s">
        <v>19</v>
      </c>
    </row>
    <row r="16" spans="1:27" s="7" customFormat="1" ht="15.75" thickBot="1">
      <c r="A16" s="118"/>
      <c r="B16" s="24" t="s">
        <v>5</v>
      </c>
      <c r="C16" s="33">
        <v>1000</v>
      </c>
      <c r="D16" s="33">
        <v>1000</v>
      </c>
      <c r="E16" s="33">
        <v>1000</v>
      </c>
      <c r="F16" s="33">
        <v>1000</v>
      </c>
      <c r="G16" s="33">
        <v>1000</v>
      </c>
      <c r="H16" s="33">
        <v>1000</v>
      </c>
      <c r="I16" s="33">
        <v>1000</v>
      </c>
      <c r="J16" s="33">
        <v>1000</v>
      </c>
      <c r="K16" s="33">
        <v>1000</v>
      </c>
      <c r="L16" s="33">
        <v>1000</v>
      </c>
      <c r="M16" s="33">
        <v>1000</v>
      </c>
      <c r="N16" s="33">
        <v>1000</v>
      </c>
      <c r="O16" s="33">
        <v>1000</v>
      </c>
      <c r="P16" s="33">
        <v>1000</v>
      </c>
      <c r="Q16" s="33">
        <v>1000</v>
      </c>
      <c r="R16" s="33">
        <v>1000</v>
      </c>
      <c r="S16" s="33">
        <v>1000</v>
      </c>
      <c r="T16" s="33">
        <v>1000</v>
      </c>
      <c r="U16" s="33">
        <v>1000</v>
      </c>
      <c r="V16" s="33">
        <v>1000</v>
      </c>
      <c r="W16" s="33">
        <v>1000</v>
      </c>
      <c r="X16" s="65">
        <f aca="true" t="shared" si="1" ref="X16:X27">J16*100/C16</f>
        <v>100</v>
      </c>
      <c r="Y16" s="51"/>
      <c r="Z16" s="141"/>
      <c r="AA16" s="131"/>
    </row>
    <row r="17" spans="1:27" s="7" customFormat="1" ht="15.75" thickBot="1">
      <c r="A17" s="118"/>
      <c r="B17" s="24" t="s">
        <v>6</v>
      </c>
      <c r="C17" s="33">
        <v>1000</v>
      </c>
      <c r="D17" s="33">
        <v>1000</v>
      </c>
      <c r="E17" s="33">
        <v>1000</v>
      </c>
      <c r="F17" s="33">
        <v>1000</v>
      </c>
      <c r="G17" s="33">
        <v>1000</v>
      </c>
      <c r="H17" s="33">
        <v>1000</v>
      </c>
      <c r="I17" s="33">
        <v>1000</v>
      </c>
      <c r="J17" s="33">
        <v>1000</v>
      </c>
      <c r="K17" s="33">
        <v>1000</v>
      </c>
      <c r="L17" s="33">
        <v>1000</v>
      </c>
      <c r="M17" s="33">
        <v>1000</v>
      </c>
      <c r="N17" s="33">
        <v>1000</v>
      </c>
      <c r="O17" s="33">
        <v>1000</v>
      </c>
      <c r="P17" s="33">
        <v>1000</v>
      </c>
      <c r="Q17" s="33">
        <v>1000</v>
      </c>
      <c r="R17" s="33">
        <v>1000</v>
      </c>
      <c r="S17" s="33">
        <v>1000</v>
      </c>
      <c r="T17" s="33">
        <v>1000</v>
      </c>
      <c r="U17" s="33">
        <v>1000</v>
      </c>
      <c r="V17" s="33">
        <v>1000</v>
      </c>
      <c r="W17" s="33">
        <v>1000</v>
      </c>
      <c r="X17" s="65">
        <f t="shared" si="1"/>
        <v>100</v>
      </c>
      <c r="Y17" s="51"/>
      <c r="Z17" s="141"/>
      <c r="AA17" s="131"/>
    </row>
    <row r="18" spans="1:27" s="15" customFormat="1" ht="21.75" customHeight="1" thickBot="1">
      <c r="A18" s="118">
        <v>2</v>
      </c>
      <c r="B18" s="26" t="s">
        <v>39</v>
      </c>
      <c r="C18" s="33">
        <v>1000</v>
      </c>
      <c r="D18" s="33">
        <v>1000</v>
      </c>
      <c r="E18" s="33">
        <v>1000</v>
      </c>
      <c r="F18" s="33">
        <v>1000</v>
      </c>
      <c r="G18" s="33">
        <v>1000</v>
      </c>
      <c r="H18" s="33">
        <v>1000</v>
      </c>
      <c r="I18" s="33">
        <v>1000</v>
      </c>
      <c r="J18" s="33">
        <v>1000</v>
      </c>
      <c r="K18" s="33">
        <v>1000</v>
      </c>
      <c r="L18" s="33">
        <v>1000</v>
      </c>
      <c r="M18" s="33">
        <v>1000</v>
      </c>
      <c r="N18" s="33">
        <v>1000</v>
      </c>
      <c r="O18" s="33">
        <v>1000</v>
      </c>
      <c r="P18" s="33">
        <v>1000</v>
      </c>
      <c r="Q18" s="33">
        <v>1000</v>
      </c>
      <c r="R18" s="33">
        <v>1000</v>
      </c>
      <c r="S18" s="33">
        <v>1000</v>
      </c>
      <c r="T18" s="33">
        <v>1000</v>
      </c>
      <c r="U18" s="33">
        <v>1000</v>
      </c>
      <c r="V18" s="33">
        <v>1000</v>
      </c>
      <c r="W18" s="33">
        <v>1000</v>
      </c>
      <c r="X18" s="65">
        <f t="shared" si="1"/>
        <v>100</v>
      </c>
      <c r="Y18" s="54" t="s">
        <v>40</v>
      </c>
      <c r="Z18" s="141" t="s">
        <v>3</v>
      </c>
      <c r="AA18" s="131"/>
    </row>
    <row r="19" spans="1:27" s="7" customFormat="1" ht="24.75" customHeight="1" thickBot="1">
      <c r="A19" s="118"/>
      <c r="B19" s="24" t="s">
        <v>7</v>
      </c>
      <c r="C19" s="33">
        <v>1000</v>
      </c>
      <c r="D19" s="33">
        <v>1000</v>
      </c>
      <c r="E19" s="33">
        <v>1000</v>
      </c>
      <c r="F19" s="33">
        <v>1000</v>
      </c>
      <c r="G19" s="33">
        <v>1000</v>
      </c>
      <c r="H19" s="33">
        <v>1000</v>
      </c>
      <c r="I19" s="33">
        <v>1000</v>
      </c>
      <c r="J19" s="33">
        <v>1000</v>
      </c>
      <c r="K19" s="33">
        <v>1000</v>
      </c>
      <c r="L19" s="33">
        <v>1000</v>
      </c>
      <c r="M19" s="33">
        <v>1000</v>
      </c>
      <c r="N19" s="33">
        <v>1000</v>
      </c>
      <c r="O19" s="33">
        <v>1000</v>
      </c>
      <c r="P19" s="33">
        <v>1000</v>
      </c>
      <c r="Q19" s="33">
        <v>1000</v>
      </c>
      <c r="R19" s="33">
        <v>1000</v>
      </c>
      <c r="S19" s="33">
        <v>1000</v>
      </c>
      <c r="T19" s="33">
        <v>1000</v>
      </c>
      <c r="U19" s="33">
        <v>1000</v>
      </c>
      <c r="V19" s="33">
        <v>1000</v>
      </c>
      <c r="W19" s="33">
        <v>1000</v>
      </c>
      <c r="X19" s="65">
        <f t="shared" si="1"/>
        <v>100</v>
      </c>
      <c r="Y19" s="55">
        <f>K19*100/D19</f>
        <v>100</v>
      </c>
      <c r="Z19" s="141"/>
      <c r="AA19" s="131"/>
    </row>
    <row r="20" spans="1:27" s="15" customFormat="1" ht="29.25" customHeight="1" thickBot="1">
      <c r="A20" s="118">
        <v>3</v>
      </c>
      <c r="B20" s="26" t="s">
        <v>33</v>
      </c>
      <c r="C20" s="33">
        <v>1000</v>
      </c>
      <c r="D20" s="33">
        <v>1000</v>
      </c>
      <c r="E20" s="33">
        <v>1000</v>
      </c>
      <c r="F20" s="33">
        <v>1000</v>
      </c>
      <c r="G20" s="33">
        <v>1000</v>
      </c>
      <c r="H20" s="33">
        <v>1000</v>
      </c>
      <c r="I20" s="33">
        <v>1000</v>
      </c>
      <c r="J20" s="33">
        <v>1000</v>
      </c>
      <c r="K20" s="33">
        <v>1000</v>
      </c>
      <c r="L20" s="33">
        <v>1000</v>
      </c>
      <c r="M20" s="33">
        <v>1000</v>
      </c>
      <c r="N20" s="33">
        <v>1000</v>
      </c>
      <c r="O20" s="33">
        <v>1000</v>
      </c>
      <c r="P20" s="33">
        <v>1000</v>
      </c>
      <c r="Q20" s="33">
        <v>1000</v>
      </c>
      <c r="R20" s="33">
        <v>1000</v>
      </c>
      <c r="S20" s="33">
        <v>1000</v>
      </c>
      <c r="T20" s="33">
        <v>1000</v>
      </c>
      <c r="U20" s="33">
        <v>1000</v>
      </c>
      <c r="V20" s="33">
        <v>1000</v>
      </c>
      <c r="W20" s="33">
        <v>1000</v>
      </c>
      <c r="X20" s="65">
        <f t="shared" si="1"/>
        <v>100</v>
      </c>
      <c r="Y20" s="51"/>
      <c r="Z20" s="141" t="s">
        <v>27</v>
      </c>
      <c r="AA20" s="131"/>
    </row>
    <row r="21" spans="1:27" s="7" customFormat="1" ht="22.5" customHeight="1" thickBot="1">
      <c r="A21" s="118"/>
      <c r="B21" s="24" t="s">
        <v>34</v>
      </c>
      <c r="C21" s="33">
        <v>1000</v>
      </c>
      <c r="D21" s="33">
        <v>1000</v>
      </c>
      <c r="E21" s="33">
        <v>1000</v>
      </c>
      <c r="F21" s="33">
        <v>1000</v>
      </c>
      <c r="G21" s="33">
        <v>1000</v>
      </c>
      <c r="H21" s="33">
        <v>1000</v>
      </c>
      <c r="I21" s="33">
        <v>1000</v>
      </c>
      <c r="J21" s="33">
        <v>1000</v>
      </c>
      <c r="K21" s="33">
        <v>1000</v>
      </c>
      <c r="L21" s="33">
        <v>1000</v>
      </c>
      <c r="M21" s="33">
        <v>1000</v>
      </c>
      <c r="N21" s="33">
        <v>1000</v>
      </c>
      <c r="O21" s="33">
        <v>1000</v>
      </c>
      <c r="P21" s="33">
        <v>1000</v>
      </c>
      <c r="Q21" s="33">
        <v>1000</v>
      </c>
      <c r="R21" s="33">
        <v>1000</v>
      </c>
      <c r="S21" s="33">
        <v>1000</v>
      </c>
      <c r="T21" s="33">
        <v>1000</v>
      </c>
      <c r="U21" s="33">
        <v>1000</v>
      </c>
      <c r="V21" s="33">
        <v>1000</v>
      </c>
      <c r="W21" s="33">
        <v>1000</v>
      </c>
      <c r="X21" s="65">
        <f t="shared" si="1"/>
        <v>100</v>
      </c>
      <c r="Y21" s="51"/>
      <c r="Z21" s="141"/>
      <c r="AA21" s="131"/>
    </row>
    <row r="22" spans="1:27" s="7" customFormat="1" ht="23.25" customHeight="1" thickBot="1">
      <c r="A22" s="5"/>
      <c r="B22" s="24" t="s">
        <v>35</v>
      </c>
      <c r="C22" s="33">
        <v>1000</v>
      </c>
      <c r="D22" s="33">
        <v>1000</v>
      </c>
      <c r="E22" s="33">
        <v>1000</v>
      </c>
      <c r="F22" s="33">
        <v>1000</v>
      </c>
      <c r="G22" s="33">
        <v>1000</v>
      </c>
      <c r="H22" s="33">
        <v>1000</v>
      </c>
      <c r="I22" s="33">
        <v>1000</v>
      </c>
      <c r="J22" s="33">
        <v>1000</v>
      </c>
      <c r="K22" s="33">
        <v>1000</v>
      </c>
      <c r="L22" s="33">
        <v>1000</v>
      </c>
      <c r="M22" s="33">
        <v>1000</v>
      </c>
      <c r="N22" s="33">
        <v>1000</v>
      </c>
      <c r="O22" s="33">
        <v>1000</v>
      </c>
      <c r="P22" s="33">
        <v>1000</v>
      </c>
      <c r="Q22" s="33">
        <v>1000</v>
      </c>
      <c r="R22" s="33">
        <v>1000</v>
      </c>
      <c r="S22" s="33">
        <v>1000</v>
      </c>
      <c r="T22" s="33">
        <v>1000</v>
      </c>
      <c r="U22" s="33">
        <v>1000</v>
      </c>
      <c r="V22" s="33">
        <v>1000</v>
      </c>
      <c r="W22" s="33">
        <v>1000</v>
      </c>
      <c r="X22" s="65">
        <f t="shared" si="1"/>
        <v>100</v>
      </c>
      <c r="Y22" s="51"/>
      <c r="Z22" s="141"/>
      <c r="AA22" s="131"/>
    </row>
    <row r="23" spans="1:27" s="7" customFormat="1" ht="21" customHeight="1" thickBot="1">
      <c r="A23" s="9"/>
      <c r="B23" s="35" t="s">
        <v>6</v>
      </c>
      <c r="C23" s="33">
        <v>1000</v>
      </c>
      <c r="D23" s="33">
        <v>1000</v>
      </c>
      <c r="E23" s="33">
        <v>1000</v>
      </c>
      <c r="F23" s="33">
        <v>1000</v>
      </c>
      <c r="G23" s="33">
        <v>1000</v>
      </c>
      <c r="H23" s="33">
        <v>1000</v>
      </c>
      <c r="I23" s="33">
        <v>1000</v>
      </c>
      <c r="J23" s="33">
        <v>1000</v>
      </c>
      <c r="K23" s="33">
        <v>1000</v>
      </c>
      <c r="L23" s="33">
        <v>1000</v>
      </c>
      <c r="M23" s="33">
        <v>1000</v>
      </c>
      <c r="N23" s="33">
        <v>1000</v>
      </c>
      <c r="O23" s="33">
        <v>1000</v>
      </c>
      <c r="P23" s="33">
        <v>1000</v>
      </c>
      <c r="Q23" s="33">
        <v>1000</v>
      </c>
      <c r="R23" s="33">
        <v>1000</v>
      </c>
      <c r="S23" s="33">
        <v>1000</v>
      </c>
      <c r="T23" s="33">
        <v>1000</v>
      </c>
      <c r="U23" s="33">
        <v>1000</v>
      </c>
      <c r="V23" s="33">
        <v>1000</v>
      </c>
      <c r="W23" s="33">
        <v>1000</v>
      </c>
      <c r="X23" s="65">
        <f t="shared" si="1"/>
        <v>100</v>
      </c>
      <c r="Y23" s="51"/>
      <c r="Z23" s="141"/>
      <c r="AA23" s="131"/>
    </row>
    <row r="24" spans="1:28" s="19" customFormat="1" ht="22.5" customHeight="1" thickBot="1">
      <c r="A24" s="36"/>
      <c r="B24" s="58" t="s">
        <v>37</v>
      </c>
      <c r="C24" s="33">
        <v>1000</v>
      </c>
      <c r="D24" s="33">
        <v>1000</v>
      </c>
      <c r="E24" s="33">
        <v>1000</v>
      </c>
      <c r="F24" s="33">
        <v>1000</v>
      </c>
      <c r="G24" s="33">
        <v>1000</v>
      </c>
      <c r="H24" s="33">
        <v>1000</v>
      </c>
      <c r="I24" s="33">
        <v>1000</v>
      </c>
      <c r="J24" s="33">
        <v>1000</v>
      </c>
      <c r="K24" s="33">
        <v>1000</v>
      </c>
      <c r="L24" s="33">
        <v>1000</v>
      </c>
      <c r="M24" s="33">
        <v>1000</v>
      </c>
      <c r="N24" s="33">
        <v>1000</v>
      </c>
      <c r="O24" s="33">
        <v>1000</v>
      </c>
      <c r="P24" s="33">
        <v>1000</v>
      </c>
      <c r="Q24" s="33">
        <v>1000</v>
      </c>
      <c r="R24" s="33">
        <v>1000</v>
      </c>
      <c r="S24" s="33">
        <v>1000</v>
      </c>
      <c r="T24" s="33">
        <v>1000</v>
      </c>
      <c r="U24" s="33">
        <v>1000</v>
      </c>
      <c r="V24" s="33">
        <v>1000</v>
      </c>
      <c r="W24" s="33">
        <v>1000</v>
      </c>
      <c r="X24" s="53">
        <f t="shared" si="1"/>
        <v>100</v>
      </c>
      <c r="Y24" s="51"/>
      <c r="Z24" s="34"/>
      <c r="AA24" s="17"/>
      <c r="AB24" s="18"/>
    </row>
    <row r="25" spans="1:28" s="45" customFormat="1" ht="22.5" customHeight="1" thickBot="1">
      <c r="A25" s="64"/>
      <c r="B25" s="59" t="s">
        <v>26</v>
      </c>
      <c r="C25" s="33">
        <v>1000</v>
      </c>
      <c r="D25" s="33">
        <v>1000</v>
      </c>
      <c r="E25" s="33">
        <v>1000</v>
      </c>
      <c r="F25" s="33">
        <v>1000</v>
      </c>
      <c r="G25" s="33">
        <v>1000</v>
      </c>
      <c r="H25" s="33">
        <v>1000</v>
      </c>
      <c r="I25" s="33">
        <v>1000</v>
      </c>
      <c r="J25" s="33">
        <v>1000</v>
      </c>
      <c r="K25" s="33">
        <v>1000</v>
      </c>
      <c r="L25" s="33">
        <v>1000</v>
      </c>
      <c r="M25" s="33">
        <v>1000</v>
      </c>
      <c r="N25" s="33">
        <v>1000</v>
      </c>
      <c r="O25" s="33">
        <v>1000</v>
      </c>
      <c r="P25" s="33">
        <v>1000</v>
      </c>
      <c r="Q25" s="33">
        <v>1000</v>
      </c>
      <c r="R25" s="33">
        <v>1000</v>
      </c>
      <c r="S25" s="33">
        <v>1000</v>
      </c>
      <c r="T25" s="33">
        <v>1000</v>
      </c>
      <c r="U25" s="33">
        <v>1000</v>
      </c>
      <c r="V25" s="33">
        <v>1000</v>
      </c>
      <c r="W25" s="33">
        <v>1000</v>
      </c>
      <c r="X25" s="50">
        <f>J25*100/C25</f>
        <v>100</v>
      </c>
      <c r="Y25" s="52"/>
      <c r="Z25" s="44"/>
      <c r="AB25" s="46"/>
    </row>
    <row r="26" spans="1:28" s="5" customFormat="1" ht="19.5" customHeight="1" thickBot="1">
      <c r="A26" s="47"/>
      <c r="B26" s="48" t="s">
        <v>5</v>
      </c>
      <c r="C26" s="33">
        <v>1000</v>
      </c>
      <c r="D26" s="33">
        <v>1000</v>
      </c>
      <c r="E26" s="33">
        <v>1000</v>
      </c>
      <c r="F26" s="33">
        <v>1000</v>
      </c>
      <c r="G26" s="33">
        <v>1000</v>
      </c>
      <c r="H26" s="33">
        <v>1000</v>
      </c>
      <c r="I26" s="33">
        <v>1000</v>
      </c>
      <c r="J26" s="33">
        <v>1000</v>
      </c>
      <c r="K26" s="33">
        <v>1000</v>
      </c>
      <c r="L26" s="33">
        <v>1000</v>
      </c>
      <c r="M26" s="33">
        <v>1000</v>
      </c>
      <c r="N26" s="33">
        <v>1000</v>
      </c>
      <c r="O26" s="33">
        <v>1000</v>
      </c>
      <c r="P26" s="33">
        <v>1000</v>
      </c>
      <c r="Q26" s="33">
        <v>1000</v>
      </c>
      <c r="R26" s="33">
        <v>1000</v>
      </c>
      <c r="S26" s="33">
        <v>1000</v>
      </c>
      <c r="T26" s="33">
        <v>1000</v>
      </c>
      <c r="U26" s="33">
        <v>1000</v>
      </c>
      <c r="V26" s="33">
        <v>1000</v>
      </c>
      <c r="W26" s="33">
        <v>1000</v>
      </c>
      <c r="X26" s="49">
        <f t="shared" si="1"/>
        <v>100</v>
      </c>
      <c r="Y26" s="51"/>
      <c r="Z26" s="38"/>
      <c r="AB26" s="10"/>
    </row>
    <row r="27" spans="1:28" s="9" customFormat="1" ht="25.5" customHeight="1" thickBot="1">
      <c r="A27" s="11"/>
      <c r="B27" s="27" t="s">
        <v>6</v>
      </c>
      <c r="C27" s="33">
        <v>1000</v>
      </c>
      <c r="D27" s="33">
        <v>1000</v>
      </c>
      <c r="E27" s="33">
        <v>1000</v>
      </c>
      <c r="F27" s="33">
        <v>1000</v>
      </c>
      <c r="G27" s="33">
        <v>1000</v>
      </c>
      <c r="H27" s="33">
        <v>1000</v>
      </c>
      <c r="I27" s="33">
        <v>1000</v>
      </c>
      <c r="J27" s="33">
        <v>1000</v>
      </c>
      <c r="K27" s="33">
        <v>1000</v>
      </c>
      <c r="L27" s="33">
        <v>1000</v>
      </c>
      <c r="M27" s="33">
        <v>1000</v>
      </c>
      <c r="N27" s="33">
        <v>1000</v>
      </c>
      <c r="O27" s="33">
        <v>1000</v>
      </c>
      <c r="P27" s="33">
        <v>1000</v>
      </c>
      <c r="Q27" s="33">
        <v>1000</v>
      </c>
      <c r="R27" s="33">
        <v>1000</v>
      </c>
      <c r="S27" s="33">
        <v>1000</v>
      </c>
      <c r="T27" s="33">
        <v>1000</v>
      </c>
      <c r="U27" s="33">
        <v>1000</v>
      </c>
      <c r="V27" s="33">
        <v>1000</v>
      </c>
      <c r="W27" s="33">
        <v>1000</v>
      </c>
      <c r="X27" s="53">
        <f t="shared" si="1"/>
        <v>100</v>
      </c>
      <c r="Y27" s="51"/>
      <c r="Z27" s="38"/>
      <c r="AA27" s="5"/>
      <c r="AB27" s="10"/>
    </row>
    <row r="29" spans="3:5" ht="15">
      <c r="C29" s="4" t="s">
        <v>43</v>
      </c>
      <c r="D29" s="2" t="s">
        <v>44</v>
      </c>
      <c r="E29" s="2" t="s">
        <v>45</v>
      </c>
    </row>
    <row r="30" spans="2:5" ht="15">
      <c r="B30" s="3" t="s">
        <v>42</v>
      </c>
      <c r="C30" s="60">
        <f>D19</f>
        <v>1000</v>
      </c>
      <c r="D30" s="61">
        <f>K19</f>
        <v>1000</v>
      </c>
      <c r="E30" s="62">
        <f>D30*100/C30</f>
        <v>100</v>
      </c>
    </row>
  </sheetData>
  <sheetProtection/>
  <mergeCells count="29">
    <mergeCell ref="Z20:Z23"/>
    <mergeCell ref="G1:X1"/>
    <mergeCell ref="A2:AA2"/>
    <mergeCell ref="A3:A5"/>
    <mergeCell ref="B3:B5"/>
    <mergeCell ref="C3:I3"/>
    <mergeCell ref="J3:P3"/>
    <mergeCell ref="Q3:W3"/>
    <mergeCell ref="X3:X5"/>
    <mergeCell ref="Z3:Z5"/>
    <mergeCell ref="C4:C5"/>
    <mergeCell ref="D4:I4"/>
    <mergeCell ref="J4:P4"/>
    <mergeCell ref="Q4:W4"/>
    <mergeCell ref="A6:AA6"/>
    <mergeCell ref="A8:A9"/>
    <mergeCell ref="Z8:Z9"/>
    <mergeCell ref="AA8:AA9"/>
    <mergeCell ref="AA3:AA5"/>
    <mergeCell ref="A11:A12"/>
    <mergeCell ref="Z11:Z12"/>
    <mergeCell ref="AA11:AA12"/>
    <mergeCell ref="A14:AA14"/>
    <mergeCell ref="A15:A17"/>
    <mergeCell ref="Z15:Z17"/>
    <mergeCell ref="AA15:AA23"/>
    <mergeCell ref="A18:A19"/>
    <mergeCell ref="Z18:Z19"/>
    <mergeCell ref="A20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tarif18</cp:lastModifiedBy>
  <cp:lastPrinted>2016-02-12T11:18:08Z</cp:lastPrinted>
  <dcterms:created xsi:type="dcterms:W3CDTF">1996-10-08T23:32:33Z</dcterms:created>
  <dcterms:modified xsi:type="dcterms:W3CDTF">2016-02-12T11:18:26Z</dcterms:modified>
  <cp:category/>
  <cp:version/>
  <cp:contentType/>
  <cp:contentStatus/>
</cp:coreProperties>
</file>