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 тыс. руб." sheetId="1" r:id="rId1"/>
    <sheet name="в млн.руб." sheetId="2" r:id="rId2"/>
  </sheets>
  <definedNames>
    <definedName name="_xlnm.Print_Area" localSheetId="0">'в тыс. руб.'!$A$1:$G$89</definedName>
  </definedNames>
  <calcPr fullCalcOnLoad="1"/>
</workbook>
</file>

<file path=xl/sharedStrings.xml><?xml version="1.0" encoding="utf-8"?>
<sst xmlns="http://schemas.openxmlformats.org/spreadsheetml/2006/main" count="244" uniqueCount="47">
  <si>
    <t>ВСЕГО по Чувашской Республике</t>
  </si>
  <si>
    <t>Итого, в т.ч.</t>
  </si>
  <si>
    <t>амортизация</t>
  </si>
  <si>
    <t>прибыль</t>
  </si>
  <si>
    <t>МУП ЖКХ Красноармейского района</t>
  </si>
  <si>
    <t>МУП "Алатырские городские электрические сети"</t>
  </si>
  <si>
    <t>ОАО "Канашские городские электрические сети"</t>
  </si>
  <si>
    <t>ООО "Урмарские электрические сети"</t>
  </si>
  <si>
    <t>возврат капитала</t>
  </si>
  <si>
    <t xml:space="preserve">доход на капитал </t>
  </si>
  <si>
    <t xml:space="preserve">Саратовский филиал ООО "Газпром энерго"  </t>
  </si>
  <si>
    <t>ОАО "Чувашхлебопродукт" - филиал Чебоксарский элеватор</t>
  </si>
  <si>
    <t>МУП "Коммунальные сети города Новочебоксарска"</t>
  </si>
  <si>
    <t>Источник финансирования</t>
  </si>
  <si>
    <t>собственный капитал</t>
  </si>
  <si>
    <t>ООО "Купол"</t>
  </si>
  <si>
    <t>ОАО "Чебоксарское производственное объединение имени В.И. Чапаева"</t>
  </si>
  <si>
    <t>ООО "Энергосеть" (г. Чебоксары)</t>
  </si>
  <si>
    <t>Наименвание организации</t>
  </si>
  <si>
    <t>тыс.руб.</t>
  </si>
  <si>
    <t xml:space="preserve">МУП ЖКХ "Моргаушское" </t>
  </si>
  <si>
    <t xml:space="preserve">утверждено в тарифах </t>
  </si>
  <si>
    <t>освоено фактически</t>
  </si>
  <si>
    <t>% освоения</t>
  </si>
  <si>
    <t>-</t>
  </si>
  <si>
    <t>отклонение факта от плана</t>
  </si>
  <si>
    <t>ООО "Энергосеть" Янтиковский район</t>
  </si>
  <si>
    <t>ООО "ЭЛЕКТРОСНАБ" Козловский район</t>
  </si>
  <si>
    <t>ООО "Энергостроймонтаж" Вурнарский район</t>
  </si>
  <si>
    <t>ООО "Тепловодоканал" Аликовский район</t>
  </si>
  <si>
    <t>ООО "Энергосервис"  Комсомольский район</t>
  </si>
  <si>
    <t>ОАО "ГЭСстрой" г. Новочебоксарск</t>
  </si>
  <si>
    <t>ООО "Комбинат строительных материалов" г.Канаш</t>
  </si>
  <si>
    <t>ООО "Коммунальные технологии"</t>
  </si>
  <si>
    <t xml:space="preserve">иные источники </t>
  </si>
  <si>
    <t>ООО "Порецкагропромэнерго"</t>
  </si>
  <si>
    <t>ООО "Янтарь"</t>
  </si>
  <si>
    <t xml:space="preserve">возврат капитала </t>
  </si>
  <si>
    <t>ООО "Межрегиональный Центр оптово-розничной торговли"</t>
  </si>
  <si>
    <t xml:space="preserve">Филиал ОАО "МРСК Волги" - "Чувашэнерго" </t>
  </si>
  <si>
    <t>Мониторинг выполнения инвестиционных программ территориальных сетевых организаций Чувашской Республики за счет тарифных источников за 1 квартал 2015 года</t>
  </si>
  <si>
    <t xml:space="preserve"> Утверждено по методу RAB</t>
  </si>
  <si>
    <t xml:space="preserve">ТСО </t>
  </si>
  <si>
    <t>ВСЕГО по ТСО</t>
  </si>
  <si>
    <t>млн.руб.</t>
  </si>
  <si>
    <t>Приложение 1</t>
  </si>
  <si>
    <t>Мониторинг выполнения инвестиционных программ территориальных сетевых организаций за  1 полугодие 2015 года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</si>
</sst>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_-* #,##0_$_-;\-* #,##0_$_-;_-* &quot;-&quot;_$_-;_-@_-"/>
    <numFmt numFmtId="192" formatCode="_-* #,##0.00_$_-;\-* #,##0.00_$_-;_-* &quot;-&quot;??_$_-;_-@_-"/>
    <numFmt numFmtId="193" formatCode="_-* #,##0.00&quot;$&quot;_-;\-* #,##0.00&quot;$&quot;_-;_-* &quot;-&quot;??&quot;$&quot;_-;_-@_-"/>
    <numFmt numFmtId="194" formatCode="General_)"/>
    <numFmt numFmtId="195" formatCode="#,##0.0"/>
    <numFmt numFmtId="196" formatCode="0.0000000"/>
    <numFmt numFmtId="197" formatCode="0.00000000"/>
    <numFmt numFmtId="198" formatCode="0.000000"/>
    <numFmt numFmtId="199" formatCode="0.00000"/>
    <numFmt numFmtId="200" formatCode="0.000000000"/>
    <numFmt numFmtId="201" formatCode="0.0000000000"/>
    <numFmt numFmtId="202" formatCode="#,##0.000"/>
    <numFmt numFmtId="203" formatCode="#,##0.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17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1" fontId="7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 applyNumberFormat="0">
      <alignment horizontal="left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94" fontId="3" fillId="0" borderId="1">
      <alignment/>
      <protection locked="0"/>
    </xf>
    <xf numFmtId="0" fontId="9" fillId="7" borderId="2" applyNumberFormat="0" applyAlignment="0" applyProtection="0"/>
    <xf numFmtId="0" fontId="10" fillId="20" borderId="3" applyNumberFormat="0" applyAlignment="0" applyProtection="0"/>
    <xf numFmtId="0" fontId="11" fillId="20" borderId="2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  <protection/>
    </xf>
    <xf numFmtId="194" fontId="18" fillId="6" borderId="1">
      <alignment/>
      <protection/>
    </xf>
    <xf numFmtId="4" fontId="19" fillId="21" borderId="8" applyBorder="0">
      <alignment horizontal="right"/>
      <protection/>
    </xf>
    <xf numFmtId="0" fontId="20" fillId="0" borderId="9" applyNumberFormat="0" applyFill="0" applyAlignment="0" applyProtection="0"/>
    <xf numFmtId="0" fontId="21" fillId="22" borderId="10" applyNumberFormat="0" applyAlignment="0" applyProtection="0"/>
    <xf numFmtId="0" fontId="22" fillId="4" borderId="0" applyFill="0">
      <alignment wrapText="1"/>
      <protection/>
    </xf>
    <xf numFmtId="0" fontId="23" fillId="0" borderId="0">
      <alignment horizontal="center" vertical="top" wrapText="1"/>
      <protection/>
    </xf>
    <xf numFmtId="0" fontId="24" fillId="0" borderId="0">
      <alignment horizontal="centerContinuous" vertical="center" wrapText="1"/>
      <protection/>
    </xf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4" fillId="0" borderId="0">
      <alignment/>
      <protection/>
    </xf>
    <xf numFmtId="0" fontId="31" fillId="0" borderId="0" applyNumberFormat="0" applyFill="0" applyBorder="0" applyAlignment="0" applyProtection="0"/>
    <xf numFmtId="49" fontId="22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" fontId="19" fillId="4" borderId="0" applyBorder="0">
      <alignment horizontal="right"/>
      <protection/>
    </xf>
    <xf numFmtId="4" fontId="19" fillId="7" borderId="13" applyBorder="0">
      <alignment horizontal="right"/>
      <protection/>
    </xf>
    <xf numFmtId="4" fontId="19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4" fillId="0" borderId="8" xfId="0" applyFont="1" applyFill="1" applyBorder="1" applyAlignment="1">
      <alignment horizontal="center" vertical="center" wrapText="1"/>
    </xf>
    <xf numFmtId="0" fontId="34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24" borderId="8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2" fontId="34" fillId="0" borderId="0" xfId="0" applyNumberFormat="1" applyFont="1" applyFill="1" applyAlignment="1">
      <alignment horizontal="center" vertical="center"/>
    </xf>
    <xf numFmtId="0" fontId="2" fillId="25" borderId="8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horizontal="center" vertical="center" wrapText="1"/>
    </xf>
    <xf numFmtId="0" fontId="38" fillId="24" borderId="8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38" fillId="26" borderId="8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2" fontId="34" fillId="0" borderId="8" xfId="0" applyNumberFormat="1" applyFont="1" applyFill="1" applyBorder="1" applyAlignment="1">
      <alignment horizontal="center" vertical="center"/>
    </xf>
    <xf numFmtId="4" fontId="38" fillId="24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/>
    </xf>
    <xf numFmtId="2" fontId="2" fillId="24" borderId="8" xfId="0" applyNumberFormat="1" applyFont="1" applyFill="1" applyBorder="1" applyAlignment="1">
      <alignment horizontal="center" vertical="center"/>
    </xf>
    <xf numFmtId="202" fontId="38" fillId="24" borderId="8" xfId="0" applyNumberFormat="1" applyFont="1" applyFill="1" applyBorder="1" applyAlignment="1">
      <alignment horizontal="center" vertical="center" wrapText="1"/>
    </xf>
    <xf numFmtId="202" fontId="34" fillId="0" borderId="8" xfId="0" applyNumberFormat="1" applyFont="1" applyFill="1" applyBorder="1" applyAlignment="1">
      <alignment horizontal="center" vertical="center"/>
    </xf>
    <xf numFmtId="190" fontId="34" fillId="0" borderId="8" xfId="0" applyNumberFormat="1" applyFont="1" applyFill="1" applyBorder="1" applyAlignment="1">
      <alignment horizontal="center" vertical="center"/>
    </xf>
    <xf numFmtId="4" fontId="2" fillId="4" borderId="0" xfId="0" applyNumberFormat="1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202" fontId="2" fillId="24" borderId="8" xfId="0" applyNumberFormat="1" applyFont="1" applyFill="1" applyBorder="1" applyAlignment="1">
      <alignment horizontal="center" vertical="center" wrapText="1"/>
    </xf>
    <xf numFmtId="2" fontId="36" fillId="0" borderId="8" xfId="0" applyNumberFormat="1" applyFont="1" applyFill="1" applyBorder="1" applyAlignment="1">
      <alignment horizontal="center" vertical="center" wrapText="1"/>
    </xf>
    <xf numFmtId="0" fontId="40" fillId="4" borderId="8" xfId="0" applyFont="1" applyFill="1" applyBorder="1" applyAlignment="1">
      <alignment horizontal="center" vertical="center" wrapText="1"/>
    </xf>
    <xf numFmtId="4" fontId="40" fillId="4" borderId="8" xfId="0" applyNumberFormat="1" applyFont="1" applyFill="1" applyBorder="1" applyAlignment="1">
      <alignment horizontal="center" vertical="center" wrapText="1"/>
    </xf>
    <xf numFmtId="4" fontId="40" fillId="0" borderId="8" xfId="0" applyNumberFormat="1" applyFont="1" applyFill="1" applyBorder="1" applyAlignment="1">
      <alignment horizontal="center" vertical="center" wrapText="1"/>
    </xf>
    <xf numFmtId="4" fontId="38" fillId="26" borderId="8" xfId="0" applyNumberFormat="1" applyFont="1" applyFill="1" applyBorder="1" applyAlignment="1">
      <alignment horizontal="center" vertical="center"/>
    </xf>
    <xf numFmtId="202" fontId="38" fillId="26" borderId="8" xfId="0" applyNumberFormat="1" applyFont="1" applyFill="1" applyBorder="1" applyAlignment="1">
      <alignment horizontal="center" vertical="center"/>
    </xf>
    <xf numFmtId="4" fontId="36" fillId="24" borderId="8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2" fontId="42" fillId="0" borderId="0" xfId="0" applyNumberFormat="1" applyFont="1" applyFill="1" applyAlignment="1">
      <alignment horizontal="center" vertical="center"/>
    </xf>
    <xf numFmtId="4" fontId="42" fillId="0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 wrapText="1"/>
    </xf>
    <xf numFmtId="202" fontId="36" fillId="24" borderId="8" xfId="0" applyNumberFormat="1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 wrapText="1"/>
    </xf>
    <xf numFmtId="188" fontId="2" fillId="24" borderId="8" xfId="0" applyNumberFormat="1" applyFont="1" applyFill="1" applyBorder="1" applyAlignment="1">
      <alignment horizontal="center" vertical="center"/>
    </xf>
    <xf numFmtId="188" fontId="2" fillId="0" borderId="8" xfId="0" applyNumberFormat="1" applyFont="1" applyFill="1" applyBorder="1" applyAlignment="1">
      <alignment horizontal="center" vertical="center"/>
    </xf>
    <xf numFmtId="188" fontId="34" fillId="0" borderId="8" xfId="0" applyNumberFormat="1" applyFont="1" applyFill="1" applyBorder="1" applyAlignment="1">
      <alignment horizontal="center" vertical="center"/>
    </xf>
    <xf numFmtId="188" fontId="2" fillId="4" borderId="8" xfId="0" applyNumberFormat="1" applyFont="1" applyFill="1" applyBorder="1" applyAlignment="1">
      <alignment horizontal="center" vertical="center"/>
    </xf>
    <xf numFmtId="190" fontId="37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34" fillId="0" borderId="8" xfId="0" applyNumberFormat="1" applyFont="1" applyFill="1" applyBorder="1" applyAlignment="1">
      <alignment horizontal="center" vertical="center" wrapText="1"/>
    </xf>
    <xf numFmtId="4" fontId="37" fillId="0" borderId="8" xfId="0" applyNumberFormat="1" applyFont="1" applyFill="1" applyBorder="1" applyAlignment="1">
      <alignment horizontal="center" vertical="center" wrapText="1"/>
    </xf>
    <xf numFmtId="4" fontId="2" fillId="24" borderId="8" xfId="0" applyNumberFormat="1" applyFont="1" applyFill="1" applyBorder="1" applyAlignment="1">
      <alignment horizontal="center" vertical="center" wrapText="1"/>
    </xf>
    <xf numFmtId="4" fontId="34" fillId="0" borderId="8" xfId="0" applyNumberFormat="1" applyFont="1" applyFill="1" applyBorder="1" applyAlignment="1">
      <alignment horizontal="center" vertical="center"/>
    </xf>
    <xf numFmtId="4" fontId="34" fillId="0" borderId="8" xfId="80" applyNumberFormat="1" applyFont="1" applyFill="1" applyBorder="1" applyAlignment="1">
      <alignment horizontal="center" vertical="center" wrapText="1"/>
      <protection/>
    </xf>
    <xf numFmtId="4" fontId="34" fillId="0" borderId="8" xfId="87" applyNumberFormat="1" applyFont="1" applyFill="1" applyBorder="1" applyAlignment="1">
      <alignment horizontal="center" vertical="center"/>
      <protection/>
    </xf>
    <xf numFmtId="188" fontId="36" fillId="24" borderId="8" xfId="0" applyNumberFormat="1" applyFont="1" applyFill="1" applyBorder="1" applyAlignment="1">
      <alignment horizontal="center" vertical="center"/>
    </xf>
    <xf numFmtId="188" fontId="36" fillId="0" borderId="8" xfId="0" applyNumberFormat="1" applyFont="1" applyFill="1" applyBorder="1" applyAlignment="1">
      <alignment horizontal="center" vertical="center"/>
    </xf>
    <xf numFmtId="4" fontId="37" fillId="0" borderId="0" xfId="0" applyNumberFormat="1" applyFont="1" applyFill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right" vertical="center"/>
    </xf>
    <xf numFmtId="0" fontId="40" fillId="27" borderId="8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 wrapText="1"/>
    </xf>
    <xf numFmtId="0" fontId="39" fillId="28" borderId="8" xfId="0" applyFont="1" applyFill="1" applyBorder="1" applyAlignment="1">
      <alignment horizontal="center" vertical="center"/>
    </xf>
    <xf numFmtId="49" fontId="36" fillId="0" borderId="8" xfId="0" applyNumberFormat="1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/>
    </xf>
    <xf numFmtId="2" fontId="35" fillId="0" borderId="0" xfId="0" applyNumberFormat="1" applyFont="1" applyFill="1" applyAlignment="1">
      <alignment horizontal="right" vertical="center"/>
    </xf>
    <xf numFmtId="0" fontId="38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25" borderId="8" xfId="0" applyFont="1" applyFill="1" applyBorder="1" applyAlignment="1">
      <alignment horizontal="center" vertical="center" wrapText="1"/>
    </xf>
    <xf numFmtId="0" fontId="39" fillId="26" borderId="8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</cellXfs>
  <cellStyles count="84">
    <cellStyle name="Normal" xfId="0"/>
    <cellStyle name="_инвестиционная программа" xfId="15"/>
    <cellStyle name="_Лист1" xfId="16"/>
    <cellStyle name="_отдано в РЭК сводный план ИП 2007 300606" xfId="17"/>
    <cellStyle name="_Отчет по Чувашиия январь-ноябрь 2009год" xfId="18"/>
    <cellStyle name="_ПЛАН 2010 год в тарифах" xfId="19"/>
    <cellStyle name="_ПЛАН 2011 год" xfId="20"/>
    <cellStyle name="_С В О Д" xfId="21"/>
    <cellStyle name="_СВОД" xfId="22"/>
    <cellStyle name="_Сетевые организации" xfId="23"/>
    <cellStyle name="_Список ТСО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Comma [0]_laroux" xfId="43"/>
    <cellStyle name="Comma_laroux" xfId="44"/>
    <cellStyle name="Currency [0]" xfId="45"/>
    <cellStyle name="Currency_laroux" xfId="46"/>
    <cellStyle name="Normal_0,85 без вывода" xfId="47"/>
    <cellStyle name="Normal1" xfId="48"/>
    <cellStyle name="Price_Body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Беззащитный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" xfId="63"/>
    <cellStyle name="Заголовок 1" xfId="64"/>
    <cellStyle name="Заголовок 2" xfId="65"/>
    <cellStyle name="Заголовок 3" xfId="66"/>
    <cellStyle name="Заголовок 4" xfId="67"/>
    <cellStyle name="ЗаголовокСтолбца" xfId="68"/>
    <cellStyle name="Защитный" xfId="69"/>
    <cellStyle name="Значение" xfId="70"/>
    <cellStyle name="Итог" xfId="71"/>
    <cellStyle name="Контрольная ячейка" xfId="72"/>
    <cellStyle name="Мои наименования показателей" xfId="73"/>
    <cellStyle name="Мой заголовок" xfId="74"/>
    <cellStyle name="Мой заголовок листа" xfId="75"/>
    <cellStyle name="Название" xfId="76"/>
    <cellStyle name="Нейтральный" xfId="77"/>
    <cellStyle name="Обычный 2" xfId="78"/>
    <cellStyle name="Обычный 3" xfId="79"/>
    <cellStyle name="Обычный_Инвестиции Сети Сбыты ЭСО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Текстовый" xfId="89"/>
    <cellStyle name="Тысячи [0]_3Com" xfId="90"/>
    <cellStyle name="Тысячи_3Com" xfId="91"/>
    <cellStyle name="Comma" xfId="92"/>
    <cellStyle name="Comma [0]" xfId="93"/>
    <cellStyle name="Формула" xfId="94"/>
    <cellStyle name="ФормулаВБ" xfId="95"/>
    <cellStyle name="ФормулаНаКонтроль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view="pageBreakPreview" zoomScale="75" zoomScaleNormal="75" zoomScaleSheetLayoutView="75" zoomScalePageLayoutView="0" workbookViewId="0" topLeftCell="A1">
      <selection activeCell="H20" sqref="H20"/>
    </sheetView>
  </sheetViews>
  <sheetFormatPr defaultColWidth="9.140625" defaultRowHeight="12.75"/>
  <cols>
    <col min="1" max="1" width="5.140625" style="2" customWidth="1"/>
    <col min="2" max="2" width="57.00390625" style="11" customWidth="1"/>
    <col min="3" max="3" width="32.8515625" style="2" customWidth="1"/>
    <col min="4" max="4" width="18.00390625" style="8" bestFit="1" customWidth="1"/>
    <col min="5" max="5" width="18.00390625" style="2" bestFit="1" customWidth="1"/>
    <col min="6" max="6" width="20.57421875" style="2" customWidth="1"/>
    <col min="7" max="7" width="14.57421875" style="2" bestFit="1" customWidth="1"/>
    <col min="8" max="8" width="29.140625" style="2" customWidth="1"/>
    <col min="9" max="9" width="12.57421875" style="2" bestFit="1" customWidth="1"/>
    <col min="10" max="16384" width="9.140625" style="2" customWidth="1"/>
  </cols>
  <sheetData>
    <row r="1" spans="3:4" ht="18.75" customHeight="1">
      <c r="C1" s="66"/>
      <c r="D1" s="66"/>
    </row>
    <row r="2" spans="1:7" s="1" customFormat="1" ht="51" customHeight="1">
      <c r="A2" s="73" t="s">
        <v>46</v>
      </c>
      <c r="B2" s="74"/>
      <c r="C2" s="74"/>
      <c r="D2" s="74"/>
      <c r="E2" s="74"/>
      <c r="F2" s="74"/>
      <c r="G2" s="74"/>
    </row>
    <row r="3" spans="1:7" s="12" customFormat="1" ht="15" customHeight="1">
      <c r="A3" s="13"/>
      <c r="B3" s="13"/>
      <c r="C3" s="13"/>
      <c r="D3" s="72" t="s">
        <v>19</v>
      </c>
      <c r="E3" s="72"/>
      <c r="F3" s="72"/>
      <c r="G3" s="72"/>
    </row>
    <row r="4" spans="1:7" s="18" customFormat="1" ht="42" customHeight="1">
      <c r="A4" s="61" t="s">
        <v>18</v>
      </c>
      <c r="B4" s="61"/>
      <c r="C4" s="19" t="s">
        <v>13</v>
      </c>
      <c r="D4" s="48" t="s">
        <v>21</v>
      </c>
      <c r="E4" s="28" t="s">
        <v>22</v>
      </c>
      <c r="F4" s="28" t="s">
        <v>25</v>
      </c>
      <c r="G4" s="19" t="s">
        <v>23</v>
      </c>
    </row>
    <row r="5" spans="1:9" s="7" customFormat="1" ht="20.25">
      <c r="A5" s="68" t="s">
        <v>0</v>
      </c>
      <c r="B5" s="68"/>
      <c r="C5" s="31" t="s">
        <v>1</v>
      </c>
      <c r="D5" s="49">
        <f>D8+D7+D6+D9+D10</f>
        <v>330065.17999999993</v>
      </c>
      <c r="E5" s="49">
        <f>E8+E7+E6+E9+E10</f>
        <v>180195.289331017</v>
      </c>
      <c r="F5" s="49">
        <f>F8+F7+F6+F9+F10</f>
        <v>-149869.89066898296</v>
      </c>
      <c r="G5" s="46">
        <f aca="true" t="shared" si="0" ref="G5:G10">E5*100/D5</f>
        <v>54.59385001805311</v>
      </c>
      <c r="I5" s="27"/>
    </row>
    <row r="6" spans="1:7" ht="20.25">
      <c r="A6" s="68"/>
      <c r="B6" s="68"/>
      <c r="C6" s="15" t="s">
        <v>2</v>
      </c>
      <c r="D6" s="50">
        <f>D19</f>
        <v>136326.70999999996</v>
      </c>
      <c r="E6" s="50">
        <f>E19</f>
        <v>22488.51146</v>
      </c>
      <c r="F6" s="50">
        <f>E6-D6</f>
        <v>-113838.19853999995</v>
      </c>
      <c r="G6" s="44">
        <f t="shared" si="0"/>
        <v>16.49604208889073</v>
      </c>
    </row>
    <row r="7" spans="1:7" ht="20.25">
      <c r="A7" s="68"/>
      <c r="B7" s="68"/>
      <c r="C7" s="15" t="s">
        <v>3</v>
      </c>
      <c r="D7" s="50">
        <f>D20</f>
        <v>14300.97</v>
      </c>
      <c r="E7" s="50">
        <f>E20</f>
        <v>3900.38719</v>
      </c>
      <c r="F7" s="50">
        <f>E7-D7</f>
        <v>-10400.58281</v>
      </c>
      <c r="G7" s="44">
        <f t="shared" si="0"/>
        <v>27.273584868718697</v>
      </c>
    </row>
    <row r="8" spans="1:7" ht="19.5" customHeight="1">
      <c r="A8" s="68"/>
      <c r="B8" s="68"/>
      <c r="C8" s="15" t="s">
        <v>8</v>
      </c>
      <c r="D8" s="50">
        <f aca="true" t="shared" si="1" ref="D8:E10">D13</f>
        <v>179437.5</v>
      </c>
      <c r="E8" s="50">
        <f t="shared" si="1"/>
        <v>153806.390681017</v>
      </c>
      <c r="F8" s="50">
        <f>E8-D8</f>
        <v>-25631.109318983014</v>
      </c>
      <c r="G8" s="44">
        <f t="shared" si="0"/>
        <v>85.71585687552323</v>
      </c>
    </row>
    <row r="9" spans="1:7" ht="20.25" hidden="1">
      <c r="A9" s="68"/>
      <c r="B9" s="68"/>
      <c r="C9" s="15" t="s">
        <v>34</v>
      </c>
      <c r="D9" s="50">
        <f t="shared" si="1"/>
        <v>0</v>
      </c>
      <c r="E9" s="50">
        <f t="shared" si="1"/>
        <v>0</v>
      </c>
      <c r="F9" s="50">
        <f>E9-D9</f>
        <v>0</v>
      </c>
      <c r="G9" s="44" t="e">
        <f t="shared" si="0"/>
        <v>#DIV/0!</v>
      </c>
    </row>
    <row r="10" spans="1:7" ht="20.25" hidden="1">
      <c r="A10" s="68"/>
      <c r="B10" s="68"/>
      <c r="C10" s="15" t="s">
        <v>9</v>
      </c>
      <c r="D10" s="50">
        <f t="shared" si="1"/>
        <v>0</v>
      </c>
      <c r="E10" s="50">
        <f t="shared" si="1"/>
        <v>0</v>
      </c>
      <c r="F10" s="50">
        <f>E10-D10</f>
        <v>0</v>
      </c>
      <c r="G10" s="44" t="e">
        <f t="shared" si="0"/>
        <v>#DIV/0!</v>
      </c>
    </row>
    <row r="11" spans="1:7" ht="20.25">
      <c r="A11" s="67" t="s">
        <v>41</v>
      </c>
      <c r="B11" s="67"/>
      <c r="C11" s="67"/>
      <c r="D11" s="67"/>
      <c r="E11" s="67"/>
      <c r="F11" s="67"/>
      <c r="G11" s="67"/>
    </row>
    <row r="12" spans="1:7" s="5" customFormat="1" ht="21" customHeight="1">
      <c r="A12" s="71">
        <v>1</v>
      </c>
      <c r="B12" s="65" t="s">
        <v>39</v>
      </c>
      <c r="C12" s="40" t="s">
        <v>1</v>
      </c>
      <c r="D12" s="29">
        <f>D13+D14+D15+D16</f>
        <v>179437.5</v>
      </c>
      <c r="E12" s="29">
        <f>E13+E14+E15+E16</f>
        <v>153806.390681017</v>
      </c>
      <c r="F12" s="29">
        <f>F13+F14+F15+F16</f>
        <v>-25631.109318983014</v>
      </c>
      <c r="G12" s="43">
        <f>E12*100/D12</f>
        <v>85.71585687552323</v>
      </c>
    </row>
    <row r="13" spans="1:7" ht="23.25" customHeight="1">
      <c r="A13" s="71"/>
      <c r="B13" s="65"/>
      <c r="C13" s="42" t="s">
        <v>37</v>
      </c>
      <c r="D13" s="51">
        <v>179437.5</v>
      </c>
      <c r="E13" s="25">
        <v>153806.390681017</v>
      </c>
      <c r="F13" s="25">
        <f>E13-D13</f>
        <v>-25631.109318983014</v>
      </c>
      <c r="G13" s="45">
        <f>E13*100/D13</f>
        <v>85.71585687552323</v>
      </c>
    </row>
    <row r="14" spans="1:7" ht="18.75" hidden="1">
      <c r="A14" s="71"/>
      <c r="B14" s="65"/>
      <c r="C14" s="42" t="s">
        <v>34</v>
      </c>
      <c r="D14" s="51">
        <v>0</v>
      </c>
      <c r="E14" s="26">
        <v>0</v>
      </c>
      <c r="F14" s="25">
        <f>E14-D14</f>
        <v>0</v>
      </c>
      <c r="G14" s="45" t="e">
        <f>E14*100/D14</f>
        <v>#DIV/0!</v>
      </c>
    </row>
    <row r="15" spans="1:7" ht="18.75" hidden="1">
      <c r="A15" s="71"/>
      <c r="B15" s="65"/>
      <c r="C15" s="42" t="s">
        <v>9</v>
      </c>
      <c r="D15" s="51">
        <v>0</v>
      </c>
      <c r="E15" s="26">
        <v>0</v>
      </c>
      <c r="F15" s="25">
        <f>E15-D15</f>
        <v>0</v>
      </c>
      <c r="G15" s="45" t="e">
        <f>E15*100/D15</f>
        <v>#DIV/0!</v>
      </c>
    </row>
    <row r="16" spans="1:7" s="10" customFormat="1" ht="18.75" hidden="1">
      <c r="A16" s="71"/>
      <c r="B16" s="65"/>
      <c r="C16" s="16" t="s">
        <v>14</v>
      </c>
      <c r="D16" s="52">
        <v>0</v>
      </c>
      <c r="E16" s="47">
        <v>0</v>
      </c>
      <c r="F16" s="25">
        <f>E16-D16</f>
        <v>0</v>
      </c>
      <c r="G16" s="45" t="e">
        <f>E16*100/D16</f>
        <v>#DIV/0!</v>
      </c>
    </row>
    <row r="17" spans="1:7" ht="20.25">
      <c r="A17" s="67" t="s">
        <v>42</v>
      </c>
      <c r="B17" s="67"/>
      <c r="C17" s="67"/>
      <c r="D17" s="67"/>
      <c r="E17" s="67"/>
      <c r="F17" s="67"/>
      <c r="G17" s="67"/>
    </row>
    <row r="18" spans="1:7" s="10" customFormat="1" ht="19.5">
      <c r="A18" s="69" t="s">
        <v>43</v>
      </c>
      <c r="B18" s="69"/>
      <c r="C18" s="14" t="s">
        <v>1</v>
      </c>
      <c r="D18" s="21">
        <f>D19+D20</f>
        <v>150627.67999999996</v>
      </c>
      <c r="E18" s="24">
        <f>E19+E20</f>
        <v>26388.898650000003</v>
      </c>
      <c r="F18" s="24">
        <f>F19+F20</f>
        <v>-124238.78135</v>
      </c>
      <c r="G18" s="57">
        <f>E18*100/D18</f>
        <v>17.519289050989837</v>
      </c>
    </row>
    <row r="19" spans="1:8" s="10" customFormat="1" ht="19.5">
      <c r="A19" s="69"/>
      <c r="B19" s="69"/>
      <c r="C19" s="17" t="s">
        <v>2</v>
      </c>
      <c r="D19" s="34">
        <f aca="true" t="shared" si="2" ref="D19:F20">D22+D25+D28+D31+D34+D37+D40+D43+D46+D49+D52+D55+D58+D61+D67+D70+D73+D76+D64+D79+D82+D85+D88</f>
        <v>136326.70999999996</v>
      </c>
      <c r="E19" s="35">
        <f>E22+E25+E28+E31+E34+E37+E40+E43+E46+E49+E52+E55+E58+E61+E67+E70+E73+E76+E64+E79+E82+E85+E88</f>
        <v>22488.51146</v>
      </c>
      <c r="F19" s="35">
        <f t="shared" si="2"/>
        <v>-113838.19854</v>
      </c>
      <c r="G19" s="58">
        <f aca="true" t="shared" si="3" ref="G19:G85">E19*100/D19</f>
        <v>16.49604208889073</v>
      </c>
      <c r="H19" s="59"/>
    </row>
    <row r="20" spans="1:7" s="10" customFormat="1" ht="19.5">
      <c r="A20" s="69"/>
      <c r="B20" s="69"/>
      <c r="C20" s="17" t="s">
        <v>3</v>
      </c>
      <c r="D20" s="34">
        <f t="shared" si="2"/>
        <v>14300.97</v>
      </c>
      <c r="E20" s="35">
        <f t="shared" si="2"/>
        <v>3900.38719</v>
      </c>
      <c r="F20" s="35">
        <f t="shared" si="2"/>
        <v>-10400.58281</v>
      </c>
      <c r="G20" s="58">
        <f t="shared" si="3"/>
        <v>27.273584868718697</v>
      </c>
    </row>
    <row r="21" spans="1:7" s="5" customFormat="1" ht="16.5">
      <c r="A21" s="60">
        <v>2</v>
      </c>
      <c r="B21" s="70" t="s">
        <v>4</v>
      </c>
      <c r="C21" s="6" t="s">
        <v>1</v>
      </c>
      <c r="D21" s="53">
        <f>D22+D23</f>
        <v>900.6</v>
      </c>
      <c r="E21" s="29">
        <f>E22+E23</f>
        <v>255</v>
      </c>
      <c r="F21" s="29">
        <f>F22+F23</f>
        <v>-645.6</v>
      </c>
      <c r="G21" s="43">
        <f t="shared" si="3"/>
        <v>28.314457028647567</v>
      </c>
    </row>
    <row r="22" spans="1:7" ht="16.5">
      <c r="A22" s="60"/>
      <c r="B22" s="70"/>
      <c r="C22" s="3" t="s">
        <v>2</v>
      </c>
      <c r="D22" s="54">
        <v>446.05</v>
      </c>
      <c r="E22" s="25">
        <v>126.3</v>
      </c>
      <c r="F22" s="25">
        <f>E22-D22</f>
        <v>-319.75</v>
      </c>
      <c r="G22" s="45">
        <f t="shared" si="3"/>
        <v>28.315211299181705</v>
      </c>
    </row>
    <row r="23" spans="1:7" ht="16.5">
      <c r="A23" s="60"/>
      <c r="B23" s="70"/>
      <c r="C23" s="3" t="s">
        <v>3</v>
      </c>
      <c r="D23" s="54">
        <v>454.55</v>
      </c>
      <c r="E23" s="25">
        <v>128.7</v>
      </c>
      <c r="F23" s="25">
        <f>E23-D23</f>
        <v>-325.85</v>
      </c>
      <c r="G23" s="45">
        <f t="shared" si="3"/>
        <v>28.313716862831367</v>
      </c>
    </row>
    <row r="24" spans="1:7" s="4" customFormat="1" ht="16.5">
      <c r="A24" s="60">
        <v>3</v>
      </c>
      <c r="B24" s="61" t="s">
        <v>5</v>
      </c>
      <c r="C24" s="6" t="s">
        <v>1</v>
      </c>
      <c r="D24" s="53">
        <f>D25+D26</f>
        <v>5771.5599999999995</v>
      </c>
      <c r="E24" s="29">
        <f>E25+E26</f>
        <v>1086.49</v>
      </c>
      <c r="F24" s="29">
        <f>F25+F26</f>
        <v>-4685.07</v>
      </c>
      <c r="G24" s="43">
        <f t="shared" si="3"/>
        <v>18.824893096493845</v>
      </c>
    </row>
    <row r="25" spans="1:7" ht="16.5">
      <c r="A25" s="60"/>
      <c r="B25" s="61"/>
      <c r="C25" s="3" t="s">
        <v>2</v>
      </c>
      <c r="D25" s="54">
        <v>2771.56</v>
      </c>
      <c r="E25" s="25">
        <v>380</v>
      </c>
      <c r="F25" s="25">
        <f>E25-D25</f>
        <v>-2391.56</v>
      </c>
      <c r="G25" s="45">
        <f t="shared" si="3"/>
        <v>13.71069000851506</v>
      </c>
    </row>
    <row r="26" spans="1:7" ht="16.5">
      <c r="A26" s="60"/>
      <c r="B26" s="61"/>
      <c r="C26" s="3" t="s">
        <v>3</v>
      </c>
      <c r="D26" s="54">
        <v>3000</v>
      </c>
      <c r="E26" s="25">
        <v>706.49</v>
      </c>
      <c r="F26" s="25">
        <f>E26-D26</f>
        <v>-2293.51</v>
      </c>
      <c r="G26" s="45">
        <f t="shared" si="3"/>
        <v>23.549666666666667</v>
      </c>
    </row>
    <row r="27" spans="1:7" s="4" customFormat="1" ht="16.5">
      <c r="A27" s="60">
        <v>4</v>
      </c>
      <c r="B27" s="61" t="s">
        <v>20</v>
      </c>
      <c r="C27" s="6" t="s">
        <v>1</v>
      </c>
      <c r="D27" s="53">
        <f>D28+D29</f>
        <v>623.0699999999999</v>
      </c>
      <c r="E27" s="29">
        <f>E28+E29</f>
        <v>0</v>
      </c>
      <c r="F27" s="29">
        <f>F28+F29</f>
        <v>-623.0699999999999</v>
      </c>
      <c r="G27" s="43">
        <f t="shared" si="3"/>
        <v>0</v>
      </c>
    </row>
    <row r="28" spans="1:7" ht="16.5">
      <c r="A28" s="60"/>
      <c r="B28" s="61"/>
      <c r="C28" s="3" t="s">
        <v>2</v>
      </c>
      <c r="D28" s="54">
        <v>196.31</v>
      </c>
      <c r="E28" s="25">
        <v>0</v>
      </c>
      <c r="F28" s="25">
        <f>E28-D28</f>
        <v>-196.31</v>
      </c>
      <c r="G28" s="45">
        <f t="shared" si="3"/>
        <v>0</v>
      </c>
    </row>
    <row r="29" spans="1:7" ht="16.5">
      <c r="A29" s="60"/>
      <c r="B29" s="61"/>
      <c r="C29" s="3" t="s">
        <v>3</v>
      </c>
      <c r="D29" s="54">
        <v>426.76</v>
      </c>
      <c r="E29" s="25">
        <v>0</v>
      </c>
      <c r="F29" s="25">
        <f>E29-D29</f>
        <v>-426.76</v>
      </c>
      <c r="G29" s="45">
        <f t="shared" si="3"/>
        <v>0</v>
      </c>
    </row>
    <row r="30" spans="1:7" s="4" customFormat="1" ht="16.5">
      <c r="A30" s="60">
        <v>5</v>
      </c>
      <c r="B30" s="61" t="s">
        <v>11</v>
      </c>
      <c r="C30" s="6" t="s">
        <v>1</v>
      </c>
      <c r="D30" s="53">
        <f>D31+D32</f>
        <v>552.42</v>
      </c>
      <c r="E30" s="29">
        <f>E31+E32</f>
        <v>350.677</v>
      </c>
      <c r="F30" s="29">
        <f>F31+F32</f>
        <v>-201.74299999999994</v>
      </c>
      <c r="G30" s="43">
        <f t="shared" si="3"/>
        <v>63.48014192100215</v>
      </c>
    </row>
    <row r="31" spans="1:7" ht="16.5">
      <c r="A31" s="60"/>
      <c r="B31" s="61"/>
      <c r="C31" s="3" t="s">
        <v>2</v>
      </c>
      <c r="D31" s="54">
        <v>552.42</v>
      </c>
      <c r="E31" s="25">
        <v>350.677</v>
      </c>
      <c r="F31" s="25">
        <f>E31-D31</f>
        <v>-201.74299999999994</v>
      </c>
      <c r="G31" s="45">
        <f t="shared" si="3"/>
        <v>63.48014192100215</v>
      </c>
    </row>
    <row r="32" spans="1:7" ht="16.5">
      <c r="A32" s="60"/>
      <c r="B32" s="61"/>
      <c r="C32" s="3" t="s">
        <v>3</v>
      </c>
      <c r="D32" s="54">
        <v>0</v>
      </c>
      <c r="E32" s="25">
        <v>0</v>
      </c>
      <c r="F32" s="25">
        <f>E32-D32</f>
        <v>0</v>
      </c>
      <c r="G32" s="45" t="s">
        <v>24</v>
      </c>
    </row>
    <row r="33" spans="1:7" s="4" customFormat="1" ht="16.5">
      <c r="A33" s="60">
        <v>6</v>
      </c>
      <c r="B33" s="61" t="s">
        <v>26</v>
      </c>
      <c r="C33" s="6" t="s">
        <v>1</v>
      </c>
      <c r="D33" s="53">
        <f>D34+D35</f>
        <v>780.68</v>
      </c>
      <c r="E33" s="29">
        <f>E34+E35</f>
        <v>336.60236</v>
      </c>
      <c r="F33" s="29">
        <f>F34+F35</f>
        <v>-444.07764</v>
      </c>
      <c r="G33" s="43">
        <f t="shared" si="3"/>
        <v>43.11655992211918</v>
      </c>
    </row>
    <row r="34" spans="1:7" ht="16.5">
      <c r="A34" s="60"/>
      <c r="B34" s="61"/>
      <c r="C34" s="3" t="s">
        <v>2</v>
      </c>
      <c r="D34" s="54">
        <v>665.68</v>
      </c>
      <c r="E34" s="25">
        <v>336.60236</v>
      </c>
      <c r="F34" s="25">
        <f>E34-D34</f>
        <v>-329.07764</v>
      </c>
      <c r="G34" s="45">
        <f t="shared" si="3"/>
        <v>50.565190481913234</v>
      </c>
    </row>
    <row r="35" spans="1:7" ht="16.5">
      <c r="A35" s="60"/>
      <c r="B35" s="61"/>
      <c r="C35" s="3" t="s">
        <v>3</v>
      </c>
      <c r="D35" s="54">
        <v>115</v>
      </c>
      <c r="E35" s="25">
        <v>0</v>
      </c>
      <c r="F35" s="25">
        <f>E35-D35</f>
        <v>-115</v>
      </c>
      <c r="G35" s="45">
        <f t="shared" si="3"/>
        <v>0</v>
      </c>
    </row>
    <row r="36" spans="1:7" s="4" customFormat="1" ht="16.5">
      <c r="A36" s="60">
        <v>7</v>
      </c>
      <c r="B36" s="61" t="s">
        <v>27</v>
      </c>
      <c r="C36" s="6" t="s">
        <v>1</v>
      </c>
      <c r="D36" s="53">
        <f>D37+D38</f>
        <v>1163.24</v>
      </c>
      <c r="E36" s="29">
        <f>E37+E38</f>
        <v>727.72</v>
      </c>
      <c r="F36" s="29">
        <f>F37+F38</f>
        <v>-435.52000000000004</v>
      </c>
      <c r="G36" s="43">
        <f t="shared" si="3"/>
        <v>62.55974691379251</v>
      </c>
    </row>
    <row r="37" spans="1:7" ht="16.5">
      <c r="A37" s="60"/>
      <c r="B37" s="61"/>
      <c r="C37" s="3" t="s">
        <v>2</v>
      </c>
      <c r="D37" s="54">
        <v>263.24</v>
      </c>
      <c r="E37" s="25">
        <v>200.8</v>
      </c>
      <c r="F37" s="25">
        <f>E37-D37</f>
        <v>-62.44</v>
      </c>
      <c r="G37" s="45">
        <f t="shared" si="3"/>
        <v>76.28020057741985</v>
      </c>
    </row>
    <row r="38" spans="1:7" ht="16.5">
      <c r="A38" s="60"/>
      <c r="B38" s="61"/>
      <c r="C38" s="3" t="s">
        <v>3</v>
      </c>
      <c r="D38" s="54">
        <v>900</v>
      </c>
      <c r="E38" s="25">
        <v>526.92</v>
      </c>
      <c r="F38" s="25">
        <f>E38-D38</f>
        <v>-373.08000000000004</v>
      </c>
      <c r="G38" s="45">
        <f t="shared" si="3"/>
        <v>58.54666666666666</v>
      </c>
    </row>
    <row r="39" spans="1:7" s="4" customFormat="1" ht="16.5">
      <c r="A39" s="60">
        <v>8</v>
      </c>
      <c r="B39" s="61" t="s">
        <v>28</v>
      </c>
      <c r="C39" s="6" t="s">
        <v>1</v>
      </c>
      <c r="D39" s="53">
        <f>D40+D41</f>
        <v>4037.25</v>
      </c>
      <c r="E39" s="29">
        <f>E40+E41</f>
        <v>891.174</v>
      </c>
      <c r="F39" s="29">
        <f>F40+F41</f>
        <v>-3146.076</v>
      </c>
      <c r="G39" s="43">
        <f t="shared" si="3"/>
        <v>22.073787850640905</v>
      </c>
    </row>
    <row r="40" spans="1:7" ht="16.5">
      <c r="A40" s="60"/>
      <c r="B40" s="61"/>
      <c r="C40" s="3" t="s">
        <v>2</v>
      </c>
      <c r="D40" s="54">
        <v>2628.22</v>
      </c>
      <c r="E40" s="25">
        <v>0</v>
      </c>
      <c r="F40" s="25">
        <f>E40-D40</f>
        <v>-2628.22</v>
      </c>
      <c r="G40" s="45">
        <f t="shared" si="3"/>
        <v>0</v>
      </c>
    </row>
    <row r="41" spans="1:7" ht="16.5">
      <c r="A41" s="60"/>
      <c r="B41" s="61"/>
      <c r="C41" s="3" t="s">
        <v>3</v>
      </c>
      <c r="D41" s="54">
        <v>1409.03</v>
      </c>
      <c r="E41" s="25">
        <v>891.174</v>
      </c>
      <c r="F41" s="25">
        <f>E41-D41</f>
        <v>-517.856</v>
      </c>
      <c r="G41" s="45">
        <f t="shared" si="3"/>
        <v>63.247340368906265</v>
      </c>
    </row>
    <row r="42" spans="1:7" s="4" customFormat="1" ht="16.5">
      <c r="A42" s="60">
        <v>9</v>
      </c>
      <c r="B42" s="61" t="s">
        <v>6</v>
      </c>
      <c r="C42" s="6" t="s">
        <v>1</v>
      </c>
      <c r="D42" s="53">
        <f>D43+D44</f>
        <v>11710.29</v>
      </c>
      <c r="E42" s="29">
        <f>E43+E44</f>
        <v>4266.06602</v>
      </c>
      <c r="F42" s="29">
        <f>F43+F44</f>
        <v>-7444.223980000001</v>
      </c>
      <c r="G42" s="43">
        <f t="shared" si="3"/>
        <v>36.43006296171999</v>
      </c>
    </row>
    <row r="43" spans="1:7" ht="16.5">
      <c r="A43" s="60"/>
      <c r="B43" s="61"/>
      <c r="C43" s="3" t="s">
        <v>2</v>
      </c>
      <c r="D43" s="54">
        <v>8067.78</v>
      </c>
      <c r="E43" s="25">
        <v>2728.41</v>
      </c>
      <c r="F43" s="25">
        <f>E43-D43</f>
        <v>-5339.37</v>
      </c>
      <c r="G43" s="45">
        <f t="shared" si="3"/>
        <v>33.81859693744748</v>
      </c>
    </row>
    <row r="44" spans="1:7" ht="16.5">
      <c r="A44" s="60"/>
      <c r="B44" s="61"/>
      <c r="C44" s="3" t="s">
        <v>3</v>
      </c>
      <c r="D44" s="54">
        <v>3642.51</v>
      </c>
      <c r="E44" s="25">
        <v>1537.65602</v>
      </c>
      <c r="F44" s="25">
        <f>E44-D44</f>
        <v>-2104.8539800000003</v>
      </c>
      <c r="G44" s="45">
        <f t="shared" si="3"/>
        <v>42.214188018701385</v>
      </c>
    </row>
    <row r="45" spans="1:7" s="4" customFormat="1" ht="16.5">
      <c r="A45" s="60">
        <v>10</v>
      </c>
      <c r="B45" s="61" t="s">
        <v>7</v>
      </c>
      <c r="C45" s="6" t="s">
        <v>1</v>
      </c>
      <c r="D45" s="53">
        <f>D46+D47</f>
        <v>1255.68</v>
      </c>
      <c r="E45" s="29">
        <f>E46+E47</f>
        <v>209.71</v>
      </c>
      <c r="F45" s="29">
        <f>F46+F47</f>
        <v>-1045.97</v>
      </c>
      <c r="G45" s="43">
        <f t="shared" si="3"/>
        <v>16.70091106014271</v>
      </c>
    </row>
    <row r="46" spans="1:7" ht="16.5">
      <c r="A46" s="60"/>
      <c r="B46" s="61"/>
      <c r="C46" s="3" t="s">
        <v>2</v>
      </c>
      <c r="D46" s="54">
        <v>858.95</v>
      </c>
      <c r="E46" s="25">
        <v>209.71</v>
      </c>
      <c r="F46" s="25">
        <f>E46-D46</f>
        <v>-649.24</v>
      </c>
      <c r="G46" s="45">
        <f t="shared" si="3"/>
        <v>24.414692356947434</v>
      </c>
    </row>
    <row r="47" spans="1:7" ht="16.5">
      <c r="A47" s="60"/>
      <c r="B47" s="61"/>
      <c r="C47" s="3" t="s">
        <v>3</v>
      </c>
      <c r="D47" s="54">
        <v>396.73</v>
      </c>
      <c r="E47" s="25">
        <v>0</v>
      </c>
      <c r="F47" s="25">
        <f>E47-D47</f>
        <v>-396.73</v>
      </c>
      <c r="G47" s="45">
        <f t="shared" si="3"/>
        <v>0</v>
      </c>
    </row>
    <row r="48" spans="1:7" s="4" customFormat="1" ht="16.5">
      <c r="A48" s="60">
        <v>11</v>
      </c>
      <c r="B48" s="61" t="s">
        <v>29</v>
      </c>
      <c r="C48" s="6" t="s">
        <v>1</v>
      </c>
      <c r="D48" s="53">
        <f>D49+D50</f>
        <v>363.1</v>
      </c>
      <c r="E48" s="29">
        <f>E49+E50</f>
        <v>0</v>
      </c>
      <c r="F48" s="29">
        <f>F49+F50</f>
        <v>-363.1</v>
      </c>
      <c r="G48" s="43">
        <f t="shared" si="3"/>
        <v>0</v>
      </c>
    </row>
    <row r="49" spans="1:7" ht="16.5">
      <c r="A49" s="60"/>
      <c r="B49" s="61"/>
      <c r="C49" s="3" t="s">
        <v>2</v>
      </c>
      <c r="D49" s="54">
        <v>168.71</v>
      </c>
      <c r="E49" s="25">
        <v>0</v>
      </c>
      <c r="F49" s="25">
        <f>E49-D49</f>
        <v>-168.71</v>
      </c>
      <c r="G49" s="45">
        <f t="shared" si="3"/>
        <v>0</v>
      </c>
    </row>
    <row r="50" spans="1:7" ht="16.5">
      <c r="A50" s="60"/>
      <c r="B50" s="61"/>
      <c r="C50" s="3" t="s">
        <v>3</v>
      </c>
      <c r="D50" s="54">
        <v>194.39</v>
      </c>
      <c r="E50" s="25">
        <v>0</v>
      </c>
      <c r="F50" s="25">
        <f>E50-D50</f>
        <v>-194.39</v>
      </c>
      <c r="G50" s="45">
        <f t="shared" si="3"/>
        <v>0</v>
      </c>
    </row>
    <row r="51" spans="1:7" s="4" customFormat="1" ht="16.5">
      <c r="A51" s="60">
        <v>12</v>
      </c>
      <c r="B51" s="65" t="s">
        <v>33</v>
      </c>
      <c r="C51" s="6" t="s">
        <v>1</v>
      </c>
      <c r="D51" s="53">
        <f>D52+D53</f>
        <v>101839.88</v>
      </c>
      <c r="E51" s="29">
        <f>E52+E53</f>
        <v>14277.62704</v>
      </c>
      <c r="F51" s="29">
        <f>F52+F53</f>
        <v>-87562.25296000001</v>
      </c>
      <c r="G51" s="43">
        <f t="shared" si="3"/>
        <v>14.019681719970603</v>
      </c>
    </row>
    <row r="52" spans="1:7" ht="16.5">
      <c r="A52" s="60"/>
      <c r="B52" s="65"/>
      <c r="C52" s="3" t="s">
        <v>2</v>
      </c>
      <c r="D52" s="55">
        <v>101839.88</v>
      </c>
      <c r="E52" s="25">
        <v>14277.62704</v>
      </c>
      <c r="F52" s="25">
        <f>E52-D52</f>
        <v>-87562.25296000001</v>
      </c>
      <c r="G52" s="45">
        <f t="shared" si="3"/>
        <v>14.019681719970603</v>
      </c>
    </row>
    <row r="53" spans="1:7" ht="16.5">
      <c r="A53" s="60"/>
      <c r="B53" s="65"/>
      <c r="C53" s="3" t="s">
        <v>3</v>
      </c>
      <c r="D53" s="55">
        <v>0</v>
      </c>
      <c r="E53" s="25">
        <v>0</v>
      </c>
      <c r="F53" s="25">
        <f>E53-D53</f>
        <v>0</v>
      </c>
      <c r="G53" s="45" t="s">
        <v>24</v>
      </c>
    </row>
    <row r="54" spans="1:7" s="4" customFormat="1" ht="16.5">
      <c r="A54" s="60">
        <v>13</v>
      </c>
      <c r="B54" s="61" t="s">
        <v>30</v>
      </c>
      <c r="C54" s="6" t="s">
        <v>1</v>
      </c>
      <c r="D54" s="53">
        <f>D55+D56</f>
        <v>733.28</v>
      </c>
      <c r="E54" s="29">
        <f>E55+E56</f>
        <v>0</v>
      </c>
      <c r="F54" s="29">
        <f>F55+F56</f>
        <v>-733.28</v>
      </c>
      <c r="G54" s="43">
        <f t="shared" si="3"/>
        <v>0</v>
      </c>
    </row>
    <row r="55" spans="1:7" ht="16.5">
      <c r="A55" s="60"/>
      <c r="B55" s="61"/>
      <c r="C55" s="3" t="s">
        <v>2</v>
      </c>
      <c r="D55" s="54">
        <v>303.28</v>
      </c>
      <c r="E55" s="25">
        <v>0</v>
      </c>
      <c r="F55" s="25">
        <f>E55-D55</f>
        <v>-303.28</v>
      </c>
      <c r="G55" s="45">
        <f t="shared" si="3"/>
        <v>0</v>
      </c>
    </row>
    <row r="56" spans="1:7" ht="16.5">
      <c r="A56" s="60"/>
      <c r="B56" s="61"/>
      <c r="C56" s="3" t="s">
        <v>3</v>
      </c>
      <c r="D56" s="54">
        <v>430</v>
      </c>
      <c r="E56" s="25">
        <v>0</v>
      </c>
      <c r="F56" s="25">
        <f>E56-D56</f>
        <v>-430</v>
      </c>
      <c r="G56" s="45">
        <f t="shared" si="3"/>
        <v>0</v>
      </c>
    </row>
    <row r="57" spans="1:7" s="4" customFormat="1" ht="16.5">
      <c r="A57" s="60">
        <v>14</v>
      </c>
      <c r="B57" s="61" t="s">
        <v>10</v>
      </c>
      <c r="C57" s="6" t="s">
        <v>1</v>
      </c>
      <c r="D57" s="53">
        <f>D58+D59</f>
        <v>1256.47</v>
      </c>
      <c r="E57" s="29">
        <f>E58+E59</f>
        <v>0</v>
      </c>
      <c r="F57" s="29">
        <f>F58+F59</f>
        <v>-1256.47</v>
      </c>
      <c r="G57" s="43">
        <f t="shared" si="3"/>
        <v>0</v>
      </c>
    </row>
    <row r="58" spans="1:7" ht="16.5">
      <c r="A58" s="60"/>
      <c r="B58" s="61"/>
      <c r="C58" s="3" t="s">
        <v>2</v>
      </c>
      <c r="D58" s="54">
        <v>924.47</v>
      </c>
      <c r="E58" s="25">
        <v>0</v>
      </c>
      <c r="F58" s="25">
        <f>E58-D58</f>
        <v>-924.47</v>
      </c>
      <c r="G58" s="45">
        <f t="shared" si="3"/>
        <v>0</v>
      </c>
    </row>
    <row r="59" spans="1:7" ht="16.5">
      <c r="A59" s="60"/>
      <c r="B59" s="61"/>
      <c r="C59" s="3" t="s">
        <v>3</v>
      </c>
      <c r="D59" s="54">
        <v>332</v>
      </c>
      <c r="E59" s="25">
        <v>0</v>
      </c>
      <c r="F59" s="25">
        <f>E59-D59</f>
        <v>-332</v>
      </c>
      <c r="G59" s="45">
        <f t="shared" si="3"/>
        <v>0</v>
      </c>
    </row>
    <row r="60" spans="1:7" s="4" customFormat="1" ht="16.5">
      <c r="A60" s="60">
        <v>15</v>
      </c>
      <c r="B60" s="61" t="s">
        <v>12</v>
      </c>
      <c r="C60" s="6" t="s">
        <v>1</v>
      </c>
      <c r="D60" s="53">
        <f>D61+D62</f>
        <v>13542.21</v>
      </c>
      <c r="E60" s="29">
        <f>E61+E62</f>
        <v>2260.17973</v>
      </c>
      <c r="F60" s="29">
        <f>F61+F62</f>
        <v>-11282.03027</v>
      </c>
      <c r="G60" s="43">
        <f t="shared" si="3"/>
        <v>16.689888356479482</v>
      </c>
    </row>
    <row r="61" spans="1:7" ht="16.5">
      <c r="A61" s="60"/>
      <c r="B61" s="61"/>
      <c r="C61" s="3" t="s">
        <v>2</v>
      </c>
      <c r="D61" s="56">
        <v>10542.21</v>
      </c>
      <c r="E61" s="25">
        <v>2150.73256</v>
      </c>
      <c r="F61" s="25">
        <f>E61-D61</f>
        <v>-8391.477439999999</v>
      </c>
      <c r="G61" s="45">
        <f t="shared" si="3"/>
        <v>20.40115459661684</v>
      </c>
    </row>
    <row r="62" spans="1:7" ht="16.5">
      <c r="A62" s="60"/>
      <c r="B62" s="61"/>
      <c r="C62" s="3" t="s">
        <v>3</v>
      </c>
      <c r="D62" s="56">
        <v>3000</v>
      </c>
      <c r="E62" s="25">
        <v>109.44717</v>
      </c>
      <c r="F62" s="25">
        <f>E62-D62</f>
        <v>-2890.55283</v>
      </c>
      <c r="G62" s="45">
        <f t="shared" si="3"/>
        <v>3.6482390000000002</v>
      </c>
    </row>
    <row r="63" spans="1:7" s="4" customFormat="1" ht="16.5">
      <c r="A63" s="60">
        <v>16</v>
      </c>
      <c r="B63" s="61" t="s">
        <v>16</v>
      </c>
      <c r="C63" s="6" t="s">
        <v>1</v>
      </c>
      <c r="D63" s="53">
        <f>D64+D65</f>
        <v>466.52</v>
      </c>
      <c r="E63" s="29">
        <f>E64+E65</f>
        <v>0</v>
      </c>
      <c r="F63" s="29">
        <f>F64+F65</f>
        <v>-466.52</v>
      </c>
      <c r="G63" s="43">
        <f t="shared" si="3"/>
        <v>0</v>
      </c>
    </row>
    <row r="64" spans="1:7" ht="16.5">
      <c r="A64" s="60"/>
      <c r="B64" s="61"/>
      <c r="C64" s="3" t="s">
        <v>2</v>
      </c>
      <c r="D64" s="56">
        <v>466.52</v>
      </c>
      <c r="E64" s="25">
        <v>0</v>
      </c>
      <c r="F64" s="25">
        <f>E64-D64</f>
        <v>-466.52</v>
      </c>
      <c r="G64" s="45">
        <f t="shared" si="3"/>
        <v>0</v>
      </c>
    </row>
    <row r="65" spans="1:7" ht="16.5">
      <c r="A65" s="60"/>
      <c r="B65" s="61"/>
      <c r="C65" s="3" t="s">
        <v>3</v>
      </c>
      <c r="D65" s="56">
        <v>0</v>
      </c>
      <c r="E65" s="25">
        <v>0</v>
      </c>
      <c r="F65" s="25">
        <f>E65-D65</f>
        <v>0</v>
      </c>
      <c r="G65" s="45" t="s">
        <v>24</v>
      </c>
    </row>
    <row r="66" spans="1:7" ht="16.5">
      <c r="A66" s="60">
        <v>17</v>
      </c>
      <c r="B66" s="61" t="s">
        <v>15</v>
      </c>
      <c r="C66" s="9" t="s">
        <v>1</v>
      </c>
      <c r="D66" s="53">
        <f>D67+D68</f>
        <v>110.59</v>
      </c>
      <c r="E66" s="53">
        <f>E67+E68</f>
        <v>0</v>
      </c>
      <c r="F66" s="53">
        <f>F67+F68</f>
        <v>-110.59</v>
      </c>
      <c r="G66" s="43">
        <f t="shared" si="3"/>
        <v>0</v>
      </c>
    </row>
    <row r="67" spans="1:7" ht="16.5">
      <c r="A67" s="60"/>
      <c r="B67" s="61"/>
      <c r="C67" s="3" t="s">
        <v>2</v>
      </c>
      <c r="D67" s="54">
        <v>110.59</v>
      </c>
      <c r="E67" s="25">
        <v>0</v>
      </c>
      <c r="F67" s="25">
        <f>E67-D67</f>
        <v>-110.59</v>
      </c>
      <c r="G67" s="45">
        <f t="shared" si="3"/>
        <v>0</v>
      </c>
    </row>
    <row r="68" spans="1:7" ht="16.5">
      <c r="A68" s="60"/>
      <c r="B68" s="61"/>
      <c r="C68" s="3" t="s">
        <v>3</v>
      </c>
      <c r="D68" s="54">
        <v>0</v>
      </c>
      <c r="E68" s="25">
        <v>0</v>
      </c>
      <c r="F68" s="25">
        <f>E68-D68</f>
        <v>0</v>
      </c>
      <c r="G68" s="45" t="s">
        <v>24</v>
      </c>
    </row>
    <row r="69" spans="1:7" s="4" customFormat="1" ht="16.5">
      <c r="A69" s="62">
        <v>18</v>
      </c>
      <c r="B69" s="61" t="s">
        <v>31</v>
      </c>
      <c r="C69" s="9" t="s">
        <v>1</v>
      </c>
      <c r="D69" s="53">
        <f>D70+D71</f>
        <v>110.23</v>
      </c>
      <c r="E69" s="29">
        <f>E70+E71</f>
        <v>0</v>
      </c>
      <c r="F69" s="29">
        <f>F70+F71</f>
        <v>-110.23</v>
      </c>
      <c r="G69" s="43">
        <f t="shared" si="3"/>
        <v>0</v>
      </c>
    </row>
    <row r="70" spans="1:7" ht="16.5">
      <c r="A70" s="63"/>
      <c r="B70" s="61"/>
      <c r="C70" s="3" t="s">
        <v>2</v>
      </c>
      <c r="D70" s="54">
        <v>110.23</v>
      </c>
      <c r="E70" s="25">
        <v>0</v>
      </c>
      <c r="F70" s="25">
        <f>E70-D70</f>
        <v>-110.23</v>
      </c>
      <c r="G70" s="45">
        <f t="shared" si="3"/>
        <v>0</v>
      </c>
    </row>
    <row r="71" spans="1:7" ht="16.5">
      <c r="A71" s="64"/>
      <c r="B71" s="61"/>
      <c r="C71" s="3" t="s">
        <v>3</v>
      </c>
      <c r="D71" s="54">
        <v>0</v>
      </c>
      <c r="E71" s="25">
        <v>0</v>
      </c>
      <c r="F71" s="25">
        <f>E71-D71</f>
        <v>0</v>
      </c>
      <c r="G71" s="45" t="s">
        <v>24</v>
      </c>
    </row>
    <row r="72" spans="1:7" s="4" customFormat="1" ht="16.5">
      <c r="A72" s="62">
        <v>19</v>
      </c>
      <c r="B72" s="61" t="s">
        <v>32</v>
      </c>
      <c r="C72" s="9" t="s">
        <v>1</v>
      </c>
      <c r="D72" s="53">
        <f>D73+D74</f>
        <v>1701.73</v>
      </c>
      <c r="E72" s="29">
        <f>E73+E74</f>
        <v>1701.73</v>
      </c>
      <c r="F72" s="29">
        <f>F73+F74</f>
        <v>0</v>
      </c>
      <c r="G72" s="43">
        <f t="shared" si="3"/>
        <v>100</v>
      </c>
    </row>
    <row r="73" spans="1:7" ht="16.5">
      <c r="A73" s="63"/>
      <c r="B73" s="61"/>
      <c r="C73" s="3" t="s">
        <v>2</v>
      </c>
      <c r="D73" s="54">
        <v>1701.73</v>
      </c>
      <c r="E73" s="54">
        <v>1701.73</v>
      </c>
      <c r="F73" s="25">
        <f>E73-D73</f>
        <v>0</v>
      </c>
      <c r="G73" s="45">
        <f t="shared" si="3"/>
        <v>100</v>
      </c>
    </row>
    <row r="74" spans="1:7" ht="16.5">
      <c r="A74" s="64"/>
      <c r="B74" s="61"/>
      <c r="C74" s="3" t="s">
        <v>3</v>
      </c>
      <c r="D74" s="54">
        <v>0</v>
      </c>
      <c r="E74" s="25">
        <v>0</v>
      </c>
      <c r="F74" s="25">
        <f>E74-D74</f>
        <v>0</v>
      </c>
      <c r="G74" s="45" t="s">
        <v>24</v>
      </c>
    </row>
    <row r="75" spans="1:7" ht="16.5">
      <c r="A75" s="62">
        <v>20</v>
      </c>
      <c r="B75" s="61" t="s">
        <v>38</v>
      </c>
      <c r="C75" s="9" t="s">
        <v>1</v>
      </c>
      <c r="D75" s="53">
        <f>D76+D77</f>
        <v>2816.18</v>
      </c>
      <c r="E75" s="29">
        <f>E76+E77</f>
        <v>0</v>
      </c>
      <c r="F75" s="53">
        <f>F76+F77</f>
        <v>-2816.18</v>
      </c>
      <c r="G75" s="43">
        <f t="shared" si="3"/>
        <v>0</v>
      </c>
    </row>
    <row r="76" spans="1:7" ht="16.5">
      <c r="A76" s="63"/>
      <c r="B76" s="61"/>
      <c r="C76" s="3" t="s">
        <v>2</v>
      </c>
      <c r="D76" s="54">
        <v>2816.18</v>
      </c>
      <c r="E76" s="25">
        <v>0</v>
      </c>
      <c r="F76" s="25">
        <f>E76-D76</f>
        <v>-2816.18</v>
      </c>
      <c r="G76" s="45">
        <f t="shared" si="3"/>
        <v>0</v>
      </c>
    </row>
    <row r="77" spans="1:7" ht="16.5">
      <c r="A77" s="64"/>
      <c r="B77" s="61"/>
      <c r="C77" s="3" t="s">
        <v>3</v>
      </c>
      <c r="D77" s="54">
        <v>0</v>
      </c>
      <c r="E77" s="25">
        <v>0</v>
      </c>
      <c r="F77" s="25">
        <f>E77-D77</f>
        <v>0</v>
      </c>
      <c r="G77" s="45" t="s">
        <v>24</v>
      </c>
    </row>
    <row r="78" spans="1:7" ht="16.5">
      <c r="A78" s="62">
        <v>21</v>
      </c>
      <c r="B78" s="61" t="s">
        <v>17</v>
      </c>
      <c r="C78" s="6" t="s">
        <v>1</v>
      </c>
      <c r="D78" s="53">
        <f>D79+D80</f>
        <v>605.33</v>
      </c>
      <c r="E78" s="29">
        <f>E79+E80</f>
        <v>0</v>
      </c>
      <c r="F78" s="29">
        <f>F79+F80</f>
        <v>-605.33</v>
      </c>
      <c r="G78" s="43">
        <f>E78*100/D78</f>
        <v>0</v>
      </c>
    </row>
    <row r="79" spans="1:7" ht="16.5">
      <c r="A79" s="63"/>
      <c r="B79" s="61"/>
      <c r="C79" s="3" t="s">
        <v>2</v>
      </c>
      <c r="D79" s="56">
        <v>605.33</v>
      </c>
      <c r="E79" s="25">
        <v>0</v>
      </c>
      <c r="F79" s="25">
        <f>E79-D79</f>
        <v>-605.33</v>
      </c>
      <c r="G79" s="45">
        <f t="shared" si="3"/>
        <v>0</v>
      </c>
    </row>
    <row r="80" spans="1:7" ht="16.5">
      <c r="A80" s="64"/>
      <c r="B80" s="61"/>
      <c r="C80" s="3" t="s">
        <v>3</v>
      </c>
      <c r="D80" s="56">
        <v>0</v>
      </c>
      <c r="E80" s="25">
        <v>0</v>
      </c>
      <c r="F80" s="25">
        <f>E80-D80</f>
        <v>0</v>
      </c>
      <c r="G80" s="45" t="s">
        <v>24</v>
      </c>
    </row>
    <row r="81" spans="1:7" ht="16.5">
      <c r="A81" s="62">
        <v>22</v>
      </c>
      <c r="B81" s="61" t="s">
        <v>35</v>
      </c>
      <c r="C81" s="6" t="s">
        <v>1</v>
      </c>
      <c r="D81" s="53">
        <f>D82+D83</f>
        <v>103.69</v>
      </c>
      <c r="E81" s="29">
        <f>E82+E83</f>
        <v>25.9225</v>
      </c>
      <c r="F81" s="29">
        <f>F82+F83</f>
        <v>-77.7675</v>
      </c>
      <c r="G81" s="43">
        <f>E81*100/D81</f>
        <v>25</v>
      </c>
    </row>
    <row r="82" spans="1:7" ht="16.5">
      <c r="A82" s="63"/>
      <c r="B82" s="61"/>
      <c r="C82" s="3" t="s">
        <v>2</v>
      </c>
      <c r="D82" s="56">
        <v>103.69</v>
      </c>
      <c r="E82" s="26">
        <v>25.9225</v>
      </c>
      <c r="F82" s="25">
        <f>E82-D82</f>
        <v>-77.7675</v>
      </c>
      <c r="G82" s="45">
        <f t="shared" si="3"/>
        <v>25</v>
      </c>
    </row>
    <row r="83" spans="1:7" ht="16.5">
      <c r="A83" s="64"/>
      <c r="B83" s="61"/>
      <c r="C83" s="3" t="s">
        <v>3</v>
      </c>
      <c r="D83" s="56">
        <v>0</v>
      </c>
      <c r="E83" s="26">
        <v>0</v>
      </c>
      <c r="F83" s="25">
        <f>E83-D83</f>
        <v>0</v>
      </c>
      <c r="G83" s="45" t="s">
        <v>24</v>
      </c>
    </row>
    <row r="84" spans="1:7" ht="16.5">
      <c r="A84" s="62">
        <v>23</v>
      </c>
      <c r="B84" s="61" t="s">
        <v>36</v>
      </c>
      <c r="C84" s="6" t="s">
        <v>1</v>
      </c>
      <c r="D84" s="53">
        <f>D85+D86</f>
        <v>183.68</v>
      </c>
      <c r="E84" s="29">
        <f>E85+E86</f>
        <v>0</v>
      </c>
      <c r="F84" s="29">
        <f>F85+F86</f>
        <v>-183.68</v>
      </c>
      <c r="G84" s="43">
        <f>E84*100/D84</f>
        <v>0</v>
      </c>
    </row>
    <row r="85" spans="1:7" ht="16.5">
      <c r="A85" s="63"/>
      <c r="B85" s="61"/>
      <c r="C85" s="3" t="s">
        <v>2</v>
      </c>
      <c r="D85" s="56">
        <v>183.68</v>
      </c>
      <c r="E85" s="26">
        <v>0</v>
      </c>
      <c r="F85" s="25">
        <f>E85-D85</f>
        <v>-183.68</v>
      </c>
      <c r="G85" s="45">
        <f t="shared" si="3"/>
        <v>0</v>
      </c>
    </row>
    <row r="86" spans="1:7" ht="16.5">
      <c r="A86" s="64"/>
      <c r="B86" s="61"/>
      <c r="C86" s="3" t="s">
        <v>3</v>
      </c>
      <c r="D86" s="56">
        <v>0</v>
      </c>
      <c r="E86" s="26">
        <v>0</v>
      </c>
      <c r="F86" s="25">
        <f>E86-D86</f>
        <v>0</v>
      </c>
      <c r="G86" s="45" t="s">
        <v>24</v>
      </c>
    </row>
    <row r="87" spans="1:7" ht="16.5" hidden="1">
      <c r="A87" s="60"/>
      <c r="B87" s="61"/>
      <c r="C87" s="6"/>
      <c r="D87" s="53"/>
      <c r="E87" s="29"/>
      <c r="F87" s="29"/>
      <c r="G87" s="43"/>
    </row>
    <row r="88" spans="1:7" ht="16.5" hidden="1">
      <c r="A88" s="60"/>
      <c r="B88" s="61"/>
      <c r="C88" s="3"/>
      <c r="D88" s="56"/>
      <c r="E88" s="26"/>
      <c r="F88" s="25"/>
      <c r="G88" s="45"/>
    </row>
    <row r="89" spans="1:7" ht="16.5" hidden="1">
      <c r="A89" s="60"/>
      <c r="B89" s="61"/>
      <c r="C89" s="3"/>
      <c r="D89" s="56"/>
      <c r="E89" s="26"/>
      <c r="F89" s="25"/>
      <c r="G89" s="45"/>
    </row>
    <row r="90" spans="1:4" ht="16.5">
      <c r="A90" s="11"/>
      <c r="B90" s="2"/>
      <c r="C90" s="8"/>
      <c r="D90" s="2"/>
    </row>
    <row r="91" spans="1:4" ht="16.5">
      <c r="A91" s="11"/>
      <c r="B91" s="2"/>
      <c r="C91" s="8"/>
      <c r="D91" s="2"/>
    </row>
  </sheetData>
  <sheetProtection formatColumns="0" formatRows="0"/>
  <mergeCells count="56">
    <mergeCell ref="D3:G3"/>
    <mergeCell ref="A2:G2"/>
    <mergeCell ref="A4:B4"/>
    <mergeCell ref="B24:B26"/>
    <mergeCell ref="B30:B32"/>
    <mergeCell ref="B27:B29"/>
    <mergeCell ref="C1:D1"/>
    <mergeCell ref="B39:B41"/>
    <mergeCell ref="A11:G11"/>
    <mergeCell ref="A17:G17"/>
    <mergeCell ref="B12:B16"/>
    <mergeCell ref="B36:B38"/>
    <mergeCell ref="A5:B10"/>
    <mergeCell ref="A18:B20"/>
    <mergeCell ref="B21:B23"/>
    <mergeCell ref="A12:A16"/>
    <mergeCell ref="A75:A77"/>
    <mergeCell ref="B75:B77"/>
    <mergeCell ref="B66:B68"/>
    <mergeCell ref="B51:B53"/>
    <mergeCell ref="B33:B35"/>
    <mergeCell ref="B60:B62"/>
    <mergeCell ref="B57:B59"/>
    <mergeCell ref="B54:B56"/>
    <mergeCell ref="B69:B71"/>
    <mergeCell ref="B72:B74"/>
    <mergeCell ref="B63:B65"/>
    <mergeCell ref="A54:A56"/>
    <mergeCell ref="A21:A23"/>
    <mergeCell ref="A24:A26"/>
    <mergeCell ref="A27:A29"/>
    <mergeCell ref="A30:A32"/>
    <mergeCell ref="A33:A35"/>
    <mergeCell ref="A36:A38"/>
    <mergeCell ref="B48:B50"/>
    <mergeCell ref="B42:B44"/>
    <mergeCell ref="A39:A41"/>
    <mergeCell ref="A42:A44"/>
    <mergeCell ref="A78:A80"/>
    <mergeCell ref="A51:A53"/>
    <mergeCell ref="A57:A59"/>
    <mergeCell ref="A60:A62"/>
    <mergeCell ref="A63:A65"/>
    <mergeCell ref="A72:A74"/>
    <mergeCell ref="A66:A68"/>
    <mergeCell ref="A69:A71"/>
    <mergeCell ref="A45:A47"/>
    <mergeCell ref="A48:A50"/>
    <mergeCell ref="B45:B47"/>
    <mergeCell ref="A87:A89"/>
    <mergeCell ref="B87:B89"/>
    <mergeCell ref="A81:A83"/>
    <mergeCell ref="B81:B83"/>
    <mergeCell ref="A84:A86"/>
    <mergeCell ref="B84:B86"/>
    <mergeCell ref="B78:B80"/>
  </mergeCells>
  <printOptions/>
  <pageMargins left="0.5" right="0.15748031496062992" top="0.15748031496062992" bottom="0.15748031496062992" header="0.1968503937007874" footer="0.1968503937007874"/>
  <pageSetup fitToHeight="1" fitToWidth="1" horizontalDpi="600" verticalDpi="600" orientation="portrait" paperSize="9" scale="58" r:id="rId1"/>
  <rowBreaks count="1" manualBreakCount="1">
    <brk id="6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zoomScale="70" zoomScaleNormal="70" zoomScalePageLayoutView="0" workbookViewId="0" topLeftCell="A38">
      <selection activeCell="B48" sqref="B48:B50"/>
    </sheetView>
  </sheetViews>
  <sheetFormatPr defaultColWidth="9.140625" defaultRowHeight="12.75"/>
  <cols>
    <col min="1" max="1" width="7.28125" style="2" customWidth="1"/>
    <col min="2" max="2" width="57.00390625" style="11" customWidth="1"/>
    <col min="3" max="3" width="32.8515625" style="2" customWidth="1"/>
    <col min="4" max="4" width="18.00390625" style="38" bestFit="1" customWidth="1"/>
    <col min="5" max="5" width="18.00390625" style="2" bestFit="1" customWidth="1"/>
    <col min="6" max="6" width="21.140625" style="2" customWidth="1"/>
    <col min="7" max="7" width="14.57421875" style="2" bestFit="1" customWidth="1"/>
    <col min="8" max="8" width="9.140625" style="2" customWidth="1"/>
    <col min="9" max="9" width="12.57421875" style="2" bestFit="1" customWidth="1"/>
    <col min="10" max="16384" width="9.140625" style="2" customWidth="1"/>
  </cols>
  <sheetData>
    <row r="1" spans="3:7" ht="18.75" customHeight="1">
      <c r="C1" s="66"/>
      <c r="D1" s="66"/>
      <c r="F1" s="77" t="s">
        <v>45</v>
      </c>
      <c r="G1" s="77"/>
    </row>
    <row r="2" spans="1:7" s="1" customFormat="1" ht="51" customHeight="1">
      <c r="A2" s="73" t="s">
        <v>40</v>
      </c>
      <c r="B2" s="74"/>
      <c r="C2" s="74"/>
      <c r="D2" s="74"/>
      <c r="E2" s="74"/>
      <c r="F2" s="74"/>
      <c r="G2" s="74"/>
    </row>
    <row r="3" spans="1:7" s="12" customFormat="1" ht="15" customHeight="1">
      <c r="A3" s="13"/>
      <c r="B3" s="13"/>
      <c r="C3" s="13"/>
      <c r="D3" s="72" t="s">
        <v>44</v>
      </c>
      <c r="E3" s="72"/>
      <c r="F3" s="72"/>
      <c r="G3" s="72"/>
    </row>
    <row r="4" spans="1:7" s="18" customFormat="1" ht="42" customHeight="1">
      <c r="A4" s="61" t="s">
        <v>18</v>
      </c>
      <c r="B4" s="61"/>
      <c r="C4" s="19" t="s">
        <v>13</v>
      </c>
      <c r="D4" s="30" t="s">
        <v>21</v>
      </c>
      <c r="E4" s="19" t="s">
        <v>22</v>
      </c>
      <c r="F4" s="19" t="s">
        <v>25</v>
      </c>
      <c r="G4" s="19" t="s">
        <v>23</v>
      </c>
    </row>
    <row r="5" spans="1:9" s="7" customFormat="1" ht="20.25">
      <c r="A5" s="68" t="s">
        <v>0</v>
      </c>
      <c r="B5" s="68"/>
      <c r="C5" s="31" t="s">
        <v>1</v>
      </c>
      <c r="D5" s="32">
        <f>D8+D7+D6+D9+D10</f>
        <v>330.06518000000005</v>
      </c>
      <c r="E5" s="32">
        <f>E8+E7+E6+E9+E10</f>
        <v>180.169366831017</v>
      </c>
      <c r="F5" s="32">
        <f>F8+F7+F6+F9+F10</f>
        <v>-149.89581316898307</v>
      </c>
      <c r="G5" s="46">
        <f aca="true" t="shared" si="0" ref="G5:G10">E5*100/D5</f>
        <v>54.585996266257766</v>
      </c>
      <c r="I5" s="27"/>
    </row>
    <row r="6" spans="1:7" ht="20.25">
      <c r="A6" s="68"/>
      <c r="B6" s="68"/>
      <c r="C6" s="15" t="s">
        <v>2</v>
      </c>
      <c r="D6" s="33">
        <f>D19</f>
        <v>136.32671000000005</v>
      </c>
      <c r="E6" s="33">
        <f>E19</f>
        <v>22.46258896</v>
      </c>
      <c r="F6" s="33">
        <f>E6-D6</f>
        <v>-113.86412104000004</v>
      </c>
      <c r="G6" s="44">
        <f t="shared" si="0"/>
        <v>16.477027106426902</v>
      </c>
    </row>
    <row r="7" spans="1:7" ht="20.25">
      <c r="A7" s="68"/>
      <c r="B7" s="68"/>
      <c r="C7" s="15" t="s">
        <v>3</v>
      </c>
      <c r="D7" s="33">
        <f>D20</f>
        <v>14.300970000000001</v>
      </c>
      <c r="E7" s="33">
        <f>E20</f>
        <v>3.90038719</v>
      </c>
      <c r="F7" s="33">
        <f>E7-D7</f>
        <v>-10.400582810000001</v>
      </c>
      <c r="G7" s="44">
        <f t="shared" si="0"/>
        <v>27.273584868718693</v>
      </c>
    </row>
    <row r="8" spans="1:7" ht="18.75" customHeight="1">
      <c r="A8" s="68"/>
      <c r="B8" s="68"/>
      <c r="C8" s="15" t="s">
        <v>8</v>
      </c>
      <c r="D8" s="33">
        <f aca="true" t="shared" si="1" ref="D8:E10">D13</f>
        <v>179.4375</v>
      </c>
      <c r="E8" s="33">
        <f t="shared" si="1"/>
        <v>153.80639068101698</v>
      </c>
      <c r="F8" s="33">
        <f>E8-D8</f>
        <v>-25.63110931898302</v>
      </c>
      <c r="G8" s="44">
        <f t="shared" si="0"/>
        <v>85.71585687552323</v>
      </c>
    </row>
    <row r="9" spans="1:7" ht="20.25" customHeight="1" hidden="1">
      <c r="A9" s="68"/>
      <c r="B9" s="68"/>
      <c r="C9" s="15" t="s">
        <v>34</v>
      </c>
      <c r="D9" s="33">
        <f t="shared" si="1"/>
        <v>0</v>
      </c>
      <c r="E9" s="33">
        <f t="shared" si="1"/>
        <v>0</v>
      </c>
      <c r="F9" s="33">
        <f>E9-D9</f>
        <v>0</v>
      </c>
      <c r="G9" s="22" t="e">
        <f t="shared" si="0"/>
        <v>#DIV/0!</v>
      </c>
    </row>
    <row r="10" spans="1:7" ht="20.25" customHeight="1" hidden="1">
      <c r="A10" s="68"/>
      <c r="B10" s="68"/>
      <c r="C10" s="15" t="s">
        <v>9</v>
      </c>
      <c r="D10" s="33">
        <f t="shared" si="1"/>
        <v>0</v>
      </c>
      <c r="E10" s="33">
        <f t="shared" si="1"/>
        <v>0</v>
      </c>
      <c r="F10" s="33">
        <f>E10-D10</f>
        <v>0</v>
      </c>
      <c r="G10" s="22" t="e">
        <f t="shared" si="0"/>
        <v>#DIV/0!</v>
      </c>
    </row>
    <row r="11" spans="1:7" ht="20.25">
      <c r="A11" s="67" t="s">
        <v>41</v>
      </c>
      <c r="B11" s="67"/>
      <c r="C11" s="67"/>
      <c r="D11" s="67"/>
      <c r="E11" s="67"/>
      <c r="F11" s="67"/>
      <c r="G11" s="67"/>
    </row>
    <row r="12" spans="1:7" s="5" customFormat="1" ht="23.25" customHeight="1">
      <c r="A12" s="71">
        <v>1</v>
      </c>
      <c r="B12" s="65" t="s">
        <v>39</v>
      </c>
      <c r="C12" s="40" t="s">
        <v>1</v>
      </c>
      <c r="D12" s="41">
        <f>D13+D14+D15+D16</f>
        <v>179.4375</v>
      </c>
      <c r="E12" s="41">
        <f>E13+E14+E15+E16</f>
        <v>153.80639068101698</v>
      </c>
      <c r="F12" s="41">
        <f>F13+F14+F15+F16</f>
        <v>-25.631109318983015</v>
      </c>
      <c r="G12" s="43">
        <f>E12*100/D12</f>
        <v>85.71585687552323</v>
      </c>
    </row>
    <row r="13" spans="1:7" ht="24" customHeight="1">
      <c r="A13" s="71"/>
      <c r="B13" s="65"/>
      <c r="C13" s="42" t="s">
        <v>37</v>
      </c>
      <c r="D13" s="39">
        <f>'в тыс. руб.'!D13/1000</f>
        <v>179.4375</v>
      </c>
      <c r="E13" s="39">
        <f>'в тыс. руб.'!E13/1000</f>
        <v>153.80639068101698</v>
      </c>
      <c r="F13" s="39">
        <f>'в тыс. руб.'!F13/1000</f>
        <v>-25.631109318983015</v>
      </c>
      <c r="G13" s="45">
        <f>E13*100/D13</f>
        <v>85.71585687552323</v>
      </c>
    </row>
    <row r="14" spans="1:7" ht="18.75" customHeight="1" hidden="1">
      <c r="A14" s="71"/>
      <c r="B14" s="65"/>
      <c r="C14" s="42" t="s">
        <v>34</v>
      </c>
      <c r="D14" s="39">
        <f>'в тыс. руб.'!D14/1000</f>
        <v>0</v>
      </c>
      <c r="E14" s="39">
        <f>'в тыс. руб.'!E14/1000</f>
        <v>0</v>
      </c>
      <c r="F14" s="39">
        <f>'в тыс. руб.'!F14/1000</f>
        <v>0</v>
      </c>
      <c r="G14" s="20" t="e">
        <f>E14*100/D14</f>
        <v>#DIV/0!</v>
      </c>
    </row>
    <row r="15" spans="1:7" ht="18.75" customHeight="1" hidden="1">
      <c r="A15" s="71"/>
      <c r="B15" s="65"/>
      <c r="C15" s="42" t="s">
        <v>9</v>
      </c>
      <c r="D15" s="39">
        <f>'в тыс. руб.'!D15/1000</f>
        <v>0</v>
      </c>
      <c r="E15" s="39">
        <f>'в тыс. руб.'!E15/1000</f>
        <v>0</v>
      </c>
      <c r="F15" s="39">
        <f>'в тыс. руб.'!F15/1000</f>
        <v>0</v>
      </c>
      <c r="G15" s="20" t="e">
        <f>E15*100/D15</f>
        <v>#DIV/0!</v>
      </c>
    </row>
    <row r="16" spans="1:7" s="10" customFormat="1" ht="18.75" customHeight="1" hidden="1">
      <c r="A16" s="71"/>
      <c r="B16" s="65"/>
      <c r="C16" s="16" t="s">
        <v>14</v>
      </c>
      <c r="D16" s="39">
        <f>'в тыс. руб.'!D16/1000</f>
        <v>0</v>
      </c>
      <c r="E16" s="39">
        <f>'в тыс. руб.'!E16/1000</f>
        <v>0</v>
      </c>
      <c r="F16" s="39">
        <f>'в тыс. руб.'!F16/1000</f>
        <v>0</v>
      </c>
      <c r="G16" s="20" t="e">
        <f>E16*100/D16</f>
        <v>#DIV/0!</v>
      </c>
    </row>
    <row r="17" spans="1:7" ht="20.25">
      <c r="A17" s="67" t="s">
        <v>42</v>
      </c>
      <c r="B17" s="67"/>
      <c r="C17" s="67"/>
      <c r="D17" s="67"/>
      <c r="E17" s="67"/>
      <c r="F17" s="67"/>
      <c r="G17" s="67"/>
    </row>
    <row r="18" spans="1:7" s="10" customFormat="1" ht="19.5">
      <c r="A18" s="76" t="s">
        <v>43</v>
      </c>
      <c r="B18" s="76"/>
      <c r="C18" s="14" t="s">
        <v>1</v>
      </c>
      <c r="D18" s="21">
        <f>D19+D20</f>
        <v>150.62768000000005</v>
      </c>
      <c r="E18" s="24">
        <f>E19+E20</f>
        <v>26.36297615</v>
      </c>
      <c r="F18" s="24">
        <f>F19+F20</f>
        <v>-123.37200385000003</v>
      </c>
      <c r="G18" s="43">
        <f>E18*100/D18</f>
        <v>17.502079398686874</v>
      </c>
    </row>
    <row r="19" spans="1:7" s="10" customFormat="1" ht="19.5">
      <c r="A19" s="76"/>
      <c r="B19" s="76"/>
      <c r="C19" s="17" t="s">
        <v>2</v>
      </c>
      <c r="D19" s="34">
        <f>D22+D25+D28+D31+D34+D37+D40+D43+D46+D49+D52+D55+D58+D61+D70+D73+D76+D79+D64+D67+D82+D85+D88+D91+D94+D97</f>
        <v>136.32671000000005</v>
      </c>
      <c r="E19" s="35">
        <f>E22+E25+E28+E31+E34+E37+E40+E43+E46+E49+E52+E55+E58+E61+E70+E73+E76+E79+E64+E67</f>
        <v>22.46258896</v>
      </c>
      <c r="F19" s="35">
        <f>F22+F25+F28+F31+F34+F37+F40+F43+F46+F49+F52+F55+F58+F61+F70+F73+F76+F79+F64+F67</f>
        <v>-112.97142104000002</v>
      </c>
      <c r="G19" s="44">
        <f aca="true" t="shared" si="2" ref="G19:G94">E19*100/D19</f>
        <v>16.477027106426902</v>
      </c>
    </row>
    <row r="20" spans="1:7" s="10" customFormat="1" ht="19.5">
      <c r="A20" s="76"/>
      <c r="B20" s="76"/>
      <c r="C20" s="17" t="s">
        <v>3</v>
      </c>
      <c r="D20" s="34">
        <f>D23+D26+D29+D32+D35+D38+D41+D44+D47+D50+D53+D56+D59+D62+D71+D74+D77+D80+D65+D68+D83+D86+D89+D92+D95+D98</f>
        <v>14.300970000000001</v>
      </c>
      <c r="E20" s="35">
        <f>E23+E26+E29+E32+E35+E38+E41+E44+E47+E50+E53+E56+E59+E62+E71+E74+E77+E80+E65+E68</f>
        <v>3.90038719</v>
      </c>
      <c r="F20" s="35">
        <f>F23+F26+F29+F32+F35+F38+F41+F44+F47+F50+F53+F56+F59+F62+F71+F74+F77+F80+F65+F68</f>
        <v>-10.40058281</v>
      </c>
      <c r="G20" s="44">
        <f t="shared" si="2"/>
        <v>27.273584868718693</v>
      </c>
    </row>
    <row r="21" spans="1:7" s="5" customFormat="1" ht="18.75">
      <c r="A21" s="60">
        <v>2</v>
      </c>
      <c r="B21" s="70" t="s">
        <v>4</v>
      </c>
      <c r="C21" s="6" t="s">
        <v>1</v>
      </c>
      <c r="D21" s="36">
        <f>D22+D23</f>
        <v>0.9006000000000001</v>
      </c>
      <c r="E21" s="29">
        <f>E22+E23</f>
        <v>0.255</v>
      </c>
      <c r="F21" s="29">
        <f>F22+F23</f>
        <v>-0.6456</v>
      </c>
      <c r="G21" s="43">
        <f t="shared" si="2"/>
        <v>28.314457028647567</v>
      </c>
    </row>
    <row r="22" spans="1:7" ht="18.75">
      <c r="A22" s="60"/>
      <c r="B22" s="70"/>
      <c r="C22" s="3" t="s">
        <v>2</v>
      </c>
      <c r="D22" s="39">
        <f>'в тыс. руб.'!D22/1000</f>
        <v>0.44605</v>
      </c>
      <c r="E22" s="39">
        <f>'в тыс. руб.'!E22/1000</f>
        <v>0.1263</v>
      </c>
      <c r="F22" s="39">
        <f>'в тыс. руб.'!F22/1000</f>
        <v>-0.31975</v>
      </c>
      <c r="G22" s="45">
        <f t="shared" si="2"/>
        <v>28.315211299181705</v>
      </c>
    </row>
    <row r="23" spans="1:7" ht="18.75">
      <c r="A23" s="60"/>
      <c r="B23" s="70"/>
      <c r="C23" s="3" t="s">
        <v>3</v>
      </c>
      <c r="D23" s="39">
        <f>'в тыс. руб.'!D23/1000</f>
        <v>0.45455</v>
      </c>
      <c r="E23" s="39">
        <f>'в тыс. руб.'!E23/1000</f>
        <v>0.12869999999999998</v>
      </c>
      <c r="F23" s="39">
        <f>'в тыс. руб.'!F23/1000</f>
        <v>-0.32585000000000003</v>
      </c>
      <c r="G23" s="45">
        <f t="shared" si="2"/>
        <v>28.313716862831367</v>
      </c>
    </row>
    <row r="24" spans="1:7" s="4" customFormat="1" ht="18.75">
      <c r="A24" s="60">
        <v>3</v>
      </c>
      <c r="B24" s="61" t="s">
        <v>5</v>
      </c>
      <c r="C24" s="6" t="s">
        <v>1</v>
      </c>
      <c r="D24" s="36">
        <f>D25+D26</f>
        <v>5.77156</v>
      </c>
      <c r="E24" s="29">
        <f>E25+E26</f>
        <v>1.08649</v>
      </c>
      <c r="F24" s="29">
        <f>F25+F26</f>
        <v>-4.6850700000000005</v>
      </c>
      <c r="G24" s="43">
        <f t="shared" si="2"/>
        <v>18.82489309649384</v>
      </c>
    </row>
    <row r="25" spans="1:7" ht="18.75">
      <c r="A25" s="60"/>
      <c r="B25" s="61"/>
      <c r="C25" s="3" t="s">
        <v>2</v>
      </c>
      <c r="D25" s="39">
        <f>'в тыс. руб.'!D25/1000</f>
        <v>2.77156</v>
      </c>
      <c r="E25" s="39">
        <f>'в тыс. руб.'!E25/1000</f>
        <v>0.38</v>
      </c>
      <c r="F25" s="39">
        <f>'в тыс. руб.'!F25/1000</f>
        <v>-2.39156</v>
      </c>
      <c r="G25" s="45">
        <f t="shared" si="2"/>
        <v>13.71069000851506</v>
      </c>
    </row>
    <row r="26" spans="1:7" ht="18.75">
      <c r="A26" s="60"/>
      <c r="B26" s="61"/>
      <c r="C26" s="3" t="s">
        <v>3</v>
      </c>
      <c r="D26" s="39">
        <f>'в тыс. руб.'!D26/1000</f>
        <v>3</v>
      </c>
      <c r="E26" s="39">
        <f>'в тыс. руб.'!E26/1000</f>
        <v>0.7064900000000001</v>
      </c>
      <c r="F26" s="39">
        <f>'в тыс. руб.'!F26/1000</f>
        <v>-2.2935100000000004</v>
      </c>
      <c r="G26" s="45">
        <f t="shared" si="2"/>
        <v>23.549666666666667</v>
      </c>
    </row>
    <row r="27" spans="1:7" s="4" customFormat="1" ht="18.75">
      <c r="A27" s="60">
        <v>4</v>
      </c>
      <c r="B27" s="61" t="s">
        <v>20</v>
      </c>
      <c r="C27" s="6" t="s">
        <v>1</v>
      </c>
      <c r="D27" s="36">
        <f>D28+D29</f>
        <v>0.62307</v>
      </c>
      <c r="E27" s="29">
        <f>E28+E29</f>
        <v>0</v>
      </c>
      <c r="F27" s="29">
        <f>F28+F29</f>
        <v>-0.62307</v>
      </c>
      <c r="G27" s="43">
        <f t="shared" si="2"/>
        <v>0</v>
      </c>
    </row>
    <row r="28" spans="1:7" ht="18.75">
      <c r="A28" s="60"/>
      <c r="B28" s="61"/>
      <c r="C28" s="3" t="s">
        <v>2</v>
      </c>
      <c r="D28" s="39">
        <f>'в тыс. руб.'!D28/1000</f>
        <v>0.19631</v>
      </c>
      <c r="E28" s="39">
        <f>'в тыс. руб.'!E28/1000</f>
        <v>0</v>
      </c>
      <c r="F28" s="39">
        <f>'в тыс. руб.'!F28/1000</f>
        <v>-0.19631</v>
      </c>
      <c r="G28" s="45">
        <f t="shared" si="2"/>
        <v>0</v>
      </c>
    </row>
    <row r="29" spans="1:7" ht="18.75">
      <c r="A29" s="60"/>
      <c r="B29" s="61"/>
      <c r="C29" s="3" t="s">
        <v>3</v>
      </c>
      <c r="D29" s="39">
        <f>'в тыс. руб.'!D29/1000</f>
        <v>0.42676</v>
      </c>
      <c r="E29" s="39">
        <f>'в тыс. руб.'!E29/1000</f>
        <v>0</v>
      </c>
      <c r="F29" s="39">
        <f>'в тыс. руб.'!F29/1000</f>
        <v>-0.42676</v>
      </c>
      <c r="G29" s="45">
        <f t="shared" si="2"/>
        <v>0</v>
      </c>
    </row>
    <row r="30" spans="1:7" s="4" customFormat="1" ht="18.75">
      <c r="A30" s="60">
        <v>5</v>
      </c>
      <c r="B30" s="61" t="s">
        <v>11</v>
      </c>
      <c r="C30" s="6" t="s">
        <v>1</v>
      </c>
      <c r="D30" s="36">
        <f>D31+D32</f>
        <v>0.5524199999999999</v>
      </c>
      <c r="E30" s="29">
        <f>E31+E32</f>
        <v>0.350677</v>
      </c>
      <c r="F30" s="29">
        <f>F31+F32</f>
        <v>-0.20174299999999995</v>
      </c>
      <c r="G30" s="43">
        <f t="shared" si="2"/>
        <v>63.48014192100215</v>
      </c>
    </row>
    <row r="31" spans="1:7" ht="18.75">
      <c r="A31" s="60"/>
      <c r="B31" s="61"/>
      <c r="C31" s="3" t="s">
        <v>2</v>
      </c>
      <c r="D31" s="39">
        <f>'в тыс. руб.'!D31/1000</f>
        <v>0.5524199999999999</v>
      </c>
      <c r="E31" s="39">
        <f>'в тыс. руб.'!E31/1000</f>
        <v>0.350677</v>
      </c>
      <c r="F31" s="39">
        <f>'в тыс. руб.'!F31/1000</f>
        <v>-0.20174299999999995</v>
      </c>
      <c r="G31" s="45">
        <f t="shared" si="2"/>
        <v>63.48014192100215</v>
      </c>
    </row>
    <row r="32" spans="1:7" ht="18.75">
      <c r="A32" s="60"/>
      <c r="B32" s="61"/>
      <c r="C32" s="3" t="s">
        <v>3</v>
      </c>
      <c r="D32" s="39">
        <f>'в тыс. руб.'!D32/1000</f>
        <v>0</v>
      </c>
      <c r="E32" s="39">
        <f>'в тыс. руб.'!E32/1000</f>
        <v>0</v>
      </c>
      <c r="F32" s="39">
        <f>'в тыс. руб.'!F32/1000</f>
        <v>0</v>
      </c>
      <c r="G32" s="45">
        <v>0</v>
      </c>
    </row>
    <row r="33" spans="1:7" s="4" customFormat="1" ht="18.75">
      <c r="A33" s="60">
        <v>6</v>
      </c>
      <c r="B33" s="75" t="s">
        <v>26</v>
      </c>
      <c r="C33" s="6" t="s">
        <v>1</v>
      </c>
      <c r="D33" s="36">
        <f>D34+D35</f>
        <v>0.7806799999999999</v>
      </c>
      <c r="E33" s="29">
        <f>E34+E35</f>
        <v>0.33660236</v>
      </c>
      <c r="F33" s="29">
        <f>F34+F35</f>
        <v>-0.44407763999999994</v>
      </c>
      <c r="G33" s="43">
        <f t="shared" si="2"/>
        <v>43.11655992211918</v>
      </c>
    </row>
    <row r="34" spans="1:7" ht="18.75">
      <c r="A34" s="60"/>
      <c r="B34" s="75"/>
      <c r="C34" s="3" t="s">
        <v>2</v>
      </c>
      <c r="D34" s="39">
        <f>'в тыс. руб.'!D34/1000</f>
        <v>0.6656799999999999</v>
      </c>
      <c r="E34" s="39">
        <f>'в тыс. руб.'!E34/1000</f>
        <v>0.33660236</v>
      </c>
      <c r="F34" s="39">
        <f>'в тыс. руб.'!F34/1000</f>
        <v>-0.32907763999999995</v>
      </c>
      <c r="G34" s="45">
        <f t="shared" si="2"/>
        <v>50.565190481913234</v>
      </c>
    </row>
    <row r="35" spans="1:7" ht="18.75">
      <c r="A35" s="60"/>
      <c r="B35" s="75"/>
      <c r="C35" s="3" t="s">
        <v>3</v>
      </c>
      <c r="D35" s="39">
        <f>'в тыс. руб.'!D35/1000</f>
        <v>0.115</v>
      </c>
      <c r="E35" s="39">
        <f>'в тыс. руб.'!E35/1000</f>
        <v>0</v>
      </c>
      <c r="F35" s="39">
        <f>'в тыс. руб.'!F35/1000</f>
        <v>-0.115</v>
      </c>
      <c r="G35" s="45">
        <f t="shared" si="2"/>
        <v>0</v>
      </c>
    </row>
    <row r="36" spans="1:7" s="4" customFormat="1" ht="18.75">
      <c r="A36" s="60">
        <v>7</v>
      </c>
      <c r="B36" s="61" t="s">
        <v>27</v>
      </c>
      <c r="C36" s="6" t="s">
        <v>1</v>
      </c>
      <c r="D36" s="36">
        <f>D37+D38</f>
        <v>1.16324</v>
      </c>
      <c r="E36" s="29">
        <f>E37+E38</f>
        <v>0.7277199999999999</v>
      </c>
      <c r="F36" s="29">
        <f>F37+F38</f>
        <v>-0.43552</v>
      </c>
      <c r="G36" s="43">
        <f t="shared" si="2"/>
        <v>62.5597469137925</v>
      </c>
    </row>
    <row r="37" spans="1:7" ht="18.75">
      <c r="A37" s="60"/>
      <c r="B37" s="61"/>
      <c r="C37" s="3" t="s">
        <v>2</v>
      </c>
      <c r="D37" s="39">
        <f>'в тыс. руб.'!D37/1000</f>
        <v>0.26324000000000003</v>
      </c>
      <c r="E37" s="39">
        <f>'в тыс. руб.'!E37/1000</f>
        <v>0.2008</v>
      </c>
      <c r="F37" s="39">
        <f>'в тыс. руб.'!F37/1000</f>
        <v>-0.062439999999999996</v>
      </c>
      <c r="G37" s="45">
        <f t="shared" si="2"/>
        <v>76.28020057741985</v>
      </c>
    </row>
    <row r="38" spans="1:7" ht="18.75">
      <c r="A38" s="60"/>
      <c r="B38" s="61"/>
      <c r="C38" s="3" t="s">
        <v>3</v>
      </c>
      <c r="D38" s="39">
        <f>'в тыс. руб.'!D38/1000</f>
        <v>0.9</v>
      </c>
      <c r="E38" s="39">
        <f>'в тыс. руб.'!E38/1000</f>
        <v>0.5269199999999999</v>
      </c>
      <c r="F38" s="39">
        <f>'в тыс. руб.'!F38/1000</f>
        <v>-0.37308</v>
      </c>
      <c r="G38" s="45">
        <f t="shared" si="2"/>
        <v>58.54666666666666</v>
      </c>
    </row>
    <row r="39" spans="1:7" s="4" customFormat="1" ht="18.75">
      <c r="A39" s="60">
        <v>8</v>
      </c>
      <c r="B39" s="61" t="s">
        <v>28</v>
      </c>
      <c r="C39" s="6" t="s">
        <v>1</v>
      </c>
      <c r="D39" s="36">
        <f>D40+D41</f>
        <v>4.03725</v>
      </c>
      <c r="E39" s="29">
        <f>E40+E41</f>
        <v>0.891174</v>
      </c>
      <c r="F39" s="29">
        <f>F40+F41</f>
        <v>-3.146076</v>
      </c>
      <c r="G39" s="43">
        <f t="shared" si="2"/>
        <v>22.073787850640905</v>
      </c>
    </row>
    <row r="40" spans="1:7" ht="18.75">
      <c r="A40" s="60"/>
      <c r="B40" s="61"/>
      <c r="C40" s="3" t="s">
        <v>2</v>
      </c>
      <c r="D40" s="39">
        <f>'в тыс. руб.'!D40/1000</f>
        <v>2.62822</v>
      </c>
      <c r="E40" s="39">
        <f>'в тыс. руб.'!E40/1000</f>
        <v>0</v>
      </c>
      <c r="F40" s="39">
        <f>'в тыс. руб.'!F40/1000</f>
        <v>-2.62822</v>
      </c>
      <c r="G40" s="45">
        <f t="shared" si="2"/>
        <v>0</v>
      </c>
    </row>
    <row r="41" spans="1:7" ht="18.75">
      <c r="A41" s="60"/>
      <c r="B41" s="61"/>
      <c r="C41" s="3" t="s">
        <v>3</v>
      </c>
      <c r="D41" s="39">
        <f>'в тыс. руб.'!D41/1000</f>
        <v>1.40903</v>
      </c>
      <c r="E41" s="39">
        <f>'в тыс. руб.'!E41/1000</f>
        <v>0.891174</v>
      </c>
      <c r="F41" s="39">
        <f>'в тыс. руб.'!F41/1000</f>
        <v>-0.517856</v>
      </c>
      <c r="G41" s="45">
        <f t="shared" si="2"/>
        <v>63.24734036890627</v>
      </c>
    </row>
    <row r="42" spans="1:7" s="4" customFormat="1" ht="18.75">
      <c r="A42" s="60">
        <v>9</v>
      </c>
      <c r="B42" s="61" t="s">
        <v>6</v>
      </c>
      <c r="C42" s="6" t="s">
        <v>1</v>
      </c>
      <c r="D42" s="36">
        <f>D43+D44</f>
        <v>11.710289999999999</v>
      </c>
      <c r="E42" s="29">
        <f>E43+E44</f>
        <v>4.266066019999999</v>
      </c>
      <c r="F42" s="29">
        <f>F43+F44</f>
        <v>-7.44422398</v>
      </c>
      <c r="G42" s="43">
        <f t="shared" si="2"/>
        <v>36.43006296171999</v>
      </c>
    </row>
    <row r="43" spans="1:7" ht="18.75">
      <c r="A43" s="60"/>
      <c r="B43" s="61"/>
      <c r="C43" s="3" t="s">
        <v>2</v>
      </c>
      <c r="D43" s="39">
        <f>'в тыс. руб.'!D43/1000</f>
        <v>8.067779999999999</v>
      </c>
      <c r="E43" s="39">
        <f>'в тыс. руб.'!E43/1000</f>
        <v>2.72841</v>
      </c>
      <c r="F43" s="39">
        <f>'в тыс. руб.'!F43/1000</f>
        <v>-5.33937</v>
      </c>
      <c r="G43" s="45">
        <f t="shared" si="2"/>
        <v>33.818596937447474</v>
      </c>
    </row>
    <row r="44" spans="1:7" ht="18.75">
      <c r="A44" s="60"/>
      <c r="B44" s="61"/>
      <c r="C44" s="3" t="s">
        <v>3</v>
      </c>
      <c r="D44" s="39">
        <f>'в тыс. руб.'!D44/1000</f>
        <v>3.64251</v>
      </c>
      <c r="E44" s="39">
        <f>'в тыс. руб.'!E44/1000</f>
        <v>1.5376560199999998</v>
      </c>
      <c r="F44" s="39">
        <f>'в тыс. руб.'!F44/1000</f>
        <v>-2.10485398</v>
      </c>
      <c r="G44" s="45">
        <f t="shared" si="2"/>
        <v>42.21418801870138</v>
      </c>
    </row>
    <row r="45" spans="1:7" s="4" customFormat="1" ht="18.75">
      <c r="A45" s="60">
        <v>10</v>
      </c>
      <c r="B45" s="61" t="s">
        <v>7</v>
      </c>
      <c r="C45" s="6" t="s">
        <v>1</v>
      </c>
      <c r="D45" s="36">
        <f>D46+D47</f>
        <v>1.25568</v>
      </c>
      <c r="E45" s="29">
        <f>E46+E47</f>
        <v>0.20971</v>
      </c>
      <c r="F45" s="29">
        <f>F46+F47</f>
        <v>-1.04597</v>
      </c>
      <c r="G45" s="43">
        <f t="shared" si="2"/>
        <v>16.70091106014271</v>
      </c>
    </row>
    <row r="46" spans="1:7" ht="18.75">
      <c r="A46" s="60"/>
      <c r="B46" s="61"/>
      <c r="C46" s="3" t="s">
        <v>2</v>
      </c>
      <c r="D46" s="39">
        <f>'в тыс. руб.'!D46/1000</f>
        <v>0.85895</v>
      </c>
      <c r="E46" s="39">
        <f>'в тыс. руб.'!E46/1000</f>
        <v>0.20971</v>
      </c>
      <c r="F46" s="39">
        <f>'в тыс. руб.'!F46/1000</f>
        <v>-0.64924</v>
      </c>
      <c r="G46" s="45">
        <f t="shared" si="2"/>
        <v>24.414692356947437</v>
      </c>
    </row>
    <row r="47" spans="1:7" ht="18.75">
      <c r="A47" s="60"/>
      <c r="B47" s="61"/>
      <c r="C47" s="3" t="s">
        <v>3</v>
      </c>
      <c r="D47" s="39">
        <f>'в тыс. руб.'!D47/1000</f>
        <v>0.39673</v>
      </c>
      <c r="E47" s="39">
        <f>'в тыс. руб.'!E47/1000</f>
        <v>0</v>
      </c>
      <c r="F47" s="39">
        <f>'в тыс. руб.'!F47/1000</f>
        <v>-0.39673</v>
      </c>
      <c r="G47" s="45">
        <f t="shared" si="2"/>
        <v>0</v>
      </c>
    </row>
    <row r="48" spans="1:7" s="4" customFormat="1" ht="18.75">
      <c r="A48" s="60">
        <v>11</v>
      </c>
      <c r="B48" s="75" t="s">
        <v>29</v>
      </c>
      <c r="C48" s="6" t="s">
        <v>1</v>
      </c>
      <c r="D48" s="36">
        <f>D49+D50</f>
        <v>0.3631</v>
      </c>
      <c r="E48" s="29">
        <f>E49+E50</f>
        <v>0</v>
      </c>
      <c r="F48" s="29">
        <f>F49+F50</f>
        <v>-0.3631</v>
      </c>
      <c r="G48" s="43">
        <f t="shared" si="2"/>
        <v>0</v>
      </c>
    </row>
    <row r="49" spans="1:7" ht="18.75">
      <c r="A49" s="60"/>
      <c r="B49" s="75"/>
      <c r="C49" s="3" t="s">
        <v>2</v>
      </c>
      <c r="D49" s="39">
        <f>'в тыс. руб.'!D49/1000</f>
        <v>0.16871</v>
      </c>
      <c r="E49" s="39">
        <f>'в тыс. руб.'!E49/1000</f>
        <v>0</v>
      </c>
      <c r="F49" s="39">
        <f>'в тыс. руб.'!F49/1000</f>
        <v>-0.16871</v>
      </c>
      <c r="G49" s="45">
        <f t="shared" si="2"/>
        <v>0</v>
      </c>
    </row>
    <row r="50" spans="1:7" ht="18.75">
      <c r="A50" s="60"/>
      <c r="B50" s="75"/>
      <c r="C50" s="3" t="s">
        <v>3</v>
      </c>
      <c r="D50" s="39">
        <f>'в тыс. руб.'!D50/1000</f>
        <v>0.19438999999999998</v>
      </c>
      <c r="E50" s="39">
        <f>'в тыс. руб.'!E50/1000</f>
        <v>0</v>
      </c>
      <c r="F50" s="39">
        <f>'в тыс. руб.'!F50/1000</f>
        <v>-0.19438999999999998</v>
      </c>
      <c r="G50" s="45">
        <f t="shared" si="2"/>
        <v>0</v>
      </c>
    </row>
    <row r="51" spans="1:7" s="4" customFormat="1" ht="18.75">
      <c r="A51" s="60">
        <v>12</v>
      </c>
      <c r="B51" s="65" t="s">
        <v>33</v>
      </c>
      <c r="C51" s="6" t="s">
        <v>1</v>
      </c>
      <c r="D51" s="36">
        <f>D52+D53</f>
        <v>101.83988000000001</v>
      </c>
      <c r="E51" s="29">
        <f>E52+E53</f>
        <v>14.277627039999999</v>
      </c>
      <c r="F51" s="29">
        <f>F52+F53</f>
        <v>-87.56225296000001</v>
      </c>
      <c r="G51" s="43">
        <f t="shared" si="2"/>
        <v>14.0196817199706</v>
      </c>
    </row>
    <row r="52" spans="1:7" ht="18.75">
      <c r="A52" s="60"/>
      <c r="B52" s="65"/>
      <c r="C52" s="28" t="s">
        <v>2</v>
      </c>
      <c r="D52" s="39">
        <f>'в тыс. руб.'!D52/1000</f>
        <v>101.83988000000001</v>
      </c>
      <c r="E52" s="39">
        <f>'в тыс. руб.'!E52/1000</f>
        <v>14.277627039999999</v>
      </c>
      <c r="F52" s="39">
        <f>'в тыс. руб.'!F52/1000</f>
        <v>-87.56225296000001</v>
      </c>
      <c r="G52" s="45">
        <f t="shared" si="2"/>
        <v>14.0196817199706</v>
      </c>
    </row>
    <row r="53" spans="1:7" ht="18.75">
      <c r="A53" s="60"/>
      <c r="B53" s="65"/>
      <c r="C53" s="28" t="s">
        <v>3</v>
      </c>
      <c r="D53" s="39">
        <f>'в тыс. руб.'!D53/1000</f>
        <v>0</v>
      </c>
      <c r="E53" s="39">
        <f>'в тыс. руб.'!E53/1000</f>
        <v>0</v>
      </c>
      <c r="F53" s="39">
        <f>'в тыс. руб.'!F53/1000</f>
        <v>0</v>
      </c>
      <c r="G53" s="45">
        <v>0</v>
      </c>
    </row>
    <row r="54" spans="1:7" s="4" customFormat="1" ht="18.75">
      <c r="A54" s="60">
        <v>13</v>
      </c>
      <c r="B54" s="61" t="s">
        <v>30</v>
      </c>
      <c r="C54" s="6" t="s">
        <v>1</v>
      </c>
      <c r="D54" s="36">
        <f>D55+D56</f>
        <v>0.7332799999999999</v>
      </c>
      <c r="E54" s="29">
        <f>E55+E56</f>
        <v>0</v>
      </c>
      <c r="F54" s="29">
        <f>F55+F56</f>
        <v>-0.7332799999999999</v>
      </c>
      <c r="G54" s="43">
        <f t="shared" si="2"/>
        <v>0</v>
      </c>
    </row>
    <row r="55" spans="1:7" ht="18.75">
      <c r="A55" s="60"/>
      <c r="B55" s="61"/>
      <c r="C55" s="3" t="s">
        <v>2</v>
      </c>
      <c r="D55" s="39">
        <f>'в тыс. руб.'!D55/1000</f>
        <v>0.30328</v>
      </c>
      <c r="E55" s="39">
        <f>'в тыс. руб.'!E55/1000</f>
        <v>0</v>
      </c>
      <c r="F55" s="39">
        <f>'в тыс. руб.'!F55/1000</f>
        <v>-0.30328</v>
      </c>
      <c r="G55" s="45">
        <f t="shared" si="2"/>
        <v>0</v>
      </c>
    </row>
    <row r="56" spans="1:7" ht="18.75">
      <c r="A56" s="60"/>
      <c r="B56" s="61"/>
      <c r="C56" s="3" t="s">
        <v>3</v>
      </c>
      <c r="D56" s="39">
        <f>'в тыс. руб.'!D56/1000</f>
        <v>0.43</v>
      </c>
      <c r="E56" s="39">
        <f>'в тыс. руб.'!E56/1000</f>
        <v>0</v>
      </c>
      <c r="F56" s="39">
        <f>'в тыс. руб.'!F56/1000</f>
        <v>-0.43</v>
      </c>
      <c r="G56" s="45">
        <f t="shared" si="2"/>
        <v>0</v>
      </c>
    </row>
    <row r="57" spans="1:7" s="4" customFormat="1" ht="18.75">
      <c r="A57" s="60">
        <v>14</v>
      </c>
      <c r="B57" s="61" t="s">
        <v>10</v>
      </c>
      <c r="C57" s="6" t="s">
        <v>1</v>
      </c>
      <c r="D57" s="36">
        <f>D58+D59</f>
        <v>1.25647</v>
      </c>
      <c r="E57" s="29">
        <f>E58+E59</f>
        <v>0</v>
      </c>
      <c r="F57" s="29">
        <f>F58+F59</f>
        <v>-1.25647</v>
      </c>
      <c r="G57" s="43">
        <f t="shared" si="2"/>
        <v>0</v>
      </c>
    </row>
    <row r="58" spans="1:7" ht="18.75">
      <c r="A58" s="60"/>
      <c r="B58" s="61"/>
      <c r="C58" s="3" t="s">
        <v>2</v>
      </c>
      <c r="D58" s="39">
        <f>'в тыс. руб.'!D58/1000</f>
        <v>0.92447</v>
      </c>
      <c r="E58" s="39">
        <f>'в тыс. руб.'!E58/1000</f>
        <v>0</v>
      </c>
      <c r="F58" s="39">
        <f>'в тыс. руб.'!F58/1000</f>
        <v>-0.92447</v>
      </c>
      <c r="G58" s="45">
        <f t="shared" si="2"/>
        <v>0</v>
      </c>
    </row>
    <row r="59" spans="1:7" ht="18.75">
      <c r="A59" s="60"/>
      <c r="B59" s="61"/>
      <c r="C59" s="3" t="s">
        <v>3</v>
      </c>
      <c r="D59" s="39">
        <f>'в тыс. руб.'!D59/1000</f>
        <v>0.332</v>
      </c>
      <c r="E59" s="39">
        <f>'в тыс. руб.'!E59/1000</f>
        <v>0</v>
      </c>
      <c r="F59" s="39">
        <f>'в тыс. руб.'!F59/1000</f>
        <v>-0.332</v>
      </c>
      <c r="G59" s="45">
        <f t="shared" si="2"/>
        <v>0</v>
      </c>
    </row>
    <row r="60" spans="1:7" s="4" customFormat="1" ht="18.75">
      <c r="A60" s="60">
        <v>15</v>
      </c>
      <c r="B60" s="61" t="s">
        <v>12</v>
      </c>
      <c r="C60" s="6" t="s">
        <v>1</v>
      </c>
      <c r="D60" s="36">
        <f>D61+D62</f>
        <v>13.542209999999999</v>
      </c>
      <c r="E60" s="29">
        <f>E61+E62</f>
        <v>2.26017973</v>
      </c>
      <c r="F60" s="29">
        <f>F61+F62</f>
        <v>-11.28203027</v>
      </c>
      <c r="G60" s="43">
        <f t="shared" si="2"/>
        <v>16.689888356479482</v>
      </c>
    </row>
    <row r="61" spans="1:7" ht="18.75">
      <c r="A61" s="60"/>
      <c r="B61" s="61"/>
      <c r="C61" s="3" t="s">
        <v>2</v>
      </c>
      <c r="D61" s="39">
        <f>'в тыс. руб.'!D61/1000</f>
        <v>10.542209999999999</v>
      </c>
      <c r="E61" s="39">
        <f>'в тыс. руб.'!E61/1000</f>
        <v>2.15073256</v>
      </c>
      <c r="F61" s="39">
        <f>'в тыс. руб.'!F61/1000</f>
        <v>-8.39147744</v>
      </c>
      <c r="G61" s="45">
        <f t="shared" si="2"/>
        <v>20.401154596616838</v>
      </c>
    </row>
    <row r="62" spans="1:7" ht="18" customHeight="1">
      <c r="A62" s="60"/>
      <c r="B62" s="61"/>
      <c r="C62" s="3" t="s">
        <v>3</v>
      </c>
      <c r="D62" s="39">
        <f>'в тыс. руб.'!D62/1000</f>
        <v>3</v>
      </c>
      <c r="E62" s="39">
        <f>'в тыс. руб.'!E62/1000</f>
        <v>0.10944717</v>
      </c>
      <c r="F62" s="39">
        <f>'в тыс. руб.'!F62/1000</f>
        <v>-2.8905528300000003</v>
      </c>
      <c r="G62" s="45">
        <f t="shared" si="2"/>
        <v>3.648239</v>
      </c>
    </row>
    <row r="63" spans="1:7" s="4" customFormat="1" ht="18.75" customHeight="1" hidden="1">
      <c r="A63" s="60"/>
      <c r="B63" s="61"/>
      <c r="C63" s="9"/>
      <c r="D63" s="36"/>
      <c r="E63" s="29"/>
      <c r="F63" s="29"/>
      <c r="G63" s="43"/>
    </row>
    <row r="64" spans="1:7" ht="18.75" customHeight="1" hidden="1">
      <c r="A64" s="60"/>
      <c r="B64" s="61"/>
      <c r="C64" s="3"/>
      <c r="D64" s="39"/>
      <c r="E64" s="39"/>
      <c r="F64" s="39"/>
      <c r="G64" s="45"/>
    </row>
    <row r="65" spans="1:7" ht="18.75" customHeight="1" hidden="1">
      <c r="A65" s="60"/>
      <c r="B65" s="61"/>
      <c r="C65" s="3"/>
      <c r="D65" s="39"/>
      <c r="E65" s="39"/>
      <c r="F65" s="39"/>
      <c r="G65" s="45"/>
    </row>
    <row r="66" spans="1:7" s="4" customFormat="1" ht="18.75">
      <c r="A66" s="60">
        <v>16</v>
      </c>
      <c r="B66" s="61" t="s">
        <v>16</v>
      </c>
      <c r="C66" s="6" t="s">
        <v>1</v>
      </c>
      <c r="D66" s="36">
        <f>D67+D68</f>
        <v>0.46652</v>
      </c>
      <c r="E66" s="29">
        <f>E67+E68</f>
        <v>0</v>
      </c>
      <c r="F66" s="29">
        <f>F67+F68</f>
        <v>-0.46652</v>
      </c>
      <c r="G66" s="43">
        <f t="shared" si="2"/>
        <v>0</v>
      </c>
    </row>
    <row r="67" spans="1:7" ht="18.75">
      <c r="A67" s="60"/>
      <c r="B67" s="61"/>
      <c r="C67" s="3" t="s">
        <v>2</v>
      </c>
      <c r="D67" s="39">
        <f>'в тыс. руб.'!D64/1000</f>
        <v>0.46652</v>
      </c>
      <c r="E67" s="39">
        <f>'в тыс. руб.'!E64/1000</f>
        <v>0</v>
      </c>
      <c r="F67" s="39">
        <f>'в тыс. руб.'!F64/1000</f>
        <v>-0.46652</v>
      </c>
      <c r="G67" s="45">
        <f t="shared" si="2"/>
        <v>0</v>
      </c>
    </row>
    <row r="68" spans="1:7" ht="18.75">
      <c r="A68" s="60"/>
      <c r="B68" s="61"/>
      <c r="C68" s="3" t="s">
        <v>3</v>
      </c>
      <c r="D68" s="39">
        <f>'в тыс. руб.'!D65/1000</f>
        <v>0</v>
      </c>
      <c r="E68" s="39">
        <f>'в тыс. руб.'!E65/1000</f>
        <v>0</v>
      </c>
      <c r="F68" s="39">
        <f>'в тыс. руб.'!F65/1000</f>
        <v>0</v>
      </c>
      <c r="G68" s="45" t="s">
        <v>24</v>
      </c>
    </row>
    <row r="69" spans="1:7" ht="18.75">
      <c r="A69" s="60">
        <v>17</v>
      </c>
      <c r="B69" s="61" t="s">
        <v>15</v>
      </c>
      <c r="C69" s="9" t="s">
        <v>1</v>
      </c>
      <c r="D69" s="36">
        <f>D70+D71</f>
        <v>0.11059000000000001</v>
      </c>
      <c r="E69" s="36">
        <f>E70+E71</f>
        <v>0</v>
      </c>
      <c r="F69" s="36">
        <f>F70+F71</f>
        <v>-0.11059000000000001</v>
      </c>
      <c r="G69" s="43">
        <f t="shared" si="2"/>
        <v>0</v>
      </c>
    </row>
    <row r="70" spans="1:7" ht="18.75">
      <c r="A70" s="60"/>
      <c r="B70" s="61"/>
      <c r="C70" s="3" t="s">
        <v>2</v>
      </c>
      <c r="D70" s="39">
        <f>'в тыс. руб.'!D67/1000</f>
        <v>0.11059000000000001</v>
      </c>
      <c r="E70" s="39">
        <f>'в тыс. руб.'!E67/1000</f>
        <v>0</v>
      </c>
      <c r="F70" s="39">
        <f>'в тыс. руб.'!F67/1000</f>
        <v>-0.11059000000000001</v>
      </c>
      <c r="G70" s="45">
        <f t="shared" si="2"/>
        <v>0</v>
      </c>
    </row>
    <row r="71" spans="1:7" ht="18.75">
      <c r="A71" s="60"/>
      <c r="B71" s="61"/>
      <c r="C71" s="3" t="s">
        <v>3</v>
      </c>
      <c r="D71" s="39">
        <f>'в тыс. руб.'!D68/1000</f>
        <v>0</v>
      </c>
      <c r="E71" s="39">
        <f>'в тыс. руб.'!E68/1000</f>
        <v>0</v>
      </c>
      <c r="F71" s="39">
        <f>'в тыс. руб.'!F68/1000</f>
        <v>0</v>
      </c>
      <c r="G71" s="45" t="s">
        <v>24</v>
      </c>
    </row>
    <row r="72" spans="1:7" s="4" customFormat="1" ht="18.75">
      <c r="A72" s="62">
        <v>18</v>
      </c>
      <c r="B72" s="61" t="s">
        <v>31</v>
      </c>
      <c r="C72" s="9" t="s">
        <v>1</v>
      </c>
      <c r="D72" s="36">
        <f>D73+D74</f>
        <v>0.11023000000000001</v>
      </c>
      <c r="E72" s="29">
        <f>E73+E74</f>
        <v>0</v>
      </c>
      <c r="F72" s="29">
        <f>F73+F74</f>
        <v>-0.11023000000000001</v>
      </c>
      <c r="G72" s="43">
        <f t="shared" si="2"/>
        <v>0</v>
      </c>
    </row>
    <row r="73" spans="1:7" ht="18.75">
      <c r="A73" s="63"/>
      <c r="B73" s="61"/>
      <c r="C73" s="3" t="s">
        <v>2</v>
      </c>
      <c r="D73" s="39">
        <f>'в тыс. руб.'!D70/1000</f>
        <v>0.11023000000000001</v>
      </c>
      <c r="E73" s="39">
        <f>'в тыс. руб.'!E70/1000</f>
        <v>0</v>
      </c>
      <c r="F73" s="39">
        <f>'в тыс. руб.'!F70/1000</f>
        <v>-0.11023000000000001</v>
      </c>
      <c r="G73" s="45">
        <f t="shared" si="2"/>
        <v>0</v>
      </c>
    </row>
    <row r="74" spans="1:7" ht="18.75">
      <c r="A74" s="64"/>
      <c r="B74" s="61"/>
      <c r="C74" s="3" t="s">
        <v>3</v>
      </c>
      <c r="D74" s="39">
        <f>'в тыс. руб.'!D71/1000</f>
        <v>0</v>
      </c>
      <c r="E74" s="39">
        <f>'в тыс. руб.'!E71/1000</f>
        <v>0</v>
      </c>
      <c r="F74" s="39">
        <f>'в тыс. руб.'!F71/1000</f>
        <v>0</v>
      </c>
      <c r="G74" s="45" t="s">
        <v>24</v>
      </c>
    </row>
    <row r="75" spans="1:7" s="4" customFormat="1" ht="18.75">
      <c r="A75" s="62">
        <v>19</v>
      </c>
      <c r="B75" s="75" t="s">
        <v>32</v>
      </c>
      <c r="C75" s="9" t="s">
        <v>1</v>
      </c>
      <c r="D75" s="36">
        <f>D76+D77</f>
        <v>1.70173</v>
      </c>
      <c r="E75" s="29">
        <f>E76+E77</f>
        <v>1.70173</v>
      </c>
      <c r="F75" s="29">
        <f>F76+F77</f>
        <v>0</v>
      </c>
      <c r="G75" s="43">
        <f t="shared" si="2"/>
        <v>100</v>
      </c>
    </row>
    <row r="76" spans="1:7" ht="18.75">
      <c r="A76" s="63"/>
      <c r="B76" s="75"/>
      <c r="C76" s="3" t="s">
        <v>2</v>
      </c>
      <c r="D76" s="39">
        <f>'в тыс. руб.'!D73/1000</f>
        <v>1.70173</v>
      </c>
      <c r="E76" s="39">
        <f>'в тыс. руб.'!E73/1000</f>
        <v>1.70173</v>
      </c>
      <c r="F76" s="39">
        <f>'в тыс. руб.'!F73/1000</f>
        <v>0</v>
      </c>
      <c r="G76" s="45">
        <f t="shared" si="2"/>
        <v>100</v>
      </c>
    </row>
    <row r="77" spans="1:7" ht="18.75">
      <c r="A77" s="64"/>
      <c r="B77" s="75"/>
      <c r="C77" s="3" t="s">
        <v>3</v>
      </c>
      <c r="D77" s="39">
        <f>'в тыс. руб.'!D74/1000</f>
        <v>0</v>
      </c>
      <c r="E77" s="39">
        <f>'в тыс. руб.'!E74/1000</f>
        <v>0</v>
      </c>
      <c r="F77" s="39">
        <f>'в тыс. руб.'!F74/1000</f>
        <v>0</v>
      </c>
      <c r="G77" s="45">
        <v>0</v>
      </c>
    </row>
    <row r="78" spans="1:7" ht="18.75">
      <c r="A78" s="62">
        <v>20</v>
      </c>
      <c r="B78" s="61" t="s">
        <v>38</v>
      </c>
      <c r="C78" s="9" t="s">
        <v>1</v>
      </c>
      <c r="D78" s="36">
        <f>D79+D80</f>
        <v>2.8161799999999997</v>
      </c>
      <c r="E78" s="36">
        <f>E79+E80</f>
        <v>0</v>
      </c>
      <c r="F78" s="36">
        <f>F79+F80</f>
        <v>-2.8161799999999997</v>
      </c>
      <c r="G78" s="43">
        <f t="shared" si="2"/>
        <v>0</v>
      </c>
    </row>
    <row r="79" spans="1:7" ht="18.75">
      <c r="A79" s="63"/>
      <c r="B79" s="61"/>
      <c r="C79" s="3" t="s">
        <v>2</v>
      </c>
      <c r="D79" s="39">
        <f>'в тыс. руб.'!D76/1000</f>
        <v>2.8161799999999997</v>
      </c>
      <c r="E79" s="39">
        <f>'в тыс. руб.'!E76/1000</f>
        <v>0</v>
      </c>
      <c r="F79" s="39">
        <f>'в тыс. руб.'!F76/1000</f>
        <v>-2.8161799999999997</v>
      </c>
      <c r="G79" s="45">
        <f t="shared" si="2"/>
        <v>0</v>
      </c>
    </row>
    <row r="80" spans="1:7" ht="18.75">
      <c r="A80" s="64"/>
      <c r="B80" s="61"/>
      <c r="C80" s="3" t="s">
        <v>3</v>
      </c>
      <c r="D80" s="39">
        <f>'в тыс. руб.'!D77/1000</f>
        <v>0</v>
      </c>
      <c r="E80" s="39">
        <f>'в тыс. руб.'!E77/1000</f>
        <v>0</v>
      </c>
      <c r="F80" s="39">
        <f>'в тыс. руб.'!F77/1000</f>
        <v>0</v>
      </c>
      <c r="G80" s="45">
        <v>0</v>
      </c>
    </row>
    <row r="81" spans="1:7" ht="18.75">
      <c r="A81" s="62">
        <v>21</v>
      </c>
      <c r="B81" s="61" t="s">
        <v>17</v>
      </c>
      <c r="C81" s="6" t="s">
        <v>1</v>
      </c>
      <c r="D81" s="36">
        <f>D82+D83</f>
        <v>0.60533</v>
      </c>
      <c r="E81" s="29">
        <f>E82+E83</f>
        <v>0</v>
      </c>
      <c r="F81" s="29">
        <f>F82+F83</f>
        <v>-0.60533</v>
      </c>
      <c r="G81" s="43">
        <f>E81*100/D81</f>
        <v>0</v>
      </c>
    </row>
    <row r="82" spans="1:7" ht="18.75">
      <c r="A82" s="63"/>
      <c r="B82" s="61"/>
      <c r="C82" s="3" t="s">
        <v>2</v>
      </c>
      <c r="D82" s="39">
        <f>'в тыс. руб.'!D79/1000</f>
        <v>0.60533</v>
      </c>
      <c r="E82" s="39">
        <f>'в тыс. руб.'!E79/1000</f>
        <v>0</v>
      </c>
      <c r="F82" s="39">
        <f>'в тыс. руб.'!F79/1000</f>
        <v>-0.60533</v>
      </c>
      <c r="G82" s="45">
        <f t="shared" si="2"/>
        <v>0</v>
      </c>
    </row>
    <row r="83" spans="1:7" ht="17.25" customHeight="1">
      <c r="A83" s="64"/>
      <c r="B83" s="61"/>
      <c r="C83" s="3" t="s">
        <v>3</v>
      </c>
      <c r="D83" s="39">
        <f>'в тыс. руб.'!D80/1000</f>
        <v>0</v>
      </c>
      <c r="E83" s="39">
        <f>'в тыс. руб.'!E80/1000</f>
        <v>0</v>
      </c>
      <c r="F83" s="39">
        <f>'в тыс. руб.'!F80/1000</f>
        <v>0</v>
      </c>
      <c r="G83" s="45">
        <v>0</v>
      </c>
    </row>
    <row r="84" spans="1:7" ht="18.75" customHeight="1" hidden="1">
      <c r="A84" s="62"/>
      <c r="B84" s="61"/>
      <c r="C84" s="6"/>
      <c r="D84" s="36"/>
      <c r="E84" s="29"/>
      <c r="F84" s="29"/>
      <c r="G84" s="43"/>
    </row>
    <row r="85" spans="1:7" ht="18.75" customHeight="1" hidden="1">
      <c r="A85" s="63"/>
      <c r="B85" s="61"/>
      <c r="C85" s="3"/>
      <c r="D85" s="39"/>
      <c r="E85" s="39"/>
      <c r="F85" s="39"/>
      <c r="G85" s="45"/>
    </row>
    <row r="86" spans="1:7" ht="18.75" customHeight="1" hidden="1">
      <c r="A86" s="64"/>
      <c r="B86" s="61"/>
      <c r="C86" s="3"/>
      <c r="D86" s="39"/>
      <c r="E86" s="39"/>
      <c r="F86" s="39"/>
      <c r="G86" s="45"/>
    </row>
    <row r="87" spans="1:7" ht="18.75">
      <c r="A87" s="62">
        <v>22</v>
      </c>
      <c r="B87" s="61" t="s">
        <v>35</v>
      </c>
      <c r="C87" s="6" t="s">
        <v>1</v>
      </c>
      <c r="D87" s="36">
        <f>D88+D89</f>
        <v>0.10369</v>
      </c>
      <c r="E87" s="29">
        <f>E88+E89</f>
        <v>0.0259225</v>
      </c>
      <c r="F87" s="29">
        <f>F88+F89</f>
        <v>-0.0777675</v>
      </c>
      <c r="G87" s="43">
        <f>E87*100/D87</f>
        <v>25</v>
      </c>
    </row>
    <row r="88" spans="1:7" ht="18.75">
      <c r="A88" s="63"/>
      <c r="B88" s="61"/>
      <c r="C88" s="3" t="s">
        <v>2</v>
      </c>
      <c r="D88" s="39">
        <f>'в тыс. руб.'!D82/1000</f>
        <v>0.10369</v>
      </c>
      <c r="E88" s="39">
        <f>'в тыс. руб.'!E82/1000</f>
        <v>0.0259225</v>
      </c>
      <c r="F88" s="39">
        <f>'в тыс. руб.'!F82/1000</f>
        <v>-0.0777675</v>
      </c>
      <c r="G88" s="45">
        <f t="shared" si="2"/>
        <v>25</v>
      </c>
    </row>
    <row r="89" spans="1:7" ht="18.75">
      <c r="A89" s="64"/>
      <c r="B89" s="61"/>
      <c r="C89" s="3" t="s">
        <v>3</v>
      </c>
      <c r="D89" s="39">
        <f>'в тыс. руб.'!D83/1000</f>
        <v>0</v>
      </c>
      <c r="E89" s="39">
        <f>'в тыс. руб.'!E83/1000</f>
        <v>0</v>
      </c>
      <c r="F89" s="39">
        <f>'в тыс. руб.'!F83/1000</f>
        <v>0</v>
      </c>
      <c r="G89" s="45">
        <v>0</v>
      </c>
    </row>
    <row r="90" spans="1:7" ht="18.75" customHeight="1" hidden="1">
      <c r="A90" s="62"/>
      <c r="B90" s="61"/>
      <c r="C90" s="6"/>
      <c r="D90" s="36"/>
      <c r="E90" s="29"/>
      <c r="F90" s="29"/>
      <c r="G90" s="43"/>
    </row>
    <row r="91" spans="1:7" ht="18.75" customHeight="1" hidden="1">
      <c r="A91" s="63"/>
      <c r="B91" s="61"/>
      <c r="C91" s="3"/>
      <c r="D91" s="39"/>
      <c r="E91" s="39"/>
      <c r="F91" s="39"/>
      <c r="G91" s="45"/>
    </row>
    <row r="92" spans="1:7" ht="18.75" customHeight="1" hidden="1">
      <c r="A92" s="64"/>
      <c r="B92" s="61"/>
      <c r="C92" s="3"/>
      <c r="D92" s="39"/>
      <c r="E92" s="39"/>
      <c r="F92" s="39"/>
      <c r="G92" s="45"/>
    </row>
    <row r="93" spans="1:7" ht="18.75">
      <c r="A93" s="62">
        <v>23</v>
      </c>
      <c r="B93" s="61" t="s">
        <v>36</v>
      </c>
      <c r="C93" s="6" t="s">
        <v>1</v>
      </c>
      <c r="D93" s="36">
        <f>D94+D95</f>
        <v>0.18368</v>
      </c>
      <c r="E93" s="29">
        <f>E94+E95</f>
        <v>0</v>
      </c>
      <c r="F93" s="29">
        <f>F94+F95</f>
        <v>-0.18368</v>
      </c>
      <c r="G93" s="43">
        <f>E93*100/D93</f>
        <v>0</v>
      </c>
    </row>
    <row r="94" spans="1:7" ht="18.75">
      <c r="A94" s="63"/>
      <c r="B94" s="61"/>
      <c r="C94" s="3" t="s">
        <v>2</v>
      </c>
      <c r="D94" s="39">
        <f>'в тыс. руб.'!D85/1000</f>
        <v>0.18368</v>
      </c>
      <c r="E94" s="39">
        <f>'в тыс. руб.'!E85/1000</f>
        <v>0</v>
      </c>
      <c r="F94" s="39">
        <f>'в тыс. руб.'!F85/1000</f>
        <v>-0.18368</v>
      </c>
      <c r="G94" s="45">
        <f t="shared" si="2"/>
        <v>0</v>
      </c>
    </row>
    <row r="95" spans="1:7" ht="15.75" customHeight="1">
      <c r="A95" s="64"/>
      <c r="B95" s="61"/>
      <c r="C95" s="3" t="s">
        <v>3</v>
      </c>
      <c r="D95" s="39">
        <f>'в тыс. руб.'!D86/1000</f>
        <v>0</v>
      </c>
      <c r="E95" s="39">
        <f>'в тыс. руб.'!E86/1000</f>
        <v>0</v>
      </c>
      <c r="F95" s="39">
        <f>'в тыс. руб.'!F86/1000</f>
        <v>0</v>
      </c>
      <c r="G95" s="45">
        <v>0</v>
      </c>
    </row>
    <row r="96" spans="1:7" ht="18.75" customHeight="1" hidden="1">
      <c r="A96" s="60"/>
      <c r="B96" s="61"/>
      <c r="C96" s="6"/>
      <c r="D96" s="36"/>
      <c r="E96" s="29"/>
      <c r="F96" s="29"/>
      <c r="G96" s="23"/>
    </row>
    <row r="97" spans="1:7" ht="18.75" customHeight="1" hidden="1">
      <c r="A97" s="60"/>
      <c r="B97" s="61"/>
      <c r="C97" s="3"/>
      <c r="D97" s="39"/>
      <c r="E97" s="39"/>
      <c r="F97" s="39"/>
      <c r="G97" s="20"/>
    </row>
    <row r="98" spans="1:7" ht="18.75" customHeight="1" hidden="1">
      <c r="A98" s="60"/>
      <c r="B98" s="61"/>
      <c r="C98" s="3"/>
      <c r="D98" s="39"/>
      <c r="E98" s="39"/>
      <c r="F98" s="39"/>
      <c r="G98" s="20"/>
    </row>
    <row r="99" spans="1:4" ht="18.75">
      <c r="A99" s="11"/>
      <c r="B99" s="2"/>
      <c r="C99" s="8"/>
      <c r="D99" s="37"/>
    </row>
    <row r="100" spans="1:4" ht="18.75">
      <c r="A100" s="11"/>
      <c r="B100" s="2"/>
      <c r="C100" s="8"/>
      <c r="D100" s="37"/>
    </row>
  </sheetData>
  <sheetProtection/>
  <mergeCells count="63">
    <mergeCell ref="C1:D1"/>
    <mergeCell ref="A2:G2"/>
    <mergeCell ref="D3:G3"/>
    <mergeCell ref="A4:B4"/>
    <mergeCell ref="A5:B10"/>
    <mergeCell ref="A11:G11"/>
    <mergeCell ref="F1:G1"/>
    <mergeCell ref="A12:A16"/>
    <mergeCell ref="B12:B16"/>
    <mergeCell ref="A17:G17"/>
    <mergeCell ref="A18:B20"/>
    <mergeCell ref="A21:A23"/>
    <mergeCell ref="B21:B23"/>
    <mergeCell ref="A24:A26"/>
    <mergeCell ref="B24:B26"/>
    <mergeCell ref="A27:A29"/>
    <mergeCell ref="B27:B29"/>
    <mergeCell ref="A30:A32"/>
    <mergeCell ref="B30:B32"/>
    <mergeCell ref="A33:A35"/>
    <mergeCell ref="B33:B35"/>
    <mergeCell ref="A36:A38"/>
    <mergeCell ref="B36:B38"/>
    <mergeCell ref="A39:A41"/>
    <mergeCell ref="B39:B41"/>
    <mergeCell ref="A42:A44"/>
    <mergeCell ref="B42:B44"/>
    <mergeCell ref="A45:A47"/>
    <mergeCell ref="B45:B47"/>
    <mergeCell ref="A48:A50"/>
    <mergeCell ref="B48:B50"/>
    <mergeCell ref="A51:A53"/>
    <mergeCell ref="B51:B53"/>
    <mergeCell ref="A54:A56"/>
    <mergeCell ref="B54:B56"/>
    <mergeCell ref="A57:A59"/>
    <mergeCell ref="B57:B59"/>
    <mergeCell ref="A60:A62"/>
    <mergeCell ref="B60:B62"/>
    <mergeCell ref="A63:A65"/>
    <mergeCell ref="B63:B65"/>
    <mergeCell ref="A66:A68"/>
    <mergeCell ref="B66:B68"/>
    <mergeCell ref="A69:A71"/>
    <mergeCell ref="B69:B71"/>
    <mergeCell ref="A72:A74"/>
    <mergeCell ref="B72:B74"/>
    <mergeCell ref="A75:A77"/>
    <mergeCell ref="B75:B77"/>
    <mergeCell ref="A78:A80"/>
    <mergeCell ref="B78:B80"/>
    <mergeCell ref="A81:A83"/>
    <mergeCell ref="B81:B83"/>
    <mergeCell ref="A84:A86"/>
    <mergeCell ref="B84:B86"/>
    <mergeCell ref="A96:A98"/>
    <mergeCell ref="B96:B98"/>
    <mergeCell ref="A87:A89"/>
    <mergeCell ref="B87:B89"/>
    <mergeCell ref="A90:A92"/>
    <mergeCell ref="B90:B92"/>
    <mergeCell ref="A93:A95"/>
    <mergeCell ref="B93:B95"/>
  </mergeCells>
  <printOptions/>
  <pageMargins left="0.7086614173228347" right="0.12" top="0.16" bottom="0.17" header="0.31496062992125984" footer="0.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tarif18</cp:lastModifiedBy>
  <cp:lastPrinted>2015-08-03T11:37:56Z</cp:lastPrinted>
  <dcterms:created xsi:type="dcterms:W3CDTF">1996-10-08T23:32:33Z</dcterms:created>
  <dcterms:modified xsi:type="dcterms:W3CDTF">2015-08-19T07:11:01Z</dcterms:modified>
  <cp:category/>
  <cp:version/>
  <cp:contentType/>
  <cp:contentStatus/>
</cp:coreProperties>
</file>