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 тыс. руб." sheetId="1" r:id="rId1"/>
    <sheet name="в млн.руб." sheetId="2" r:id="rId2"/>
  </sheets>
  <definedNames>
    <definedName name="_xlnm.Print_Area" localSheetId="1">'в млн.руб.'!$A$1:$G$95</definedName>
    <definedName name="_xlnm.Print_Area" localSheetId="0">'в тыс. руб.'!$A$1:$G$88</definedName>
  </definedNames>
  <calcPr fullCalcOnLoad="1"/>
</workbook>
</file>

<file path=xl/sharedStrings.xml><?xml version="1.0" encoding="utf-8"?>
<sst xmlns="http://schemas.openxmlformats.org/spreadsheetml/2006/main" count="244" uniqueCount="48">
  <si>
    <t>ВСЕГО по Чувашской Республике</t>
  </si>
  <si>
    <t>Итого, в т.ч.</t>
  </si>
  <si>
    <t>амортизация</t>
  </si>
  <si>
    <t>прибыль</t>
  </si>
  <si>
    <t>МУП ЖКХ Красноармейского района</t>
  </si>
  <si>
    <t>МУП "Алатырские городские электрические сети"</t>
  </si>
  <si>
    <t>ОАО "Канашские городские электрические сети"</t>
  </si>
  <si>
    <t>ООО "Урмарские электрические сети"</t>
  </si>
  <si>
    <t>возврат капитала</t>
  </si>
  <si>
    <t xml:space="preserve">доход на капитал </t>
  </si>
  <si>
    <t xml:space="preserve">Саратовский филиал ООО "Газпром энерго"  </t>
  </si>
  <si>
    <t>ОАО "Чувашхлебопродукт" - филиал Чебоксарский элеватор</t>
  </si>
  <si>
    <t>МУП "Коммунальные сети города Новочебоксарска"</t>
  </si>
  <si>
    <t>Источник финансирования</t>
  </si>
  <si>
    <t>собственный капитал</t>
  </si>
  <si>
    <t>ООО "Купол"</t>
  </si>
  <si>
    <t>ОАО "Чебоксарское производственное объединение имени В.И. Чапаева"</t>
  </si>
  <si>
    <t>ООО "Энергосеть" (г. Чебоксары)</t>
  </si>
  <si>
    <t>Наименвание организации</t>
  </si>
  <si>
    <t>тыс.руб.</t>
  </si>
  <si>
    <t xml:space="preserve">МУП ЖКХ "Моргаушское" </t>
  </si>
  <si>
    <t xml:space="preserve">утверждено в тарифах </t>
  </si>
  <si>
    <t>освоено фактически</t>
  </si>
  <si>
    <t>% освоения</t>
  </si>
  <si>
    <t>-</t>
  </si>
  <si>
    <t>отклонение факта от плана</t>
  </si>
  <si>
    <t>ООО "Энергосеть" Янтиковский район</t>
  </si>
  <si>
    <t>ООО "ЭЛЕКТРОСНАБ" Козловский район</t>
  </si>
  <si>
    <t>ООО "Энергостроймонтаж" Вурнарский район</t>
  </si>
  <si>
    <t>ООО "Тепловодоканал" Аликовский район</t>
  </si>
  <si>
    <t>ООО "Энергосервис"  Комсомольский район</t>
  </si>
  <si>
    <t>ОАО "ГЭСстрой" г. Новочебоксарск</t>
  </si>
  <si>
    <t>ООО "Комбинат строительных материалов" г.Канаш</t>
  </si>
  <si>
    <t>ООО "Коммунальные технологии"</t>
  </si>
  <si>
    <t xml:space="preserve">иные источники </t>
  </si>
  <si>
    <t>ООО "Порецкагропромэнерго"</t>
  </si>
  <si>
    <t>ООО "Янтарь"</t>
  </si>
  <si>
    <t xml:space="preserve">возврат капитала </t>
  </si>
  <si>
    <t>ООО "Межрегиональный Центр оптово-розничной торговли"</t>
  </si>
  <si>
    <t xml:space="preserve">Филиал ОАО "МРСК Волги" - "Чувашэнерго" </t>
  </si>
  <si>
    <t xml:space="preserve"> Утверждено по методу RAB</t>
  </si>
  <si>
    <t xml:space="preserve">ТСО </t>
  </si>
  <si>
    <t>ВСЕГО по ТСО</t>
  </si>
  <si>
    <t>млн.руб.</t>
  </si>
  <si>
    <t>Приложение 1</t>
  </si>
  <si>
    <t>Мониторинг выполнения инвестиционных программ территориальных сетевых организаций Чувашской Республики за счет тарифных источников за 9 месяцев 2015 года</t>
  </si>
  <si>
    <t>ООО "Энергостроймонтаж"                               Вурнарский район</t>
  </si>
  <si>
    <r>
      <rPr>
        <b/>
        <sz val="14"/>
        <rFont val="Times New Roman"/>
        <family val="1"/>
      </rPr>
      <t>Мониторинг выполнения инвестиционных программ территориальных сетевых организаций Чувашской Республики за счет тарифных источников за 2015 год</t>
    </r>
    <r>
      <rPr>
        <b/>
        <i/>
        <sz val="14"/>
        <rFont val="Times New Roman"/>
        <family val="1"/>
      </rPr>
      <t xml:space="preserve">  -  на 10 феврвля 2016 года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</si>
</sst>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_-* #,##0_$_-;\-* #,##0_$_-;_-* &quot;-&quot;_$_-;_-@_-"/>
    <numFmt numFmtId="192" formatCode="_-* #,##0.00_$_-;\-* #,##0.00_$_-;_-* &quot;-&quot;??_$_-;_-@_-"/>
    <numFmt numFmtId="193" formatCode="_-* #,##0.00&quot;$&quot;_-;\-* #,##0.00&quot;$&quot;_-;_-* &quot;-&quot;??&quot;$&quot;_-;_-@_-"/>
    <numFmt numFmtId="194" formatCode="General_)"/>
    <numFmt numFmtId="195" formatCode="#,##0.0"/>
    <numFmt numFmtId="196" formatCode="0.0000000"/>
    <numFmt numFmtId="197" formatCode="0.00000000"/>
    <numFmt numFmtId="198" formatCode="0.000000"/>
    <numFmt numFmtId="199" formatCode="0.00000"/>
    <numFmt numFmtId="200" formatCode="0.000000000"/>
    <numFmt numFmtId="201" formatCode="0.0000000000"/>
    <numFmt numFmtId="202" formatCode="#,##0.000"/>
    <numFmt numFmtId="203" formatCode="#,##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1" fontId="7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94" fontId="3" fillId="0" borderId="1">
      <alignment/>
      <protection locked="0"/>
    </xf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  <protection/>
    </xf>
    <xf numFmtId="194" fontId="18" fillId="6" borderId="1">
      <alignment/>
      <protection/>
    </xf>
    <xf numFmtId="4" fontId="19" fillId="21" borderId="8" applyBorder="0">
      <alignment horizontal="right"/>
      <protection/>
    </xf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4" borderId="0" applyFill="0">
      <alignment wrapText="1"/>
      <protection/>
    </xf>
    <xf numFmtId="0" fontId="23" fillId="0" borderId="0">
      <alignment horizontal="center" vertical="top" wrapText="1"/>
      <protection/>
    </xf>
    <xf numFmtId="0" fontId="24" fillId="0" borderId="0">
      <alignment horizontal="centerContinuous" vertical="center" wrapText="1"/>
      <protection/>
    </xf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30" fillId="0" borderId="12" applyNumberFormat="0" applyFill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49" fontId="22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19" fillId="4" borderId="0" applyBorder="0">
      <alignment horizontal="right"/>
      <protection/>
    </xf>
    <xf numFmtId="4" fontId="19" fillId="7" borderId="13" applyBorder="0">
      <alignment horizontal="right"/>
      <protection/>
    </xf>
    <xf numFmtId="4" fontId="19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4" fillId="0" borderId="8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24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38" fillId="26" borderId="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2" fontId="34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24" borderId="8" xfId="0" applyNumberFormat="1" applyFont="1" applyFill="1" applyBorder="1" applyAlignment="1">
      <alignment horizontal="center" vertical="center"/>
    </xf>
    <xf numFmtId="202" fontId="38" fillId="24" borderId="8" xfId="0" applyNumberFormat="1" applyFont="1" applyFill="1" applyBorder="1" applyAlignment="1">
      <alignment horizontal="center" vertical="center" wrapText="1"/>
    </xf>
    <xf numFmtId="202" fontId="34" fillId="0" borderId="8" xfId="0" applyNumberFormat="1" applyFont="1" applyFill="1" applyBorder="1" applyAlignment="1">
      <alignment horizontal="center" vertical="center"/>
    </xf>
    <xf numFmtId="190" fontId="34" fillId="0" borderId="8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202" fontId="2" fillId="24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4" fontId="40" fillId="0" borderId="8" xfId="0" applyNumberFormat="1" applyFont="1" applyFill="1" applyBorder="1" applyAlignment="1">
      <alignment horizontal="center" vertical="center" wrapText="1"/>
    </xf>
    <xf numFmtId="202" fontId="38" fillId="26" borderId="8" xfId="0" applyNumberFormat="1" applyFont="1" applyFill="1" applyBorder="1" applyAlignment="1">
      <alignment horizontal="center" vertical="center"/>
    </xf>
    <xf numFmtId="4" fontId="36" fillId="24" borderId="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2" fontId="42" fillId="0" borderId="0" xfId="0" applyNumberFormat="1" applyFont="1" applyFill="1" applyAlignment="1">
      <alignment horizontal="center" vertical="center"/>
    </xf>
    <xf numFmtId="4" fontId="42" fillId="0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 wrapText="1"/>
    </xf>
    <xf numFmtId="202" fontId="36" fillId="24" borderId="8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188" fontId="2" fillId="24" borderId="8" xfId="0" applyNumberFormat="1" applyFont="1" applyFill="1" applyBorder="1" applyAlignment="1">
      <alignment horizontal="center" vertical="center"/>
    </xf>
    <xf numFmtId="188" fontId="2" fillId="0" borderId="8" xfId="0" applyNumberFormat="1" applyFont="1" applyFill="1" applyBorder="1" applyAlignment="1">
      <alignment horizontal="center" vertical="center"/>
    </xf>
    <xf numFmtId="188" fontId="34" fillId="0" borderId="8" xfId="0" applyNumberFormat="1" applyFont="1" applyFill="1" applyBorder="1" applyAlignment="1">
      <alignment horizontal="center" vertical="center"/>
    </xf>
    <xf numFmtId="188" fontId="2" fillId="4" borderId="8" xfId="0" applyNumberFormat="1" applyFont="1" applyFill="1" applyBorder="1" applyAlignment="1">
      <alignment horizontal="center" vertical="center"/>
    </xf>
    <xf numFmtId="190" fontId="3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horizontal="center" vertical="center"/>
    </xf>
    <xf numFmtId="188" fontId="36" fillId="24" borderId="8" xfId="0" applyNumberFormat="1" applyFont="1" applyFill="1" applyBorder="1" applyAlignment="1">
      <alignment horizontal="center" vertical="center"/>
    </xf>
    <xf numFmtId="188" fontId="36" fillId="0" borderId="8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Alignment="1">
      <alignment horizontal="center" vertical="center"/>
    </xf>
    <xf numFmtId="202" fontId="42" fillId="0" borderId="8" xfId="0" applyNumberFormat="1" applyFont="1" applyFill="1" applyBorder="1" applyAlignment="1">
      <alignment horizontal="center" vertical="center" wrapText="1"/>
    </xf>
    <xf numFmtId="202" fontId="40" fillId="4" borderId="8" xfId="0" applyNumberFormat="1" applyFont="1" applyFill="1" applyBorder="1" applyAlignment="1">
      <alignment horizontal="center" vertical="center" wrapText="1"/>
    </xf>
    <xf numFmtId="202" fontId="40" fillId="0" borderId="8" xfId="0" applyNumberFormat="1" applyFont="1" applyFill="1" applyBorder="1" applyAlignment="1">
      <alignment horizontal="center" vertical="center" wrapText="1"/>
    </xf>
    <xf numFmtId="203" fontId="36" fillId="24" borderId="8" xfId="0" applyNumberFormat="1" applyFont="1" applyFill="1" applyBorder="1" applyAlignment="1">
      <alignment horizontal="center" vertical="center" wrapText="1"/>
    </xf>
    <xf numFmtId="203" fontId="42" fillId="0" borderId="8" xfId="0" applyNumberFormat="1" applyFont="1" applyFill="1" applyBorder="1" applyAlignment="1">
      <alignment horizontal="center" vertical="center" wrapText="1"/>
    </xf>
    <xf numFmtId="202" fontId="2" fillId="4" borderId="8" xfId="0" applyNumberFormat="1" applyFont="1" applyFill="1" applyBorder="1" applyAlignment="1">
      <alignment horizontal="center" vertical="center" wrapText="1"/>
    </xf>
    <xf numFmtId="202" fontId="2" fillId="0" borderId="8" xfId="0" applyNumberFormat="1" applyFont="1" applyFill="1" applyBorder="1" applyAlignment="1">
      <alignment horizontal="center" vertical="center" wrapText="1"/>
    </xf>
    <xf numFmtId="202" fontId="34" fillId="0" borderId="8" xfId="0" applyNumberFormat="1" applyFont="1" applyFill="1" applyBorder="1" applyAlignment="1">
      <alignment horizontal="center" vertical="center" wrapText="1"/>
    </xf>
    <xf numFmtId="202" fontId="37" fillId="0" borderId="8" xfId="0" applyNumberFormat="1" applyFont="1" applyFill="1" applyBorder="1" applyAlignment="1">
      <alignment horizontal="center" vertical="center" wrapText="1"/>
    </xf>
    <xf numFmtId="202" fontId="34" fillId="0" borderId="8" xfId="80" applyNumberFormat="1" applyFont="1" applyFill="1" applyBorder="1" applyAlignment="1">
      <alignment horizontal="center" vertical="center" wrapText="1"/>
      <protection/>
    </xf>
    <xf numFmtId="202" fontId="34" fillId="0" borderId="8" xfId="87" applyNumberFormat="1" applyFont="1" applyFill="1" applyBorder="1" applyAlignment="1">
      <alignment horizontal="center" vertical="center"/>
      <protection/>
    </xf>
    <xf numFmtId="202" fontId="34" fillId="0" borderId="0" xfId="0" applyNumberFormat="1" applyFont="1" applyFill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27" borderId="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28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39" fillId="29" borderId="8" xfId="0" applyFont="1" applyFill="1" applyBorder="1" applyAlignment="1">
      <alignment horizontal="center" vertical="center"/>
    </xf>
    <xf numFmtId="49" fontId="36" fillId="0" borderId="8" xfId="0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right" vertical="center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9" fillId="26" borderId="8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</cellXfs>
  <cellStyles count="84">
    <cellStyle name="Normal" xfId="0"/>
    <cellStyle name="_инвестиционная программа" xfId="15"/>
    <cellStyle name="_Лист1" xfId="16"/>
    <cellStyle name="_отдано в РЭК сводный план ИП 2007 300606" xfId="17"/>
    <cellStyle name="_Отчет по Чувашиия январь-ноябрь 2009год" xfId="18"/>
    <cellStyle name="_ПЛАН 2010 год в тарифах" xfId="19"/>
    <cellStyle name="_ПЛАН 2011 год" xfId="20"/>
    <cellStyle name="_С В О Д" xfId="21"/>
    <cellStyle name="_СВОД" xfId="22"/>
    <cellStyle name="_Сетевые организации" xfId="23"/>
    <cellStyle name="_Список ТСО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omma [0]_laroux" xfId="43"/>
    <cellStyle name="Comma_laroux" xfId="44"/>
    <cellStyle name="Currency [0]" xfId="45"/>
    <cellStyle name="Currency_laroux" xfId="46"/>
    <cellStyle name="Normal_0,85 без вывода" xfId="47"/>
    <cellStyle name="Normal1" xfId="48"/>
    <cellStyle name="Price_Body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ззащитный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3" xfId="79"/>
    <cellStyle name="Обычный_Инвестиции Сети Сбыты ЭСО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SheetLayoutView="75" zoomScalePageLayoutView="0" workbookViewId="0" topLeftCell="A1">
      <selection activeCell="I19" sqref="I19"/>
    </sheetView>
  </sheetViews>
  <sheetFormatPr defaultColWidth="9.140625" defaultRowHeight="12.75"/>
  <cols>
    <col min="1" max="1" width="5.140625" style="2" customWidth="1"/>
    <col min="2" max="2" width="57.00390625" style="11" customWidth="1"/>
    <col min="3" max="3" width="27.140625" style="2" customWidth="1"/>
    <col min="4" max="4" width="18.00390625" style="62" bestFit="1" customWidth="1"/>
    <col min="5" max="5" width="18.00390625" style="2" bestFit="1" customWidth="1"/>
    <col min="6" max="6" width="20.57421875" style="2" customWidth="1"/>
    <col min="7" max="7" width="12.28125" style="2" customWidth="1"/>
    <col min="8" max="8" width="17.8515625" style="2" customWidth="1"/>
    <col min="9" max="9" width="12.57421875" style="2" bestFit="1" customWidth="1"/>
    <col min="10" max="16384" width="9.140625" style="2" customWidth="1"/>
  </cols>
  <sheetData>
    <row r="1" spans="1:7" s="1" customFormat="1" ht="39" customHeight="1">
      <c r="A1" s="76" t="s">
        <v>47</v>
      </c>
      <c r="B1" s="77"/>
      <c r="C1" s="77"/>
      <c r="D1" s="77"/>
      <c r="E1" s="77"/>
      <c r="F1" s="77"/>
      <c r="G1" s="77"/>
    </row>
    <row r="2" spans="1:7" s="12" customFormat="1" ht="15" customHeight="1">
      <c r="A2" s="13"/>
      <c r="B2" s="13"/>
      <c r="C2" s="13"/>
      <c r="D2" s="75" t="s">
        <v>19</v>
      </c>
      <c r="E2" s="75"/>
      <c r="F2" s="75"/>
      <c r="G2" s="75"/>
    </row>
    <row r="3" spans="1:7" s="18" customFormat="1" ht="42" customHeight="1">
      <c r="A3" s="64" t="s">
        <v>18</v>
      </c>
      <c r="B3" s="64"/>
      <c r="C3" s="19" t="s">
        <v>13</v>
      </c>
      <c r="D3" s="57" t="s">
        <v>21</v>
      </c>
      <c r="E3" s="27" t="s">
        <v>22</v>
      </c>
      <c r="F3" s="27" t="s">
        <v>25</v>
      </c>
      <c r="G3" s="19" t="s">
        <v>23</v>
      </c>
    </row>
    <row r="4" spans="1:9" s="7" customFormat="1" ht="20.25">
      <c r="A4" s="71" t="s">
        <v>0</v>
      </c>
      <c r="B4" s="71"/>
      <c r="C4" s="30" t="s">
        <v>1</v>
      </c>
      <c r="D4" s="56">
        <f>D7+D6+D5+D8+D9</f>
        <v>358544.92370999994</v>
      </c>
      <c r="E4" s="56">
        <f>E7+E6+E5+E8+E9</f>
        <v>338252.453469</v>
      </c>
      <c r="F4" s="56">
        <f>F7+F6+F5+F8+F9</f>
        <v>-20292.47024099997</v>
      </c>
      <c r="G4" s="43">
        <f aca="true" t="shared" si="0" ref="G4:G9">E4*100/D4</f>
        <v>94.34032699974495</v>
      </c>
      <c r="I4" s="26"/>
    </row>
    <row r="5" spans="1:7" ht="20.25">
      <c r="A5" s="71"/>
      <c r="B5" s="71"/>
      <c r="C5" s="15" t="s">
        <v>2</v>
      </c>
      <c r="D5" s="57">
        <f>D18</f>
        <v>136326.70499999996</v>
      </c>
      <c r="E5" s="57">
        <f>E18</f>
        <v>109544.86039999999</v>
      </c>
      <c r="F5" s="57">
        <f>E5-D5</f>
        <v>-26781.844599999968</v>
      </c>
      <c r="G5" s="41">
        <f t="shared" si="0"/>
        <v>80.35466007925595</v>
      </c>
    </row>
    <row r="6" spans="1:7" ht="20.25">
      <c r="A6" s="71"/>
      <c r="B6" s="71"/>
      <c r="C6" s="15" t="s">
        <v>3</v>
      </c>
      <c r="D6" s="57">
        <f>D19</f>
        <v>14300.97</v>
      </c>
      <c r="E6" s="57">
        <f>E19</f>
        <v>14255.11</v>
      </c>
      <c r="F6" s="57">
        <f>E6-D6</f>
        <v>-45.85999999999876</v>
      </c>
      <c r="G6" s="41">
        <f t="shared" si="0"/>
        <v>99.67932245155399</v>
      </c>
    </row>
    <row r="7" spans="1:7" ht="20.25">
      <c r="A7" s="71"/>
      <c r="B7" s="71"/>
      <c r="C7" s="15" t="s">
        <v>8</v>
      </c>
      <c r="D7" s="57">
        <f aca="true" t="shared" si="1" ref="D7:E9">D12</f>
        <v>179437.496769</v>
      </c>
      <c r="E7" s="57">
        <f t="shared" si="1"/>
        <v>179437.496769</v>
      </c>
      <c r="F7" s="57">
        <f>E7-D7</f>
        <v>0</v>
      </c>
      <c r="G7" s="41">
        <f t="shared" si="0"/>
        <v>100</v>
      </c>
    </row>
    <row r="8" spans="1:7" ht="20.25">
      <c r="A8" s="71"/>
      <c r="B8" s="71"/>
      <c r="C8" s="15" t="s">
        <v>34</v>
      </c>
      <c r="D8" s="57">
        <f>D13</f>
        <v>28479.751941</v>
      </c>
      <c r="E8" s="45">
        <f t="shared" si="1"/>
        <v>35014.9863</v>
      </c>
      <c r="F8" s="45">
        <f>E8-D8</f>
        <v>6535.234358999998</v>
      </c>
      <c r="G8" s="41">
        <f t="shared" si="0"/>
        <v>122.94694972252111</v>
      </c>
    </row>
    <row r="9" spans="1:7" ht="20.25" hidden="1">
      <c r="A9" s="71"/>
      <c r="B9" s="71"/>
      <c r="C9" s="15" t="s">
        <v>9</v>
      </c>
      <c r="D9" s="57">
        <f t="shared" si="1"/>
        <v>0</v>
      </c>
      <c r="E9" s="45">
        <f t="shared" si="1"/>
        <v>0</v>
      </c>
      <c r="F9" s="45">
        <f>E9-D9</f>
        <v>0</v>
      </c>
      <c r="G9" s="41" t="e">
        <f t="shared" si="0"/>
        <v>#DIV/0!</v>
      </c>
    </row>
    <row r="10" spans="1:7" ht="20.25" hidden="1">
      <c r="A10" s="70" t="s">
        <v>40</v>
      </c>
      <c r="B10" s="70"/>
      <c r="C10" s="70"/>
      <c r="D10" s="70"/>
      <c r="E10" s="70"/>
      <c r="F10" s="70"/>
      <c r="G10" s="70"/>
    </row>
    <row r="11" spans="1:7" s="5" customFormat="1" ht="21" customHeight="1">
      <c r="A11" s="74">
        <v>1</v>
      </c>
      <c r="B11" s="69" t="s">
        <v>39</v>
      </c>
      <c r="C11" s="37" t="s">
        <v>1</v>
      </c>
      <c r="D11" s="28">
        <f>D12+D13+D14+D15</f>
        <v>207917.24870999999</v>
      </c>
      <c r="E11" s="28">
        <f>E12+E13+E14+E15</f>
        <v>214452.48306899998</v>
      </c>
      <c r="F11" s="28">
        <f>F12+F13+F14+F15</f>
        <v>6535.234358999998</v>
      </c>
      <c r="G11" s="40">
        <f>E11*100/D11</f>
        <v>103.14319009103244</v>
      </c>
    </row>
    <row r="12" spans="1:7" ht="18.75">
      <c r="A12" s="74"/>
      <c r="B12" s="69"/>
      <c r="C12" s="39" t="s">
        <v>37</v>
      </c>
      <c r="D12" s="58">
        <v>179437.496769</v>
      </c>
      <c r="E12" s="24">
        <f>D12</f>
        <v>179437.496769</v>
      </c>
      <c r="F12" s="24">
        <f>E12-D12</f>
        <v>0</v>
      </c>
      <c r="G12" s="42">
        <f>E12*100/D12</f>
        <v>100</v>
      </c>
    </row>
    <row r="13" spans="1:7" ht="21" customHeight="1">
      <c r="A13" s="74"/>
      <c r="B13" s="69"/>
      <c r="C13" s="39" t="s">
        <v>34</v>
      </c>
      <c r="D13" s="58">
        <v>28479.751941</v>
      </c>
      <c r="E13" s="25">
        <v>35014.9863</v>
      </c>
      <c r="F13" s="24">
        <f>E13-D13</f>
        <v>6535.234358999998</v>
      </c>
      <c r="G13" s="42">
        <f>E13*100/D13</f>
        <v>122.94694972252111</v>
      </c>
    </row>
    <row r="14" spans="1:7" ht="17.25" customHeight="1" hidden="1">
      <c r="A14" s="74"/>
      <c r="B14" s="69"/>
      <c r="C14" s="39" t="s">
        <v>9</v>
      </c>
      <c r="D14" s="58">
        <v>0</v>
      </c>
      <c r="E14" s="25">
        <v>0</v>
      </c>
      <c r="F14" s="24">
        <f>E14-D14</f>
        <v>0</v>
      </c>
      <c r="G14" s="42" t="e">
        <f>E14*100/D14</f>
        <v>#DIV/0!</v>
      </c>
    </row>
    <row r="15" spans="1:7" s="10" customFormat="1" ht="37.5" hidden="1">
      <c r="A15" s="74"/>
      <c r="B15" s="69"/>
      <c r="C15" s="16" t="s">
        <v>14</v>
      </c>
      <c r="D15" s="59">
        <v>0</v>
      </c>
      <c r="E15" s="44">
        <v>0</v>
      </c>
      <c r="F15" s="24">
        <f>E15-D15</f>
        <v>0</v>
      </c>
      <c r="G15" s="42" t="e">
        <f>E15*100/D15</f>
        <v>#DIV/0!</v>
      </c>
    </row>
    <row r="16" spans="1:7" ht="20.25">
      <c r="A16" s="70" t="s">
        <v>41</v>
      </c>
      <c r="B16" s="70"/>
      <c r="C16" s="70"/>
      <c r="D16" s="70"/>
      <c r="E16" s="70"/>
      <c r="F16" s="70"/>
      <c r="G16" s="70"/>
    </row>
    <row r="17" spans="1:7" s="10" customFormat="1" ht="19.5">
      <c r="A17" s="72" t="s">
        <v>42</v>
      </c>
      <c r="B17" s="72"/>
      <c r="C17" s="14" t="s">
        <v>1</v>
      </c>
      <c r="D17" s="23">
        <f>D18+D19</f>
        <v>150627.67499999996</v>
      </c>
      <c r="E17" s="23">
        <f>E18+E19</f>
        <v>123799.97039999999</v>
      </c>
      <c r="F17" s="23">
        <f>F18+F19</f>
        <v>-26827.7046</v>
      </c>
      <c r="G17" s="48">
        <f>E17*100/D17</f>
        <v>82.18939208880441</v>
      </c>
    </row>
    <row r="18" spans="1:8" s="10" customFormat="1" ht="19.5">
      <c r="A18" s="72"/>
      <c r="B18" s="72"/>
      <c r="C18" s="17" t="s">
        <v>2</v>
      </c>
      <c r="D18" s="32">
        <f aca="true" t="shared" si="2" ref="D18:F19">D21+D24+D27+D30+D33+D36+D39+D42+D45+D48+D51+D54+D57+D60+D66+D69+D72+D75+D63+D78+D81+D84+D87</f>
        <v>136326.70499999996</v>
      </c>
      <c r="E18" s="32">
        <f>E21+E24+E27+E30+E33+E36+E39+E42+E45+E48+E51+E54+E57+E60+E66+E69+E72+E75+E63+E78+E81+E84+E87</f>
        <v>109544.86039999999</v>
      </c>
      <c r="F18" s="32">
        <f t="shared" si="2"/>
        <v>-26781.8446</v>
      </c>
      <c r="G18" s="49">
        <f aca="true" t="shared" si="3" ref="G18:G84">E18*100/D18</f>
        <v>80.35466007925595</v>
      </c>
      <c r="H18" s="50"/>
    </row>
    <row r="19" spans="1:7" s="10" customFormat="1" ht="19.5">
      <c r="A19" s="72"/>
      <c r="B19" s="72"/>
      <c r="C19" s="17" t="s">
        <v>3</v>
      </c>
      <c r="D19" s="32">
        <f t="shared" si="2"/>
        <v>14300.97</v>
      </c>
      <c r="E19" s="32">
        <f t="shared" si="2"/>
        <v>14255.11</v>
      </c>
      <c r="F19" s="32">
        <f t="shared" si="2"/>
        <v>-45.860000000000014</v>
      </c>
      <c r="G19" s="49">
        <f t="shared" si="3"/>
        <v>99.67932245155399</v>
      </c>
    </row>
    <row r="20" spans="1:7" s="5" customFormat="1" ht="16.5">
      <c r="A20" s="68">
        <v>2</v>
      </c>
      <c r="B20" s="73" t="s">
        <v>4</v>
      </c>
      <c r="C20" s="6" t="s">
        <v>1</v>
      </c>
      <c r="D20" s="28">
        <f>D21+D22</f>
        <v>900.6</v>
      </c>
      <c r="E20" s="28">
        <f>E21+E22</f>
        <v>389.40999999999997</v>
      </c>
      <c r="F20" s="28">
        <f>F21+F22</f>
        <v>-511.19</v>
      </c>
      <c r="G20" s="40">
        <f t="shared" si="3"/>
        <v>43.238951809904506</v>
      </c>
    </row>
    <row r="21" spans="1:7" ht="16.5">
      <c r="A21" s="68"/>
      <c r="B21" s="73"/>
      <c r="C21" s="3" t="s">
        <v>2</v>
      </c>
      <c r="D21" s="24">
        <v>446.05</v>
      </c>
      <c r="E21" s="24">
        <v>192.87</v>
      </c>
      <c r="F21" s="24">
        <f>E21-D21</f>
        <v>-253.18</v>
      </c>
      <c r="G21" s="42">
        <f t="shared" si="3"/>
        <v>43.2395471359713</v>
      </c>
    </row>
    <row r="22" spans="1:7" ht="16.5">
      <c r="A22" s="68"/>
      <c r="B22" s="73"/>
      <c r="C22" s="3" t="s">
        <v>3</v>
      </c>
      <c r="D22" s="24">
        <v>454.55</v>
      </c>
      <c r="E22" s="24">
        <v>196.54</v>
      </c>
      <c r="F22" s="24">
        <f>E22-D22</f>
        <v>-258.01</v>
      </c>
      <c r="G22" s="42">
        <f t="shared" si="3"/>
        <v>43.238367616323835</v>
      </c>
    </row>
    <row r="23" spans="1:7" s="4" customFormat="1" ht="16.5">
      <c r="A23" s="63">
        <v>3</v>
      </c>
      <c r="B23" s="64" t="s">
        <v>5</v>
      </c>
      <c r="C23" s="6" t="s">
        <v>1</v>
      </c>
      <c r="D23" s="28">
        <f>D24+D25</f>
        <v>5771.5599999999995</v>
      </c>
      <c r="E23" s="28">
        <f>E24+E25</f>
        <v>6385.610000000001</v>
      </c>
      <c r="F23" s="28">
        <f>F24+F25</f>
        <v>614.0500000000002</v>
      </c>
      <c r="G23" s="40">
        <f t="shared" si="3"/>
        <v>110.63923791834445</v>
      </c>
    </row>
    <row r="24" spans="1:7" ht="16.5">
      <c r="A24" s="63"/>
      <c r="B24" s="64"/>
      <c r="C24" s="3" t="s">
        <v>2</v>
      </c>
      <c r="D24" s="24">
        <v>2771.56</v>
      </c>
      <c r="E24" s="24">
        <v>3385.61</v>
      </c>
      <c r="F24" s="24">
        <f>E24-D24</f>
        <v>614.0500000000002</v>
      </c>
      <c r="G24" s="42">
        <f t="shared" si="3"/>
        <v>122.15539263086492</v>
      </c>
    </row>
    <row r="25" spans="1:7" ht="16.5">
      <c r="A25" s="63"/>
      <c r="B25" s="64"/>
      <c r="C25" s="3" t="s">
        <v>3</v>
      </c>
      <c r="D25" s="24">
        <v>3000</v>
      </c>
      <c r="E25" s="24">
        <f>D25</f>
        <v>3000</v>
      </c>
      <c r="F25" s="24">
        <f>E25-D25</f>
        <v>0</v>
      </c>
      <c r="G25" s="42">
        <f t="shared" si="3"/>
        <v>100</v>
      </c>
    </row>
    <row r="26" spans="1:7" s="4" customFormat="1" ht="16.5">
      <c r="A26" s="63">
        <v>4</v>
      </c>
      <c r="B26" s="64" t="s">
        <v>20</v>
      </c>
      <c r="C26" s="6" t="s">
        <v>1</v>
      </c>
      <c r="D26" s="28">
        <f>D27+D28</f>
        <v>623.0699999999999</v>
      </c>
      <c r="E26" s="28">
        <f>E27+E28</f>
        <v>805.3800000000001</v>
      </c>
      <c r="F26" s="28">
        <f>F27+F28</f>
        <v>182.31000000000006</v>
      </c>
      <c r="G26" s="40">
        <f t="shared" si="3"/>
        <v>129.2599547402379</v>
      </c>
    </row>
    <row r="27" spans="1:7" ht="16.5">
      <c r="A27" s="63"/>
      <c r="B27" s="64"/>
      <c r="C27" s="3" t="s">
        <v>2</v>
      </c>
      <c r="D27" s="24">
        <v>196.31</v>
      </c>
      <c r="E27" s="24">
        <f>D27</f>
        <v>196.31</v>
      </c>
      <c r="F27" s="24">
        <f>E27-D27</f>
        <v>0</v>
      </c>
      <c r="G27" s="42">
        <f t="shared" si="3"/>
        <v>100</v>
      </c>
    </row>
    <row r="28" spans="1:7" ht="16.5">
      <c r="A28" s="63"/>
      <c r="B28" s="64"/>
      <c r="C28" s="3" t="s">
        <v>3</v>
      </c>
      <c r="D28" s="24">
        <v>426.76</v>
      </c>
      <c r="E28" s="24">
        <v>609.07</v>
      </c>
      <c r="F28" s="24">
        <f>E28-D28</f>
        <v>182.31000000000006</v>
      </c>
      <c r="G28" s="42">
        <f t="shared" si="3"/>
        <v>142.71956134595558</v>
      </c>
    </row>
    <row r="29" spans="1:7" s="4" customFormat="1" ht="16.5">
      <c r="A29" s="63">
        <v>5</v>
      </c>
      <c r="B29" s="64" t="s">
        <v>11</v>
      </c>
      <c r="C29" s="6" t="s">
        <v>1</v>
      </c>
      <c r="D29" s="28">
        <f>D30+D31</f>
        <v>552.42</v>
      </c>
      <c r="E29" s="28">
        <f>E30+E31</f>
        <v>701.354</v>
      </c>
      <c r="F29" s="28">
        <f>F30+F31</f>
        <v>148.93400000000008</v>
      </c>
      <c r="G29" s="40">
        <f t="shared" si="3"/>
        <v>126.9602838420043</v>
      </c>
    </row>
    <row r="30" spans="1:7" ht="16.5">
      <c r="A30" s="63"/>
      <c r="B30" s="64"/>
      <c r="C30" s="3" t="s">
        <v>2</v>
      </c>
      <c r="D30" s="24">
        <v>552.42</v>
      </c>
      <c r="E30" s="24">
        <v>701.354</v>
      </c>
      <c r="F30" s="24">
        <f>E30-D30</f>
        <v>148.93400000000008</v>
      </c>
      <c r="G30" s="42">
        <f t="shared" si="3"/>
        <v>126.9602838420043</v>
      </c>
    </row>
    <row r="31" spans="1:7" ht="16.5">
      <c r="A31" s="63"/>
      <c r="B31" s="64"/>
      <c r="C31" s="3" t="s">
        <v>3</v>
      </c>
      <c r="D31" s="24">
        <v>0</v>
      </c>
      <c r="E31" s="24">
        <v>0</v>
      </c>
      <c r="F31" s="24">
        <f>E31-D31</f>
        <v>0</v>
      </c>
      <c r="G31" s="42" t="s">
        <v>24</v>
      </c>
    </row>
    <row r="32" spans="1:7" s="4" customFormat="1" ht="16.5">
      <c r="A32" s="63">
        <v>6</v>
      </c>
      <c r="B32" s="64" t="s">
        <v>26</v>
      </c>
      <c r="C32" s="6" t="s">
        <v>1</v>
      </c>
      <c r="D32" s="28">
        <f>D33+D34</f>
        <v>780.68</v>
      </c>
      <c r="E32" s="28">
        <f>E33+E34</f>
        <v>780.68</v>
      </c>
      <c r="F32" s="28">
        <f>F33+F34</f>
        <v>0</v>
      </c>
      <c r="G32" s="40">
        <f t="shared" si="3"/>
        <v>100</v>
      </c>
    </row>
    <row r="33" spans="1:7" ht="16.5">
      <c r="A33" s="63"/>
      <c r="B33" s="64"/>
      <c r="C33" s="3" t="s">
        <v>2</v>
      </c>
      <c r="D33" s="24">
        <v>665.68</v>
      </c>
      <c r="E33" s="47">
        <v>665.68</v>
      </c>
      <c r="F33" s="24">
        <f>E33-D33</f>
        <v>0</v>
      </c>
      <c r="G33" s="42">
        <f t="shared" si="3"/>
        <v>100.00000000000001</v>
      </c>
    </row>
    <row r="34" spans="1:7" ht="16.5">
      <c r="A34" s="63"/>
      <c r="B34" s="64"/>
      <c r="C34" s="3" t="s">
        <v>3</v>
      </c>
      <c r="D34" s="24">
        <v>115</v>
      </c>
      <c r="E34" s="47">
        <v>115</v>
      </c>
      <c r="F34" s="24">
        <f>E34-D34</f>
        <v>0</v>
      </c>
      <c r="G34" s="42">
        <f t="shared" si="3"/>
        <v>100</v>
      </c>
    </row>
    <row r="35" spans="1:7" s="4" customFormat="1" ht="16.5">
      <c r="A35" s="63">
        <v>7</v>
      </c>
      <c r="B35" s="64" t="s">
        <v>27</v>
      </c>
      <c r="C35" s="6" t="s">
        <v>1</v>
      </c>
      <c r="D35" s="28">
        <f>D36+D37</f>
        <v>1163.24</v>
      </c>
      <c r="E35" s="28">
        <f>E36+E37</f>
        <v>1176.184</v>
      </c>
      <c r="F35" s="28">
        <f>F36+F37</f>
        <v>12.94399999999996</v>
      </c>
      <c r="G35" s="40">
        <f t="shared" si="3"/>
        <v>101.11275403184209</v>
      </c>
    </row>
    <row r="36" spans="1:7" ht="16.5">
      <c r="A36" s="63"/>
      <c r="B36" s="64"/>
      <c r="C36" s="3" t="s">
        <v>2</v>
      </c>
      <c r="D36" s="24">
        <v>263.24</v>
      </c>
      <c r="E36" s="24">
        <v>263.24</v>
      </c>
      <c r="F36" s="24">
        <f>E36-D36</f>
        <v>0</v>
      </c>
      <c r="G36" s="42">
        <f t="shared" si="3"/>
        <v>100</v>
      </c>
    </row>
    <row r="37" spans="1:7" ht="16.5">
      <c r="A37" s="63"/>
      <c r="B37" s="64"/>
      <c r="C37" s="3" t="s">
        <v>3</v>
      </c>
      <c r="D37" s="24">
        <v>900</v>
      </c>
      <c r="E37" s="24">
        <v>912.944</v>
      </c>
      <c r="F37" s="24">
        <f>E37-D37</f>
        <v>12.94399999999996</v>
      </c>
      <c r="G37" s="42">
        <f t="shared" si="3"/>
        <v>101.43822222222222</v>
      </c>
    </row>
    <row r="38" spans="1:7" s="4" customFormat="1" ht="16.5">
      <c r="A38" s="63">
        <v>8</v>
      </c>
      <c r="B38" s="64" t="s">
        <v>46</v>
      </c>
      <c r="C38" s="6" t="s">
        <v>1</v>
      </c>
      <c r="D38" s="28">
        <f>D39+D40</f>
        <v>4037.25</v>
      </c>
      <c r="E38" s="28">
        <f>E39+E40</f>
        <v>4037.254</v>
      </c>
      <c r="F38" s="28">
        <f>F39+F40</f>
        <v>0.004000000000132786</v>
      </c>
      <c r="G38" s="40">
        <f t="shared" si="3"/>
        <v>100.00009907734224</v>
      </c>
    </row>
    <row r="39" spans="1:7" ht="16.5">
      <c r="A39" s="63"/>
      <c r="B39" s="64"/>
      <c r="C39" s="3" t="s">
        <v>2</v>
      </c>
      <c r="D39" s="24">
        <v>2628.22</v>
      </c>
      <c r="E39" s="24">
        <v>2634.921</v>
      </c>
      <c r="F39" s="24">
        <f>E39-D39</f>
        <v>6.701000000000022</v>
      </c>
      <c r="G39" s="42">
        <f t="shared" si="3"/>
        <v>100.25496343532885</v>
      </c>
    </row>
    <row r="40" spans="1:7" ht="16.5">
      <c r="A40" s="63"/>
      <c r="B40" s="64"/>
      <c r="C40" s="3" t="s">
        <v>3</v>
      </c>
      <c r="D40" s="24">
        <v>1409.03</v>
      </c>
      <c r="E40" s="24">
        <v>1402.333</v>
      </c>
      <c r="F40" s="24">
        <f>E40-D40</f>
        <v>-6.696999999999889</v>
      </c>
      <c r="G40" s="42">
        <f t="shared" si="3"/>
        <v>99.52470848739915</v>
      </c>
    </row>
    <row r="41" spans="1:7" s="4" customFormat="1" ht="16.5">
      <c r="A41" s="63">
        <v>9</v>
      </c>
      <c r="B41" s="64" t="s">
        <v>6</v>
      </c>
      <c r="C41" s="6" t="s">
        <v>1</v>
      </c>
      <c r="D41" s="28">
        <f>D42+D43</f>
        <v>11710.29</v>
      </c>
      <c r="E41" s="28">
        <f>E42+E43</f>
        <v>11710.29</v>
      </c>
      <c r="F41" s="28">
        <f>F42+F43</f>
        <v>0</v>
      </c>
      <c r="G41" s="40">
        <f t="shared" si="3"/>
        <v>99.99999999999999</v>
      </c>
    </row>
    <row r="42" spans="1:7" ht="16.5">
      <c r="A42" s="63"/>
      <c r="B42" s="64"/>
      <c r="C42" s="3" t="s">
        <v>2</v>
      </c>
      <c r="D42" s="24">
        <v>8067.78</v>
      </c>
      <c r="E42" s="24">
        <f>D42</f>
        <v>8067.78</v>
      </c>
      <c r="F42" s="24">
        <f>E42-D42</f>
        <v>0</v>
      </c>
      <c r="G42" s="42">
        <f t="shared" si="3"/>
        <v>100</v>
      </c>
    </row>
    <row r="43" spans="1:7" ht="16.5">
      <c r="A43" s="63"/>
      <c r="B43" s="64"/>
      <c r="C43" s="3" t="s">
        <v>3</v>
      </c>
      <c r="D43" s="24">
        <v>3642.51</v>
      </c>
      <c r="E43" s="24">
        <f>D43</f>
        <v>3642.51</v>
      </c>
      <c r="F43" s="24">
        <f>E43-D43</f>
        <v>0</v>
      </c>
      <c r="G43" s="42">
        <f t="shared" si="3"/>
        <v>100</v>
      </c>
    </row>
    <row r="44" spans="1:7" s="4" customFormat="1" ht="16.5">
      <c r="A44" s="63">
        <v>10</v>
      </c>
      <c r="B44" s="64" t="s">
        <v>7</v>
      </c>
      <c r="C44" s="6" t="s">
        <v>1</v>
      </c>
      <c r="D44" s="28">
        <f>D45+D46</f>
        <v>1255.68</v>
      </c>
      <c r="E44" s="28">
        <f>E45+E46</f>
        <v>1255.68</v>
      </c>
      <c r="F44" s="28">
        <f>F45+F46</f>
        <v>0</v>
      </c>
      <c r="G44" s="40">
        <f t="shared" si="3"/>
        <v>100</v>
      </c>
    </row>
    <row r="45" spans="1:7" ht="16.5">
      <c r="A45" s="63"/>
      <c r="B45" s="64"/>
      <c r="C45" s="3" t="s">
        <v>2</v>
      </c>
      <c r="D45" s="24">
        <v>858.95</v>
      </c>
      <c r="E45" s="24">
        <f>D45</f>
        <v>858.95</v>
      </c>
      <c r="F45" s="24">
        <f>E45-D45</f>
        <v>0</v>
      </c>
      <c r="G45" s="42">
        <f t="shared" si="3"/>
        <v>100</v>
      </c>
    </row>
    <row r="46" spans="1:7" ht="16.5">
      <c r="A46" s="63"/>
      <c r="B46" s="64"/>
      <c r="C46" s="3" t="s">
        <v>3</v>
      </c>
      <c r="D46" s="24">
        <v>396.73</v>
      </c>
      <c r="E46" s="24">
        <f>D46</f>
        <v>396.73</v>
      </c>
      <c r="F46" s="24">
        <f>E46-D46</f>
        <v>0</v>
      </c>
      <c r="G46" s="42">
        <f t="shared" si="3"/>
        <v>100</v>
      </c>
    </row>
    <row r="47" spans="1:7" s="4" customFormat="1" ht="16.5">
      <c r="A47" s="63">
        <v>11</v>
      </c>
      <c r="B47" s="64" t="s">
        <v>29</v>
      </c>
      <c r="C47" s="6" t="s">
        <v>1</v>
      </c>
      <c r="D47" s="28">
        <f>D48+D49</f>
        <v>363.095</v>
      </c>
      <c r="E47" s="28">
        <f>E48+E49</f>
        <v>363.095</v>
      </c>
      <c r="F47" s="28">
        <f>F48+F49</f>
        <v>0</v>
      </c>
      <c r="G47" s="40">
        <f t="shared" si="3"/>
        <v>99.99999999999999</v>
      </c>
    </row>
    <row r="48" spans="1:7" ht="16.5">
      <c r="A48" s="63"/>
      <c r="B48" s="64"/>
      <c r="C48" s="3" t="s">
        <v>2</v>
      </c>
      <c r="D48" s="24">
        <v>168.705</v>
      </c>
      <c r="E48" s="47">
        <f>D48</f>
        <v>168.705</v>
      </c>
      <c r="F48" s="24">
        <f>E48-D48</f>
        <v>0</v>
      </c>
      <c r="G48" s="42">
        <f t="shared" si="3"/>
        <v>99.99999999999999</v>
      </c>
    </row>
    <row r="49" spans="1:7" ht="16.5">
      <c r="A49" s="63"/>
      <c r="B49" s="64"/>
      <c r="C49" s="3" t="s">
        <v>3</v>
      </c>
      <c r="D49" s="24">
        <v>194.39</v>
      </c>
      <c r="E49" s="47">
        <v>194.39</v>
      </c>
      <c r="F49" s="24">
        <f>E49-D49</f>
        <v>0</v>
      </c>
      <c r="G49" s="42">
        <f t="shared" si="3"/>
        <v>100</v>
      </c>
    </row>
    <row r="50" spans="1:7" s="4" customFormat="1" ht="16.5">
      <c r="A50" s="63">
        <v>12</v>
      </c>
      <c r="B50" s="69" t="s">
        <v>33</v>
      </c>
      <c r="C50" s="6" t="s">
        <v>1</v>
      </c>
      <c r="D50" s="28">
        <f>D51+D52</f>
        <v>101839.88</v>
      </c>
      <c r="E50" s="28">
        <f>E51+E52</f>
        <v>77263.7994</v>
      </c>
      <c r="F50" s="28">
        <f>F51+F52</f>
        <v>-24576.0806</v>
      </c>
      <c r="G50" s="40">
        <f t="shared" si="3"/>
        <v>75.86792070061355</v>
      </c>
    </row>
    <row r="51" spans="1:7" ht="16.5">
      <c r="A51" s="63"/>
      <c r="B51" s="69"/>
      <c r="C51" s="3" t="s">
        <v>2</v>
      </c>
      <c r="D51" s="60">
        <v>101839.88</v>
      </c>
      <c r="E51" s="24">
        <v>77263.7994</v>
      </c>
      <c r="F51" s="24">
        <f>E51-D51</f>
        <v>-24576.0806</v>
      </c>
      <c r="G51" s="42">
        <f t="shared" si="3"/>
        <v>75.86792070061355</v>
      </c>
    </row>
    <row r="52" spans="1:7" ht="16.5">
      <c r="A52" s="63"/>
      <c r="B52" s="69"/>
      <c r="C52" s="3" t="s">
        <v>3</v>
      </c>
      <c r="D52" s="60">
        <v>0</v>
      </c>
      <c r="E52" s="24">
        <v>0</v>
      </c>
      <c r="F52" s="24">
        <f>E52-D52</f>
        <v>0</v>
      </c>
      <c r="G52" s="42" t="s">
        <v>24</v>
      </c>
    </row>
    <row r="53" spans="1:7" s="4" customFormat="1" ht="16.5">
      <c r="A53" s="63">
        <v>13</v>
      </c>
      <c r="B53" s="64" t="s">
        <v>30</v>
      </c>
      <c r="C53" s="6" t="s">
        <v>1</v>
      </c>
      <c r="D53" s="28">
        <f>D54+D55</f>
        <v>733.28</v>
      </c>
      <c r="E53" s="28">
        <f>E54+E55</f>
        <v>733.28</v>
      </c>
      <c r="F53" s="28">
        <f>F54+F55</f>
        <v>0</v>
      </c>
      <c r="G53" s="40">
        <f t="shared" si="3"/>
        <v>100</v>
      </c>
    </row>
    <row r="54" spans="1:7" ht="16.5">
      <c r="A54" s="63"/>
      <c r="B54" s="64"/>
      <c r="C54" s="3" t="s">
        <v>2</v>
      </c>
      <c r="D54" s="24">
        <v>303.28</v>
      </c>
      <c r="E54" s="24">
        <f>D54</f>
        <v>303.28</v>
      </c>
      <c r="F54" s="24">
        <f>E54-D54</f>
        <v>0</v>
      </c>
      <c r="G54" s="42">
        <f t="shared" si="3"/>
        <v>100</v>
      </c>
    </row>
    <row r="55" spans="1:7" ht="16.5">
      <c r="A55" s="63"/>
      <c r="B55" s="64"/>
      <c r="C55" s="3" t="s">
        <v>3</v>
      </c>
      <c r="D55" s="24">
        <v>430</v>
      </c>
      <c r="E55" s="24">
        <f>D55</f>
        <v>430</v>
      </c>
      <c r="F55" s="24">
        <f>E55-D55</f>
        <v>0</v>
      </c>
      <c r="G55" s="42">
        <f t="shared" si="3"/>
        <v>100</v>
      </c>
    </row>
    <row r="56" spans="1:7" s="4" customFormat="1" ht="16.5">
      <c r="A56" s="63">
        <v>14</v>
      </c>
      <c r="B56" s="64" t="s">
        <v>10</v>
      </c>
      <c r="C56" s="6" t="s">
        <v>1</v>
      </c>
      <c r="D56" s="28">
        <f>D57+D58</f>
        <v>1256.47</v>
      </c>
      <c r="E56" s="28">
        <f>E57+E58</f>
        <v>1446.77</v>
      </c>
      <c r="F56" s="28">
        <f>F57+F58</f>
        <v>190.29999999999995</v>
      </c>
      <c r="G56" s="40">
        <f t="shared" si="3"/>
        <v>115.145606341576</v>
      </c>
    </row>
    <row r="57" spans="1:7" ht="16.5">
      <c r="A57" s="63"/>
      <c r="B57" s="64"/>
      <c r="C57" s="3" t="s">
        <v>2</v>
      </c>
      <c r="D57" s="24">
        <v>924.47</v>
      </c>
      <c r="E57" s="24">
        <v>1114.77</v>
      </c>
      <c r="F57" s="24">
        <f>E57-D57</f>
        <v>190.29999999999995</v>
      </c>
      <c r="G57" s="42">
        <f t="shared" si="3"/>
        <v>120.58476748839875</v>
      </c>
    </row>
    <row r="58" spans="1:7" ht="16.5">
      <c r="A58" s="63"/>
      <c r="B58" s="64"/>
      <c r="C58" s="3" t="s">
        <v>3</v>
      </c>
      <c r="D58" s="24">
        <v>332</v>
      </c>
      <c r="E58" s="24">
        <v>332</v>
      </c>
      <c r="F58" s="24">
        <f>E58-D58</f>
        <v>0</v>
      </c>
      <c r="G58" s="42">
        <f t="shared" si="3"/>
        <v>100</v>
      </c>
    </row>
    <row r="59" spans="1:7" s="4" customFormat="1" ht="16.5">
      <c r="A59" s="63">
        <v>15</v>
      </c>
      <c r="B59" s="64" t="s">
        <v>12</v>
      </c>
      <c r="C59" s="6" t="s">
        <v>1</v>
      </c>
      <c r="D59" s="28">
        <f>D60+D61</f>
        <v>13542.21</v>
      </c>
      <c r="E59" s="28">
        <f>E60+E61</f>
        <v>13566.644</v>
      </c>
      <c r="F59" s="28">
        <f>F60+F61</f>
        <v>24.434000000000196</v>
      </c>
      <c r="G59" s="40">
        <f t="shared" si="3"/>
        <v>100.180428452963</v>
      </c>
    </row>
    <row r="60" spans="1:7" ht="16.5">
      <c r="A60" s="63"/>
      <c r="B60" s="64"/>
      <c r="C60" s="3" t="s">
        <v>2</v>
      </c>
      <c r="D60" s="61">
        <v>10542.21</v>
      </c>
      <c r="E60" s="24">
        <v>10543.051</v>
      </c>
      <c r="F60" s="24">
        <f>E60-D60</f>
        <v>0.8410000000003492</v>
      </c>
      <c r="G60" s="42">
        <f t="shared" si="3"/>
        <v>100.00797745444265</v>
      </c>
    </row>
    <row r="61" spans="1:7" ht="16.5">
      <c r="A61" s="63"/>
      <c r="B61" s="64"/>
      <c r="C61" s="3" t="s">
        <v>3</v>
      </c>
      <c r="D61" s="61">
        <v>3000</v>
      </c>
      <c r="E61" s="24">
        <v>3023.593</v>
      </c>
      <c r="F61" s="24">
        <f>E61-D61</f>
        <v>23.592999999999847</v>
      </c>
      <c r="G61" s="42">
        <f t="shared" si="3"/>
        <v>100.78643333333333</v>
      </c>
    </row>
    <row r="62" spans="1:7" s="4" customFormat="1" ht="16.5">
      <c r="A62" s="63">
        <v>16</v>
      </c>
      <c r="B62" s="64" t="s">
        <v>16</v>
      </c>
      <c r="C62" s="6" t="s">
        <v>1</v>
      </c>
      <c r="D62" s="28">
        <f>D63+D64</f>
        <v>466.52</v>
      </c>
      <c r="E62" s="28">
        <f>E63+E64</f>
        <v>465.489</v>
      </c>
      <c r="F62" s="28">
        <f>F63+F64</f>
        <v>-1.031000000000006</v>
      </c>
      <c r="G62" s="40">
        <f t="shared" si="3"/>
        <v>99.77900197204835</v>
      </c>
    </row>
    <row r="63" spans="1:7" ht="16.5">
      <c r="A63" s="63"/>
      <c r="B63" s="64"/>
      <c r="C63" s="3" t="s">
        <v>2</v>
      </c>
      <c r="D63" s="61">
        <v>466.52</v>
      </c>
      <c r="E63" s="24">
        <v>465.489</v>
      </c>
      <c r="F63" s="24">
        <f>E63-D63</f>
        <v>-1.031000000000006</v>
      </c>
      <c r="G63" s="42">
        <f t="shared" si="3"/>
        <v>99.77900197204835</v>
      </c>
    </row>
    <row r="64" spans="1:7" ht="16.5">
      <c r="A64" s="63"/>
      <c r="B64" s="64"/>
      <c r="C64" s="3" t="s">
        <v>3</v>
      </c>
      <c r="D64" s="61">
        <v>0</v>
      </c>
      <c r="E64" s="24">
        <v>0</v>
      </c>
      <c r="F64" s="24">
        <f>E64-D64</f>
        <v>0</v>
      </c>
      <c r="G64" s="42" t="s">
        <v>24</v>
      </c>
    </row>
    <row r="65" spans="1:7" ht="16.5">
      <c r="A65" s="63">
        <v>17</v>
      </c>
      <c r="B65" s="64" t="s">
        <v>15</v>
      </c>
      <c r="C65" s="9" t="s">
        <v>1</v>
      </c>
      <c r="D65" s="28">
        <f>D66+D67</f>
        <v>110.59</v>
      </c>
      <c r="E65" s="46">
        <f>E66+E67</f>
        <v>0</v>
      </c>
      <c r="F65" s="46">
        <f>F66+F67</f>
        <v>-110.59</v>
      </c>
      <c r="G65" s="40">
        <f t="shared" si="3"/>
        <v>0</v>
      </c>
    </row>
    <row r="66" spans="1:7" ht="16.5">
      <c r="A66" s="63"/>
      <c r="B66" s="64"/>
      <c r="C66" s="3" t="s">
        <v>2</v>
      </c>
      <c r="D66" s="24">
        <v>110.59</v>
      </c>
      <c r="E66" s="24">
        <v>0</v>
      </c>
      <c r="F66" s="24">
        <f>E66-D66</f>
        <v>-110.59</v>
      </c>
      <c r="G66" s="42">
        <f t="shared" si="3"/>
        <v>0</v>
      </c>
    </row>
    <row r="67" spans="1:7" ht="16.5">
      <c r="A67" s="63"/>
      <c r="B67" s="64"/>
      <c r="C67" s="3" t="s">
        <v>3</v>
      </c>
      <c r="D67" s="24">
        <v>0</v>
      </c>
      <c r="E67" s="24">
        <v>0</v>
      </c>
      <c r="F67" s="24">
        <f>E67-D67</f>
        <v>0</v>
      </c>
      <c r="G67" s="42" t="s">
        <v>24</v>
      </c>
    </row>
    <row r="68" spans="1:7" s="4" customFormat="1" ht="16.5">
      <c r="A68" s="65">
        <v>18</v>
      </c>
      <c r="B68" s="64" t="s">
        <v>31</v>
      </c>
      <c r="C68" s="9" t="s">
        <v>1</v>
      </c>
      <c r="D68" s="28">
        <f>D69+D70</f>
        <v>110.23</v>
      </c>
      <c r="E68" s="28">
        <f>E69+E70</f>
        <v>110.23</v>
      </c>
      <c r="F68" s="28">
        <f>F69+F70</f>
        <v>0</v>
      </c>
      <c r="G68" s="40">
        <f t="shared" si="3"/>
        <v>100</v>
      </c>
    </row>
    <row r="69" spans="1:7" ht="16.5">
      <c r="A69" s="66"/>
      <c r="B69" s="64"/>
      <c r="C69" s="3" t="s">
        <v>2</v>
      </c>
      <c r="D69" s="24">
        <v>110.23</v>
      </c>
      <c r="E69" s="24">
        <f>D69</f>
        <v>110.23</v>
      </c>
      <c r="F69" s="24">
        <f>E69-D69</f>
        <v>0</v>
      </c>
      <c r="G69" s="42">
        <f t="shared" si="3"/>
        <v>100</v>
      </c>
    </row>
    <row r="70" spans="1:7" ht="16.5">
      <c r="A70" s="67"/>
      <c r="B70" s="64"/>
      <c r="C70" s="3" t="s">
        <v>3</v>
      </c>
      <c r="D70" s="24">
        <v>0</v>
      </c>
      <c r="E70" s="24">
        <v>0</v>
      </c>
      <c r="F70" s="24">
        <f>E70-D70</f>
        <v>0</v>
      </c>
      <c r="G70" s="42" t="s">
        <v>24</v>
      </c>
    </row>
    <row r="71" spans="1:7" s="4" customFormat="1" ht="16.5">
      <c r="A71" s="65">
        <v>19</v>
      </c>
      <c r="B71" s="64" t="s">
        <v>32</v>
      </c>
      <c r="C71" s="9" t="s">
        <v>1</v>
      </c>
      <c r="D71" s="28">
        <f>D72+D73</f>
        <v>1701.73</v>
      </c>
      <c r="E71" s="28">
        <f>E72+E73</f>
        <v>1701.73</v>
      </c>
      <c r="F71" s="28">
        <f>F72+F73</f>
        <v>0</v>
      </c>
      <c r="G71" s="40">
        <f t="shared" si="3"/>
        <v>100</v>
      </c>
    </row>
    <row r="72" spans="1:7" ht="16.5">
      <c r="A72" s="66"/>
      <c r="B72" s="64"/>
      <c r="C72" s="3" t="s">
        <v>2</v>
      </c>
      <c r="D72" s="24">
        <v>1701.73</v>
      </c>
      <c r="E72" s="47">
        <v>1701.73</v>
      </c>
      <c r="F72" s="24">
        <f>E72-D72</f>
        <v>0</v>
      </c>
      <c r="G72" s="42">
        <f t="shared" si="3"/>
        <v>100</v>
      </c>
    </row>
    <row r="73" spans="1:7" ht="16.5">
      <c r="A73" s="67"/>
      <c r="B73" s="64"/>
      <c r="C73" s="3" t="s">
        <v>3</v>
      </c>
      <c r="D73" s="24">
        <v>0</v>
      </c>
      <c r="E73" s="24">
        <v>0</v>
      </c>
      <c r="F73" s="24">
        <f>E73-D73</f>
        <v>0</v>
      </c>
      <c r="G73" s="42" t="s">
        <v>24</v>
      </c>
    </row>
    <row r="74" spans="1:7" ht="16.5">
      <c r="A74" s="65">
        <v>20</v>
      </c>
      <c r="B74" s="64" t="s">
        <v>38</v>
      </c>
      <c r="C74" s="9" t="s">
        <v>1</v>
      </c>
      <c r="D74" s="28">
        <f>D75+D76</f>
        <v>2816.18</v>
      </c>
      <c r="E74" s="28">
        <f>E75+E76</f>
        <v>0</v>
      </c>
      <c r="F74" s="46">
        <f>F75+F76</f>
        <v>-2816.18</v>
      </c>
      <c r="G74" s="40">
        <f t="shared" si="3"/>
        <v>0</v>
      </c>
    </row>
    <row r="75" spans="1:7" ht="16.5">
      <c r="A75" s="66"/>
      <c r="B75" s="64"/>
      <c r="C75" s="3" t="s">
        <v>2</v>
      </c>
      <c r="D75" s="24">
        <v>2816.18</v>
      </c>
      <c r="E75" s="24">
        <v>0</v>
      </c>
      <c r="F75" s="24">
        <f>E75-D75</f>
        <v>-2816.18</v>
      </c>
      <c r="G75" s="42">
        <f t="shared" si="3"/>
        <v>0</v>
      </c>
    </row>
    <row r="76" spans="1:7" ht="16.5">
      <c r="A76" s="67"/>
      <c r="B76" s="64"/>
      <c r="C76" s="3" t="s">
        <v>3</v>
      </c>
      <c r="D76" s="24">
        <v>0</v>
      </c>
      <c r="E76" s="24">
        <v>0</v>
      </c>
      <c r="F76" s="24">
        <f>E76-D76</f>
        <v>0</v>
      </c>
      <c r="G76" s="42" t="s">
        <v>24</v>
      </c>
    </row>
    <row r="77" spans="1:7" ht="16.5">
      <c r="A77" s="65">
        <v>21</v>
      </c>
      <c r="B77" s="64" t="s">
        <v>17</v>
      </c>
      <c r="C77" s="6" t="s">
        <v>1</v>
      </c>
      <c r="D77" s="28">
        <f>D78+D79</f>
        <v>605.33</v>
      </c>
      <c r="E77" s="28">
        <f>E78+E79</f>
        <v>605.33</v>
      </c>
      <c r="F77" s="28">
        <f>F78+F79</f>
        <v>0</v>
      </c>
      <c r="G77" s="40">
        <f>E77*100/D77</f>
        <v>100</v>
      </c>
    </row>
    <row r="78" spans="1:7" ht="16.5">
      <c r="A78" s="66"/>
      <c r="B78" s="64"/>
      <c r="C78" s="3" t="s">
        <v>2</v>
      </c>
      <c r="D78" s="61">
        <v>605.33</v>
      </c>
      <c r="E78" s="24">
        <f>D78</f>
        <v>605.33</v>
      </c>
      <c r="F78" s="24">
        <f>E78-D78</f>
        <v>0</v>
      </c>
      <c r="G78" s="42">
        <f t="shared" si="3"/>
        <v>100</v>
      </c>
    </row>
    <row r="79" spans="1:7" ht="16.5">
      <c r="A79" s="67"/>
      <c r="B79" s="64"/>
      <c r="C79" s="3" t="s">
        <v>3</v>
      </c>
      <c r="D79" s="61">
        <v>0</v>
      </c>
      <c r="E79" s="24">
        <v>0</v>
      </c>
      <c r="F79" s="24">
        <f>E79-D79</f>
        <v>0</v>
      </c>
      <c r="G79" s="42" t="s">
        <v>24</v>
      </c>
    </row>
    <row r="80" spans="1:7" ht="16.5">
      <c r="A80" s="65">
        <v>22</v>
      </c>
      <c r="B80" s="64" t="s">
        <v>35</v>
      </c>
      <c r="C80" s="6" t="s">
        <v>1</v>
      </c>
      <c r="D80" s="28">
        <f>D81+D82</f>
        <v>103.69</v>
      </c>
      <c r="E80" s="28">
        <f>E81+E82</f>
        <v>103.69</v>
      </c>
      <c r="F80" s="28">
        <f>F81+F82</f>
        <v>0</v>
      </c>
      <c r="G80" s="40">
        <f>E80*100/D80</f>
        <v>100</v>
      </c>
    </row>
    <row r="81" spans="1:7" ht="16.5">
      <c r="A81" s="66"/>
      <c r="B81" s="64"/>
      <c r="C81" s="3" t="s">
        <v>2</v>
      </c>
      <c r="D81" s="61">
        <v>103.69</v>
      </c>
      <c r="E81" s="25">
        <f>D81</f>
        <v>103.69</v>
      </c>
      <c r="F81" s="24">
        <f>E81-D81</f>
        <v>0</v>
      </c>
      <c r="G81" s="42">
        <f t="shared" si="3"/>
        <v>100</v>
      </c>
    </row>
    <row r="82" spans="1:7" ht="16.5">
      <c r="A82" s="67"/>
      <c r="B82" s="64"/>
      <c r="C82" s="3" t="s">
        <v>3</v>
      </c>
      <c r="D82" s="61">
        <v>0</v>
      </c>
      <c r="E82" s="25">
        <v>0</v>
      </c>
      <c r="F82" s="24">
        <f>E82-D82</f>
        <v>0</v>
      </c>
      <c r="G82" s="42" t="s">
        <v>24</v>
      </c>
    </row>
    <row r="83" spans="1:7" ht="16.5">
      <c r="A83" s="65">
        <v>23</v>
      </c>
      <c r="B83" s="64" t="s">
        <v>36</v>
      </c>
      <c r="C83" s="6" t="s">
        <v>1</v>
      </c>
      <c r="D83" s="28">
        <f>D84+D85</f>
        <v>183.68</v>
      </c>
      <c r="E83" s="28">
        <f>E84+E85</f>
        <v>198.071</v>
      </c>
      <c r="F83" s="28">
        <f>F84+F85</f>
        <v>14.390999999999991</v>
      </c>
      <c r="G83" s="40">
        <f>E83*100/D83</f>
        <v>107.83482142857142</v>
      </c>
    </row>
    <row r="84" spans="1:7" ht="16.5">
      <c r="A84" s="66"/>
      <c r="B84" s="64"/>
      <c r="C84" s="3" t="s">
        <v>2</v>
      </c>
      <c r="D84" s="61">
        <v>183.68</v>
      </c>
      <c r="E84" s="25">
        <v>198.071</v>
      </c>
      <c r="F84" s="24">
        <f>E84-D84</f>
        <v>14.390999999999991</v>
      </c>
      <c r="G84" s="42">
        <f t="shared" si="3"/>
        <v>107.83482142857142</v>
      </c>
    </row>
    <row r="85" spans="1:7" ht="16.5">
      <c r="A85" s="67"/>
      <c r="B85" s="64"/>
      <c r="C85" s="3" t="s">
        <v>3</v>
      </c>
      <c r="D85" s="61">
        <v>0</v>
      </c>
      <c r="E85" s="25">
        <v>0</v>
      </c>
      <c r="F85" s="24">
        <f>E85-D85</f>
        <v>0</v>
      </c>
      <c r="G85" s="42" t="s">
        <v>24</v>
      </c>
    </row>
    <row r="86" spans="1:7" ht="16.5" hidden="1">
      <c r="A86" s="63"/>
      <c r="B86" s="64"/>
      <c r="C86" s="6"/>
      <c r="D86" s="28"/>
      <c r="E86" s="28"/>
      <c r="F86" s="28"/>
      <c r="G86" s="40"/>
    </row>
    <row r="87" spans="1:7" ht="16.5" hidden="1">
      <c r="A87" s="63"/>
      <c r="B87" s="64"/>
      <c r="C87" s="3"/>
      <c r="D87" s="61"/>
      <c r="E87" s="25"/>
      <c r="F87" s="24"/>
      <c r="G87" s="42"/>
    </row>
    <row r="88" spans="1:7" ht="16.5" hidden="1">
      <c r="A88" s="63"/>
      <c r="B88" s="64"/>
      <c r="C88" s="3"/>
      <c r="D88" s="61"/>
      <c r="E88" s="25"/>
      <c r="F88" s="24"/>
      <c r="G88" s="42"/>
    </row>
    <row r="89" spans="1:3" ht="16.5">
      <c r="A89" s="11"/>
      <c r="B89" s="2"/>
      <c r="C89" s="8"/>
    </row>
    <row r="90" spans="1:3" ht="16.5">
      <c r="A90" s="11"/>
      <c r="B90" s="2"/>
      <c r="C90" s="8"/>
    </row>
  </sheetData>
  <sheetProtection formatColumns="0" formatRows="0"/>
  <mergeCells count="55">
    <mergeCell ref="D2:G2"/>
    <mergeCell ref="A1:G1"/>
    <mergeCell ref="A3:B3"/>
    <mergeCell ref="B23:B25"/>
    <mergeCell ref="B29:B31"/>
    <mergeCell ref="B26:B28"/>
    <mergeCell ref="B38:B40"/>
    <mergeCell ref="A10:G10"/>
    <mergeCell ref="A16:G16"/>
    <mergeCell ref="B11:B15"/>
    <mergeCell ref="B35:B37"/>
    <mergeCell ref="A4:B9"/>
    <mergeCell ref="A17:B19"/>
    <mergeCell ref="B20:B22"/>
    <mergeCell ref="A11:A15"/>
    <mergeCell ref="A74:A76"/>
    <mergeCell ref="B74:B76"/>
    <mergeCell ref="B65:B67"/>
    <mergeCell ref="B50:B52"/>
    <mergeCell ref="B32:B34"/>
    <mergeCell ref="B59:B61"/>
    <mergeCell ref="B56:B58"/>
    <mergeCell ref="B53:B55"/>
    <mergeCell ref="B68:B70"/>
    <mergeCell ref="B71:B73"/>
    <mergeCell ref="B62:B64"/>
    <mergeCell ref="A53:A55"/>
    <mergeCell ref="A20:A22"/>
    <mergeCell ref="A23:A25"/>
    <mergeCell ref="A26:A28"/>
    <mergeCell ref="A29:A31"/>
    <mergeCell ref="A32:A34"/>
    <mergeCell ref="A35:A37"/>
    <mergeCell ref="B47:B49"/>
    <mergeCell ref="B41:B43"/>
    <mergeCell ref="A38:A40"/>
    <mergeCell ref="A41:A43"/>
    <mergeCell ref="A77:A79"/>
    <mergeCell ref="A50:A52"/>
    <mergeCell ref="A56:A58"/>
    <mergeCell ref="A59:A61"/>
    <mergeCell ref="A62:A64"/>
    <mergeCell ref="A71:A73"/>
    <mergeCell ref="A65:A67"/>
    <mergeCell ref="A68:A70"/>
    <mergeCell ref="A44:A46"/>
    <mergeCell ref="A47:A49"/>
    <mergeCell ref="B44:B46"/>
    <mergeCell ref="A86:A88"/>
    <mergeCell ref="B86:B88"/>
    <mergeCell ref="A80:A82"/>
    <mergeCell ref="B80:B82"/>
    <mergeCell ref="A83:A85"/>
    <mergeCell ref="B83:B85"/>
    <mergeCell ref="B77:B79"/>
  </mergeCells>
  <printOptions/>
  <pageMargins left="0.5" right="0.15748031496062992" top="0.15748031496062992" bottom="0.15748031496062992" header="0.1968503937007874" footer="0.1968503937007874"/>
  <pageSetup fitToHeight="1" fitToWidth="1" horizontalDpi="600" verticalDpi="600" orientation="portrait" paperSize="9" scale="59" r:id="rId1"/>
  <rowBreaks count="1" manualBreakCount="1">
    <brk id="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view="pageBreakPreview" zoomScale="60" zoomScaleNormal="70" zoomScalePageLayoutView="0" workbookViewId="0" topLeftCell="A1">
      <selection activeCell="P20" sqref="P20"/>
    </sheetView>
  </sheetViews>
  <sheetFormatPr defaultColWidth="9.140625" defaultRowHeight="12.75"/>
  <cols>
    <col min="1" max="1" width="7.28125" style="2" customWidth="1"/>
    <col min="2" max="2" width="57.00390625" style="11" customWidth="1"/>
    <col min="3" max="3" width="32.8515625" style="2" customWidth="1"/>
    <col min="4" max="4" width="18.00390625" style="35" bestFit="1" customWidth="1"/>
    <col min="5" max="5" width="18.00390625" style="2" bestFit="1" customWidth="1"/>
    <col min="6" max="6" width="21.140625" style="2" customWidth="1"/>
    <col min="7" max="7" width="14.57421875" style="2" bestFit="1" customWidth="1"/>
    <col min="8" max="8" width="9.140625" style="2" customWidth="1"/>
    <col min="9" max="9" width="12.57421875" style="2" bestFit="1" customWidth="1"/>
    <col min="10" max="16384" width="9.140625" style="2" customWidth="1"/>
  </cols>
  <sheetData>
    <row r="1" spans="3:7" ht="18.75" customHeight="1">
      <c r="C1" s="79"/>
      <c r="D1" s="79"/>
      <c r="F1" s="80" t="s">
        <v>44</v>
      </c>
      <c r="G1" s="80"/>
    </row>
    <row r="2" spans="1:7" s="1" customFormat="1" ht="51" customHeight="1">
      <c r="A2" s="76" t="s">
        <v>45</v>
      </c>
      <c r="B2" s="77"/>
      <c r="C2" s="77"/>
      <c r="D2" s="77"/>
      <c r="E2" s="77"/>
      <c r="F2" s="77"/>
      <c r="G2" s="77"/>
    </row>
    <row r="3" spans="1:7" s="12" customFormat="1" ht="15" customHeight="1">
      <c r="A3" s="13"/>
      <c r="B3" s="13"/>
      <c r="C3" s="13"/>
      <c r="D3" s="75" t="s">
        <v>43</v>
      </c>
      <c r="E3" s="75"/>
      <c r="F3" s="75"/>
      <c r="G3" s="75"/>
    </row>
    <row r="4" spans="1:7" s="18" customFormat="1" ht="42" customHeight="1">
      <c r="A4" s="64" t="s">
        <v>18</v>
      </c>
      <c r="B4" s="64"/>
      <c r="C4" s="19" t="s">
        <v>13</v>
      </c>
      <c r="D4" s="29" t="s">
        <v>21</v>
      </c>
      <c r="E4" s="19" t="s">
        <v>22</v>
      </c>
      <c r="F4" s="19" t="s">
        <v>25</v>
      </c>
      <c r="G4" s="19" t="s">
        <v>23</v>
      </c>
    </row>
    <row r="5" spans="1:9" s="7" customFormat="1" ht="20.25">
      <c r="A5" s="71" t="s">
        <v>0</v>
      </c>
      <c r="B5" s="71"/>
      <c r="C5" s="30" t="s">
        <v>1</v>
      </c>
      <c r="D5" s="52">
        <f>D8+D7+D6+D9+D10</f>
        <v>358.54492371000003</v>
      </c>
      <c r="E5" s="52">
        <f>E8+E7+E6+E9+E10</f>
        <v>338.252453469</v>
      </c>
      <c r="F5" s="52">
        <f>F8+F7+F6+F9+F10</f>
        <v>-20.292470241000018</v>
      </c>
      <c r="G5" s="43">
        <f aca="true" t="shared" si="0" ref="G5:G10">E5*100/D5</f>
        <v>94.34032699974492</v>
      </c>
      <c r="I5" s="26"/>
    </row>
    <row r="6" spans="1:7" ht="20.25">
      <c r="A6" s="71"/>
      <c r="B6" s="71"/>
      <c r="C6" s="15" t="s">
        <v>2</v>
      </c>
      <c r="D6" s="53">
        <f>D19</f>
        <v>136.32670500000003</v>
      </c>
      <c r="E6" s="53">
        <f>E19</f>
        <v>109.54486040000002</v>
      </c>
      <c r="F6" s="53">
        <f>E6-D6</f>
        <v>-26.781844600000014</v>
      </c>
      <c r="G6" s="41">
        <f t="shared" si="0"/>
        <v>80.35466007925592</v>
      </c>
    </row>
    <row r="7" spans="1:7" ht="20.25">
      <c r="A7" s="71"/>
      <c r="B7" s="71"/>
      <c r="C7" s="15" t="s">
        <v>3</v>
      </c>
      <c r="D7" s="53">
        <f>D20</f>
        <v>14.300970000000001</v>
      </c>
      <c r="E7" s="53">
        <f>E20</f>
        <v>14.25511</v>
      </c>
      <c r="F7" s="53">
        <f>E7-D7</f>
        <v>-0.04586000000000112</v>
      </c>
      <c r="G7" s="41">
        <f t="shared" si="0"/>
        <v>99.67932245155397</v>
      </c>
    </row>
    <row r="8" spans="1:7" ht="18.75" customHeight="1">
      <c r="A8" s="71"/>
      <c r="B8" s="71"/>
      <c r="C8" s="15" t="s">
        <v>8</v>
      </c>
      <c r="D8" s="53">
        <f aca="true" t="shared" si="1" ref="D8:E10">D13</f>
        <v>179.43749676899998</v>
      </c>
      <c r="E8" s="53">
        <f t="shared" si="1"/>
        <v>179.43749676899998</v>
      </c>
      <c r="F8" s="53">
        <f>E8-D8</f>
        <v>0</v>
      </c>
      <c r="G8" s="41">
        <f t="shared" si="0"/>
        <v>100</v>
      </c>
    </row>
    <row r="9" spans="1:7" ht="20.25" customHeight="1" hidden="1">
      <c r="A9" s="71"/>
      <c r="B9" s="71"/>
      <c r="C9" s="15" t="s">
        <v>34</v>
      </c>
      <c r="D9" s="31">
        <f t="shared" si="1"/>
        <v>28.479751941</v>
      </c>
      <c r="E9" s="31">
        <f t="shared" si="1"/>
        <v>35.0149863</v>
      </c>
      <c r="F9" s="31">
        <f>E9-D9</f>
        <v>6.535234358999997</v>
      </c>
      <c r="G9" s="21">
        <f t="shared" si="0"/>
        <v>122.9469497225211</v>
      </c>
    </row>
    <row r="10" spans="1:7" ht="20.25" customHeight="1" hidden="1">
      <c r="A10" s="71"/>
      <c r="B10" s="71"/>
      <c r="C10" s="15" t="s">
        <v>9</v>
      </c>
      <c r="D10" s="31">
        <f t="shared" si="1"/>
        <v>0</v>
      </c>
      <c r="E10" s="31">
        <f t="shared" si="1"/>
        <v>0</v>
      </c>
      <c r="F10" s="31">
        <f>E10-D10</f>
        <v>0</v>
      </c>
      <c r="G10" s="21" t="e">
        <f t="shared" si="0"/>
        <v>#DIV/0!</v>
      </c>
    </row>
    <row r="11" spans="1:7" ht="20.25">
      <c r="A11" s="70" t="s">
        <v>40</v>
      </c>
      <c r="B11" s="70"/>
      <c r="C11" s="70"/>
      <c r="D11" s="70"/>
      <c r="E11" s="70"/>
      <c r="F11" s="70"/>
      <c r="G11" s="70"/>
    </row>
    <row r="12" spans="1:7" s="5" customFormat="1" ht="23.25" customHeight="1">
      <c r="A12" s="74">
        <v>1</v>
      </c>
      <c r="B12" s="69" t="s">
        <v>39</v>
      </c>
      <c r="C12" s="37" t="s">
        <v>1</v>
      </c>
      <c r="D12" s="54">
        <f>D13+D14+D15+D16</f>
        <v>207.91724870999997</v>
      </c>
      <c r="E12" s="54">
        <f>E13+E14+E15+E16</f>
        <v>214.45248306899998</v>
      </c>
      <c r="F12" s="54">
        <f>F13+F14+F15+F16</f>
        <v>6.535234358999999</v>
      </c>
      <c r="G12" s="40">
        <f>E12*100/D12</f>
        <v>103.14319009103245</v>
      </c>
    </row>
    <row r="13" spans="1:7" ht="24" customHeight="1">
      <c r="A13" s="74"/>
      <c r="B13" s="69"/>
      <c r="C13" s="39" t="s">
        <v>37</v>
      </c>
      <c r="D13" s="55">
        <f>'в тыс. руб.'!D12/1000</f>
        <v>179.43749676899998</v>
      </c>
      <c r="E13" s="55">
        <f>'в тыс. руб.'!E12/1000</f>
        <v>179.43749676899998</v>
      </c>
      <c r="F13" s="55">
        <f>'в тыс. руб.'!F12/1000</f>
        <v>0</v>
      </c>
      <c r="G13" s="42">
        <f>E13*100/D13</f>
        <v>100</v>
      </c>
    </row>
    <row r="14" spans="1:7" ht="18.75" customHeight="1" hidden="1">
      <c r="A14" s="74"/>
      <c r="B14" s="69"/>
      <c r="C14" s="39" t="s">
        <v>34</v>
      </c>
      <c r="D14" s="36">
        <f>'в тыс. руб.'!D13/1000</f>
        <v>28.479751941</v>
      </c>
      <c r="E14" s="36">
        <f>'в тыс. руб.'!E13/1000</f>
        <v>35.0149863</v>
      </c>
      <c r="F14" s="36">
        <f>'в тыс. руб.'!F13/1000</f>
        <v>6.535234358999999</v>
      </c>
      <c r="G14" s="20">
        <f>E14*100/D14</f>
        <v>122.9469497225211</v>
      </c>
    </row>
    <row r="15" spans="1:7" ht="18.75" customHeight="1" hidden="1">
      <c r="A15" s="74"/>
      <c r="B15" s="69"/>
      <c r="C15" s="39" t="s">
        <v>9</v>
      </c>
      <c r="D15" s="36">
        <f>'в тыс. руб.'!D14/1000</f>
        <v>0</v>
      </c>
      <c r="E15" s="36">
        <f>'в тыс. руб.'!E14/1000</f>
        <v>0</v>
      </c>
      <c r="F15" s="36">
        <f>'в тыс. руб.'!F14/1000</f>
        <v>0</v>
      </c>
      <c r="G15" s="20" t="e">
        <f>E15*100/D15</f>
        <v>#DIV/0!</v>
      </c>
    </row>
    <row r="16" spans="1:7" s="10" customFormat="1" ht="18.75" customHeight="1" hidden="1">
      <c r="A16" s="74"/>
      <c r="B16" s="69"/>
      <c r="C16" s="16" t="s">
        <v>14</v>
      </c>
      <c r="D16" s="36">
        <f>'в тыс. руб.'!D15/1000</f>
        <v>0</v>
      </c>
      <c r="E16" s="36">
        <f>'в тыс. руб.'!E15/1000</f>
        <v>0</v>
      </c>
      <c r="F16" s="36">
        <f>'в тыс. руб.'!F15/1000</f>
        <v>0</v>
      </c>
      <c r="G16" s="20" t="e">
        <f>E16*100/D16</f>
        <v>#DIV/0!</v>
      </c>
    </row>
    <row r="17" spans="1:7" ht="20.25">
      <c r="A17" s="70" t="s">
        <v>41</v>
      </c>
      <c r="B17" s="70"/>
      <c r="C17" s="70"/>
      <c r="D17" s="70"/>
      <c r="E17" s="70"/>
      <c r="F17" s="70"/>
      <c r="G17" s="70"/>
    </row>
    <row r="18" spans="1:7" s="10" customFormat="1" ht="19.5">
      <c r="A18" s="78" t="s">
        <v>42</v>
      </c>
      <c r="B18" s="78"/>
      <c r="C18" s="14" t="s">
        <v>1</v>
      </c>
      <c r="D18" s="23">
        <f>D19+D20</f>
        <v>150.62767500000004</v>
      </c>
      <c r="E18" s="23">
        <f>E19+E20</f>
        <v>123.79997040000002</v>
      </c>
      <c r="F18" s="23">
        <f>F19+F20</f>
        <v>-26.8420956</v>
      </c>
      <c r="G18" s="40">
        <f>E18*100/D18</f>
        <v>82.1893920888044</v>
      </c>
    </row>
    <row r="19" spans="1:7" s="10" customFormat="1" ht="19.5">
      <c r="A19" s="78"/>
      <c r="B19" s="78"/>
      <c r="C19" s="17" t="s">
        <v>2</v>
      </c>
      <c r="D19" s="32">
        <f>D22+D25+D28+D31+D34+D37+D40+D43+D46+D49+D52+D55+D58+D61+D70+D73+D76+D79+D64+D67+D82+D85+D88+D91+D94+D97</f>
        <v>136.32670500000003</v>
      </c>
      <c r="E19" s="32">
        <f>E22+E25+E28+E31+E34+E37+E40+E43+E46+E49+E52+E55+E58+E61+E70+E73+E76+E79+E64+E67+E82+E88+E94</f>
        <v>109.54486040000002</v>
      </c>
      <c r="F19" s="32">
        <f>F22+F25+F28+F31+F34+F37+F40+F43+F46+F49+F52+F55+F58+F61+F70+F73+F76+F79+F64+F67</f>
        <v>-26.7962356</v>
      </c>
      <c r="G19" s="41">
        <f aca="true" t="shared" si="2" ref="G19:G94">E19*100/D19</f>
        <v>80.35466007925592</v>
      </c>
    </row>
    <row r="20" spans="1:7" s="10" customFormat="1" ht="19.5">
      <c r="A20" s="78"/>
      <c r="B20" s="78"/>
      <c r="C20" s="17" t="s">
        <v>3</v>
      </c>
      <c r="D20" s="32">
        <f>D23+D26+D29+D32+D35+D38+D41+D44+D47+D50+D53+D56+D59+D62+D71+D74+D77+D80+D65+D68+D83+D86+D89+D92+D95+D98</f>
        <v>14.300970000000001</v>
      </c>
      <c r="E20" s="32">
        <f>E23+E26+E29+E32+E35+E38+E41+E44+E47+E50+E53+E56+E59+E62+E71+E74+E77+E80+E65+E68</f>
        <v>14.25511</v>
      </c>
      <c r="F20" s="32">
        <f>F23+F26+F29+F32+F35+F38+F41+F44+F47+F50+F53+F56+F59+F62+F71+F74+F77+F80+F65+F68</f>
        <v>-0.04586000000000004</v>
      </c>
      <c r="G20" s="41">
        <f t="shared" si="2"/>
        <v>99.67932245155397</v>
      </c>
    </row>
    <row r="21" spans="1:7" s="5" customFormat="1" ht="18.75">
      <c r="A21" s="63">
        <v>2</v>
      </c>
      <c r="B21" s="73" t="s">
        <v>4</v>
      </c>
      <c r="C21" s="6" t="s">
        <v>1</v>
      </c>
      <c r="D21" s="38">
        <f>D22+D23</f>
        <v>0.9006000000000001</v>
      </c>
      <c r="E21" s="28">
        <f>E22+E23</f>
        <v>0.38941000000000003</v>
      </c>
      <c r="F21" s="28">
        <f>F22+F23</f>
        <v>-0.51119</v>
      </c>
      <c r="G21" s="40">
        <f t="shared" si="2"/>
        <v>43.238951809904506</v>
      </c>
    </row>
    <row r="22" spans="1:7" ht="18.75">
      <c r="A22" s="63"/>
      <c r="B22" s="73"/>
      <c r="C22" s="3" t="s">
        <v>2</v>
      </c>
      <c r="D22" s="51">
        <f>'в тыс. руб.'!D21/1000</f>
        <v>0.44605</v>
      </c>
      <c r="E22" s="51">
        <f>'в тыс. руб.'!E21/1000</f>
        <v>0.19287</v>
      </c>
      <c r="F22" s="51">
        <f>'в тыс. руб.'!F21/1000</f>
        <v>-0.25318</v>
      </c>
      <c r="G22" s="42">
        <f t="shared" si="2"/>
        <v>43.23954713597131</v>
      </c>
    </row>
    <row r="23" spans="1:7" ht="18.75">
      <c r="A23" s="63"/>
      <c r="B23" s="73"/>
      <c r="C23" s="3" t="s">
        <v>3</v>
      </c>
      <c r="D23" s="51">
        <f>'в тыс. руб.'!D22/1000</f>
        <v>0.45455</v>
      </c>
      <c r="E23" s="51">
        <f>'в тыс. руб.'!E22/1000</f>
        <v>0.19654</v>
      </c>
      <c r="F23" s="51">
        <f>'в тыс. руб.'!F22/1000</f>
        <v>-0.25801</v>
      </c>
      <c r="G23" s="42">
        <f t="shared" si="2"/>
        <v>43.238367616323835</v>
      </c>
    </row>
    <row r="24" spans="1:7" s="4" customFormat="1" ht="18.75">
      <c r="A24" s="63">
        <v>3</v>
      </c>
      <c r="B24" s="64" t="s">
        <v>5</v>
      </c>
      <c r="C24" s="6" t="s">
        <v>1</v>
      </c>
      <c r="D24" s="38">
        <f>D25+D26</f>
        <v>5.77156</v>
      </c>
      <c r="E24" s="28">
        <f>E25+E26</f>
        <v>6.38561</v>
      </c>
      <c r="F24" s="28">
        <f>F25+F26</f>
        <v>0.6140500000000002</v>
      </c>
      <c r="G24" s="40">
        <f t="shared" si="2"/>
        <v>110.63923791834442</v>
      </c>
    </row>
    <row r="25" spans="1:7" ht="18.75">
      <c r="A25" s="63"/>
      <c r="B25" s="64"/>
      <c r="C25" s="3" t="s">
        <v>2</v>
      </c>
      <c r="D25" s="51">
        <f>'в тыс. руб.'!D24/1000</f>
        <v>2.77156</v>
      </c>
      <c r="E25" s="51">
        <f>'в тыс. руб.'!E24/1000</f>
        <v>3.3856100000000002</v>
      </c>
      <c r="F25" s="51">
        <f>'в тыс. руб.'!F24/1000</f>
        <v>0.6140500000000002</v>
      </c>
      <c r="G25" s="42">
        <f t="shared" si="2"/>
        <v>122.15539263086494</v>
      </c>
    </row>
    <row r="26" spans="1:7" ht="18.75">
      <c r="A26" s="63"/>
      <c r="B26" s="64"/>
      <c r="C26" s="3" t="s">
        <v>3</v>
      </c>
      <c r="D26" s="51">
        <f>'в тыс. руб.'!D25/1000</f>
        <v>3</v>
      </c>
      <c r="E26" s="51">
        <f>'в тыс. руб.'!E25/1000</f>
        <v>3</v>
      </c>
      <c r="F26" s="51">
        <f>'в тыс. руб.'!F25/1000</f>
        <v>0</v>
      </c>
      <c r="G26" s="42">
        <f t="shared" si="2"/>
        <v>100</v>
      </c>
    </row>
    <row r="27" spans="1:7" s="4" customFormat="1" ht="18.75">
      <c r="A27" s="63">
        <v>4</v>
      </c>
      <c r="B27" s="64" t="s">
        <v>20</v>
      </c>
      <c r="C27" s="6" t="s">
        <v>1</v>
      </c>
      <c r="D27" s="38">
        <f>D28+D29</f>
        <v>0.62307</v>
      </c>
      <c r="E27" s="28">
        <f>E28+E29</f>
        <v>0.80538</v>
      </c>
      <c r="F27" s="28">
        <f>F28+F29</f>
        <v>0.18231000000000006</v>
      </c>
      <c r="G27" s="40">
        <f t="shared" si="2"/>
        <v>129.25995474023784</v>
      </c>
    </row>
    <row r="28" spans="1:7" ht="18.75">
      <c r="A28" s="63"/>
      <c r="B28" s="64"/>
      <c r="C28" s="3" t="s">
        <v>2</v>
      </c>
      <c r="D28" s="51">
        <f>'в тыс. руб.'!D27/1000</f>
        <v>0.19631</v>
      </c>
      <c r="E28" s="51">
        <f>'в тыс. руб.'!E27/1000</f>
        <v>0.19631</v>
      </c>
      <c r="F28" s="51">
        <f>'в тыс. руб.'!F27/1000</f>
        <v>0</v>
      </c>
      <c r="G28" s="42">
        <f t="shared" si="2"/>
        <v>100</v>
      </c>
    </row>
    <row r="29" spans="1:7" ht="18.75">
      <c r="A29" s="63"/>
      <c r="B29" s="64"/>
      <c r="C29" s="3" t="s">
        <v>3</v>
      </c>
      <c r="D29" s="51">
        <f>'в тыс. руб.'!D28/1000</f>
        <v>0.42676</v>
      </c>
      <c r="E29" s="51">
        <f>'в тыс. руб.'!E28/1000</f>
        <v>0.60907</v>
      </c>
      <c r="F29" s="51">
        <f>'в тыс. руб.'!F28/1000</f>
        <v>0.18231000000000006</v>
      </c>
      <c r="G29" s="42">
        <f t="shared" si="2"/>
        <v>142.71956134595558</v>
      </c>
    </row>
    <row r="30" spans="1:7" s="4" customFormat="1" ht="18.75">
      <c r="A30" s="63">
        <v>5</v>
      </c>
      <c r="B30" s="64" t="s">
        <v>11</v>
      </c>
      <c r="C30" s="6" t="s">
        <v>1</v>
      </c>
      <c r="D30" s="38">
        <f>D31+D32</f>
        <v>0.5524199999999999</v>
      </c>
      <c r="E30" s="28">
        <f>E31+E32</f>
        <v>0.701354</v>
      </c>
      <c r="F30" s="28">
        <f>F31+F32</f>
        <v>0.1489340000000001</v>
      </c>
      <c r="G30" s="40">
        <f t="shared" si="2"/>
        <v>126.9602838420043</v>
      </c>
    </row>
    <row r="31" spans="1:7" ht="18.75">
      <c r="A31" s="63"/>
      <c r="B31" s="64"/>
      <c r="C31" s="3" t="s">
        <v>2</v>
      </c>
      <c r="D31" s="51">
        <f>'в тыс. руб.'!D30/1000</f>
        <v>0.5524199999999999</v>
      </c>
      <c r="E31" s="51">
        <f>'в тыс. руб.'!E30/1000</f>
        <v>0.701354</v>
      </c>
      <c r="F31" s="51">
        <f>'в тыс. руб.'!F30/1000</f>
        <v>0.1489340000000001</v>
      </c>
      <c r="G31" s="42">
        <f t="shared" si="2"/>
        <v>126.9602838420043</v>
      </c>
    </row>
    <row r="32" spans="1:7" ht="18.75">
      <c r="A32" s="63"/>
      <c r="B32" s="64"/>
      <c r="C32" s="3" t="s">
        <v>3</v>
      </c>
      <c r="D32" s="51">
        <f>'в тыс. руб.'!D31/1000</f>
        <v>0</v>
      </c>
      <c r="E32" s="51">
        <f>'в тыс. руб.'!E31/1000</f>
        <v>0</v>
      </c>
      <c r="F32" s="51">
        <f>'в тыс. руб.'!F31/1000</f>
        <v>0</v>
      </c>
      <c r="G32" s="42">
        <v>0</v>
      </c>
    </row>
    <row r="33" spans="1:7" s="4" customFormat="1" ht="18.75">
      <c r="A33" s="63">
        <v>6</v>
      </c>
      <c r="B33" s="64" t="s">
        <v>26</v>
      </c>
      <c r="C33" s="6" t="s">
        <v>1</v>
      </c>
      <c r="D33" s="38">
        <f>D34+D35</f>
        <v>0.7806799999999999</v>
      </c>
      <c r="E33" s="28">
        <f>E34+E35</f>
        <v>0.7806799999999999</v>
      </c>
      <c r="F33" s="28">
        <f>F34+F35</f>
        <v>0</v>
      </c>
      <c r="G33" s="40">
        <f t="shared" si="2"/>
        <v>100</v>
      </c>
    </row>
    <row r="34" spans="1:7" ht="18.75">
      <c r="A34" s="63"/>
      <c r="B34" s="64"/>
      <c r="C34" s="3" t="s">
        <v>2</v>
      </c>
      <c r="D34" s="51">
        <f>'в тыс. руб.'!D33/1000</f>
        <v>0.6656799999999999</v>
      </c>
      <c r="E34" s="51">
        <f>'в тыс. руб.'!E33/1000</f>
        <v>0.6656799999999999</v>
      </c>
      <c r="F34" s="51">
        <f>'в тыс. руб.'!F33/1000</f>
        <v>0</v>
      </c>
      <c r="G34" s="42">
        <f t="shared" si="2"/>
        <v>100</v>
      </c>
    </row>
    <row r="35" spans="1:7" ht="18.75">
      <c r="A35" s="63"/>
      <c r="B35" s="64"/>
      <c r="C35" s="3" t="s">
        <v>3</v>
      </c>
      <c r="D35" s="51">
        <f>'в тыс. руб.'!D34/1000</f>
        <v>0.115</v>
      </c>
      <c r="E35" s="51">
        <f>'в тыс. руб.'!E34/1000</f>
        <v>0.115</v>
      </c>
      <c r="F35" s="51">
        <f>'в тыс. руб.'!F34/1000</f>
        <v>0</v>
      </c>
      <c r="G35" s="42">
        <f t="shared" si="2"/>
        <v>100</v>
      </c>
    </row>
    <row r="36" spans="1:7" s="4" customFormat="1" ht="18.75">
      <c r="A36" s="63">
        <v>7</v>
      </c>
      <c r="B36" s="64" t="s">
        <v>27</v>
      </c>
      <c r="C36" s="6" t="s">
        <v>1</v>
      </c>
      <c r="D36" s="38">
        <f>D37+D38</f>
        <v>1.16324</v>
      </c>
      <c r="E36" s="28">
        <f>E37+E38</f>
        <v>1.1761840000000001</v>
      </c>
      <c r="F36" s="28">
        <f>F37+F38</f>
        <v>0.01294399999999996</v>
      </c>
      <c r="G36" s="40">
        <f t="shared" si="2"/>
        <v>101.1127540318421</v>
      </c>
    </row>
    <row r="37" spans="1:7" ht="18.75">
      <c r="A37" s="63"/>
      <c r="B37" s="64"/>
      <c r="C37" s="3" t="s">
        <v>2</v>
      </c>
      <c r="D37" s="51">
        <f>'в тыс. руб.'!D36/1000</f>
        <v>0.26324000000000003</v>
      </c>
      <c r="E37" s="51">
        <f>'в тыс. руб.'!E36/1000</f>
        <v>0.26324000000000003</v>
      </c>
      <c r="F37" s="51">
        <f>'в тыс. руб.'!F36/1000</f>
        <v>0</v>
      </c>
      <c r="G37" s="42">
        <f t="shared" si="2"/>
        <v>100</v>
      </c>
    </row>
    <row r="38" spans="1:7" ht="18.75">
      <c r="A38" s="63"/>
      <c r="B38" s="64"/>
      <c r="C38" s="3" t="s">
        <v>3</v>
      </c>
      <c r="D38" s="51">
        <f>'в тыс. руб.'!D37/1000</f>
        <v>0.9</v>
      </c>
      <c r="E38" s="51">
        <f>'в тыс. руб.'!E37/1000</f>
        <v>0.912944</v>
      </c>
      <c r="F38" s="51">
        <f>'в тыс. руб.'!F37/1000</f>
        <v>0.01294399999999996</v>
      </c>
      <c r="G38" s="42">
        <f t="shared" si="2"/>
        <v>101.43822222222221</v>
      </c>
    </row>
    <row r="39" spans="1:7" s="4" customFormat="1" ht="18.75">
      <c r="A39" s="63">
        <v>8</v>
      </c>
      <c r="B39" s="64" t="s">
        <v>28</v>
      </c>
      <c r="C39" s="6" t="s">
        <v>1</v>
      </c>
      <c r="D39" s="38">
        <f>D40+D41</f>
        <v>4.03725</v>
      </c>
      <c r="E39" s="28">
        <f>E40+E41</f>
        <v>4.037254</v>
      </c>
      <c r="F39" s="28">
        <f>F40+F41</f>
        <v>4.000000000133237E-06</v>
      </c>
      <c r="G39" s="40">
        <f t="shared" si="2"/>
        <v>100.00009907734224</v>
      </c>
    </row>
    <row r="40" spans="1:7" ht="18.75">
      <c r="A40" s="63"/>
      <c r="B40" s="64"/>
      <c r="C40" s="3" t="s">
        <v>2</v>
      </c>
      <c r="D40" s="51">
        <f>'в тыс. руб.'!D39/1000</f>
        <v>2.62822</v>
      </c>
      <c r="E40" s="51">
        <f>'в тыс. руб.'!E39/1000</f>
        <v>2.634921</v>
      </c>
      <c r="F40" s="51">
        <f>'в тыс. руб.'!F39/1000</f>
        <v>0.006701000000000022</v>
      </c>
      <c r="G40" s="42">
        <f t="shared" si="2"/>
        <v>100.25496343532886</v>
      </c>
    </row>
    <row r="41" spans="1:7" ht="18.75">
      <c r="A41" s="63"/>
      <c r="B41" s="64"/>
      <c r="C41" s="3" t="s">
        <v>3</v>
      </c>
      <c r="D41" s="51">
        <f>'в тыс. руб.'!D40/1000</f>
        <v>1.40903</v>
      </c>
      <c r="E41" s="51">
        <f>'в тыс. руб.'!E40/1000</f>
        <v>1.402333</v>
      </c>
      <c r="F41" s="51">
        <f>'в тыс. руб.'!F40/1000</f>
        <v>-0.006696999999999889</v>
      </c>
      <c r="G41" s="42">
        <f t="shared" si="2"/>
        <v>99.52470848739914</v>
      </c>
    </row>
    <row r="42" spans="1:7" s="4" customFormat="1" ht="18.75">
      <c r="A42" s="63">
        <v>9</v>
      </c>
      <c r="B42" s="64" t="s">
        <v>6</v>
      </c>
      <c r="C42" s="6" t="s">
        <v>1</v>
      </c>
      <c r="D42" s="38">
        <f>D43+D44</f>
        <v>11.710289999999999</v>
      </c>
      <c r="E42" s="28">
        <f>E43+E44</f>
        <v>11.710289999999999</v>
      </c>
      <c r="F42" s="28">
        <f>F43+F44</f>
        <v>0</v>
      </c>
      <c r="G42" s="40">
        <f t="shared" si="2"/>
        <v>99.99999999999999</v>
      </c>
    </row>
    <row r="43" spans="1:7" ht="18.75">
      <c r="A43" s="63"/>
      <c r="B43" s="64"/>
      <c r="C43" s="3" t="s">
        <v>2</v>
      </c>
      <c r="D43" s="51">
        <f>'в тыс. руб.'!D42/1000</f>
        <v>8.067779999999999</v>
      </c>
      <c r="E43" s="51">
        <f>'в тыс. руб.'!E42/1000</f>
        <v>8.067779999999999</v>
      </c>
      <c r="F43" s="51">
        <f>'в тыс. руб.'!F42/1000</f>
        <v>0</v>
      </c>
      <c r="G43" s="42">
        <f t="shared" si="2"/>
        <v>100</v>
      </c>
    </row>
    <row r="44" spans="1:7" ht="18.75">
      <c r="A44" s="63"/>
      <c r="B44" s="64"/>
      <c r="C44" s="3" t="s">
        <v>3</v>
      </c>
      <c r="D44" s="51">
        <f>'в тыс. руб.'!D43/1000</f>
        <v>3.64251</v>
      </c>
      <c r="E44" s="51">
        <f>'в тыс. руб.'!E43/1000</f>
        <v>3.64251</v>
      </c>
      <c r="F44" s="51">
        <f>'в тыс. руб.'!F43/1000</f>
        <v>0</v>
      </c>
      <c r="G44" s="42">
        <f t="shared" si="2"/>
        <v>100</v>
      </c>
    </row>
    <row r="45" spans="1:7" s="4" customFormat="1" ht="18.75">
      <c r="A45" s="63">
        <v>10</v>
      </c>
      <c r="B45" s="64" t="s">
        <v>7</v>
      </c>
      <c r="C45" s="6" t="s">
        <v>1</v>
      </c>
      <c r="D45" s="38">
        <f>D46+D47</f>
        <v>1.25568</v>
      </c>
      <c r="E45" s="28">
        <f>E46+E47</f>
        <v>1.25568</v>
      </c>
      <c r="F45" s="28">
        <f>F46+F47</f>
        <v>0</v>
      </c>
      <c r="G45" s="40">
        <f t="shared" si="2"/>
        <v>100</v>
      </c>
    </row>
    <row r="46" spans="1:7" ht="18.75">
      <c r="A46" s="63"/>
      <c r="B46" s="64"/>
      <c r="C46" s="3" t="s">
        <v>2</v>
      </c>
      <c r="D46" s="51">
        <f>'в тыс. руб.'!D45/1000</f>
        <v>0.85895</v>
      </c>
      <c r="E46" s="51">
        <f>'в тыс. руб.'!E45/1000</f>
        <v>0.85895</v>
      </c>
      <c r="F46" s="51">
        <f>'в тыс. руб.'!F45/1000</f>
        <v>0</v>
      </c>
      <c r="G46" s="42">
        <f t="shared" si="2"/>
        <v>100</v>
      </c>
    </row>
    <row r="47" spans="1:7" ht="18.75">
      <c r="A47" s="63"/>
      <c r="B47" s="64"/>
      <c r="C47" s="3" t="s">
        <v>3</v>
      </c>
      <c r="D47" s="51">
        <f>'в тыс. руб.'!D46/1000</f>
        <v>0.39673</v>
      </c>
      <c r="E47" s="51">
        <f>'в тыс. руб.'!E46/1000</f>
        <v>0.39673</v>
      </c>
      <c r="F47" s="51">
        <f>'в тыс. руб.'!F46/1000</f>
        <v>0</v>
      </c>
      <c r="G47" s="42">
        <f t="shared" si="2"/>
        <v>100</v>
      </c>
    </row>
    <row r="48" spans="1:7" s="4" customFormat="1" ht="18.75">
      <c r="A48" s="63">
        <v>11</v>
      </c>
      <c r="B48" s="64" t="s">
        <v>29</v>
      </c>
      <c r="C48" s="6" t="s">
        <v>1</v>
      </c>
      <c r="D48" s="38">
        <f>D49+D50</f>
        <v>0.363095</v>
      </c>
      <c r="E48" s="28">
        <f>E49+E50</f>
        <v>0.363095</v>
      </c>
      <c r="F48" s="28">
        <f>F49+F50</f>
        <v>0</v>
      </c>
      <c r="G48" s="40">
        <f t="shared" si="2"/>
        <v>100</v>
      </c>
    </row>
    <row r="49" spans="1:7" ht="18.75">
      <c r="A49" s="63"/>
      <c r="B49" s="64"/>
      <c r="C49" s="3" t="s">
        <v>2</v>
      </c>
      <c r="D49" s="51">
        <f>'в тыс. руб.'!D48/1000</f>
        <v>0.16870500000000002</v>
      </c>
      <c r="E49" s="51">
        <f>'в тыс. руб.'!E48/1000</f>
        <v>0.16870500000000002</v>
      </c>
      <c r="F49" s="51">
        <f>'в тыс. руб.'!F48/1000</f>
        <v>0</v>
      </c>
      <c r="G49" s="42">
        <f t="shared" si="2"/>
        <v>100.00000000000001</v>
      </c>
    </row>
    <row r="50" spans="1:7" ht="18.75">
      <c r="A50" s="63"/>
      <c r="B50" s="64"/>
      <c r="C50" s="3" t="s">
        <v>3</v>
      </c>
      <c r="D50" s="51">
        <f>'в тыс. руб.'!D49/1000</f>
        <v>0.19438999999999998</v>
      </c>
      <c r="E50" s="51">
        <f>'в тыс. руб.'!E49/1000</f>
        <v>0.19438999999999998</v>
      </c>
      <c r="F50" s="51">
        <f>'в тыс. руб.'!F49/1000</f>
        <v>0</v>
      </c>
      <c r="G50" s="42">
        <f t="shared" si="2"/>
        <v>99.99999999999999</v>
      </c>
    </row>
    <row r="51" spans="1:7" s="4" customFormat="1" ht="18.75">
      <c r="A51" s="63">
        <v>12</v>
      </c>
      <c r="B51" s="69" t="s">
        <v>33</v>
      </c>
      <c r="C51" s="6" t="s">
        <v>1</v>
      </c>
      <c r="D51" s="38">
        <f>D52+D53</f>
        <v>101.83988000000001</v>
      </c>
      <c r="E51" s="28">
        <f>E52+E53</f>
        <v>77.26379940000001</v>
      </c>
      <c r="F51" s="28">
        <f>F52+F53</f>
        <v>-24.5760806</v>
      </c>
      <c r="G51" s="40">
        <f t="shared" si="2"/>
        <v>75.86792070061355</v>
      </c>
    </row>
    <row r="52" spans="1:7" ht="18.75">
      <c r="A52" s="63"/>
      <c r="B52" s="69"/>
      <c r="C52" s="27" t="s">
        <v>2</v>
      </c>
      <c r="D52" s="51">
        <f>'в тыс. руб.'!D51/1000</f>
        <v>101.83988000000001</v>
      </c>
      <c r="E52" s="51">
        <f>'в тыс. руб.'!E51/1000</f>
        <v>77.26379940000001</v>
      </c>
      <c r="F52" s="51">
        <f>'в тыс. руб.'!F51/1000</f>
        <v>-24.5760806</v>
      </c>
      <c r="G52" s="42">
        <f t="shared" si="2"/>
        <v>75.86792070061355</v>
      </c>
    </row>
    <row r="53" spans="1:7" ht="18.75">
      <c r="A53" s="63"/>
      <c r="B53" s="69"/>
      <c r="C53" s="27" t="s">
        <v>3</v>
      </c>
      <c r="D53" s="51">
        <f>'в тыс. руб.'!D52/1000</f>
        <v>0</v>
      </c>
      <c r="E53" s="51">
        <f>'в тыс. руб.'!E52/1000</f>
        <v>0</v>
      </c>
      <c r="F53" s="51">
        <f>'в тыс. руб.'!F52/1000</f>
        <v>0</v>
      </c>
      <c r="G53" s="42">
        <v>0</v>
      </c>
    </row>
    <row r="54" spans="1:7" s="4" customFormat="1" ht="18.75">
      <c r="A54" s="63">
        <v>13</v>
      </c>
      <c r="B54" s="64" t="s">
        <v>30</v>
      </c>
      <c r="C54" s="6" t="s">
        <v>1</v>
      </c>
      <c r="D54" s="38">
        <f>D55+D56</f>
        <v>0.7332799999999999</v>
      </c>
      <c r="E54" s="28">
        <f>E55+E56</f>
        <v>0.7332799999999999</v>
      </c>
      <c r="F54" s="28">
        <f>F55+F56</f>
        <v>0</v>
      </c>
      <c r="G54" s="40">
        <f t="shared" si="2"/>
        <v>100</v>
      </c>
    </row>
    <row r="55" spans="1:7" ht="18.75">
      <c r="A55" s="63"/>
      <c r="B55" s="64"/>
      <c r="C55" s="3" t="s">
        <v>2</v>
      </c>
      <c r="D55" s="51">
        <f>'в тыс. руб.'!D54/1000</f>
        <v>0.30328</v>
      </c>
      <c r="E55" s="51">
        <f>'в тыс. руб.'!E54/1000</f>
        <v>0.30328</v>
      </c>
      <c r="F55" s="51">
        <f>'в тыс. руб.'!F54/1000</f>
        <v>0</v>
      </c>
      <c r="G55" s="42">
        <f t="shared" si="2"/>
        <v>100</v>
      </c>
    </row>
    <row r="56" spans="1:7" ht="18.75">
      <c r="A56" s="63"/>
      <c r="B56" s="64"/>
      <c r="C56" s="3" t="s">
        <v>3</v>
      </c>
      <c r="D56" s="51">
        <f>'в тыс. руб.'!D55/1000</f>
        <v>0.43</v>
      </c>
      <c r="E56" s="51">
        <f>'в тыс. руб.'!E55/1000</f>
        <v>0.43</v>
      </c>
      <c r="F56" s="51">
        <f>'в тыс. руб.'!F55/1000</f>
        <v>0</v>
      </c>
      <c r="G56" s="42">
        <f t="shared" si="2"/>
        <v>100</v>
      </c>
    </row>
    <row r="57" spans="1:7" s="4" customFormat="1" ht="18.75">
      <c r="A57" s="63">
        <v>14</v>
      </c>
      <c r="B57" s="64" t="s">
        <v>10</v>
      </c>
      <c r="C57" s="6" t="s">
        <v>1</v>
      </c>
      <c r="D57" s="38">
        <f>D58+D59</f>
        <v>1.25647</v>
      </c>
      <c r="E57" s="28">
        <f>E58+E59</f>
        <v>1.4467700000000001</v>
      </c>
      <c r="F57" s="28">
        <f>F58+F59</f>
        <v>0.19029999999999994</v>
      </c>
      <c r="G57" s="40">
        <f t="shared" si="2"/>
        <v>115.14560634157603</v>
      </c>
    </row>
    <row r="58" spans="1:7" ht="18.75">
      <c r="A58" s="63"/>
      <c r="B58" s="64"/>
      <c r="C58" s="3" t="s">
        <v>2</v>
      </c>
      <c r="D58" s="51">
        <f>'в тыс. руб.'!D57/1000</f>
        <v>0.92447</v>
      </c>
      <c r="E58" s="51">
        <f>'в тыс. руб.'!E57/1000</f>
        <v>1.11477</v>
      </c>
      <c r="F58" s="51">
        <f>'в тыс. руб.'!F57/1000</f>
        <v>0.19029999999999994</v>
      </c>
      <c r="G58" s="42">
        <f t="shared" si="2"/>
        <v>120.58476748839875</v>
      </c>
    </row>
    <row r="59" spans="1:7" ht="18.75">
      <c r="A59" s="63"/>
      <c r="B59" s="64"/>
      <c r="C59" s="3" t="s">
        <v>3</v>
      </c>
      <c r="D59" s="51">
        <f>'в тыс. руб.'!D58/1000</f>
        <v>0.332</v>
      </c>
      <c r="E59" s="51">
        <f>'в тыс. руб.'!E58/1000</f>
        <v>0.332</v>
      </c>
      <c r="F59" s="51">
        <f>'в тыс. руб.'!F58/1000</f>
        <v>0</v>
      </c>
      <c r="G59" s="42">
        <f t="shared" si="2"/>
        <v>100</v>
      </c>
    </row>
    <row r="60" spans="1:7" s="4" customFormat="1" ht="18.75">
      <c r="A60" s="63">
        <v>15</v>
      </c>
      <c r="B60" s="64" t="s">
        <v>12</v>
      </c>
      <c r="C60" s="6" t="s">
        <v>1</v>
      </c>
      <c r="D60" s="38">
        <f>D61+D62</f>
        <v>13.542209999999999</v>
      </c>
      <c r="E60" s="28">
        <f>E61+E62</f>
        <v>13.566644</v>
      </c>
      <c r="F60" s="28">
        <f>F61+F62</f>
        <v>0.024434000000000195</v>
      </c>
      <c r="G60" s="40">
        <f t="shared" si="2"/>
        <v>100.18042845296301</v>
      </c>
    </row>
    <row r="61" spans="1:7" ht="18.75">
      <c r="A61" s="63"/>
      <c r="B61" s="64"/>
      <c r="C61" s="3" t="s">
        <v>2</v>
      </c>
      <c r="D61" s="51">
        <f>'в тыс. руб.'!D60/1000</f>
        <v>10.542209999999999</v>
      </c>
      <c r="E61" s="51">
        <f>'в тыс. руб.'!E60/1000</f>
        <v>10.543051</v>
      </c>
      <c r="F61" s="51">
        <f>'в тыс. руб.'!F60/1000</f>
        <v>0.0008410000000003493</v>
      </c>
      <c r="G61" s="42">
        <f t="shared" si="2"/>
        <v>100.00797745444268</v>
      </c>
    </row>
    <row r="62" spans="1:7" ht="18" customHeight="1">
      <c r="A62" s="63"/>
      <c r="B62" s="64"/>
      <c r="C62" s="3" t="s">
        <v>3</v>
      </c>
      <c r="D62" s="51">
        <f>'в тыс. руб.'!D61/1000</f>
        <v>3</v>
      </c>
      <c r="E62" s="51">
        <f>'в тыс. руб.'!E61/1000</f>
        <v>3.023593</v>
      </c>
      <c r="F62" s="51">
        <f>'в тыс. руб.'!F61/1000</f>
        <v>0.023592999999999847</v>
      </c>
      <c r="G62" s="42">
        <f t="shared" si="2"/>
        <v>100.78643333333333</v>
      </c>
    </row>
    <row r="63" spans="1:7" s="4" customFormat="1" ht="18.75" customHeight="1" hidden="1">
      <c r="A63" s="63"/>
      <c r="B63" s="64"/>
      <c r="C63" s="9"/>
      <c r="D63" s="38"/>
      <c r="E63" s="28"/>
      <c r="F63" s="28"/>
      <c r="G63" s="40"/>
    </row>
    <row r="64" spans="1:7" ht="18.75" customHeight="1" hidden="1">
      <c r="A64" s="63"/>
      <c r="B64" s="64"/>
      <c r="C64" s="3"/>
      <c r="D64" s="51"/>
      <c r="E64" s="51"/>
      <c r="F64" s="51"/>
      <c r="G64" s="42"/>
    </row>
    <row r="65" spans="1:7" ht="18.75" customHeight="1" hidden="1">
      <c r="A65" s="63"/>
      <c r="B65" s="64"/>
      <c r="C65" s="3"/>
      <c r="D65" s="51"/>
      <c r="E65" s="51"/>
      <c r="F65" s="51"/>
      <c r="G65" s="42"/>
    </row>
    <row r="66" spans="1:7" s="4" customFormat="1" ht="18.75">
      <c r="A66" s="63">
        <v>16</v>
      </c>
      <c r="B66" s="64" t="s">
        <v>16</v>
      </c>
      <c r="C66" s="6" t="s">
        <v>1</v>
      </c>
      <c r="D66" s="38">
        <f>D67+D68</f>
        <v>0.46652</v>
      </c>
      <c r="E66" s="28">
        <f>E67+E68</f>
        <v>0.465489</v>
      </c>
      <c r="F66" s="28">
        <f>F67+F68</f>
        <v>-0.0010310000000000059</v>
      </c>
      <c r="G66" s="40">
        <f t="shared" si="2"/>
        <v>99.77900197204835</v>
      </c>
    </row>
    <row r="67" spans="1:7" ht="18.75">
      <c r="A67" s="63"/>
      <c r="B67" s="64"/>
      <c r="C67" s="3" t="s">
        <v>2</v>
      </c>
      <c r="D67" s="51">
        <f>'в тыс. руб.'!D63/1000</f>
        <v>0.46652</v>
      </c>
      <c r="E67" s="51">
        <f>'в тыс. руб.'!E63/1000</f>
        <v>0.465489</v>
      </c>
      <c r="F67" s="51">
        <f>'в тыс. руб.'!F63/1000</f>
        <v>-0.0010310000000000059</v>
      </c>
      <c r="G67" s="42">
        <f t="shared" si="2"/>
        <v>99.77900197204835</v>
      </c>
    </row>
    <row r="68" spans="1:7" ht="18.75">
      <c r="A68" s="63"/>
      <c r="B68" s="64"/>
      <c r="C68" s="3" t="s">
        <v>3</v>
      </c>
      <c r="D68" s="51">
        <f>'в тыс. руб.'!D64/1000</f>
        <v>0</v>
      </c>
      <c r="E68" s="51">
        <f>'в тыс. руб.'!E64/1000</f>
        <v>0</v>
      </c>
      <c r="F68" s="51">
        <f>'в тыс. руб.'!F64/1000</f>
        <v>0</v>
      </c>
      <c r="G68" s="42" t="s">
        <v>24</v>
      </c>
    </row>
    <row r="69" spans="1:7" ht="18.75">
      <c r="A69" s="63">
        <v>17</v>
      </c>
      <c r="B69" s="64" t="s">
        <v>15</v>
      </c>
      <c r="C69" s="9" t="s">
        <v>1</v>
      </c>
      <c r="D69" s="38">
        <f>D70+D71</f>
        <v>0.11059000000000001</v>
      </c>
      <c r="E69" s="38">
        <f>E70+E71</f>
        <v>0</v>
      </c>
      <c r="F69" s="38">
        <f>F70+F71</f>
        <v>-0.11059000000000001</v>
      </c>
      <c r="G69" s="40">
        <f t="shared" si="2"/>
        <v>0</v>
      </c>
    </row>
    <row r="70" spans="1:7" ht="18.75">
      <c r="A70" s="63"/>
      <c r="B70" s="64"/>
      <c r="C70" s="3" t="s">
        <v>2</v>
      </c>
      <c r="D70" s="51">
        <f>'в тыс. руб.'!D66/1000</f>
        <v>0.11059000000000001</v>
      </c>
      <c r="E70" s="51">
        <f>'в тыс. руб.'!E66/1000</f>
        <v>0</v>
      </c>
      <c r="F70" s="51">
        <f>'в тыс. руб.'!F66/1000</f>
        <v>-0.11059000000000001</v>
      </c>
      <c r="G70" s="42">
        <f t="shared" si="2"/>
        <v>0</v>
      </c>
    </row>
    <row r="71" spans="1:7" ht="18.75">
      <c r="A71" s="63"/>
      <c r="B71" s="64"/>
      <c r="C71" s="3" t="s">
        <v>3</v>
      </c>
      <c r="D71" s="51">
        <f>'в тыс. руб.'!D67/1000</f>
        <v>0</v>
      </c>
      <c r="E71" s="51">
        <f>'в тыс. руб.'!E67/1000</f>
        <v>0</v>
      </c>
      <c r="F71" s="51">
        <f>'в тыс. руб.'!F67/1000</f>
        <v>0</v>
      </c>
      <c r="G71" s="42" t="s">
        <v>24</v>
      </c>
    </row>
    <row r="72" spans="1:7" s="4" customFormat="1" ht="18.75">
      <c r="A72" s="65">
        <v>18</v>
      </c>
      <c r="B72" s="64" t="s">
        <v>31</v>
      </c>
      <c r="C72" s="9" t="s">
        <v>1</v>
      </c>
      <c r="D72" s="38">
        <f>D73+D74</f>
        <v>0.11023000000000001</v>
      </c>
      <c r="E72" s="28">
        <f>E73+E74</f>
        <v>0.11023000000000001</v>
      </c>
      <c r="F72" s="28">
        <f>F73+F74</f>
        <v>0</v>
      </c>
      <c r="G72" s="40">
        <f t="shared" si="2"/>
        <v>100</v>
      </c>
    </row>
    <row r="73" spans="1:7" ht="18.75">
      <c r="A73" s="66"/>
      <c r="B73" s="64"/>
      <c r="C73" s="3" t="s">
        <v>2</v>
      </c>
      <c r="D73" s="51">
        <f>'в тыс. руб.'!D69/1000</f>
        <v>0.11023000000000001</v>
      </c>
      <c r="E73" s="51">
        <f>'в тыс. руб.'!E69/1000</f>
        <v>0.11023000000000001</v>
      </c>
      <c r="F73" s="51">
        <f>'в тыс. руб.'!F69/1000</f>
        <v>0</v>
      </c>
      <c r="G73" s="42">
        <f t="shared" si="2"/>
        <v>100</v>
      </c>
    </row>
    <row r="74" spans="1:7" ht="18.75">
      <c r="A74" s="67"/>
      <c r="B74" s="64"/>
      <c r="C74" s="3" t="s">
        <v>3</v>
      </c>
      <c r="D74" s="51">
        <f>'в тыс. руб.'!D70/1000</f>
        <v>0</v>
      </c>
      <c r="E74" s="51">
        <f>'в тыс. руб.'!E70/1000</f>
        <v>0</v>
      </c>
      <c r="F74" s="51">
        <f>'в тыс. руб.'!F70/1000</f>
        <v>0</v>
      </c>
      <c r="G74" s="42" t="s">
        <v>24</v>
      </c>
    </row>
    <row r="75" spans="1:7" s="4" customFormat="1" ht="18.75">
      <c r="A75" s="65">
        <v>19</v>
      </c>
      <c r="B75" s="64" t="s">
        <v>32</v>
      </c>
      <c r="C75" s="9" t="s">
        <v>1</v>
      </c>
      <c r="D75" s="38">
        <f>D76+D77</f>
        <v>1.70173</v>
      </c>
      <c r="E75" s="28">
        <f>E76+E77</f>
        <v>1.70173</v>
      </c>
      <c r="F75" s="28">
        <f>F76+F77</f>
        <v>0</v>
      </c>
      <c r="G75" s="40">
        <f t="shared" si="2"/>
        <v>100</v>
      </c>
    </row>
    <row r="76" spans="1:7" ht="18.75">
      <c r="A76" s="66"/>
      <c r="B76" s="64"/>
      <c r="C76" s="3" t="s">
        <v>2</v>
      </c>
      <c r="D76" s="51">
        <f>'в тыс. руб.'!D72/1000</f>
        <v>1.70173</v>
      </c>
      <c r="E76" s="51">
        <f>'в тыс. руб.'!E72/1000</f>
        <v>1.70173</v>
      </c>
      <c r="F76" s="51">
        <f>'в тыс. руб.'!F72/1000</f>
        <v>0</v>
      </c>
      <c r="G76" s="42">
        <f t="shared" si="2"/>
        <v>100</v>
      </c>
    </row>
    <row r="77" spans="1:7" ht="18.75">
      <c r="A77" s="67"/>
      <c r="B77" s="64"/>
      <c r="C77" s="3" t="s">
        <v>3</v>
      </c>
      <c r="D77" s="51">
        <f>'в тыс. руб.'!D73/1000</f>
        <v>0</v>
      </c>
      <c r="E77" s="51">
        <f>'в тыс. руб.'!E73/1000</f>
        <v>0</v>
      </c>
      <c r="F77" s="51">
        <f>'в тыс. руб.'!F73/1000</f>
        <v>0</v>
      </c>
      <c r="G77" s="42">
        <v>0</v>
      </c>
    </row>
    <row r="78" spans="1:7" ht="18.75">
      <c r="A78" s="65">
        <v>20</v>
      </c>
      <c r="B78" s="64" t="s">
        <v>38</v>
      </c>
      <c r="C78" s="9" t="s">
        <v>1</v>
      </c>
      <c r="D78" s="38">
        <f>D79+D80</f>
        <v>2.8161799999999997</v>
      </c>
      <c r="E78" s="38">
        <f>E79+E80</f>
        <v>0</v>
      </c>
      <c r="F78" s="38">
        <f>F79+F80</f>
        <v>-2.8161799999999997</v>
      </c>
      <c r="G78" s="40">
        <f t="shared" si="2"/>
        <v>0</v>
      </c>
    </row>
    <row r="79" spans="1:7" ht="18.75">
      <c r="A79" s="66"/>
      <c r="B79" s="64"/>
      <c r="C79" s="3" t="s">
        <v>2</v>
      </c>
      <c r="D79" s="51">
        <f>'в тыс. руб.'!D75/1000</f>
        <v>2.8161799999999997</v>
      </c>
      <c r="E79" s="51">
        <f>'в тыс. руб.'!E75/1000</f>
        <v>0</v>
      </c>
      <c r="F79" s="51">
        <f>'в тыс. руб.'!F75/1000</f>
        <v>-2.8161799999999997</v>
      </c>
      <c r="G79" s="42">
        <f t="shared" si="2"/>
        <v>0</v>
      </c>
    </row>
    <row r="80" spans="1:7" ht="18.75">
      <c r="A80" s="67"/>
      <c r="B80" s="64"/>
      <c r="C80" s="3" t="s">
        <v>3</v>
      </c>
      <c r="D80" s="51">
        <f>'в тыс. руб.'!D76/1000</f>
        <v>0</v>
      </c>
      <c r="E80" s="51">
        <f>'в тыс. руб.'!E76/1000</f>
        <v>0</v>
      </c>
      <c r="F80" s="51">
        <f>'в тыс. руб.'!F76/1000</f>
        <v>0</v>
      </c>
      <c r="G80" s="42">
        <v>0</v>
      </c>
    </row>
    <row r="81" spans="1:7" ht="18.75">
      <c r="A81" s="65">
        <v>21</v>
      </c>
      <c r="B81" s="64" t="s">
        <v>17</v>
      </c>
      <c r="C81" s="6" t="s">
        <v>1</v>
      </c>
      <c r="D81" s="38">
        <f>D82+D83</f>
        <v>0.60533</v>
      </c>
      <c r="E81" s="28">
        <f>E82+E83</f>
        <v>0.60533</v>
      </c>
      <c r="F81" s="28">
        <f>F82+F83</f>
        <v>0</v>
      </c>
      <c r="G81" s="40">
        <f>E81*100/D81</f>
        <v>100</v>
      </c>
    </row>
    <row r="82" spans="1:7" ht="18.75">
      <c r="A82" s="66"/>
      <c r="B82" s="64"/>
      <c r="C82" s="3" t="s">
        <v>2</v>
      </c>
      <c r="D82" s="51">
        <f>'в тыс. руб.'!D78/1000</f>
        <v>0.60533</v>
      </c>
      <c r="E82" s="51">
        <f>'в тыс. руб.'!E78/1000</f>
        <v>0.60533</v>
      </c>
      <c r="F82" s="51">
        <f>'в тыс. руб.'!F78/1000</f>
        <v>0</v>
      </c>
      <c r="G82" s="42">
        <f t="shared" si="2"/>
        <v>100</v>
      </c>
    </row>
    <row r="83" spans="1:7" ht="17.25" customHeight="1">
      <c r="A83" s="67"/>
      <c r="B83" s="64"/>
      <c r="C83" s="3" t="s">
        <v>3</v>
      </c>
      <c r="D83" s="51">
        <f>'в тыс. руб.'!D79/1000</f>
        <v>0</v>
      </c>
      <c r="E83" s="51">
        <f>'в тыс. руб.'!E79/1000</f>
        <v>0</v>
      </c>
      <c r="F83" s="51">
        <f>'в тыс. руб.'!F79/1000</f>
        <v>0</v>
      </c>
      <c r="G83" s="42">
        <v>0</v>
      </c>
    </row>
    <row r="84" spans="1:7" ht="18.75" customHeight="1" hidden="1">
      <c r="A84" s="65"/>
      <c r="B84" s="64"/>
      <c r="C84" s="6"/>
      <c r="D84" s="38"/>
      <c r="E84" s="28"/>
      <c r="F84" s="28"/>
      <c r="G84" s="40"/>
    </row>
    <row r="85" spans="1:7" ht="18.75" customHeight="1" hidden="1">
      <c r="A85" s="66"/>
      <c r="B85" s="64"/>
      <c r="C85" s="3"/>
      <c r="D85" s="51"/>
      <c r="E85" s="51"/>
      <c r="F85" s="51"/>
      <c r="G85" s="42"/>
    </row>
    <row r="86" spans="1:7" ht="18.75" customHeight="1" hidden="1">
      <c r="A86" s="67"/>
      <c r="B86" s="64"/>
      <c r="C86" s="3"/>
      <c r="D86" s="51"/>
      <c r="E86" s="51"/>
      <c r="F86" s="51"/>
      <c r="G86" s="42"/>
    </row>
    <row r="87" spans="1:7" ht="18.75">
      <c r="A87" s="65">
        <v>22</v>
      </c>
      <c r="B87" s="64" t="s">
        <v>35</v>
      </c>
      <c r="C87" s="6" t="s">
        <v>1</v>
      </c>
      <c r="D87" s="38">
        <f>D88+D89</f>
        <v>0.10369</v>
      </c>
      <c r="E87" s="28">
        <f>E88+E89</f>
        <v>0.10369</v>
      </c>
      <c r="F87" s="28">
        <f>F88+F89</f>
        <v>0</v>
      </c>
      <c r="G87" s="40">
        <f>E87*100/D87</f>
        <v>100</v>
      </c>
    </row>
    <row r="88" spans="1:7" ht="18.75">
      <c r="A88" s="66"/>
      <c r="B88" s="64"/>
      <c r="C88" s="3" t="s">
        <v>2</v>
      </c>
      <c r="D88" s="51">
        <f>'в тыс. руб.'!D81/1000</f>
        <v>0.10369</v>
      </c>
      <c r="E88" s="51">
        <f>'в тыс. руб.'!E81/1000</f>
        <v>0.10369</v>
      </c>
      <c r="F88" s="51">
        <f>'в тыс. руб.'!F81/1000</f>
        <v>0</v>
      </c>
      <c r="G88" s="42">
        <f t="shared" si="2"/>
        <v>100</v>
      </c>
    </row>
    <row r="89" spans="1:7" ht="18.75">
      <c r="A89" s="67"/>
      <c r="B89" s="64"/>
      <c r="C89" s="3" t="s">
        <v>3</v>
      </c>
      <c r="D89" s="51">
        <f>'в тыс. руб.'!D82/1000</f>
        <v>0</v>
      </c>
      <c r="E89" s="51">
        <f>'в тыс. руб.'!E82/1000</f>
        <v>0</v>
      </c>
      <c r="F89" s="51">
        <f>'в тыс. руб.'!F82/1000</f>
        <v>0</v>
      </c>
      <c r="G89" s="42">
        <v>0</v>
      </c>
    </row>
    <row r="90" spans="1:7" ht="18.75" customHeight="1" hidden="1">
      <c r="A90" s="65"/>
      <c r="B90" s="64"/>
      <c r="C90" s="6"/>
      <c r="D90" s="38"/>
      <c r="E90" s="28"/>
      <c r="F90" s="28"/>
      <c r="G90" s="40"/>
    </row>
    <row r="91" spans="1:7" ht="18.75" customHeight="1" hidden="1">
      <c r="A91" s="66"/>
      <c r="B91" s="64"/>
      <c r="C91" s="3"/>
      <c r="D91" s="51"/>
      <c r="E91" s="51"/>
      <c r="F91" s="51"/>
      <c r="G91" s="42"/>
    </row>
    <row r="92" spans="1:7" ht="18.75" customHeight="1" hidden="1">
      <c r="A92" s="67"/>
      <c r="B92" s="64"/>
      <c r="C92" s="3"/>
      <c r="D92" s="51"/>
      <c r="E92" s="51"/>
      <c r="F92" s="51"/>
      <c r="G92" s="42"/>
    </row>
    <row r="93" spans="1:7" ht="18.75">
      <c r="A93" s="65">
        <v>23</v>
      </c>
      <c r="B93" s="64" t="s">
        <v>36</v>
      </c>
      <c r="C93" s="6" t="s">
        <v>1</v>
      </c>
      <c r="D93" s="38">
        <f>D94+D95</f>
        <v>0.18368</v>
      </c>
      <c r="E93" s="28">
        <f>E94+E95</f>
        <v>0.198071</v>
      </c>
      <c r="F93" s="28">
        <f>F94+F95</f>
        <v>0.01439099999999999</v>
      </c>
      <c r="G93" s="40">
        <f>E93*100/D93</f>
        <v>107.83482142857142</v>
      </c>
    </row>
    <row r="94" spans="1:7" ht="18.75">
      <c r="A94" s="66"/>
      <c r="B94" s="64"/>
      <c r="C94" s="3" t="s">
        <v>2</v>
      </c>
      <c r="D94" s="51">
        <f>'в тыс. руб.'!D84/1000</f>
        <v>0.18368</v>
      </c>
      <c r="E94" s="51">
        <f>'в тыс. руб.'!E84/1000</f>
        <v>0.198071</v>
      </c>
      <c r="F94" s="51">
        <f>'в тыс. руб.'!F84/1000</f>
        <v>0.01439099999999999</v>
      </c>
      <c r="G94" s="42">
        <f t="shared" si="2"/>
        <v>107.83482142857142</v>
      </c>
    </row>
    <row r="95" spans="1:7" ht="15.75" customHeight="1">
      <c r="A95" s="67"/>
      <c r="B95" s="64"/>
      <c r="C95" s="3" t="s">
        <v>3</v>
      </c>
      <c r="D95" s="51">
        <f>'в тыс. руб.'!D85/1000</f>
        <v>0</v>
      </c>
      <c r="E95" s="51">
        <f>'в тыс. руб.'!E85/1000</f>
        <v>0</v>
      </c>
      <c r="F95" s="51">
        <f>'в тыс. руб.'!F85/1000</f>
        <v>0</v>
      </c>
      <c r="G95" s="42">
        <v>0</v>
      </c>
    </row>
    <row r="96" spans="1:7" ht="18.75" hidden="1">
      <c r="A96" s="63"/>
      <c r="B96" s="64"/>
      <c r="C96" s="6"/>
      <c r="D96" s="33"/>
      <c r="E96" s="28"/>
      <c r="F96" s="28"/>
      <c r="G96" s="22"/>
    </row>
    <row r="97" spans="1:7" ht="18.75" hidden="1">
      <c r="A97" s="63"/>
      <c r="B97" s="64"/>
      <c r="C97" s="3"/>
      <c r="D97" s="36"/>
      <c r="E97" s="36"/>
      <c r="F97" s="36"/>
      <c r="G97" s="20"/>
    </row>
    <row r="98" spans="1:7" ht="18.75" hidden="1">
      <c r="A98" s="63"/>
      <c r="B98" s="64"/>
      <c r="C98" s="3"/>
      <c r="D98" s="36"/>
      <c r="E98" s="36"/>
      <c r="F98" s="36"/>
      <c r="G98" s="20"/>
    </row>
    <row r="99" spans="1:4" ht="18.75">
      <c r="A99" s="11"/>
      <c r="B99" s="2"/>
      <c r="C99" s="8"/>
      <c r="D99" s="34"/>
    </row>
    <row r="100" spans="1:4" ht="18.75">
      <c r="A100" s="11"/>
      <c r="B100" s="2"/>
      <c r="C100" s="8"/>
      <c r="D100" s="34"/>
    </row>
  </sheetData>
  <sheetProtection/>
  <mergeCells count="63">
    <mergeCell ref="C1:D1"/>
    <mergeCell ref="A2:G2"/>
    <mergeCell ref="D3:G3"/>
    <mergeCell ref="A4:B4"/>
    <mergeCell ref="A5:B10"/>
    <mergeCell ref="A11:G11"/>
    <mergeCell ref="F1:G1"/>
    <mergeCell ref="A12:A16"/>
    <mergeCell ref="B12:B16"/>
    <mergeCell ref="A17:G17"/>
    <mergeCell ref="A18:B20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45:A47"/>
    <mergeCell ref="B45:B47"/>
    <mergeCell ref="A48:A50"/>
    <mergeCell ref="B48:B50"/>
    <mergeCell ref="A51:A53"/>
    <mergeCell ref="B51:B53"/>
    <mergeCell ref="A54:A56"/>
    <mergeCell ref="B54:B56"/>
    <mergeCell ref="A57:A59"/>
    <mergeCell ref="B57:B59"/>
    <mergeCell ref="A60:A62"/>
    <mergeCell ref="B60:B62"/>
    <mergeCell ref="A63:A65"/>
    <mergeCell ref="B63:B65"/>
    <mergeCell ref="A66:A68"/>
    <mergeCell ref="B66:B68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96:A98"/>
    <mergeCell ref="B96:B98"/>
    <mergeCell ref="A87:A89"/>
    <mergeCell ref="B87:B89"/>
    <mergeCell ref="A90:A92"/>
    <mergeCell ref="B90:B92"/>
    <mergeCell ref="A93:A95"/>
    <mergeCell ref="B93:B95"/>
  </mergeCells>
  <printOptions/>
  <pageMargins left="0.7086614173228347" right="0.12" top="0.16" bottom="0.17" header="0.31496062992125984" footer="0.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tarif18</cp:lastModifiedBy>
  <cp:lastPrinted>2016-02-10T07:01:50Z</cp:lastPrinted>
  <dcterms:created xsi:type="dcterms:W3CDTF">1996-10-08T23:32:33Z</dcterms:created>
  <dcterms:modified xsi:type="dcterms:W3CDTF">2016-02-10T07:02:24Z</dcterms:modified>
  <cp:category/>
  <cp:version/>
  <cp:contentType/>
  <cp:contentStatus/>
</cp:coreProperties>
</file>