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Ремонт ТЭ 1 квартал 2016=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'Ремонт ТЭ 1 квартал 2016='!$A$1:$H$409</definedName>
  </definedNames>
  <calcPr fullCalcOnLoad="1"/>
</workbook>
</file>

<file path=xl/sharedStrings.xml><?xml version="1.0" encoding="utf-8"?>
<sst xmlns="http://schemas.openxmlformats.org/spreadsheetml/2006/main" count="543" uniqueCount="164">
  <si>
    <t>Всего</t>
  </si>
  <si>
    <t>Источник финансирования</t>
  </si>
  <si>
    <t>Наименование организаций</t>
  </si>
  <si>
    <t>№ п/п</t>
  </si>
  <si>
    <t xml:space="preserve">амортизация </t>
  </si>
  <si>
    <t>ОАО "Агротеххимсервис"                                                          (без дополнительного предъявления НДС)</t>
  </si>
  <si>
    <t>БУ ЧР "Калининиский ПНИ" Минздравсоцразвития Чувашии                                                (без дополнительного предъявления НДС)</t>
  </si>
  <si>
    <t>ООО "ДорТехСервис"                                                         (без дополнительного предъявления НДС)</t>
  </si>
  <si>
    <t>МУП ЖКХ Красноармейского района                                        (без дополнительного предъявления НДС)</t>
  </si>
  <si>
    <t>ООО "Исток"                                                                                  (без дополнительного предъявления НДС)</t>
  </si>
  <si>
    <t>ООО "Котельные и тепловые сети"                                                    (без  НДС)</t>
  </si>
  <si>
    <t>МУП УР "Урмарытеплосеть"                                                       (без дополнительного предъявления НДС)</t>
  </si>
  <si>
    <t>ООО "Регион"                                                                   (без дополнительного предъявления НДС)</t>
  </si>
  <si>
    <t>ТСЖ "Сфера"                                                                    (без дополнительного предъявления НДС)</t>
  </si>
  <si>
    <t>ООО "Потенциал"                                                                    (без дополнительного предъявления НДС)</t>
  </si>
  <si>
    <t>ООО "ТеплоСфера"                                                                      (без дополнительного предъявления НДС)</t>
  </si>
  <si>
    <t>ООО "Теплоком"                                                                       (без дополнительного предъявления НДС)</t>
  </si>
  <si>
    <t>Ядринское МПП ЖКХ                                                               (без НДС)</t>
  </si>
  <si>
    <t>ООО "Стройэнергосервис"                                                              (без НДС)</t>
  </si>
  <si>
    <t>МУП "АПОК и ТС"                                                                         (без НДС)</t>
  </si>
  <si>
    <t>МП "Управляющая компания ЖКХ " МО  г.Канаш ЧР                                                                                  (без НДС)</t>
  </si>
  <si>
    <t>ЗАО "Промтрактор-Вагон"                                                               (без НДС)</t>
  </si>
  <si>
    <t>ООО "Комбинат строительных материалов"                                      (без НДС)</t>
  </si>
  <si>
    <t>ООО "Энергосервис"                                                                         (без дополнительного предъявления НДС) (передача)</t>
  </si>
  <si>
    <t>ООО "Тепло"                                                                                 (без дополнительного предъявления НДС)</t>
  </si>
  <si>
    <t>ОАО "Росспиртпром" (филиал-"Ликероводочный завод "Чебоксарский")                                                                     (без НДС)</t>
  </si>
  <si>
    <t>ООО "Коммунальные технологии"                                       (без НДС)                                                                     (теплоноситель)</t>
  </si>
  <si>
    <t>ООО "УК "Первая Площадка»                                                     (без НДС)</t>
  </si>
  <si>
    <t>ООО ПКФ "Регион"                                                                      (без НДС)</t>
  </si>
  <si>
    <t>ООО "ПМК-4"                                                                                (без дополнительного предъявления НДС)</t>
  </si>
  <si>
    <t xml:space="preserve">Чебоксарский элеватор - филиал ОАО "Чувашхлебопродукт"                                                                      (без НДС) </t>
  </si>
  <si>
    <t>ООО "Межрегиональный Центр Оптово-розничной Торговли"                                                                       (без НДС)</t>
  </si>
  <si>
    <t>ООО "ЭнергоТранзит"                                                                        (без дополнительного предъявления НДС)</t>
  </si>
  <si>
    <t>ООО "Аверс"                                                                                (без дополнительного предъявления НДС)</t>
  </si>
  <si>
    <t>ОАО "Комбинат автомобильных фургонов"                                      (без НДС)</t>
  </si>
  <si>
    <t>ВСЕГО по Чувашской Республике</t>
  </si>
  <si>
    <t>Всего, в т.ч.:</t>
  </si>
  <si>
    <t>Вурнарский район (4 организации)</t>
  </si>
  <si>
    <t>Канашский район (2 организации)</t>
  </si>
  <si>
    <t>Козловский район (3 организации)</t>
  </si>
  <si>
    <t> Красноармейский район (4 организации)</t>
  </si>
  <si>
    <t>Красночетайский район (1 организация)</t>
  </si>
  <si>
    <t>Мариинско-Посадский район (3 организации)</t>
  </si>
  <si>
    <t>Порецкий район (1 организация)</t>
  </si>
  <si>
    <t>Шемуршинский район (1 организация)</t>
  </si>
  <si>
    <t> Шумерлинский район (1 организация)</t>
  </si>
  <si>
    <t>  Янтиковский район (1 организация)</t>
  </si>
  <si>
    <t>ООО "Чувашгосснаб"                                                                   (без НДС)</t>
  </si>
  <si>
    <t>ОАО "5 арсенал"                                                                              (без НДС)</t>
  </si>
  <si>
    <t>Моргаушский район (2 организации)</t>
  </si>
  <si>
    <t>Урмарский район (2 организации)</t>
  </si>
  <si>
    <t> Ядринский район (3 организации)</t>
  </si>
  <si>
    <t> город Шумерля (4 организации)</t>
  </si>
  <si>
    <t>текущий и капитальный ремонт</t>
  </si>
  <si>
    <t>ООО "Фирма Три АсС"                                                                   (без дополнительного предъявления НДС)</t>
  </si>
  <si>
    <t>ООО "СУОР"                                                                   (без НДС)</t>
  </si>
  <si>
    <t>ООО "Ремонтно-эксплуатационное управление"                                                                   (без дополнительного предъявления НДС)</t>
  </si>
  <si>
    <t>АО "ЧПО им. В.И.Чапаева"                                                           (без НДС)</t>
  </si>
  <si>
    <t>ООО "Маштехсервис"                                                                   (без дополнительного предъявления НДС)</t>
  </si>
  <si>
    <t>БУ ЧР "Ибресинский ПНИ" Минздравсоцразвития Чувашии                                                (без  НДС)</t>
  </si>
  <si>
    <t>ООО "Энергосервис"                                                                                (без дополнительного предъявления НДС) (передача+сбыт)</t>
  </si>
  <si>
    <t>Аликовский район (1 организация)</t>
  </si>
  <si>
    <t>Батыревский район (3 организации)</t>
  </si>
  <si>
    <t>Ибресинский район (3 организации)</t>
  </si>
  <si>
    <t>Цивильский район (7 организаций)</t>
  </si>
  <si>
    <t>Чебоксарский район (10 организаций)</t>
  </si>
  <si>
    <t> город Новочебоксарск (5 организаций)</t>
  </si>
  <si>
    <t> город Чебоксары (22 организаций)</t>
  </si>
  <si>
    <t>текущее содержание и ТО</t>
  </si>
  <si>
    <t>МУП ЖКХ "Чурачики" администрации Чурачикского сельского поселения Цивильского района                                                                                          (без дополнительного предъявления НДС)</t>
  </si>
  <si>
    <t>ООО "КБО"                                                                     (без дополнительного предъявления НДС)</t>
  </si>
  <si>
    <t>АО "Транснефть - Прикамье"                                                                              (без НДС)</t>
  </si>
  <si>
    <t>ГУП "Чувашгаз" Минстроя Чувашии                                                                              (без НДС)</t>
  </si>
  <si>
    <t>ПАО "Т Плюс"                                                                               (без НДС)</t>
  </si>
  <si>
    <t>ПАО "Т Плюс"                                                                               (без НДС) (теплоноситель)</t>
  </si>
  <si>
    <t> город Канаш (5 организаций)</t>
  </si>
  <si>
    <t>  Яльчикский район (1 организация)</t>
  </si>
  <si>
    <t>ООО "Новое село"                                                                                   (без дополнительного предъявления НДС) для Большекатрасьского сельского поселения</t>
  </si>
  <si>
    <t>ООО "Новое село"                                                                                   (без дополнительного предъявления НДС) для Вурман-Сюктерского сельского поселения</t>
  </si>
  <si>
    <t>34.1</t>
  </si>
  <si>
    <t>34.2</t>
  </si>
  <si>
    <t>35</t>
  </si>
  <si>
    <t>МУП "Коммунальные сети 
г. Новочебоксарска"                                                                                 (без  НДС)</t>
  </si>
  <si>
    <t>27.1</t>
  </si>
  <si>
    <t>27.2</t>
  </si>
  <si>
    <t>27.3</t>
  </si>
  <si>
    <t xml:space="preserve">МАУ ДО ДЮСШ ФСК "Присурье" 
(без дополнительного предьявления НДС)                                                                   </t>
  </si>
  <si>
    <t>утверждено в тарифах 
на 2016 год</t>
  </si>
  <si>
    <t>АО "ГУ ЖКХ" г. Алатырь (без НДС)</t>
  </si>
  <si>
    <t>АО "ГУ ЖКХ" с. Батырево (без НДС)</t>
  </si>
  <si>
    <t>АО "ГУ ЖКХ" п. Ибреси (без НДС)</t>
  </si>
  <si>
    <t>4.1.</t>
  </si>
  <si>
    <t>6.1.</t>
  </si>
  <si>
    <t>6.2.</t>
  </si>
  <si>
    <t>8.1.</t>
  </si>
  <si>
    <t>8.2.</t>
  </si>
  <si>
    <t>8.3.</t>
  </si>
  <si>
    <t>8.4.</t>
  </si>
  <si>
    <t>4.2.</t>
  </si>
  <si>
    <t>4.3.</t>
  </si>
  <si>
    <t>АО "ГУ ЖКХ" Мариинско-Посадский район (без НДС)</t>
  </si>
  <si>
    <t>4.4.</t>
  </si>
  <si>
    <t>ЗАО Фирма "Август"                                                                       (без НДС)</t>
  </si>
  <si>
    <t>ООО "Март"                                                                 (без дополнительного предъявления НДС) Янгорчинское, Кольцовское сельские поселения</t>
  </si>
  <si>
    <t>ООО "Март"                                                                                     (без дополнительного предъявления НДС) Санарпосинское сельское поселение</t>
  </si>
  <si>
    <t>ООО "Март"                                                                                    (без дополнительного предъявления НДС) Калининское сельское поселение</t>
  </si>
  <si>
    <t>ООО "Март"                                                                                    (без дополнительного предъявления НДС) (котельная Школа-интернат Калининского СП)</t>
  </si>
  <si>
    <t>МП "ДЕЗ ЖКХ Ибресинского района"                                      (без дополнительного предъявления НДС)</t>
  </si>
  <si>
    <t>ФБУ "ИК №5 УФСИН по Чувашской Республике – Чувашии"                                                                    (без НДС)</t>
  </si>
  <si>
    <t>ООО "Коммунальщик"                                                                 (без дополнительного предъявления НДС)</t>
  </si>
  <si>
    <t>ООО "ТЕПЛОСНАБ"                                                                (без НДС)</t>
  </si>
  <si>
    <t>ООО "Теплоэнерго"                                                                     (без дополнительного предъявления НДС)</t>
  </si>
  <si>
    <t>ООО "ЭК "Котельная"                                                         (без дополнительного предъявления НДС)</t>
  </si>
  <si>
    <t>МУП ЖКХ "Моргаушское"                                                      (без дополнительного предъявления НДС)</t>
  </si>
  <si>
    <t>ПАО междугородной и международной электрической связи "Ростелеком" (филиал в ЧР ПАО "Ростелеком")                                                                (без НДС)</t>
  </si>
  <si>
    <t xml:space="preserve">ООО "Теплоэнергосети"                                                               (без дополнительного предъявления НДС) </t>
  </si>
  <si>
    <t xml:space="preserve"> ЗАО Производственная фирма "Чебоксарскагропромтехсервис"                                             (без дополнительного предъявления НДС)</t>
  </si>
  <si>
    <t>АО "Газпром газораспределение Чебоксары" (Санаторий «Волга»)                                                                       (без НДС)</t>
  </si>
  <si>
    <t>ОАО "Коммунальник"                                                                   (без дополнительного предъявления НДС)</t>
  </si>
  <si>
    <t>ООО "Юманайское ЖКХ"                                                      (без дополнительного предъявления НДС)</t>
  </si>
  <si>
    <t>ООО "Коммунальник"                                                                 (без дополнительного предъявления НДС)</t>
  </si>
  <si>
    <t>ООО "Алатырская бумажная фабрика"                               (без НДС)</t>
  </si>
  <si>
    <t>ОАО "РЖД" - филиал Горьковская дирекция по тепловодоснабжению                                                                       (без НДС)</t>
  </si>
  <si>
    <t>ООО "Канашский завод технологической оснастки"                                                                                       (без НДС)</t>
  </si>
  <si>
    <t>ООО УК "Сельский комфорт"                                                    (без дополнительного предъявления НДС)</t>
  </si>
  <si>
    <t>ООО "Коммунальные технологии"                                     (без НДС)                                                                  (передача)</t>
  </si>
  <si>
    <t>ООО "Коммунальные технологии"                                     (без НДС)                                                                  (производство)</t>
  </si>
  <si>
    <t>ОАО "Санаторий «Чувашия"                                                           (без НДС)</t>
  </si>
  <si>
    <t xml:space="preserve"> ОАО "Тароупаковка"                                                                 (без НДС)</t>
  </si>
  <si>
    <t>МУП "Теплоэнерго"                                                                  (без НДС)</t>
  </si>
  <si>
    <t>МУП "Теплоэнерго" (передача)                                                                 (без НДС)</t>
  </si>
  <si>
    <t xml:space="preserve">ООО "УК "Жилище"(без НДС)                                                        </t>
  </si>
  <si>
    <t>ООО "Теплоэнергосервис" 
(без дополнительного предъявления НДС)</t>
  </si>
  <si>
    <t xml:space="preserve">ГУП "Чувашгаз" Минстроя Чувашии                                                                (без НДС) </t>
  </si>
  <si>
    <t>ООО "ЧМКФ" Вавилон"                                                                                          
(без НДС)</t>
  </si>
  <si>
    <t>ГУП "Чувашгаз" Минстроя Чувашии                                                                      (без НДС)</t>
  </si>
  <si>
    <t>Приложение № 2</t>
  </si>
  <si>
    <t>ООО "ТеплоКомфорт"                                                                   (без НДС)</t>
  </si>
  <si>
    <t>факт</t>
  </si>
  <si>
    <t>тыс. руб.</t>
  </si>
  <si>
    <t>по данным организации</t>
  </si>
  <si>
    <t>по данным Госслужбы</t>
  </si>
  <si>
    <t>отклонение, тыс. руб.</t>
  </si>
  <si>
    <t>% освоение</t>
  </si>
  <si>
    <t xml:space="preserve">СПОК "Дружба"                                                     (без дополнительного предьявления НДС)                                               </t>
  </si>
  <si>
    <t>36</t>
  </si>
  <si>
    <t>40.1</t>
  </si>
  <si>
    <t>41</t>
  </si>
  <si>
    <t>40.2</t>
  </si>
  <si>
    <t>53.1.</t>
  </si>
  <si>
    <t>53.2.</t>
  </si>
  <si>
    <t>56.1</t>
  </si>
  <si>
    <t>56.2</t>
  </si>
  <si>
    <t>56.3</t>
  </si>
  <si>
    <t>56.4</t>
  </si>
  <si>
    <t>59.1</t>
  </si>
  <si>
    <t>59.2</t>
  </si>
  <si>
    <t>74</t>
  </si>
  <si>
    <t>40.3.</t>
  </si>
  <si>
    <t>76.1.</t>
  </si>
  <si>
    <t>76.2.</t>
  </si>
  <si>
    <t>МУП ЖКХ "Ишлейское"                                       (без дополнительного предьявления НДС)</t>
  </si>
  <si>
    <t>город Алатырь (5 организаций)</t>
  </si>
  <si>
    <t>Мониторинг планов ремонтных работ организаций в сфере теплоснабжения за 1 квартал 2016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</si>
</sst>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0" fillId="35" borderId="0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horizontal="center" vertical="center" wrapText="1"/>
    </xf>
    <xf numFmtId="4" fontId="6" fillId="7" borderId="11" xfId="0" applyNumberFormat="1" applyFont="1" applyFill="1" applyBorder="1" applyAlignment="1">
      <alignment horizontal="center" vertical="center" wrapText="1"/>
    </xf>
    <xf numFmtId="4" fontId="6" fillId="36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7" fillId="12" borderId="13" xfId="54" applyNumberFormat="1" applyFont="1" applyFill="1" applyBorder="1" applyAlignment="1" applyProtection="1">
      <alignment horizontal="center" vertical="center" wrapText="1"/>
      <protection/>
    </xf>
    <xf numFmtId="4" fontId="7" fillId="12" borderId="14" xfId="54" applyNumberFormat="1" applyFont="1" applyFill="1" applyBorder="1" applyAlignment="1" applyProtection="1">
      <alignment horizontal="center" vertical="center" wrapText="1"/>
      <protection/>
    </xf>
    <xf numFmtId="4" fontId="7" fillId="12" borderId="12" xfId="54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" fontId="7" fillId="35" borderId="13" xfId="54" applyNumberFormat="1" applyFont="1" applyFill="1" applyBorder="1" applyAlignment="1" applyProtection="1">
      <alignment horizontal="center" vertical="center" wrapText="1"/>
      <protection/>
    </xf>
    <xf numFmtId="4" fontId="7" fillId="35" borderId="14" xfId="54" applyNumberFormat="1" applyFont="1" applyFill="1" applyBorder="1" applyAlignment="1" applyProtection="1">
      <alignment horizontal="center" vertical="center" wrapText="1"/>
      <protection/>
    </xf>
    <xf numFmtId="4" fontId="7" fillId="35" borderId="12" xfId="54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5" fillId="37" borderId="14" xfId="0" applyNumberFormat="1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12" borderId="11" xfId="0" applyNumberFormat="1" applyFont="1" applyFill="1" applyBorder="1" applyAlignment="1">
      <alignment horizontal="center" vertical="center" wrapText="1"/>
    </xf>
    <xf numFmtId="4" fontId="7" fillId="0" borderId="13" xfId="54" applyNumberFormat="1" applyFont="1" applyFill="1" applyBorder="1" applyAlignment="1" applyProtection="1">
      <alignment horizontal="center" vertical="center" wrapText="1"/>
      <protection/>
    </xf>
    <xf numFmtId="4" fontId="7" fillId="0" borderId="14" xfId="54" applyNumberFormat="1" applyFont="1" applyFill="1" applyBorder="1" applyAlignment="1" applyProtection="1">
      <alignment horizontal="center" vertical="center" wrapText="1"/>
      <protection/>
    </xf>
    <xf numFmtId="4" fontId="7" fillId="0" borderId="12" xfId="54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4" fontId="5" fillId="12" borderId="13" xfId="0" applyNumberFormat="1" applyFont="1" applyFill="1" applyBorder="1" applyAlignment="1">
      <alignment horizontal="center" vertical="center" wrapText="1"/>
    </xf>
    <xf numFmtId="4" fontId="5" fillId="12" borderId="14" xfId="0" applyNumberFormat="1" applyFont="1" applyFill="1" applyBorder="1" applyAlignment="1">
      <alignment horizontal="center" vertical="center" wrapText="1"/>
    </xf>
    <xf numFmtId="4" fontId="7" fillId="0" borderId="11" xfId="54" applyNumberFormat="1" applyFont="1" applyFill="1" applyBorder="1" applyAlignment="1">
      <alignment horizontal="center" vertical="center" wrapText="1"/>
      <protection/>
    </xf>
    <xf numFmtId="4" fontId="7" fillId="12" borderId="11" xfId="54" applyNumberFormat="1" applyFont="1" applyFill="1" applyBorder="1" applyAlignment="1" applyProtection="1">
      <alignment horizontal="center" vertical="center" wrapText="1"/>
      <protection/>
    </xf>
    <xf numFmtId="49" fontId="5" fillId="37" borderId="11" xfId="0" applyNumberFormat="1" applyFont="1" applyFill="1" applyBorder="1" applyAlignment="1">
      <alignment horizontal="center" vertical="center" wrapText="1"/>
    </xf>
    <xf numFmtId="4" fontId="7" fillId="12" borderId="11" xfId="54" applyNumberFormat="1" applyFont="1" applyFill="1" applyBorder="1" applyAlignment="1">
      <alignment horizontal="center" vertical="center" wrapText="1"/>
      <protection/>
    </xf>
    <xf numFmtId="4" fontId="7" fillId="0" borderId="11" xfId="54" applyNumberFormat="1" applyFont="1" applyFill="1" applyBorder="1" applyAlignment="1" applyProtection="1">
      <alignment horizontal="center" vertical="center" wrapText="1"/>
      <protection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5" borderId="19" xfId="0" applyNumberFormat="1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 horizontal="center" vertical="center" wrapText="1"/>
    </xf>
    <xf numFmtId="4" fontId="5" fillId="35" borderId="22" xfId="0" applyNumberFormat="1" applyFont="1" applyFill="1" applyBorder="1" applyAlignment="1">
      <alignment horizontal="center" vertical="center" wrapText="1"/>
    </xf>
    <xf numFmtId="4" fontId="5" fillId="35" borderId="23" xfId="0" applyNumberFormat="1" applyFont="1" applyFill="1" applyBorder="1" applyAlignment="1">
      <alignment horizontal="center" vertical="center" wrapText="1"/>
    </xf>
    <xf numFmtId="4" fontId="5" fillId="35" borderId="24" xfId="0" applyNumberFormat="1" applyFont="1" applyFill="1" applyBorder="1" applyAlignment="1">
      <alignment horizontal="center" vertical="center" wrapText="1"/>
    </xf>
    <xf numFmtId="16" fontId="5" fillId="37" borderId="11" xfId="0" applyNumberFormat="1" applyFont="1" applyFill="1" applyBorder="1" applyAlignment="1">
      <alignment horizontal="center" vertical="center" wrapText="1"/>
    </xf>
    <xf numFmtId="4" fontId="7" fillId="0" borderId="13" xfId="54" applyNumberFormat="1" applyFont="1" applyFill="1" applyBorder="1" applyAlignment="1">
      <alignment horizontal="center" vertical="center" wrapText="1"/>
      <protection/>
    </xf>
    <xf numFmtId="4" fontId="7" fillId="0" borderId="14" xfId="54" applyNumberFormat="1" applyFont="1" applyFill="1" applyBorder="1" applyAlignment="1">
      <alignment horizontal="center" vertical="center" wrapText="1"/>
      <protection/>
    </xf>
    <xf numFmtId="4" fontId="7" fillId="0" borderId="12" xfId="54" applyNumberFormat="1" applyFont="1" applyFill="1" applyBorder="1" applyAlignment="1">
      <alignment horizontal="center" vertical="center" wrapText="1"/>
      <protection/>
    </xf>
    <xf numFmtId="4" fontId="5" fillId="12" borderId="12" xfId="0" applyNumberFormat="1" applyFont="1" applyFill="1" applyBorder="1" applyAlignment="1">
      <alignment horizontal="center" vertical="center" wrapText="1"/>
    </xf>
    <xf numFmtId="4" fontId="7" fillId="12" borderId="13" xfId="54" applyNumberFormat="1" applyFont="1" applyFill="1" applyBorder="1" applyAlignment="1">
      <alignment horizontal="center" vertical="center" wrapText="1"/>
      <protection/>
    </xf>
    <xf numFmtId="4" fontId="7" fillId="12" borderId="14" xfId="54" applyNumberFormat="1" applyFont="1" applyFill="1" applyBorder="1" applyAlignment="1">
      <alignment horizontal="center" vertical="center" wrapText="1"/>
      <protection/>
    </xf>
    <xf numFmtId="4" fontId="7" fillId="12" borderId="12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редний тариф по ЧР на 2010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7"/>
  <sheetViews>
    <sheetView tabSelected="1" view="pageBreakPreview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417" sqref="F417"/>
    </sheetView>
  </sheetViews>
  <sheetFormatPr defaultColWidth="9.140625" defaultRowHeight="12.75"/>
  <cols>
    <col min="1" max="1" width="4.28125" style="9" customWidth="1"/>
    <col min="2" max="2" width="39.28125" style="17" customWidth="1"/>
    <col min="3" max="3" width="26.7109375" style="1" customWidth="1"/>
    <col min="4" max="4" width="15.140625" style="1" customWidth="1"/>
    <col min="5" max="5" width="11.00390625" style="1" customWidth="1"/>
    <col min="6" max="6" width="12.57421875" style="1" customWidth="1"/>
    <col min="7" max="7" width="12.28125" style="1" customWidth="1"/>
    <col min="8" max="8" width="10.7109375" style="1" customWidth="1"/>
    <col min="9" max="9" width="12.421875" style="7" customWidth="1"/>
    <col min="10" max="10" width="9.140625" style="7" customWidth="1"/>
    <col min="11" max="16384" width="9.140625" style="1" customWidth="1"/>
  </cols>
  <sheetData>
    <row r="1" spans="1:8" ht="15" customHeight="1">
      <c r="A1" s="33" t="s">
        <v>136</v>
      </c>
      <c r="B1" s="33"/>
      <c r="C1" s="33"/>
      <c r="D1" s="33"/>
      <c r="E1" s="33"/>
      <c r="F1" s="33"/>
      <c r="G1" s="33"/>
      <c r="H1" s="33"/>
    </row>
    <row r="2" spans="1:8" ht="37.5" customHeight="1">
      <c r="A2" s="32" t="s">
        <v>163</v>
      </c>
      <c r="B2" s="32"/>
      <c r="C2" s="32"/>
      <c r="D2" s="32"/>
      <c r="E2" s="32"/>
      <c r="F2" s="32"/>
      <c r="G2" s="32"/>
      <c r="H2" s="32"/>
    </row>
    <row r="3" spans="1:8" ht="12.75" customHeight="1">
      <c r="A3" s="67"/>
      <c r="B3" s="67"/>
      <c r="C3" s="67"/>
      <c r="D3" s="67"/>
      <c r="E3" s="22"/>
      <c r="F3" s="22"/>
      <c r="G3" s="22"/>
      <c r="H3" s="22" t="s">
        <v>139</v>
      </c>
    </row>
    <row r="4" spans="1:8" ht="12.75">
      <c r="A4" s="66" t="s">
        <v>3</v>
      </c>
      <c r="B4" s="79" t="s">
        <v>2</v>
      </c>
      <c r="C4" s="53" t="s">
        <v>1</v>
      </c>
      <c r="D4" s="63" t="s">
        <v>87</v>
      </c>
      <c r="E4" s="58" t="s">
        <v>138</v>
      </c>
      <c r="F4" s="59"/>
      <c r="G4" s="60"/>
      <c r="H4" s="24"/>
    </row>
    <row r="5" spans="1:8" ht="27" customHeight="1">
      <c r="A5" s="66"/>
      <c r="B5" s="79"/>
      <c r="C5" s="53"/>
      <c r="D5" s="65"/>
      <c r="E5" s="21" t="s">
        <v>140</v>
      </c>
      <c r="F5" s="21" t="s">
        <v>141</v>
      </c>
      <c r="G5" s="21" t="s">
        <v>142</v>
      </c>
      <c r="H5" s="25" t="s">
        <v>143</v>
      </c>
    </row>
    <row r="6" spans="1:8" ht="15" customHeight="1">
      <c r="A6" s="80" t="s">
        <v>35</v>
      </c>
      <c r="B6" s="81"/>
      <c r="C6" s="18" t="s">
        <v>36</v>
      </c>
      <c r="D6" s="20">
        <f>SUM(D7:D9)</f>
        <v>629439.4360000001</v>
      </c>
      <c r="E6" s="18">
        <f>E7+E8+E9</f>
        <v>20867.08141</v>
      </c>
      <c r="F6" s="18">
        <f>F7+F8+F9</f>
        <v>11626.879410000001</v>
      </c>
      <c r="G6" s="18">
        <f>SUM(G7:G9)</f>
        <v>-617585.0115899999</v>
      </c>
      <c r="H6" s="18">
        <f>F6*100/D6</f>
        <v>1.8471800057344991</v>
      </c>
    </row>
    <row r="7" spans="1:8" ht="12.75">
      <c r="A7" s="82"/>
      <c r="B7" s="83"/>
      <c r="C7" s="15" t="s">
        <v>4</v>
      </c>
      <c r="D7" s="10">
        <f>D12+D17+D21+D25+D30+D34+D38+D42+D46+D50+D54+D58+D63+D67+D71+D76+D81+D85+D89+D94+D99+D104+D108+D112+D117+D122+D127+D132+D136+D140+D144+D148+D152+D157+D161+D165+D169+D173+D177+D181+D185+D193+D189+D198+D203+D208+D212+D216+D221+D226+D231+D235+D239+D243+D247+D252+D256+D260+D264+D268+D273+D277+D281+D285+D289+D293+D298+D302+D306+D310+D314+D318+D322+D326+D330+D334+D338+D342+D346+D350+D354+D358+D362+D366+D370+D374+D378+D382+D386+D391+D395+D399+D403+D407</f>
        <v>177491.315</v>
      </c>
      <c r="E7" s="23">
        <f>SUM(E12+E17+E17+E21+E25+E30+E34+E38+E42+E46+E50+E54+E58+E63+E67+E71+E76+E81+E85+E89+E94+E99+E104+E108+E112+E117+E122+E127+E132+E136+E140+E144+E148+E152+E157+E161+E165+E169+E173+E177+E181+E185+E189+E193+E198+E203+E208+E212+E216+E221+E226+E231+E235+E239+E243+E247+E252+E256+E260+E264+E268+E273+E277+E281+E285+E289+E293+E298+E302+E306+E310+E314+E318+E322+E326+E330+E334+E338+E342+E346+E350+E354+E358+E362+E366+E370+E374+E378+E382+E386+E391+E395+E399+E403+E407)</f>
        <v>9706.927</v>
      </c>
      <c r="F7" s="23">
        <f>SUM(F12+F17+F21+F25+F30+F34+F38+F42+F46+F50+F54+F58+F63+F67+F71+F76+F81+F85+F89+F94+F99+F104+F108+F112+F117+F122+F127+F132+F136+F140+F144+F148+F152+F157+F161+F165+F169+F173+F177+F181+F185+F189+F193+F198+F203+F208+F212+F216+F221+F226+F231+F235+F239+F243+F247+F252+F256+F260+F264+F268+F273+F277+F281+F285+F289+F293+F298+F302+F306+F310+F314+F318+F322+F326+F330+F334+F338+F342+F346+F350+F354+F358+F362+F366+F370+F374+F378+F382+F386+F391+F395+F399+F403+F407)</f>
        <v>2712.0499999999997</v>
      </c>
      <c r="G7" s="23">
        <f>SUM(G12+G17+G21+G25+G30+G34+G38+G42+G46+G50+G54+G58+G63+G67+G71+G76+G81+G85+G89+G94+G99+G104+G108+G112+G117+G122+G127+G132+G136+G140+G144+G148+G152+G157+G161+G165+G169+G173+G177+G181+G185+G189+G198+G203+G208+G212+G216+G221+G226+G231+G235+G239+G243+G247+G252+G256+G260+G264+G268+G273+G277+G281+G285+G289+G293+G298+G302+G306+G310+G314+G318+G322+G326+G330+G334+G338+G342+G346+G350+G354+G358+G362+G366+G370+G374+G378+G382+G386+G391+G395+G399+G403+G407)</f>
        <v>-175128.43199999997</v>
      </c>
      <c r="H7" s="23">
        <f>F7*100/D7</f>
        <v>1.5279902568753856</v>
      </c>
    </row>
    <row r="8" spans="1:8" ht="12" customHeight="1">
      <c r="A8" s="82"/>
      <c r="B8" s="83"/>
      <c r="C8" s="15" t="s">
        <v>53</v>
      </c>
      <c r="D8" s="10">
        <f>D13+D18+D22+D26+D31+D35+D39+D43+D47+D51+D55+D59+D64+D68+D72+D77+D82+D86+D90+D95+D100+D105+D109+D113+D118+D123+D128+D133+D137+D141+D145+D149+D153+D158+D162+D166+D170+D174+D178+D182+D186+D194+D190+D199+D204+D209+D213+D217+D222+D227+D232+D236+D240+D244+D248+D253+D257+D261+D265+D269+D274+D278+D282+D286+D290+D294+D299+D303+D307+D311+D315+D319+D323+D327+D331+D335+D339+D343+D347+D351+D355+D359+D363+D367+D371+D375+D379+D383+D387+D392+D396+D400+D404+D408</f>
        <v>407117.1940000001</v>
      </c>
      <c r="E8" s="23">
        <f>SUM(E13+E18+E22+E26+E31+E35+E39+E43+E47+E51+E55+E59+E64+E68+E72+E77+E82+E86+E90+E95+E100+E105+E109+E113+E118+E123+E128+E133+E137+E141+E145+E149+E153+E158+E162+E166+E170+E174+E178+E182+E186+E190+E194+E199+E204+E209+E213+E217+E222+E227+E232+E236+E240+E244+E248+E253+E257+E261+E265+E269+E274+E278+E282+E286+E290+E294+E299+E303+E307+E311+E315+E319+E323+E327+E331+E335+E339+E343+E347+E351+E355+E359+E363+E367+E371+E375+E379+E383+E387+E392+E396+E400+E404+E408)</f>
        <v>5444.20235</v>
      </c>
      <c r="F8" s="23">
        <f>SUM(F13+F18+F22+F26+F31+F35+F39+F43+F47+F51+F55+F59+F64+F68+F72+F77+F82+F86+F90+F95+F100+F105+F109+F113+F118+F123+F128+F133+F137+F141+F145+F149+F153+F158+F162+F166+F170+F174+F178+F182+F194+F186+F190+F199+F204+F209+F213+F217+F222+F227+F232+F236+F240+F244+F248+F253+F257+F261+F265+F269+F274+F278+F282+F286+F290+F294+F299+F303+F307+F311+F315+F319+F323+F327+F331+F335+F339+F343+F347+F351+F355+F359+F363+F367+F371+F375+F379+F383+F387+F392+F396+F400+F404+F408)</f>
        <v>4564.516350000001</v>
      </c>
      <c r="G8" s="23">
        <f>SUM(G13+G18+G22+G26+G31+G35+G39+G43+G47+G51+G55+G59+G64+G68+G72+G77+G82+G86+G90+G95+G100+G105+G109+G113+G118+G123+G128+G133+G137+G141+G145+G149+G153+G158+G162+G166+G170+G174+G178+G182+G186+G190+G199+G204+G209+G213+G217+G222+G227+G232+G236+G240+G244+G248+G253+G257+G261+G265+G269+G274+G278+G282+G286+G290+G294+G299+G303+G307+G311+G315+G319+G323+G327+G331+G335+G339+G343+G347+G351+G355+G359+G363+G367+G371+G375+G379+G383+G387+G392+G396+G400+G404+G408)</f>
        <v>-402237.60765</v>
      </c>
      <c r="H8" s="23">
        <f>F8*100/D8</f>
        <v>1.121179949476661</v>
      </c>
    </row>
    <row r="9" spans="1:8" ht="12.75">
      <c r="A9" s="84"/>
      <c r="B9" s="85"/>
      <c r="C9" s="15" t="s">
        <v>68</v>
      </c>
      <c r="D9" s="10">
        <f>D14+D19+D23+D27+D32+D36+D40+D44+D48+D52+D56+D60+D65+D69+D73+D78+D83+D87+D91+D96+D101+D106+D110+D114+D119+D124+D129+D134+D138+D142+D146+D150+D154+D159+D163+D167+D171+D175+D179+D183+D187+D191+D195+D200+D205+D210+D214+D218+D223+D228+D233+D237+D241+D245+D249+D254+D258+D262+D266+D270+D275+D279+D283+D287+D291+D295+D300+D304+D308+D312+D316+D320+D324+D328+D332+D336+D340+D344+D348+D352+D356+D360+D364+D368+D372+D376+D380+D384+D388+D393+D397+D401+D405+D409</f>
        <v>44830.927</v>
      </c>
      <c r="E9" s="23">
        <f>SUM(E14+E19+E23+E27+E32+E191+E36+E40+E44+E48+E52+E56+E60+E65+E69+E73+E78+E83+E87+E91+E96+E101+E106+E110+E114+E119+E124+E129+E134+E138+E142+E146+E150+E154+E159+E163+E167+E171+E175+E179+E183+E187+E195+E200+E205+E210+E214+E218+E223+E228+E233+E237+E241+E245+E249+E254+E258+E262+E266+E270+E275+E279+E283+E287+E291+E295+E300+E304+E308+E312+E316+E320+E324+E328+E332+E336+E340+E344+E348+E352+E356+E360+E364+E368+E372+E376+E380+E384+E388+E393+E397+E401+E405+E409)</f>
        <v>5715.95206</v>
      </c>
      <c r="F9" s="23">
        <f>SUM(F14+F19+F23+F27+F32+F36+F40+F44+F48+F52+F56+F60+F65+F69+F73+F78+F83+F87+F91+F96+F101+F106+F110+F114+F119+F124+F129+F134+F138+F142+F146+F150+F154+F159+F163+F167+F171+F175+F179+F183+F187+F191+F195+F200+F205+F210+F214+F218+F223+F228+F233+F237+F241+F245+F249+F254+F258+F262+F266+F270+F275+F279+F283+F287+F291+F295+F300+F304+F308+F312+F316+F320+F324+F328+F332+F336+F340+F344+F348+F352+F356+F360+F364+F368+F372+F376+F380+F384+F388+F393+F397+F401+F405+F409)</f>
        <v>4350.3130599999995</v>
      </c>
      <c r="G9" s="23">
        <f>SUM(G14+G19+G23+G27+G32+G36+G40+G44+G48+G52+G56+G60+G65+G69+G73+G78+G83+G87+G91+G96+G101+G106+G110+G114+G119+G124+G129+G134+G138+G142+G146+G150+G154+G159+G163+G167+G171+G175+G179+G183+G187+G195+G200+G205+G210+G214+G218+G223+G228+G233+G237+G241+G245+G249+G254+G258+G262+G266+G270+G275+G279+G283+G287+G291+G295+G300+G304+G308+G312+G316+G320+G324+G328+G332+G336+G340+G344+G348+G352+G356+G360+G364+G368+G372+G376+G380+G384+G388+G393+G397+G401+G405+G409)</f>
        <v>-40218.97194</v>
      </c>
      <c r="H9" s="23">
        <f>F9*100/D9</f>
        <v>9.703821337444124</v>
      </c>
    </row>
    <row r="10" spans="1:8" ht="12.75" customHeight="1">
      <c r="A10" s="61" t="s">
        <v>61</v>
      </c>
      <c r="B10" s="61"/>
      <c r="C10" s="61"/>
      <c r="D10" s="6">
        <f>D11</f>
        <v>464.79</v>
      </c>
      <c r="E10" s="6">
        <f>E11</f>
        <v>0</v>
      </c>
      <c r="F10" s="6">
        <f>F12</f>
        <v>0</v>
      </c>
      <c r="G10" s="6">
        <f>G11</f>
        <v>-464.79</v>
      </c>
      <c r="H10" s="23">
        <f aca="true" t="shared" si="0" ref="H10:H70">F10*100/D10</f>
        <v>0</v>
      </c>
    </row>
    <row r="11" spans="1:8" ht="12.75">
      <c r="A11" s="37">
        <v>1</v>
      </c>
      <c r="B11" s="53" t="s">
        <v>131</v>
      </c>
      <c r="C11" s="19" t="s">
        <v>0</v>
      </c>
      <c r="D11" s="19">
        <f>SUM(D12:D14)</f>
        <v>464.79</v>
      </c>
      <c r="E11" s="19">
        <f>SUM(E12:E14)</f>
        <v>0</v>
      </c>
      <c r="F11" s="19">
        <f>SUM(F12:F14)</f>
        <v>0</v>
      </c>
      <c r="G11" s="19">
        <f>SUM(G12:G14)</f>
        <v>-464.79</v>
      </c>
      <c r="H11" s="23">
        <f t="shared" si="0"/>
        <v>0</v>
      </c>
    </row>
    <row r="12" spans="1:8" ht="12.75">
      <c r="A12" s="38"/>
      <c r="B12" s="53"/>
      <c r="C12" s="5" t="s">
        <v>4</v>
      </c>
      <c r="D12" s="5">
        <v>0</v>
      </c>
      <c r="E12" s="5">
        <v>0</v>
      </c>
      <c r="F12" s="5">
        <v>0</v>
      </c>
      <c r="G12" s="5">
        <f>SUM(F12-D12)</f>
        <v>0</v>
      </c>
      <c r="H12" s="23" t="e">
        <f>F12*100/D12</f>
        <v>#DIV/0!</v>
      </c>
    </row>
    <row r="13" spans="1:8" ht="25.5">
      <c r="A13" s="38"/>
      <c r="B13" s="53"/>
      <c r="C13" s="5" t="s">
        <v>53</v>
      </c>
      <c r="D13" s="5">
        <v>384.29</v>
      </c>
      <c r="E13" s="5">
        <v>0</v>
      </c>
      <c r="F13" s="5">
        <v>0</v>
      </c>
      <c r="G13" s="5">
        <f>SUM(F13-D13)</f>
        <v>-384.29</v>
      </c>
      <c r="H13" s="23">
        <f>F13*100/D13</f>
        <v>0</v>
      </c>
    </row>
    <row r="14" spans="1:8" ht="12.75">
      <c r="A14" s="39"/>
      <c r="B14" s="53"/>
      <c r="C14" s="5" t="s">
        <v>68</v>
      </c>
      <c r="D14" s="5">
        <v>80.5</v>
      </c>
      <c r="E14" s="5">
        <v>0</v>
      </c>
      <c r="F14" s="5">
        <v>0</v>
      </c>
      <c r="G14" s="5">
        <f>SUM(F14-D14)</f>
        <v>-80.5</v>
      </c>
      <c r="H14" s="23">
        <f t="shared" si="0"/>
        <v>0</v>
      </c>
    </row>
    <row r="15" spans="1:8" ht="12.75" customHeight="1">
      <c r="A15" s="61" t="s">
        <v>62</v>
      </c>
      <c r="B15" s="61"/>
      <c r="C15" s="61"/>
      <c r="D15" s="6">
        <f>D16+D20+D24</f>
        <v>193.30199999999996</v>
      </c>
      <c r="E15" s="6">
        <f>SUM(E16+E20+E24)</f>
        <v>0</v>
      </c>
      <c r="F15" s="6">
        <f>F16+F20+F24</f>
        <v>0</v>
      </c>
      <c r="G15" s="6">
        <f>G16+G20+G24</f>
        <v>-193.30199999999996</v>
      </c>
      <c r="H15" s="23">
        <f t="shared" si="0"/>
        <v>0</v>
      </c>
    </row>
    <row r="16" spans="1:10" s="2" customFormat="1" ht="12.75">
      <c r="A16" s="52">
        <v>2</v>
      </c>
      <c r="B16" s="53" t="s">
        <v>132</v>
      </c>
      <c r="C16" s="19" t="s">
        <v>0</v>
      </c>
      <c r="D16" s="19">
        <f>SUM(D17:D19)</f>
        <v>104.3</v>
      </c>
      <c r="E16" s="19">
        <f>SUM(E17:E19)</f>
        <v>0</v>
      </c>
      <c r="F16" s="19">
        <f>SUM(F17:F19)</f>
        <v>0</v>
      </c>
      <c r="G16" s="19">
        <f>SUM(G17:G19)</f>
        <v>-104.3</v>
      </c>
      <c r="H16" s="23">
        <f t="shared" si="0"/>
        <v>0</v>
      </c>
      <c r="I16" s="11"/>
      <c r="J16" s="11"/>
    </row>
    <row r="17" spans="1:8" ht="12.75">
      <c r="A17" s="52"/>
      <c r="B17" s="53"/>
      <c r="C17" s="5" t="s">
        <v>4</v>
      </c>
      <c r="D17" s="5">
        <v>0</v>
      </c>
      <c r="E17" s="5">
        <v>0</v>
      </c>
      <c r="F17" s="5">
        <v>0</v>
      </c>
      <c r="G17" s="5">
        <f>SUM(F17-D17)</f>
        <v>0</v>
      </c>
      <c r="H17" s="23" t="e">
        <f>F17*100/D17</f>
        <v>#DIV/0!</v>
      </c>
    </row>
    <row r="18" spans="1:8" ht="25.5">
      <c r="A18" s="52"/>
      <c r="B18" s="53"/>
      <c r="C18" s="5" t="s">
        <v>53</v>
      </c>
      <c r="D18" s="5">
        <v>0</v>
      </c>
      <c r="E18" s="5">
        <v>0</v>
      </c>
      <c r="F18" s="5">
        <v>0</v>
      </c>
      <c r="G18" s="5">
        <f>SUM(F18-D18)</f>
        <v>0</v>
      </c>
      <c r="H18" s="23" t="e">
        <f t="shared" si="0"/>
        <v>#DIV/0!</v>
      </c>
    </row>
    <row r="19" spans="1:8" ht="12.75">
      <c r="A19" s="52"/>
      <c r="B19" s="53"/>
      <c r="C19" s="5" t="s">
        <v>68</v>
      </c>
      <c r="D19" s="5">
        <v>104.3</v>
      </c>
      <c r="E19" s="5">
        <v>0</v>
      </c>
      <c r="F19" s="5">
        <v>0</v>
      </c>
      <c r="G19" s="5">
        <f>SUM(F19-D19)</f>
        <v>-104.3</v>
      </c>
      <c r="H19" s="23">
        <f t="shared" si="0"/>
        <v>0</v>
      </c>
    </row>
    <row r="20" spans="1:8" ht="12.75" customHeight="1">
      <c r="A20" s="46">
        <v>3</v>
      </c>
      <c r="B20" s="63" t="s">
        <v>5</v>
      </c>
      <c r="C20" s="19" t="s">
        <v>0</v>
      </c>
      <c r="D20" s="19">
        <f>SUM(D21:D23)</f>
        <v>44.672</v>
      </c>
      <c r="E20" s="19">
        <f>SUM(E21:E23)</f>
        <v>0</v>
      </c>
      <c r="F20" s="19">
        <f>SUM(F21:F23)</f>
        <v>0</v>
      </c>
      <c r="G20" s="19">
        <f>SUM(G21:G23)</f>
        <v>-44.672</v>
      </c>
      <c r="H20" s="23">
        <f t="shared" si="0"/>
        <v>0</v>
      </c>
    </row>
    <row r="21" spans="1:8" ht="12.75" customHeight="1">
      <c r="A21" s="47"/>
      <c r="B21" s="64"/>
      <c r="C21" s="5" t="s">
        <v>4</v>
      </c>
      <c r="D21" s="5">
        <v>0</v>
      </c>
      <c r="E21" s="5">
        <v>0</v>
      </c>
      <c r="F21" s="5">
        <v>0</v>
      </c>
      <c r="G21" s="5">
        <f>SUM(F21-D21)</f>
        <v>0</v>
      </c>
      <c r="H21" s="23" t="e">
        <f>F21*100/D21</f>
        <v>#DIV/0!</v>
      </c>
    </row>
    <row r="22" spans="1:8" ht="25.5">
      <c r="A22" s="47"/>
      <c r="B22" s="64"/>
      <c r="C22" s="5" t="s">
        <v>53</v>
      </c>
      <c r="D22" s="5">
        <v>0</v>
      </c>
      <c r="E22" s="5">
        <v>0</v>
      </c>
      <c r="F22" s="5">
        <v>0</v>
      </c>
      <c r="G22" s="5">
        <f>SUM(F22-D22)</f>
        <v>0</v>
      </c>
      <c r="H22" s="23" t="e">
        <f>F22*100/D22</f>
        <v>#DIV/0!</v>
      </c>
    </row>
    <row r="23" spans="1:8" ht="12.75" customHeight="1">
      <c r="A23" s="48"/>
      <c r="B23" s="65"/>
      <c r="C23" s="5" t="s">
        <v>68</v>
      </c>
      <c r="D23" s="5">
        <v>44.672</v>
      </c>
      <c r="E23" s="5">
        <v>0</v>
      </c>
      <c r="F23" s="5">
        <v>0</v>
      </c>
      <c r="G23" s="5">
        <f>SUM(F23-D23)</f>
        <v>-44.672</v>
      </c>
      <c r="H23" s="23">
        <f t="shared" si="0"/>
        <v>0</v>
      </c>
    </row>
    <row r="24" spans="1:8" ht="12.75" customHeight="1">
      <c r="A24" s="49" t="s">
        <v>91</v>
      </c>
      <c r="B24" s="71" t="s">
        <v>89</v>
      </c>
      <c r="C24" s="19" t="s">
        <v>0</v>
      </c>
      <c r="D24" s="19">
        <f>SUM(D25:D27)</f>
        <v>44.33</v>
      </c>
      <c r="E24" s="19">
        <f>SUM(E25:E27)</f>
        <v>0</v>
      </c>
      <c r="F24" s="19">
        <f>SUM(F25:F27)</f>
        <v>0</v>
      </c>
      <c r="G24" s="19">
        <f>SUM(G25:G27)</f>
        <v>-44.33</v>
      </c>
      <c r="H24" s="23">
        <f t="shared" si="0"/>
        <v>0</v>
      </c>
    </row>
    <row r="25" spans="1:8" ht="12.75" customHeight="1">
      <c r="A25" s="50"/>
      <c r="B25" s="72"/>
      <c r="C25" s="5" t="s">
        <v>4</v>
      </c>
      <c r="D25" s="5">
        <v>0</v>
      </c>
      <c r="E25" s="5">
        <v>0</v>
      </c>
      <c r="F25" s="5">
        <v>0</v>
      </c>
      <c r="G25" s="5">
        <f>SUM(F25-D25)</f>
        <v>0</v>
      </c>
      <c r="H25" s="23" t="e">
        <f>F25*100/D25</f>
        <v>#DIV/0!</v>
      </c>
    </row>
    <row r="26" spans="1:8" ht="12.75" customHeight="1">
      <c r="A26" s="50"/>
      <c r="B26" s="72"/>
      <c r="C26" s="5" t="s">
        <v>53</v>
      </c>
      <c r="D26" s="5">
        <v>33.72</v>
      </c>
      <c r="E26" s="5">
        <v>0</v>
      </c>
      <c r="F26" s="5">
        <v>0</v>
      </c>
      <c r="G26" s="5">
        <f>SUM(F26-D26)</f>
        <v>-33.72</v>
      </c>
      <c r="H26" s="23">
        <f t="shared" si="0"/>
        <v>0</v>
      </c>
    </row>
    <row r="27" spans="1:8" ht="12.75" customHeight="1">
      <c r="A27" s="62"/>
      <c r="B27" s="90"/>
      <c r="C27" s="5" t="s">
        <v>68</v>
      </c>
      <c r="D27" s="5">
        <v>10.61</v>
      </c>
      <c r="E27" s="5">
        <v>0</v>
      </c>
      <c r="F27" s="5">
        <v>0</v>
      </c>
      <c r="G27" s="5">
        <f>SUM(F27-D27)</f>
        <v>-10.61</v>
      </c>
      <c r="H27" s="23">
        <f t="shared" si="0"/>
        <v>0</v>
      </c>
    </row>
    <row r="28" spans="1:8" ht="12.75" customHeight="1">
      <c r="A28" s="61" t="s">
        <v>37</v>
      </c>
      <c r="B28" s="61"/>
      <c r="C28" s="61"/>
      <c r="D28" s="6">
        <f>D29+D33+D37+D41+D45+D49+D53+D57</f>
        <v>4177.802</v>
      </c>
      <c r="E28" s="6">
        <f>SUM(E29+E33+E37+E41+E45+E49+E53+E57)</f>
        <v>1349.1</v>
      </c>
      <c r="F28" s="6">
        <f>SUM(F29+F33+F37+F41+F45+F49+F53+F57)</f>
        <v>777.17</v>
      </c>
      <c r="G28" s="6">
        <f>SUM(G29+G33+G37+G41+G45+G49+G53+G57)</f>
        <v>-3400.632</v>
      </c>
      <c r="H28" s="23">
        <f t="shared" si="0"/>
        <v>18.60236555011463</v>
      </c>
    </row>
    <row r="29" spans="1:10" s="2" customFormat="1" ht="12.75">
      <c r="A29" s="51">
        <v>5</v>
      </c>
      <c r="B29" s="76" t="s">
        <v>6</v>
      </c>
      <c r="C29" s="19" t="s">
        <v>0</v>
      </c>
      <c r="D29" s="19">
        <f>SUM(D30:D32)</f>
        <v>388.712</v>
      </c>
      <c r="E29" s="19">
        <f>SUM(E30:E32)</f>
        <v>91.86</v>
      </c>
      <c r="F29" s="19">
        <f>SUM(F30:F32)</f>
        <v>31.75</v>
      </c>
      <c r="G29" s="19">
        <f>SUM(G30:G32)</f>
        <v>-356.962</v>
      </c>
      <c r="H29" s="23">
        <f t="shared" si="0"/>
        <v>8.168000987877916</v>
      </c>
      <c r="I29" s="11"/>
      <c r="J29" s="11"/>
    </row>
    <row r="30" spans="1:8" ht="12.75">
      <c r="A30" s="51"/>
      <c r="B30" s="76"/>
      <c r="C30" s="5" t="s">
        <v>4</v>
      </c>
      <c r="D30" s="5">
        <v>240.432</v>
      </c>
      <c r="E30" s="5">
        <v>60.11</v>
      </c>
      <c r="F30" s="5">
        <v>0</v>
      </c>
      <c r="G30" s="5">
        <f>SUM(F30-D30)</f>
        <v>-240.432</v>
      </c>
      <c r="H30" s="23">
        <f t="shared" si="0"/>
        <v>0</v>
      </c>
    </row>
    <row r="31" spans="1:8" ht="25.5">
      <c r="A31" s="51"/>
      <c r="B31" s="76"/>
      <c r="C31" s="5" t="s">
        <v>53</v>
      </c>
      <c r="D31" s="5">
        <v>0</v>
      </c>
      <c r="E31" s="5">
        <v>0</v>
      </c>
      <c r="F31" s="5">
        <v>0</v>
      </c>
      <c r="G31" s="5">
        <f>SUM(F31-D31)</f>
        <v>0</v>
      </c>
      <c r="H31" s="23" t="e">
        <f t="shared" si="0"/>
        <v>#DIV/0!</v>
      </c>
    </row>
    <row r="32" spans="1:8" ht="12.75">
      <c r="A32" s="51"/>
      <c r="B32" s="76"/>
      <c r="C32" s="5" t="s">
        <v>68</v>
      </c>
      <c r="D32" s="5">
        <v>148.28</v>
      </c>
      <c r="E32" s="5">
        <v>31.75</v>
      </c>
      <c r="F32" s="5">
        <v>31.75</v>
      </c>
      <c r="G32" s="5">
        <f>SUM(F32-D32)</f>
        <v>-116.53</v>
      </c>
      <c r="H32" s="23">
        <f t="shared" si="0"/>
        <v>21.412193148098194</v>
      </c>
    </row>
    <row r="33" spans="1:10" s="2" customFormat="1" ht="12.75" customHeight="1">
      <c r="A33" s="75" t="s">
        <v>92</v>
      </c>
      <c r="B33" s="34" t="s">
        <v>137</v>
      </c>
      <c r="C33" s="19" t="s">
        <v>0</v>
      </c>
      <c r="D33" s="19">
        <f>SUM(D34:D36)</f>
        <v>1553.5700000000002</v>
      </c>
      <c r="E33" s="19">
        <f>SUM(E34:E36)</f>
        <v>458.16999999999996</v>
      </c>
      <c r="F33" s="19">
        <f>SUM(F34:F36)</f>
        <v>458.16999999999996</v>
      </c>
      <c r="G33" s="19">
        <f>SUM(G34:G36)</f>
        <v>-1095.4</v>
      </c>
      <c r="H33" s="23">
        <f>F33*100/D33</f>
        <v>29.49142941740635</v>
      </c>
      <c r="I33" s="11"/>
      <c r="J33" s="11"/>
    </row>
    <row r="34" spans="1:8" ht="12.75">
      <c r="A34" s="75"/>
      <c r="B34" s="35"/>
      <c r="C34" s="5" t="s">
        <v>4</v>
      </c>
      <c r="D34" s="5">
        <v>116.75</v>
      </c>
      <c r="E34" s="5">
        <v>0</v>
      </c>
      <c r="F34" s="5">
        <v>0</v>
      </c>
      <c r="G34" s="5">
        <f>SUM(F34-D34)</f>
        <v>-116.75</v>
      </c>
      <c r="H34" s="23">
        <f t="shared" si="0"/>
        <v>0</v>
      </c>
    </row>
    <row r="35" spans="1:8" ht="25.5">
      <c r="A35" s="75"/>
      <c r="B35" s="35"/>
      <c r="C35" s="5" t="s">
        <v>53</v>
      </c>
      <c r="D35" s="5">
        <v>914.82</v>
      </c>
      <c r="E35" s="5">
        <v>425.9</v>
      </c>
      <c r="F35" s="5">
        <v>425.9</v>
      </c>
      <c r="G35" s="5">
        <f>SUM(F35-D35)</f>
        <v>-488.9200000000001</v>
      </c>
      <c r="H35" s="23">
        <f>F35*100/D35</f>
        <v>46.55560656741216</v>
      </c>
    </row>
    <row r="36" spans="1:8" ht="12.75">
      <c r="A36" s="75"/>
      <c r="B36" s="35"/>
      <c r="C36" s="5" t="s">
        <v>68</v>
      </c>
      <c r="D36" s="5">
        <v>522</v>
      </c>
      <c r="E36" s="5">
        <v>32.27</v>
      </c>
      <c r="F36" s="30">
        <v>32.27</v>
      </c>
      <c r="G36" s="5">
        <f>SUM(F36-D36)</f>
        <v>-489.73</v>
      </c>
      <c r="H36" s="23">
        <f>F36*100/D36</f>
        <v>6.181992337164752</v>
      </c>
    </row>
    <row r="37" spans="1:8" ht="12.75">
      <c r="A37" s="86" t="s">
        <v>93</v>
      </c>
      <c r="B37" s="34" t="s">
        <v>137</v>
      </c>
      <c r="C37" s="19" t="s">
        <v>0</v>
      </c>
      <c r="D37" s="19">
        <f>SUM(D38:D40)</f>
        <v>7.52</v>
      </c>
      <c r="E37" s="19">
        <f>SUM(E38:E40)</f>
        <v>34.77</v>
      </c>
      <c r="F37" s="19">
        <f>SUM(F38:F40)</f>
        <v>34.77</v>
      </c>
      <c r="G37" s="19">
        <f>SUM(G38:G40)</f>
        <v>27.250000000000004</v>
      </c>
      <c r="H37" s="23">
        <f t="shared" si="0"/>
        <v>462.36702127659584</v>
      </c>
    </row>
    <row r="38" spans="1:8" ht="12.75">
      <c r="A38" s="51"/>
      <c r="B38" s="35"/>
      <c r="C38" s="5" t="s">
        <v>4</v>
      </c>
      <c r="D38" s="5">
        <v>0</v>
      </c>
      <c r="E38" s="5">
        <v>0</v>
      </c>
      <c r="F38" s="5">
        <v>0</v>
      </c>
      <c r="G38" s="5">
        <f>SUM(F38-D38)</f>
        <v>0</v>
      </c>
      <c r="H38" s="23" t="e">
        <f t="shared" si="0"/>
        <v>#DIV/0!</v>
      </c>
    </row>
    <row r="39" spans="1:8" ht="25.5">
      <c r="A39" s="51"/>
      <c r="B39" s="35"/>
      <c r="C39" s="5" t="s">
        <v>53</v>
      </c>
      <c r="D39" s="5">
        <v>0</v>
      </c>
      <c r="E39" s="28">
        <v>0</v>
      </c>
      <c r="F39" s="28">
        <v>0</v>
      </c>
      <c r="G39" s="5">
        <f>SUM(F39-D39)</f>
        <v>0</v>
      </c>
      <c r="H39" s="23" t="e">
        <f t="shared" si="0"/>
        <v>#DIV/0!</v>
      </c>
    </row>
    <row r="40" spans="1:8" ht="12.75">
      <c r="A40" s="51"/>
      <c r="B40" s="35"/>
      <c r="C40" s="5" t="s">
        <v>68</v>
      </c>
      <c r="D40" s="5">
        <v>7.52</v>
      </c>
      <c r="E40" s="28">
        <v>34.77</v>
      </c>
      <c r="F40" s="5">
        <v>34.77</v>
      </c>
      <c r="G40" s="5">
        <f>SUM(F40-D40)</f>
        <v>27.250000000000004</v>
      </c>
      <c r="H40" s="23">
        <f>F40*100/D40</f>
        <v>462.36702127659584</v>
      </c>
    </row>
    <row r="41" spans="1:10" s="2" customFormat="1" ht="12.75">
      <c r="A41" s="51">
        <v>7</v>
      </c>
      <c r="B41" s="74" t="s">
        <v>102</v>
      </c>
      <c r="C41" s="19" t="s">
        <v>0</v>
      </c>
      <c r="D41" s="19">
        <f>SUM(D42:D44)</f>
        <v>1414.14</v>
      </c>
      <c r="E41" s="19">
        <f>SUM(E42:E44)</f>
        <v>764.3000000000001</v>
      </c>
      <c r="F41" s="19">
        <f>SUM(F42:F44)</f>
        <v>252.48000000000002</v>
      </c>
      <c r="G41" s="19">
        <f>SUM(G42:G44)</f>
        <v>-1161.66</v>
      </c>
      <c r="H41" s="23">
        <f t="shared" si="0"/>
        <v>17.853960711103568</v>
      </c>
      <c r="I41" s="11"/>
      <c r="J41" s="11"/>
    </row>
    <row r="42" spans="1:8" ht="12.75">
      <c r="A42" s="51"/>
      <c r="B42" s="74"/>
      <c r="C42" s="5" t="s">
        <v>4</v>
      </c>
      <c r="D42" s="5">
        <v>1203.93</v>
      </c>
      <c r="E42" s="5">
        <v>511.82</v>
      </c>
      <c r="F42" s="5">
        <v>130.78</v>
      </c>
      <c r="G42" s="5">
        <f>SUM(F42-D42)</f>
        <v>-1073.15</v>
      </c>
      <c r="H42" s="23">
        <f>F42*100/D42</f>
        <v>10.862757801533311</v>
      </c>
    </row>
    <row r="43" spans="1:8" ht="25.5">
      <c r="A43" s="51"/>
      <c r="B43" s="74"/>
      <c r="C43" s="5" t="s">
        <v>53</v>
      </c>
      <c r="D43" s="5">
        <v>0</v>
      </c>
      <c r="E43" s="5">
        <v>130.78</v>
      </c>
      <c r="F43" s="5">
        <v>0</v>
      </c>
      <c r="G43" s="5">
        <f>SUM(F43-D43)</f>
        <v>0</v>
      </c>
      <c r="H43" s="23" t="e">
        <f t="shared" si="0"/>
        <v>#DIV/0!</v>
      </c>
    </row>
    <row r="44" spans="1:8" ht="12.75">
      <c r="A44" s="51"/>
      <c r="B44" s="74"/>
      <c r="C44" s="5" t="s">
        <v>68</v>
      </c>
      <c r="D44" s="5">
        <v>210.21</v>
      </c>
      <c r="E44" s="5">
        <v>121.7</v>
      </c>
      <c r="F44" s="5">
        <v>121.7</v>
      </c>
      <c r="G44" s="5">
        <f>SUM(F44-D44)</f>
        <v>-88.51</v>
      </c>
      <c r="H44" s="23">
        <f>F44*100/D44</f>
        <v>57.89448646591504</v>
      </c>
    </row>
    <row r="45" spans="1:10" s="2" customFormat="1" ht="12.75" customHeight="1">
      <c r="A45" s="46" t="s">
        <v>94</v>
      </c>
      <c r="B45" s="77" t="s">
        <v>103</v>
      </c>
      <c r="C45" s="19" t="s">
        <v>0</v>
      </c>
      <c r="D45" s="19">
        <f>SUM(D46:D48)</f>
        <v>301.94</v>
      </c>
      <c r="E45" s="19">
        <f>SUM(E46:E48)</f>
        <v>0</v>
      </c>
      <c r="F45" s="19">
        <f>SUM(F46:F48)</f>
        <v>0</v>
      </c>
      <c r="G45" s="19">
        <f>SUM(G46:G48)</f>
        <v>-301.94</v>
      </c>
      <c r="H45" s="23">
        <f t="shared" si="0"/>
        <v>0</v>
      </c>
      <c r="I45" s="11"/>
      <c r="J45" s="11"/>
    </row>
    <row r="46" spans="1:8" ht="12.75">
      <c r="A46" s="47"/>
      <c r="B46" s="77"/>
      <c r="C46" s="5" t="s">
        <v>4</v>
      </c>
      <c r="D46" s="5">
        <v>0</v>
      </c>
      <c r="E46" s="5">
        <v>0</v>
      </c>
      <c r="F46" s="5">
        <v>0</v>
      </c>
      <c r="G46" s="5">
        <f>SUM(F46-D46)</f>
        <v>0</v>
      </c>
      <c r="H46" s="23" t="e">
        <f t="shared" si="0"/>
        <v>#DIV/0!</v>
      </c>
    </row>
    <row r="47" spans="1:8" ht="25.5">
      <c r="A47" s="47"/>
      <c r="B47" s="77"/>
      <c r="C47" s="5" t="s">
        <v>53</v>
      </c>
      <c r="D47" s="5">
        <v>279.21</v>
      </c>
      <c r="E47" s="5">
        <v>0</v>
      </c>
      <c r="F47" s="5">
        <v>0</v>
      </c>
      <c r="G47" s="5">
        <f>SUM(F47-D47)</f>
        <v>-279.21</v>
      </c>
      <c r="H47" s="23">
        <f t="shared" si="0"/>
        <v>0</v>
      </c>
    </row>
    <row r="48" spans="1:8" ht="12.75">
      <c r="A48" s="48"/>
      <c r="B48" s="77"/>
      <c r="C48" s="5" t="s">
        <v>68</v>
      </c>
      <c r="D48" s="5">
        <v>22.73</v>
      </c>
      <c r="E48" s="5">
        <v>0</v>
      </c>
      <c r="F48" s="5">
        <v>0</v>
      </c>
      <c r="G48" s="5">
        <f>SUM(F48-D48)</f>
        <v>-22.73</v>
      </c>
      <c r="H48" s="23">
        <f t="shared" si="0"/>
        <v>0</v>
      </c>
    </row>
    <row r="49" spans="1:8" ht="12.75">
      <c r="A49" s="46" t="s">
        <v>95</v>
      </c>
      <c r="B49" s="55" t="s">
        <v>104</v>
      </c>
      <c r="C49" s="19" t="s">
        <v>0</v>
      </c>
      <c r="D49" s="19">
        <f>SUM(D50:D52)</f>
        <v>318.99</v>
      </c>
      <c r="E49" s="19">
        <f>SUM(E50:E52)</f>
        <v>0</v>
      </c>
      <c r="F49" s="19">
        <f>SUM(F50:F52)</f>
        <v>0</v>
      </c>
      <c r="G49" s="19">
        <f>SUM(G50:G52)</f>
        <v>-318.99</v>
      </c>
      <c r="H49" s="23">
        <f t="shared" si="0"/>
        <v>0</v>
      </c>
    </row>
    <row r="50" spans="1:8" ht="12.75">
      <c r="A50" s="47"/>
      <c r="B50" s="56"/>
      <c r="C50" s="5" t="s">
        <v>4</v>
      </c>
      <c r="D50" s="5">
        <v>0</v>
      </c>
      <c r="E50" s="5">
        <v>0</v>
      </c>
      <c r="F50" s="5">
        <v>0</v>
      </c>
      <c r="G50" s="5">
        <f>SUM(F50-D50)</f>
        <v>0</v>
      </c>
      <c r="H50" s="23" t="e">
        <f t="shared" si="0"/>
        <v>#DIV/0!</v>
      </c>
    </row>
    <row r="51" spans="1:8" ht="25.5">
      <c r="A51" s="47"/>
      <c r="B51" s="56"/>
      <c r="C51" s="5" t="s">
        <v>53</v>
      </c>
      <c r="D51" s="5">
        <v>297.71</v>
      </c>
      <c r="E51" s="5">
        <v>0</v>
      </c>
      <c r="F51" s="5">
        <v>0</v>
      </c>
      <c r="G51" s="5">
        <f>SUM(F51-D51)</f>
        <v>-297.71</v>
      </c>
      <c r="H51" s="23">
        <f t="shared" si="0"/>
        <v>0</v>
      </c>
    </row>
    <row r="52" spans="1:8" ht="12.75">
      <c r="A52" s="48"/>
      <c r="B52" s="56"/>
      <c r="C52" s="5" t="s">
        <v>68</v>
      </c>
      <c r="D52" s="5">
        <v>21.28</v>
      </c>
      <c r="E52" s="5">
        <v>0</v>
      </c>
      <c r="F52" s="5">
        <v>0</v>
      </c>
      <c r="G52" s="5">
        <f>SUM(F52-D52)</f>
        <v>-21.28</v>
      </c>
      <c r="H52" s="23">
        <f t="shared" si="0"/>
        <v>0</v>
      </c>
    </row>
    <row r="53" spans="1:8" ht="12.75">
      <c r="A53" s="46" t="s">
        <v>96</v>
      </c>
      <c r="B53" s="55" t="s">
        <v>105</v>
      </c>
      <c r="C53" s="19" t="s">
        <v>0</v>
      </c>
      <c r="D53" s="19">
        <f>SUM(D54:D56)</f>
        <v>97.24000000000001</v>
      </c>
      <c r="E53" s="19">
        <f>SUM(E54:E56)</f>
        <v>0</v>
      </c>
      <c r="F53" s="19">
        <f>SUM(F54:F56)</f>
        <v>0</v>
      </c>
      <c r="G53" s="19">
        <f>SUM(G54:G56)</f>
        <v>-97.24000000000001</v>
      </c>
      <c r="H53" s="23">
        <f t="shared" si="0"/>
        <v>0</v>
      </c>
    </row>
    <row r="54" spans="1:8" ht="12.75">
      <c r="A54" s="47"/>
      <c r="B54" s="56"/>
      <c r="C54" s="5" t="s">
        <v>4</v>
      </c>
      <c r="D54" s="5">
        <v>0</v>
      </c>
      <c r="E54" s="5">
        <v>0</v>
      </c>
      <c r="F54" s="5">
        <v>0</v>
      </c>
      <c r="G54" s="5">
        <f>SUM(F54-D54)</f>
        <v>0</v>
      </c>
      <c r="H54" s="23" t="e">
        <f t="shared" si="0"/>
        <v>#DIV/0!</v>
      </c>
    </row>
    <row r="55" spans="1:8" ht="25.5">
      <c r="A55" s="47"/>
      <c r="B55" s="56"/>
      <c r="C55" s="5" t="s">
        <v>53</v>
      </c>
      <c r="D55" s="5">
        <v>53.56</v>
      </c>
      <c r="E55" s="5">
        <v>0</v>
      </c>
      <c r="F55" s="5">
        <v>0</v>
      </c>
      <c r="G55" s="5">
        <f>SUM(F55-D55)</f>
        <v>-53.56</v>
      </c>
      <c r="H55" s="23">
        <f t="shared" si="0"/>
        <v>0</v>
      </c>
    </row>
    <row r="56" spans="1:8" ht="12.75">
      <c r="A56" s="48"/>
      <c r="B56" s="57"/>
      <c r="C56" s="5" t="s">
        <v>68</v>
      </c>
      <c r="D56" s="5">
        <v>43.68</v>
      </c>
      <c r="E56" s="5">
        <v>0</v>
      </c>
      <c r="F56" s="5">
        <v>0</v>
      </c>
      <c r="G56" s="5">
        <f>SUM(F56-D56)</f>
        <v>-43.68</v>
      </c>
      <c r="H56" s="23">
        <f t="shared" si="0"/>
        <v>0</v>
      </c>
    </row>
    <row r="57" spans="1:8" ht="12.75">
      <c r="A57" s="46" t="s">
        <v>97</v>
      </c>
      <c r="B57" s="55" t="s">
        <v>106</v>
      </c>
      <c r="C57" s="19" t="s">
        <v>0</v>
      </c>
      <c r="D57" s="19">
        <f>SUM(D58:D60)</f>
        <v>95.69</v>
      </c>
      <c r="E57" s="19">
        <f>SUM(E58:E60)</f>
        <v>0</v>
      </c>
      <c r="F57" s="19">
        <f>SUM(F58:F60)</f>
        <v>0</v>
      </c>
      <c r="G57" s="19">
        <f>SUM(G58:G60)</f>
        <v>-95.69</v>
      </c>
      <c r="H57" s="23">
        <f t="shared" si="0"/>
        <v>0</v>
      </c>
    </row>
    <row r="58" spans="1:8" ht="12.75">
      <c r="A58" s="47"/>
      <c r="B58" s="56"/>
      <c r="C58" s="5" t="s">
        <v>4</v>
      </c>
      <c r="D58" s="5">
        <v>0</v>
      </c>
      <c r="E58" s="5">
        <v>0</v>
      </c>
      <c r="F58" s="5">
        <v>0</v>
      </c>
      <c r="G58" s="5">
        <f>SUM(F58-D58)</f>
        <v>0</v>
      </c>
      <c r="H58" s="23" t="e">
        <f t="shared" si="0"/>
        <v>#DIV/0!</v>
      </c>
    </row>
    <row r="59" spans="1:8" ht="25.5">
      <c r="A59" s="47"/>
      <c r="B59" s="56"/>
      <c r="C59" s="5" t="s">
        <v>53</v>
      </c>
      <c r="D59" s="5">
        <v>35.03</v>
      </c>
      <c r="E59" s="5">
        <v>0</v>
      </c>
      <c r="F59" s="5">
        <v>0</v>
      </c>
      <c r="G59" s="5">
        <f>SUM(F59-D59)</f>
        <v>-35.03</v>
      </c>
      <c r="H59" s="23">
        <f t="shared" si="0"/>
        <v>0</v>
      </c>
    </row>
    <row r="60" spans="1:8" ht="12.75">
      <c r="A60" s="48"/>
      <c r="B60" s="57"/>
      <c r="C60" s="5" t="s">
        <v>68</v>
      </c>
      <c r="D60" s="5">
        <v>60.66</v>
      </c>
      <c r="E60" s="5">
        <v>0</v>
      </c>
      <c r="F60" s="5">
        <v>0</v>
      </c>
      <c r="G60" s="5">
        <f>SUM(F60-D60)</f>
        <v>-60.66</v>
      </c>
      <c r="H60" s="23">
        <f t="shared" si="0"/>
        <v>0</v>
      </c>
    </row>
    <row r="61" spans="1:8" ht="12.75" customHeight="1">
      <c r="A61" s="61" t="s">
        <v>63</v>
      </c>
      <c r="B61" s="61"/>
      <c r="C61" s="61"/>
      <c r="D61" s="6">
        <f>D62+D66+D70</f>
        <v>1794.4499999999998</v>
      </c>
      <c r="E61" s="6">
        <f>SUM(E66+E70)</f>
        <v>36.1</v>
      </c>
      <c r="F61" s="6">
        <f>SUM(F66+F70)</f>
        <v>0</v>
      </c>
      <c r="G61" s="6">
        <f>SUM(G66+G70)</f>
        <v>-198.44</v>
      </c>
      <c r="H61" s="23">
        <f t="shared" si="0"/>
        <v>0</v>
      </c>
    </row>
    <row r="62" spans="1:10" s="2" customFormat="1" ht="12.75" customHeight="1">
      <c r="A62" s="49">
        <v>9</v>
      </c>
      <c r="B62" s="34" t="s">
        <v>107</v>
      </c>
      <c r="C62" s="19" t="s">
        <v>0</v>
      </c>
      <c r="D62" s="19">
        <f>SUM(D63:D65)</f>
        <v>1596.01</v>
      </c>
      <c r="E62" s="19">
        <f>SUM(E63:E65)</f>
        <v>634.7</v>
      </c>
      <c r="F62" s="19">
        <f>SUM(F63:F65)</f>
        <v>264.6</v>
      </c>
      <c r="G62" s="19">
        <f>SUM(G63:G65)</f>
        <v>-1331.41</v>
      </c>
      <c r="H62" s="23">
        <f t="shared" si="0"/>
        <v>16.578843490955574</v>
      </c>
      <c r="I62" s="11"/>
      <c r="J62" s="11"/>
    </row>
    <row r="63" spans="1:8" ht="12.75">
      <c r="A63" s="50"/>
      <c r="B63" s="35"/>
      <c r="C63" s="5" t="s">
        <v>4</v>
      </c>
      <c r="D63" s="5">
        <v>1200</v>
      </c>
      <c r="E63" s="5">
        <v>370.1</v>
      </c>
      <c r="F63" s="5">
        <v>22</v>
      </c>
      <c r="G63" s="5">
        <f>SUM(F63-D63)</f>
        <v>-1178</v>
      </c>
      <c r="H63" s="23">
        <f>F63*100/D63</f>
        <v>1.8333333333333333</v>
      </c>
    </row>
    <row r="64" spans="1:8" ht="25.5">
      <c r="A64" s="50"/>
      <c r="B64" s="35"/>
      <c r="C64" s="5" t="s">
        <v>53</v>
      </c>
      <c r="D64" s="5">
        <v>0</v>
      </c>
      <c r="E64" s="5">
        <v>22</v>
      </c>
      <c r="F64" s="5">
        <v>0</v>
      </c>
      <c r="G64" s="5">
        <f>SUM(F64-D64)</f>
        <v>0</v>
      </c>
      <c r="H64" s="23" t="e">
        <f t="shared" si="0"/>
        <v>#DIV/0!</v>
      </c>
    </row>
    <row r="65" spans="1:8" ht="12.75">
      <c r="A65" s="62"/>
      <c r="B65" s="36"/>
      <c r="C65" s="5" t="s">
        <v>68</v>
      </c>
      <c r="D65" s="5">
        <v>396.01</v>
      </c>
      <c r="E65" s="5">
        <v>242.6</v>
      </c>
      <c r="F65" s="5">
        <v>242.6</v>
      </c>
      <c r="G65" s="5">
        <f>SUM(F65-D65)</f>
        <v>-153.41</v>
      </c>
      <c r="H65" s="23">
        <f t="shared" si="0"/>
        <v>61.26107926567511</v>
      </c>
    </row>
    <row r="66" spans="1:8" ht="12.75">
      <c r="A66" s="46">
        <v>10</v>
      </c>
      <c r="B66" s="76" t="s">
        <v>59</v>
      </c>
      <c r="C66" s="19" t="s">
        <v>0</v>
      </c>
      <c r="D66" s="19">
        <f>SUM(D67:D69)</f>
        <v>174.86</v>
      </c>
      <c r="E66" s="19">
        <f>SUM(E67:E69)</f>
        <v>36.1</v>
      </c>
      <c r="F66" s="19">
        <f>SUM(F67:F69)</f>
        <v>0</v>
      </c>
      <c r="G66" s="19">
        <f>SUM(G67:G69)</f>
        <v>-174.86</v>
      </c>
      <c r="H66" s="23">
        <f t="shared" si="0"/>
        <v>0</v>
      </c>
    </row>
    <row r="67" spans="1:8" ht="12.75">
      <c r="A67" s="47"/>
      <c r="B67" s="76"/>
      <c r="C67" s="5" t="s">
        <v>4</v>
      </c>
      <c r="D67" s="5">
        <v>0</v>
      </c>
      <c r="E67" s="5">
        <v>0</v>
      </c>
      <c r="F67" s="5">
        <v>0</v>
      </c>
      <c r="G67" s="5">
        <f>SUM(F67-D67)</f>
        <v>0</v>
      </c>
      <c r="H67" s="23" t="e">
        <f t="shared" si="0"/>
        <v>#DIV/0!</v>
      </c>
    </row>
    <row r="68" spans="1:8" ht="25.5">
      <c r="A68" s="47"/>
      <c r="B68" s="76"/>
      <c r="C68" s="5" t="s">
        <v>53</v>
      </c>
      <c r="D68" s="5">
        <v>0</v>
      </c>
      <c r="E68" s="5">
        <v>0</v>
      </c>
      <c r="F68" s="5">
        <v>0</v>
      </c>
      <c r="G68" s="5">
        <f>SUM(F68-D68)</f>
        <v>0</v>
      </c>
      <c r="H68" s="23" t="e">
        <f t="shared" si="0"/>
        <v>#DIV/0!</v>
      </c>
    </row>
    <row r="69" spans="1:8" ht="12.75">
      <c r="A69" s="48"/>
      <c r="B69" s="76"/>
      <c r="C69" s="5" t="s">
        <v>68</v>
      </c>
      <c r="D69" s="5">
        <v>174.86</v>
      </c>
      <c r="E69" s="31">
        <v>36.1</v>
      </c>
      <c r="F69" s="31">
        <v>0</v>
      </c>
      <c r="G69" s="5">
        <f>SUM(F69-D69)</f>
        <v>-174.86</v>
      </c>
      <c r="H69" s="23">
        <f>F69*100/D69</f>
        <v>0</v>
      </c>
    </row>
    <row r="70" spans="1:8" ht="12.75">
      <c r="A70" s="49" t="s">
        <v>98</v>
      </c>
      <c r="B70" s="91" t="s">
        <v>90</v>
      </c>
      <c r="C70" s="19" t="s">
        <v>0</v>
      </c>
      <c r="D70" s="19">
        <f>SUM(D71:D73)</f>
        <v>23.58</v>
      </c>
      <c r="E70" s="19">
        <f>SUM(E71:E73)</f>
        <v>0</v>
      </c>
      <c r="F70" s="19">
        <f>SUM(F71:F73)</f>
        <v>0</v>
      </c>
      <c r="G70" s="19">
        <f>SUM(G71:G73)</f>
        <v>-23.58</v>
      </c>
      <c r="H70" s="23">
        <f t="shared" si="0"/>
        <v>0</v>
      </c>
    </row>
    <row r="71" spans="1:8" ht="12.75">
      <c r="A71" s="50"/>
      <c r="B71" s="92"/>
      <c r="C71" s="5" t="s">
        <v>4</v>
      </c>
      <c r="D71" s="5">
        <v>0</v>
      </c>
      <c r="E71" s="5">
        <v>0</v>
      </c>
      <c r="F71" s="5">
        <v>0</v>
      </c>
      <c r="G71" s="5">
        <f>SUM(F71-D71)</f>
        <v>0</v>
      </c>
      <c r="H71" s="23" t="e">
        <f aca="true" t="shared" si="1" ref="H71:H134">F71*100/D71</f>
        <v>#DIV/0!</v>
      </c>
    </row>
    <row r="72" spans="1:8" ht="25.5">
      <c r="A72" s="50"/>
      <c r="B72" s="92"/>
      <c r="C72" s="5" t="s">
        <v>53</v>
      </c>
      <c r="D72" s="5">
        <v>23.58</v>
      </c>
      <c r="E72" s="5">
        <v>0</v>
      </c>
      <c r="F72" s="5">
        <v>0</v>
      </c>
      <c r="G72" s="5">
        <f>SUM(F72-D72)</f>
        <v>-23.58</v>
      </c>
      <c r="H72" s="23">
        <f t="shared" si="1"/>
        <v>0</v>
      </c>
    </row>
    <row r="73" spans="1:8" ht="12.75">
      <c r="A73" s="62"/>
      <c r="B73" s="93"/>
      <c r="C73" s="5" t="s">
        <v>68</v>
      </c>
      <c r="D73" s="5">
        <v>0</v>
      </c>
      <c r="E73" s="5">
        <v>0</v>
      </c>
      <c r="F73" s="5">
        <v>0</v>
      </c>
      <c r="G73" s="5">
        <f>SUM(F73-D73)</f>
        <v>0</v>
      </c>
      <c r="H73" s="23" t="e">
        <f t="shared" si="1"/>
        <v>#DIV/0!</v>
      </c>
    </row>
    <row r="74" spans="1:8" ht="12.75" customHeight="1">
      <c r="A74" s="61" t="s">
        <v>38</v>
      </c>
      <c r="B74" s="61"/>
      <c r="C74" s="61"/>
      <c r="D74" s="6">
        <f>D75</f>
        <v>301.67</v>
      </c>
      <c r="E74" s="6">
        <f>SUM(E75)</f>
        <v>0</v>
      </c>
      <c r="F74" s="6">
        <f>SUM(F75)</f>
        <v>0</v>
      </c>
      <c r="G74" s="6">
        <f>SUM(G75)</f>
        <v>-301.67</v>
      </c>
      <c r="H74" s="23">
        <f t="shared" si="1"/>
        <v>0</v>
      </c>
    </row>
    <row r="75" spans="1:8" ht="12.75">
      <c r="A75" s="52">
        <v>11</v>
      </c>
      <c r="B75" s="78" t="s">
        <v>7</v>
      </c>
      <c r="C75" s="19" t="s">
        <v>0</v>
      </c>
      <c r="D75" s="19">
        <f>SUM(D76:D78)</f>
        <v>301.67</v>
      </c>
      <c r="E75" s="19">
        <f>SUM(E76:E78)</f>
        <v>0</v>
      </c>
      <c r="F75" s="19">
        <f>SUM(F76:F78)</f>
        <v>0</v>
      </c>
      <c r="G75" s="19">
        <f>SUM(G76:G78)</f>
        <v>-301.67</v>
      </c>
      <c r="H75" s="23">
        <f t="shared" si="1"/>
        <v>0</v>
      </c>
    </row>
    <row r="76" spans="1:8" ht="12.75">
      <c r="A76" s="52"/>
      <c r="B76" s="78"/>
      <c r="C76" s="5" t="s">
        <v>4</v>
      </c>
      <c r="D76" s="5">
        <v>0</v>
      </c>
      <c r="E76" s="5">
        <v>0</v>
      </c>
      <c r="F76" s="5">
        <v>0</v>
      </c>
      <c r="G76" s="5">
        <f>SUM(F76-D76)</f>
        <v>0</v>
      </c>
      <c r="H76" s="23" t="e">
        <f t="shared" si="1"/>
        <v>#DIV/0!</v>
      </c>
    </row>
    <row r="77" spans="1:8" ht="25.5">
      <c r="A77" s="52"/>
      <c r="B77" s="78"/>
      <c r="C77" s="5" t="s">
        <v>53</v>
      </c>
      <c r="D77" s="5">
        <v>0</v>
      </c>
      <c r="E77" s="5">
        <v>0</v>
      </c>
      <c r="F77" s="5">
        <v>0</v>
      </c>
      <c r="G77" s="5">
        <f>SUM(F77-D77)</f>
        <v>0</v>
      </c>
      <c r="H77" s="23" t="e">
        <f t="shared" si="1"/>
        <v>#DIV/0!</v>
      </c>
    </row>
    <row r="78" spans="1:8" ht="12.75" customHeight="1">
      <c r="A78" s="52"/>
      <c r="B78" s="78"/>
      <c r="C78" s="5" t="s">
        <v>68</v>
      </c>
      <c r="D78" s="5">
        <v>301.67</v>
      </c>
      <c r="E78" s="5">
        <v>0</v>
      </c>
      <c r="F78" s="5">
        <v>0</v>
      </c>
      <c r="G78" s="5">
        <f>SUM(F78-D78)</f>
        <v>-301.67</v>
      </c>
      <c r="H78" s="23">
        <f t="shared" si="1"/>
        <v>0</v>
      </c>
    </row>
    <row r="79" spans="1:10" s="2" customFormat="1" ht="12.75" customHeight="1">
      <c r="A79" s="61" t="s">
        <v>39</v>
      </c>
      <c r="B79" s="61"/>
      <c r="C79" s="61"/>
      <c r="D79" s="6">
        <f>D80+D84+D88</f>
        <v>2864.9030000000002</v>
      </c>
      <c r="E79" s="6">
        <f>SUM(E80+E84+E88)</f>
        <v>1219.011</v>
      </c>
      <c r="F79" s="6">
        <f>SUM(F80+F84+F88)</f>
        <v>526.755</v>
      </c>
      <c r="G79" s="6">
        <f>SUM(G80+G84+G88)</f>
        <v>-2338.148</v>
      </c>
      <c r="H79" s="27">
        <f t="shared" si="1"/>
        <v>18.386486383657665</v>
      </c>
      <c r="I79" s="11"/>
      <c r="J79" s="11"/>
    </row>
    <row r="80" spans="1:8" ht="12.75">
      <c r="A80" s="49">
        <v>12</v>
      </c>
      <c r="B80" s="71" t="s">
        <v>108</v>
      </c>
      <c r="C80" s="19" t="s">
        <v>0</v>
      </c>
      <c r="D80" s="19">
        <f>SUM(D81:D83)</f>
        <v>1170.139</v>
      </c>
      <c r="E80" s="19">
        <f>SUM(E81:E83)</f>
        <v>133.2</v>
      </c>
      <c r="F80" s="19">
        <f>SUM(F81:F83)</f>
        <v>133.2</v>
      </c>
      <c r="G80" s="19">
        <f>SUM(G81:G83)</f>
        <v>-1036.9389999999999</v>
      </c>
      <c r="H80" s="19">
        <f t="shared" si="1"/>
        <v>11.383263014052176</v>
      </c>
    </row>
    <row r="81" spans="1:8" ht="12.75">
      <c r="A81" s="50"/>
      <c r="B81" s="72"/>
      <c r="C81" s="5" t="s">
        <v>4</v>
      </c>
      <c r="D81" s="5">
        <v>355.819</v>
      </c>
      <c r="E81" s="5">
        <v>0</v>
      </c>
      <c r="F81" s="5">
        <v>0</v>
      </c>
      <c r="G81" s="5">
        <f>SUM(F81-D81)</f>
        <v>-355.819</v>
      </c>
      <c r="H81" s="23">
        <f t="shared" si="1"/>
        <v>0</v>
      </c>
    </row>
    <row r="82" spans="1:8" ht="12" customHeight="1">
      <c r="A82" s="50"/>
      <c r="B82" s="72"/>
      <c r="C82" s="5" t="s">
        <v>53</v>
      </c>
      <c r="D82" s="5">
        <v>624.04</v>
      </c>
      <c r="E82" s="5">
        <v>116</v>
      </c>
      <c r="F82" s="5">
        <v>116</v>
      </c>
      <c r="G82" s="5">
        <f>SUM(F82-D82)</f>
        <v>-508.03999999999996</v>
      </c>
      <c r="H82" s="23">
        <f>F82*100/D82</f>
        <v>18.58855201589642</v>
      </c>
    </row>
    <row r="83" spans="1:8" ht="19.5" customHeight="1">
      <c r="A83" s="50"/>
      <c r="B83" s="72"/>
      <c r="C83" s="5" t="s">
        <v>68</v>
      </c>
      <c r="D83" s="5">
        <v>190.28</v>
      </c>
      <c r="E83" s="5">
        <v>17.2</v>
      </c>
      <c r="F83" s="5">
        <v>17.2</v>
      </c>
      <c r="G83" s="5">
        <f>SUM(F83-D83)</f>
        <v>-173.08</v>
      </c>
      <c r="H83" s="23">
        <f>F83*100/D83</f>
        <v>9.039310489804498</v>
      </c>
    </row>
    <row r="84" spans="1:8" ht="12.75">
      <c r="A84" s="51">
        <v>13</v>
      </c>
      <c r="B84" s="54" t="s">
        <v>109</v>
      </c>
      <c r="C84" s="19" t="s">
        <v>0</v>
      </c>
      <c r="D84" s="19">
        <f>SUM(D85:D87)</f>
        <v>147.25400000000002</v>
      </c>
      <c r="E84" s="19">
        <f>SUM(E85:E87)</f>
        <v>5.581</v>
      </c>
      <c r="F84" s="19">
        <f>SUM(F85:F87)</f>
        <v>1.195</v>
      </c>
      <c r="G84" s="19">
        <f>SUM(G85:G87)</f>
        <v>-146.059</v>
      </c>
      <c r="H84" s="23">
        <f t="shared" si="1"/>
        <v>0.8115229467450799</v>
      </c>
    </row>
    <row r="85" spans="1:8" ht="12.75">
      <c r="A85" s="51"/>
      <c r="B85" s="54"/>
      <c r="C85" s="5" t="s">
        <v>4</v>
      </c>
      <c r="D85" s="5">
        <v>0</v>
      </c>
      <c r="E85" s="5">
        <v>0</v>
      </c>
      <c r="F85" s="5">
        <v>0</v>
      </c>
      <c r="G85" s="5">
        <f>SUM(F85-D85)</f>
        <v>0</v>
      </c>
      <c r="H85" s="23" t="e">
        <f t="shared" si="1"/>
        <v>#DIV/0!</v>
      </c>
    </row>
    <row r="86" spans="1:8" ht="25.5">
      <c r="A86" s="51"/>
      <c r="B86" s="54"/>
      <c r="C86" s="5" t="s">
        <v>53</v>
      </c>
      <c r="D86" s="5">
        <v>26.024</v>
      </c>
      <c r="E86" s="5">
        <v>5.581</v>
      </c>
      <c r="F86" s="5">
        <v>1.195</v>
      </c>
      <c r="G86" s="5">
        <f>SUM(F86-D86)</f>
        <v>-24.829</v>
      </c>
      <c r="H86" s="23">
        <f>F86*100/D86</f>
        <v>4.591915155241315</v>
      </c>
    </row>
    <row r="87" spans="1:8" ht="12.75" customHeight="1">
      <c r="A87" s="51"/>
      <c r="B87" s="54"/>
      <c r="C87" s="5" t="s">
        <v>68</v>
      </c>
      <c r="D87" s="5">
        <v>121.23</v>
      </c>
      <c r="E87" s="5">
        <v>0</v>
      </c>
      <c r="F87" s="5">
        <v>0</v>
      </c>
      <c r="G87" s="5">
        <f>SUM(F87-D87)</f>
        <v>-121.23</v>
      </c>
      <c r="H87" s="23">
        <f t="shared" si="1"/>
        <v>0</v>
      </c>
    </row>
    <row r="88" spans="1:10" s="2" customFormat="1" ht="12.75" customHeight="1">
      <c r="A88" s="49">
        <v>14</v>
      </c>
      <c r="B88" s="71" t="s">
        <v>110</v>
      </c>
      <c r="C88" s="19" t="s">
        <v>0</v>
      </c>
      <c r="D88" s="19">
        <f>SUM(D89:D91)</f>
        <v>1547.51</v>
      </c>
      <c r="E88" s="19">
        <f>SUM(E89:E91)</f>
        <v>1080.23</v>
      </c>
      <c r="F88" s="19">
        <f>SUM(F89:F91)</f>
        <v>392.36</v>
      </c>
      <c r="G88" s="19">
        <f>SUM(G89:G91)</f>
        <v>-1155.15</v>
      </c>
      <c r="H88" s="23">
        <f t="shared" si="1"/>
        <v>25.354278809183786</v>
      </c>
      <c r="I88" s="11"/>
      <c r="J88" s="11"/>
    </row>
    <row r="89" spans="1:8" ht="12.75">
      <c r="A89" s="50"/>
      <c r="B89" s="72"/>
      <c r="C89" s="5" t="s">
        <v>4</v>
      </c>
      <c r="D89" s="5">
        <v>0</v>
      </c>
      <c r="E89" s="5">
        <v>0</v>
      </c>
      <c r="F89" s="5">
        <v>0</v>
      </c>
      <c r="G89" s="5">
        <f>SUM(F89-D89)</f>
        <v>0</v>
      </c>
      <c r="H89" s="23" t="e">
        <f t="shared" si="1"/>
        <v>#DIV/0!</v>
      </c>
    </row>
    <row r="90" spans="1:8" ht="25.5">
      <c r="A90" s="50"/>
      <c r="B90" s="72"/>
      <c r="C90" s="5" t="s">
        <v>53</v>
      </c>
      <c r="D90" s="5">
        <v>813.2</v>
      </c>
      <c r="E90" s="5">
        <v>1080.23</v>
      </c>
      <c r="F90" s="5">
        <v>392.36</v>
      </c>
      <c r="G90" s="5">
        <f>SUM(F90-D90)</f>
        <v>-420.84000000000003</v>
      </c>
      <c r="H90" s="23">
        <f>F90*100/D90</f>
        <v>48.248893261190354</v>
      </c>
    </row>
    <row r="91" spans="1:8" ht="12.75">
      <c r="A91" s="50"/>
      <c r="B91" s="72"/>
      <c r="C91" s="5" t="s">
        <v>68</v>
      </c>
      <c r="D91" s="5">
        <v>734.31</v>
      </c>
      <c r="E91" s="5">
        <v>0</v>
      </c>
      <c r="F91" s="5">
        <v>0</v>
      </c>
      <c r="G91" s="5">
        <f>SUM(F91-D91)</f>
        <v>-734.31</v>
      </c>
      <c r="H91" s="23">
        <f t="shared" si="1"/>
        <v>0</v>
      </c>
    </row>
    <row r="92" spans="1:8" ht="12.75" customHeight="1">
      <c r="A92" s="61" t="s">
        <v>40</v>
      </c>
      <c r="B92" s="61"/>
      <c r="C92" s="61"/>
      <c r="D92" s="6">
        <f>D93</f>
        <v>1803.9099999999999</v>
      </c>
      <c r="E92" s="6">
        <f>SUM(E93)</f>
        <v>356.4</v>
      </c>
      <c r="F92" s="6">
        <f>SUM(F93)</f>
        <v>356.4</v>
      </c>
      <c r="G92" s="6">
        <f>SUM(G93)</f>
        <v>-1447.5099999999998</v>
      </c>
      <c r="H92" s="23">
        <f t="shared" si="1"/>
        <v>19.757083224772856</v>
      </c>
    </row>
    <row r="93" spans="1:8" ht="12.75">
      <c r="A93" s="49">
        <v>15</v>
      </c>
      <c r="B93" s="71" t="s">
        <v>8</v>
      </c>
      <c r="C93" s="19" t="s">
        <v>0</v>
      </c>
      <c r="D93" s="19">
        <f>SUM(D94:D96)</f>
        <v>1803.9099999999999</v>
      </c>
      <c r="E93" s="19">
        <f>SUM(E94:E96)</f>
        <v>356.4</v>
      </c>
      <c r="F93" s="19">
        <f>SUM(F94:F96)</f>
        <v>356.4</v>
      </c>
      <c r="G93" s="19">
        <f>SUM(G94:G96)</f>
        <v>-1447.5099999999998</v>
      </c>
      <c r="H93" s="23">
        <f t="shared" si="1"/>
        <v>19.757083224772856</v>
      </c>
    </row>
    <row r="94" spans="1:8" ht="18.75" customHeight="1">
      <c r="A94" s="50"/>
      <c r="B94" s="72"/>
      <c r="C94" s="5" t="s">
        <v>4</v>
      </c>
      <c r="D94" s="5">
        <v>973.32</v>
      </c>
      <c r="E94" s="5">
        <v>163.99</v>
      </c>
      <c r="F94" s="5">
        <v>163.99</v>
      </c>
      <c r="G94" s="5">
        <f>SUM(F94-D94)</f>
        <v>-809.33</v>
      </c>
      <c r="H94" s="23">
        <f>F94*100/D94</f>
        <v>16.84851847285579</v>
      </c>
    </row>
    <row r="95" spans="1:8" ht="17.25" customHeight="1">
      <c r="A95" s="50"/>
      <c r="B95" s="72"/>
      <c r="C95" s="5" t="s">
        <v>53</v>
      </c>
      <c r="D95" s="5">
        <v>482.26</v>
      </c>
      <c r="E95" s="5">
        <v>110.26</v>
      </c>
      <c r="F95" s="5">
        <v>110.26</v>
      </c>
      <c r="G95" s="5">
        <f>SUM(F95-D95)</f>
        <v>-372</v>
      </c>
      <c r="H95" s="23">
        <f>F95*100/D95</f>
        <v>22.863185833367893</v>
      </c>
    </row>
    <row r="96" spans="1:10" s="2" customFormat="1" ht="15" customHeight="1">
      <c r="A96" s="50"/>
      <c r="B96" s="72"/>
      <c r="C96" s="5" t="s">
        <v>68</v>
      </c>
      <c r="D96" s="5">
        <v>348.33</v>
      </c>
      <c r="E96" s="5">
        <v>82.15</v>
      </c>
      <c r="F96" s="5">
        <v>82.15</v>
      </c>
      <c r="G96" s="5">
        <f>SUM(F96-D96)</f>
        <v>-266.17999999999995</v>
      </c>
      <c r="H96" s="23">
        <f>F96*100/D96</f>
        <v>23.583957741222406</v>
      </c>
      <c r="I96" s="11"/>
      <c r="J96" s="11"/>
    </row>
    <row r="97" spans="1:8" ht="12.75" customHeight="1">
      <c r="A97" s="68" t="s">
        <v>41</v>
      </c>
      <c r="B97" s="69"/>
      <c r="C97" s="70"/>
      <c r="D97" s="6">
        <f>D98</f>
        <v>789.05</v>
      </c>
      <c r="E97" s="6">
        <f>SUM(E98)</f>
        <v>108.438</v>
      </c>
      <c r="F97" s="6">
        <f>SUM(F98)</f>
        <v>108.438</v>
      </c>
      <c r="G97" s="6">
        <f>SUM(G98)</f>
        <v>-680.612</v>
      </c>
      <c r="H97" s="23">
        <f t="shared" si="1"/>
        <v>13.742855332361703</v>
      </c>
    </row>
    <row r="98" spans="1:8" ht="12.75">
      <c r="A98" s="49">
        <v>16</v>
      </c>
      <c r="B98" s="34" t="s">
        <v>9</v>
      </c>
      <c r="C98" s="19" t="s">
        <v>0</v>
      </c>
      <c r="D98" s="19">
        <f>SUM(D99:D101)</f>
        <v>789.05</v>
      </c>
      <c r="E98" s="19">
        <f>SUM(E99:E101)</f>
        <v>108.438</v>
      </c>
      <c r="F98" s="19">
        <f>SUM(F99:F101)</f>
        <v>108.438</v>
      </c>
      <c r="G98" s="19">
        <f>SUM(G99:G101)</f>
        <v>-680.612</v>
      </c>
      <c r="H98" s="23">
        <f t="shared" si="1"/>
        <v>13.742855332361703</v>
      </c>
    </row>
    <row r="99" spans="1:8" ht="12.75">
      <c r="A99" s="50"/>
      <c r="B99" s="35"/>
      <c r="C99" s="5" t="s">
        <v>4</v>
      </c>
      <c r="D99" s="5">
        <v>0</v>
      </c>
      <c r="E99" s="5">
        <v>0</v>
      </c>
      <c r="F99" s="5">
        <v>0</v>
      </c>
      <c r="G99" s="5">
        <f>SUM(F99-D99)</f>
        <v>0</v>
      </c>
      <c r="H99" s="23" t="e">
        <f t="shared" si="1"/>
        <v>#DIV/0!</v>
      </c>
    </row>
    <row r="100" spans="1:8" ht="25.5">
      <c r="A100" s="50"/>
      <c r="B100" s="35"/>
      <c r="C100" s="5" t="s">
        <v>53</v>
      </c>
      <c r="D100" s="5">
        <v>789.05</v>
      </c>
      <c r="E100" s="5">
        <v>108.438</v>
      </c>
      <c r="F100" s="5">
        <v>108.438</v>
      </c>
      <c r="G100" s="5">
        <f>SUM(F100-D100)</f>
        <v>-680.612</v>
      </c>
      <c r="H100" s="23">
        <f>F100*100/D100</f>
        <v>13.742855332361703</v>
      </c>
    </row>
    <row r="101" spans="1:8" ht="12.75">
      <c r="A101" s="50"/>
      <c r="B101" s="35"/>
      <c r="C101" s="5" t="s">
        <v>68</v>
      </c>
      <c r="D101" s="5">
        <v>0</v>
      </c>
      <c r="E101" s="5">
        <v>0</v>
      </c>
      <c r="F101" s="5">
        <v>0</v>
      </c>
      <c r="G101" s="5">
        <f>SUM(F101-D101)</f>
        <v>0</v>
      </c>
      <c r="H101" s="23" t="e">
        <f t="shared" si="1"/>
        <v>#DIV/0!</v>
      </c>
    </row>
    <row r="102" spans="1:8" ht="12.75">
      <c r="A102" s="61" t="s">
        <v>42</v>
      </c>
      <c r="B102" s="61"/>
      <c r="C102" s="61"/>
      <c r="D102" s="6">
        <f>D103+D107+D111</f>
        <v>1069.21</v>
      </c>
      <c r="E102" s="6">
        <f>SUM(E103)</f>
        <v>80.94999999999999</v>
      </c>
      <c r="F102" s="6">
        <f>SUM(F103)</f>
        <v>80.94999999999999</v>
      </c>
      <c r="G102" s="6">
        <f>G103+G107+G111</f>
        <v>-879.6500000000001</v>
      </c>
      <c r="H102" s="23">
        <f t="shared" si="1"/>
        <v>7.571010372143919</v>
      </c>
    </row>
    <row r="103" spans="1:8" ht="13.5" customHeight="1">
      <c r="A103" s="49">
        <v>17</v>
      </c>
      <c r="B103" s="34" t="s">
        <v>111</v>
      </c>
      <c r="C103" s="19" t="s">
        <v>0</v>
      </c>
      <c r="D103" s="19">
        <f>SUM(D104:D106)</f>
        <v>822.24</v>
      </c>
      <c r="E103" s="19">
        <f>SUM(E105:E106)</f>
        <v>80.94999999999999</v>
      </c>
      <c r="F103" s="19">
        <f>SUM(F105:F106)</f>
        <v>80.94999999999999</v>
      </c>
      <c r="G103" s="19">
        <f>SUM(G104:G106)</f>
        <v>-741.2900000000001</v>
      </c>
      <c r="H103" s="23">
        <f t="shared" si="1"/>
        <v>9.845057404164233</v>
      </c>
    </row>
    <row r="104" spans="1:8" ht="15.75" customHeight="1">
      <c r="A104" s="50"/>
      <c r="B104" s="35"/>
      <c r="C104" s="5" t="s">
        <v>4</v>
      </c>
      <c r="D104" s="5">
        <v>0</v>
      </c>
      <c r="E104" s="5">
        <v>0</v>
      </c>
      <c r="F104" s="5">
        <v>0</v>
      </c>
      <c r="G104" s="5">
        <f>SUM(F104-D104)</f>
        <v>0</v>
      </c>
      <c r="H104" s="23" t="e">
        <f t="shared" si="1"/>
        <v>#DIV/0!</v>
      </c>
    </row>
    <row r="105" spans="1:10" s="2" customFormat="1" ht="15.75" customHeight="1">
      <c r="A105" s="50"/>
      <c r="B105" s="35"/>
      <c r="C105" s="5" t="s">
        <v>53</v>
      </c>
      <c r="D105" s="5">
        <v>569.44</v>
      </c>
      <c r="E105" s="5">
        <v>66.99</v>
      </c>
      <c r="F105" s="5">
        <v>66.99</v>
      </c>
      <c r="G105" s="5">
        <f>SUM(F105-D105)</f>
        <v>-502.45000000000005</v>
      </c>
      <c r="H105" s="23">
        <f t="shared" si="1"/>
        <v>11.764189379039053</v>
      </c>
      <c r="I105" s="11"/>
      <c r="J105" s="11"/>
    </row>
    <row r="106" spans="1:8" ht="18" customHeight="1">
      <c r="A106" s="50"/>
      <c r="B106" s="35"/>
      <c r="C106" s="5" t="s">
        <v>68</v>
      </c>
      <c r="D106" s="5">
        <v>252.8</v>
      </c>
      <c r="E106" s="5">
        <v>13.96</v>
      </c>
      <c r="F106" s="5">
        <v>13.96</v>
      </c>
      <c r="G106" s="5">
        <f>SUM(F106-D106)</f>
        <v>-238.84</v>
      </c>
      <c r="H106" s="23">
        <f t="shared" si="1"/>
        <v>5.522151898734177</v>
      </c>
    </row>
    <row r="107" spans="1:8" ht="12.75">
      <c r="A107" s="49">
        <v>18</v>
      </c>
      <c r="B107" s="34" t="s">
        <v>112</v>
      </c>
      <c r="C107" s="19" t="s">
        <v>0</v>
      </c>
      <c r="D107" s="19">
        <f>SUM(D108:D110)</f>
        <v>231.10000000000002</v>
      </c>
      <c r="E107" s="19">
        <f>SUM(E108:E110)</f>
        <v>119.48</v>
      </c>
      <c r="F107" s="19">
        <f>SUM(F108:F110)</f>
        <v>108.61</v>
      </c>
      <c r="G107" s="19">
        <f>SUM(G108:G110)</f>
        <v>-122.49</v>
      </c>
      <c r="H107" s="23">
        <f t="shared" si="1"/>
        <v>46.99697100822154</v>
      </c>
    </row>
    <row r="108" spans="1:8" ht="12.75">
      <c r="A108" s="50"/>
      <c r="B108" s="35"/>
      <c r="C108" s="5" t="s">
        <v>4</v>
      </c>
      <c r="D108" s="5">
        <v>39.24</v>
      </c>
      <c r="E108" s="5">
        <v>10.87</v>
      </c>
      <c r="F108" s="5">
        <v>0</v>
      </c>
      <c r="G108" s="5">
        <f>SUM(F108-D108)</f>
        <v>-39.24</v>
      </c>
      <c r="H108" s="23">
        <f t="shared" si="1"/>
        <v>0</v>
      </c>
    </row>
    <row r="109" spans="1:10" s="2" customFormat="1" ht="25.5">
      <c r="A109" s="50"/>
      <c r="B109" s="35"/>
      <c r="C109" s="5" t="s">
        <v>53</v>
      </c>
      <c r="D109" s="5">
        <v>137.25</v>
      </c>
      <c r="E109" s="5">
        <v>95.11</v>
      </c>
      <c r="F109" s="5">
        <v>95.11</v>
      </c>
      <c r="G109" s="5">
        <f>SUM(F109-D109)</f>
        <v>-42.14</v>
      </c>
      <c r="H109" s="23">
        <f t="shared" si="1"/>
        <v>69.29690346083788</v>
      </c>
      <c r="I109" s="11"/>
      <c r="J109" s="11"/>
    </row>
    <row r="110" spans="1:8" ht="12.75">
      <c r="A110" s="50"/>
      <c r="B110" s="35"/>
      <c r="C110" s="5" t="s">
        <v>68</v>
      </c>
      <c r="D110" s="5">
        <v>54.61</v>
      </c>
      <c r="E110" s="5">
        <v>13.5</v>
      </c>
      <c r="F110" s="5">
        <v>13.5</v>
      </c>
      <c r="G110" s="5">
        <f>SUM(F110-D110)</f>
        <v>-41.11</v>
      </c>
      <c r="H110" s="23">
        <f t="shared" si="1"/>
        <v>24.720747115912836</v>
      </c>
    </row>
    <row r="111" spans="1:8" ht="12.75">
      <c r="A111" s="49" t="s">
        <v>99</v>
      </c>
      <c r="B111" s="34" t="s">
        <v>100</v>
      </c>
      <c r="C111" s="19" t="s">
        <v>0</v>
      </c>
      <c r="D111" s="19">
        <f>SUM(D112:D114)</f>
        <v>15.870000000000001</v>
      </c>
      <c r="E111" s="19">
        <f>SUM(E112:E114)</f>
        <v>0</v>
      </c>
      <c r="F111" s="19">
        <f>SUM(F112:F114)</f>
        <v>0</v>
      </c>
      <c r="G111" s="19">
        <f>SUM(G112:G114)</f>
        <v>-15.870000000000001</v>
      </c>
      <c r="H111" s="23">
        <f t="shared" si="1"/>
        <v>0</v>
      </c>
    </row>
    <row r="112" spans="1:8" ht="12.75">
      <c r="A112" s="50"/>
      <c r="B112" s="35"/>
      <c r="C112" s="5" t="s">
        <v>4</v>
      </c>
      <c r="D112" s="5">
        <v>0</v>
      </c>
      <c r="E112" s="5">
        <v>0</v>
      </c>
      <c r="F112" s="5">
        <v>0</v>
      </c>
      <c r="G112" s="5">
        <f>SUM(F112-D112)</f>
        <v>0</v>
      </c>
      <c r="H112" s="23" t="e">
        <f t="shared" si="1"/>
        <v>#DIV/0!</v>
      </c>
    </row>
    <row r="113" spans="1:8" ht="25.5">
      <c r="A113" s="50"/>
      <c r="B113" s="35"/>
      <c r="C113" s="5" t="s">
        <v>53</v>
      </c>
      <c r="D113" s="5">
        <v>7.66</v>
      </c>
      <c r="E113" s="5">
        <v>0</v>
      </c>
      <c r="F113" s="5">
        <v>0</v>
      </c>
      <c r="G113" s="5">
        <f>SUM(F113-D113)</f>
        <v>-7.66</v>
      </c>
      <c r="H113" s="23">
        <f t="shared" si="1"/>
        <v>0</v>
      </c>
    </row>
    <row r="114" spans="1:8" ht="12.75">
      <c r="A114" s="62"/>
      <c r="B114" s="36"/>
      <c r="C114" s="5" t="s">
        <v>68</v>
      </c>
      <c r="D114" s="5">
        <v>8.21</v>
      </c>
      <c r="E114" s="5">
        <v>0</v>
      </c>
      <c r="F114" s="5">
        <v>0</v>
      </c>
      <c r="G114" s="5">
        <f>SUM(F114-D114)</f>
        <v>-8.21</v>
      </c>
      <c r="H114" s="23">
        <f t="shared" si="1"/>
        <v>0</v>
      </c>
    </row>
    <row r="115" spans="1:8" ht="12.75" customHeight="1">
      <c r="A115" s="61" t="s">
        <v>49</v>
      </c>
      <c r="B115" s="61"/>
      <c r="C115" s="61"/>
      <c r="D115" s="6">
        <f>D116</f>
        <v>1426.73</v>
      </c>
      <c r="E115" s="6">
        <f>SUM(E116)</f>
        <v>102.82917</v>
      </c>
      <c r="F115" s="6">
        <f>SUM(F116)</f>
        <v>102.82917</v>
      </c>
      <c r="G115" s="6">
        <f>SUM(G116)</f>
        <v>-1323.90083</v>
      </c>
      <c r="H115" s="23">
        <f t="shared" si="1"/>
        <v>7.207332151142824</v>
      </c>
    </row>
    <row r="116" spans="1:8" ht="12.75">
      <c r="A116" s="51">
        <v>19</v>
      </c>
      <c r="B116" s="54" t="s">
        <v>113</v>
      </c>
      <c r="C116" s="19" t="s">
        <v>0</v>
      </c>
      <c r="D116" s="19">
        <f>SUM(D117:D119)</f>
        <v>1426.73</v>
      </c>
      <c r="E116" s="19">
        <f>SUM(E117:E119)</f>
        <v>102.82917</v>
      </c>
      <c r="F116" s="19">
        <f>SUM(F117:F119)</f>
        <v>102.82917</v>
      </c>
      <c r="G116" s="19">
        <f>SUM(G117:G119)</f>
        <v>-1323.90083</v>
      </c>
      <c r="H116" s="23">
        <f t="shared" si="1"/>
        <v>7.207332151142824</v>
      </c>
    </row>
    <row r="117" spans="1:8" ht="12.75">
      <c r="A117" s="51"/>
      <c r="B117" s="54"/>
      <c r="C117" s="5" t="s">
        <v>4</v>
      </c>
      <c r="D117" s="5">
        <v>516.09</v>
      </c>
      <c r="E117" s="5">
        <v>0</v>
      </c>
      <c r="F117" s="5">
        <v>0</v>
      </c>
      <c r="G117" s="5">
        <f>SUM(F117-D117)</f>
        <v>-516.09</v>
      </c>
      <c r="H117" s="23">
        <f t="shared" si="1"/>
        <v>0</v>
      </c>
    </row>
    <row r="118" spans="1:8" ht="25.5">
      <c r="A118" s="51"/>
      <c r="B118" s="54"/>
      <c r="C118" s="5" t="s">
        <v>53</v>
      </c>
      <c r="D118" s="5">
        <v>578.34</v>
      </c>
      <c r="E118" s="5">
        <v>27.79855</v>
      </c>
      <c r="F118" s="5">
        <v>27.79855</v>
      </c>
      <c r="G118" s="5">
        <f>SUM(F118-D118)</f>
        <v>-550.54145</v>
      </c>
      <c r="H118" s="23">
        <f>F118*100/D118</f>
        <v>4.806610298440363</v>
      </c>
    </row>
    <row r="119" spans="1:8" ht="12.75">
      <c r="A119" s="51"/>
      <c r="B119" s="54"/>
      <c r="C119" s="5" t="s">
        <v>68</v>
      </c>
      <c r="D119" s="5">
        <v>332.3</v>
      </c>
      <c r="E119" s="5">
        <v>75.03062</v>
      </c>
      <c r="F119" s="5">
        <v>75.03062</v>
      </c>
      <c r="G119" s="5">
        <f>SUM(F119-D119)</f>
        <v>-257.26938</v>
      </c>
      <c r="H119" s="23">
        <f>F119*100/D119</f>
        <v>22.579181462533853</v>
      </c>
    </row>
    <row r="120" spans="1:8" ht="12.75" customHeight="1">
      <c r="A120" s="61" t="s">
        <v>43</v>
      </c>
      <c r="B120" s="61"/>
      <c r="C120" s="61"/>
      <c r="D120" s="6">
        <f>D121</f>
        <v>650.82</v>
      </c>
      <c r="E120" s="6">
        <f>SUM(E121)</f>
        <v>0</v>
      </c>
      <c r="F120" s="6">
        <f>SUM(F121)</f>
        <v>0</v>
      </c>
      <c r="G120" s="6">
        <f>SUM(G121)</f>
        <v>-650.82</v>
      </c>
      <c r="H120" s="23">
        <f t="shared" si="1"/>
        <v>0</v>
      </c>
    </row>
    <row r="121" spans="1:8" ht="12.75" customHeight="1">
      <c r="A121" s="46">
        <v>20</v>
      </c>
      <c r="B121" s="63" t="s">
        <v>10</v>
      </c>
      <c r="C121" s="19" t="s">
        <v>0</v>
      </c>
      <c r="D121" s="19">
        <f>SUM(D122:D124)</f>
        <v>650.82</v>
      </c>
      <c r="E121" s="19">
        <f>SUM(E122:E124)</f>
        <v>0</v>
      </c>
      <c r="F121" s="19">
        <f>SUM(F122:F124)</f>
        <v>0</v>
      </c>
      <c r="G121" s="19">
        <f>SUM(G122:G124)</f>
        <v>-650.82</v>
      </c>
      <c r="H121" s="23">
        <f t="shared" si="1"/>
        <v>0</v>
      </c>
    </row>
    <row r="122" spans="1:8" ht="12.75">
      <c r="A122" s="47"/>
      <c r="B122" s="64"/>
      <c r="C122" s="5" t="s">
        <v>4</v>
      </c>
      <c r="D122" s="5">
        <v>0</v>
      </c>
      <c r="E122" s="5">
        <v>0</v>
      </c>
      <c r="F122" s="5">
        <v>0</v>
      </c>
      <c r="G122" s="5">
        <f>SUM(F122-D122)</f>
        <v>0</v>
      </c>
      <c r="H122" s="23" t="e">
        <f t="shared" si="1"/>
        <v>#DIV/0!</v>
      </c>
    </row>
    <row r="123" spans="1:8" ht="25.5">
      <c r="A123" s="47"/>
      <c r="B123" s="64"/>
      <c r="C123" s="5" t="s">
        <v>53</v>
      </c>
      <c r="D123" s="5">
        <v>417.6</v>
      </c>
      <c r="E123" s="5">
        <v>0</v>
      </c>
      <c r="F123" s="5">
        <v>0</v>
      </c>
      <c r="G123" s="5">
        <f>SUM(F123-D123)</f>
        <v>-417.6</v>
      </c>
      <c r="H123" s="23">
        <f t="shared" si="1"/>
        <v>0</v>
      </c>
    </row>
    <row r="124" spans="1:8" ht="12.75">
      <c r="A124" s="48"/>
      <c r="B124" s="65"/>
      <c r="C124" s="5" t="s">
        <v>68</v>
      </c>
      <c r="D124" s="5">
        <v>233.22</v>
      </c>
      <c r="E124" s="5">
        <v>0</v>
      </c>
      <c r="F124" s="5">
        <v>0</v>
      </c>
      <c r="G124" s="5">
        <f>SUM(F124-D124)</f>
        <v>-233.22</v>
      </c>
      <c r="H124" s="23">
        <f t="shared" si="1"/>
        <v>0</v>
      </c>
    </row>
    <row r="125" spans="1:8" ht="12.75" customHeight="1">
      <c r="A125" s="61" t="s">
        <v>50</v>
      </c>
      <c r="B125" s="61"/>
      <c r="C125" s="61"/>
      <c r="D125" s="6">
        <f>D126</f>
        <v>2729.4300000000003</v>
      </c>
      <c r="E125" s="6">
        <f>SUM(E126)</f>
        <v>400.91100000000006</v>
      </c>
      <c r="F125" s="6">
        <f>SUM(F126)</f>
        <v>400.91100000000006</v>
      </c>
      <c r="G125" s="6">
        <f>SUM(G126)</f>
        <v>-2328.5190000000002</v>
      </c>
      <c r="H125" s="23">
        <f t="shared" si="1"/>
        <v>14.688451434914983</v>
      </c>
    </row>
    <row r="126" spans="1:8" ht="12.75" customHeight="1">
      <c r="A126" s="49">
        <v>21</v>
      </c>
      <c r="B126" s="71" t="s">
        <v>11</v>
      </c>
      <c r="C126" s="19" t="s">
        <v>0</v>
      </c>
      <c r="D126" s="19">
        <f>SUM(D127:D129)</f>
        <v>2729.4300000000003</v>
      </c>
      <c r="E126" s="19">
        <f>SUM(E127:E129)</f>
        <v>400.91100000000006</v>
      </c>
      <c r="F126" s="19">
        <f>SUM(F127:F129)</f>
        <v>400.91100000000006</v>
      </c>
      <c r="G126" s="19">
        <f>SUM(G127:G129)</f>
        <v>-2328.5190000000002</v>
      </c>
      <c r="H126" s="23">
        <f t="shared" si="1"/>
        <v>14.688451434914983</v>
      </c>
    </row>
    <row r="127" spans="1:8" ht="12.75">
      <c r="A127" s="50"/>
      <c r="B127" s="72"/>
      <c r="C127" s="5" t="s">
        <v>4</v>
      </c>
      <c r="D127" s="5">
        <v>1192</v>
      </c>
      <c r="E127" s="5">
        <v>105.031</v>
      </c>
      <c r="F127" s="5">
        <v>105.031</v>
      </c>
      <c r="G127" s="5">
        <f>SUM(F127-D127)</f>
        <v>-1086.969</v>
      </c>
      <c r="H127" s="23">
        <f>F127*100/D127</f>
        <v>8.811325503355706</v>
      </c>
    </row>
    <row r="128" spans="1:8" ht="25.5">
      <c r="A128" s="50"/>
      <c r="B128" s="72"/>
      <c r="C128" s="5" t="s">
        <v>53</v>
      </c>
      <c r="D128" s="5">
        <v>1090.44</v>
      </c>
      <c r="E128" s="5">
        <v>194.9</v>
      </c>
      <c r="F128" s="5">
        <v>194.9</v>
      </c>
      <c r="G128" s="5">
        <f>SUM(F128-D128)</f>
        <v>-895.5400000000001</v>
      </c>
      <c r="H128" s="23">
        <f t="shared" si="1"/>
        <v>17.87351894648032</v>
      </c>
    </row>
    <row r="129" spans="1:8" ht="12.75">
      <c r="A129" s="50"/>
      <c r="B129" s="72"/>
      <c r="C129" s="5" t="s">
        <v>68</v>
      </c>
      <c r="D129" s="14">
        <v>446.99</v>
      </c>
      <c r="E129" s="5">
        <v>100.98</v>
      </c>
      <c r="F129" s="5">
        <v>100.98</v>
      </c>
      <c r="G129" s="5">
        <f>SUM(F129-D129)</f>
        <v>-346.01</v>
      </c>
      <c r="H129" s="23">
        <f t="shared" si="1"/>
        <v>22.59110942079241</v>
      </c>
    </row>
    <row r="130" spans="1:8" ht="12.75" customHeight="1">
      <c r="A130" s="61" t="s">
        <v>64</v>
      </c>
      <c r="B130" s="61"/>
      <c r="C130" s="61"/>
      <c r="D130" s="6">
        <f>D131+D135+D139+D143+D147+D151</f>
        <v>2873.5</v>
      </c>
      <c r="E130" s="6">
        <f>SUM(E131+E135+E139+E143+E147+E151)</f>
        <v>0</v>
      </c>
      <c r="F130" s="6">
        <f>SUM(F131+F135+F139+F143+F147+F151)</f>
        <v>0</v>
      </c>
      <c r="G130" s="6">
        <f>SUM(G131+G135+G139+G143+G147+G151)</f>
        <v>-2873.5</v>
      </c>
      <c r="H130" s="23">
        <f t="shared" si="1"/>
        <v>0</v>
      </c>
    </row>
    <row r="131" spans="1:10" s="2" customFormat="1" ht="12.75" customHeight="1">
      <c r="A131" s="51">
        <v>22</v>
      </c>
      <c r="B131" s="54" t="s">
        <v>69</v>
      </c>
      <c r="C131" s="19" t="s">
        <v>0</v>
      </c>
      <c r="D131" s="19">
        <f>SUM(D132:D134)</f>
        <v>13.47</v>
      </c>
      <c r="E131" s="19">
        <f>SUM(E132:E134)</f>
        <v>0</v>
      </c>
      <c r="F131" s="19">
        <f>SUM(F132:F134)</f>
        <v>0</v>
      </c>
      <c r="G131" s="19">
        <f>SUM(G132:G134)</f>
        <v>-13.47</v>
      </c>
      <c r="H131" s="23">
        <f t="shared" si="1"/>
        <v>0</v>
      </c>
      <c r="I131" s="11"/>
      <c r="J131" s="11"/>
    </row>
    <row r="132" spans="1:8" ht="12.75">
      <c r="A132" s="51"/>
      <c r="B132" s="54"/>
      <c r="C132" s="5" t="s">
        <v>4</v>
      </c>
      <c r="D132" s="5">
        <v>0</v>
      </c>
      <c r="E132" s="5">
        <v>0</v>
      </c>
      <c r="F132" s="5">
        <v>0</v>
      </c>
      <c r="G132" s="5">
        <f>SUM(F132-D132)</f>
        <v>0</v>
      </c>
      <c r="H132" s="23" t="e">
        <f t="shared" si="1"/>
        <v>#DIV/0!</v>
      </c>
    </row>
    <row r="133" spans="1:8" ht="25.5">
      <c r="A133" s="51"/>
      <c r="B133" s="54"/>
      <c r="C133" s="5" t="s">
        <v>53</v>
      </c>
      <c r="D133" s="5">
        <v>0</v>
      </c>
      <c r="E133" s="5">
        <v>0</v>
      </c>
      <c r="F133" s="5">
        <v>0</v>
      </c>
      <c r="G133" s="5">
        <f>SUM(F133-D133)</f>
        <v>0</v>
      </c>
      <c r="H133" s="23" t="e">
        <f t="shared" si="1"/>
        <v>#DIV/0!</v>
      </c>
    </row>
    <row r="134" spans="1:8" ht="12.75">
      <c r="A134" s="51"/>
      <c r="B134" s="54"/>
      <c r="C134" s="5" t="s">
        <v>68</v>
      </c>
      <c r="D134" s="5">
        <v>13.47</v>
      </c>
      <c r="E134" s="5">
        <v>0</v>
      </c>
      <c r="F134" s="5">
        <v>0</v>
      </c>
      <c r="G134" s="5">
        <f>SUM(F134-D134)</f>
        <v>-13.47</v>
      </c>
      <c r="H134" s="23">
        <f t="shared" si="1"/>
        <v>0</v>
      </c>
    </row>
    <row r="135" spans="1:10" s="2" customFormat="1" ht="12.75" customHeight="1">
      <c r="A135" s="52">
        <v>23</v>
      </c>
      <c r="B135" s="77" t="s">
        <v>12</v>
      </c>
      <c r="C135" s="19" t="s">
        <v>0</v>
      </c>
      <c r="D135" s="19">
        <f>SUM(D136:D138)</f>
        <v>1549.6200000000001</v>
      </c>
      <c r="E135" s="19">
        <f>SUM(E136:E138)</f>
        <v>0</v>
      </c>
      <c r="F135" s="19">
        <f>SUM(F136:F138)</f>
        <v>0</v>
      </c>
      <c r="G135" s="19">
        <f>SUM(G136:G138)</f>
        <v>-1549.6200000000001</v>
      </c>
      <c r="H135" s="23">
        <f aca="true" t="shared" si="2" ref="H135:H202">F135*100/D135</f>
        <v>0</v>
      </c>
      <c r="I135" s="11"/>
      <c r="J135" s="11"/>
    </row>
    <row r="136" spans="1:8" ht="12.75">
      <c r="A136" s="52"/>
      <c r="B136" s="77"/>
      <c r="C136" s="5" t="s">
        <v>4</v>
      </c>
      <c r="D136" s="5">
        <v>304.93</v>
      </c>
      <c r="E136" s="5">
        <v>0</v>
      </c>
      <c r="F136" s="5">
        <v>0</v>
      </c>
      <c r="G136" s="5">
        <f>SUM(F136-D136)</f>
        <v>-304.93</v>
      </c>
      <c r="H136" s="23">
        <f t="shared" si="2"/>
        <v>0</v>
      </c>
    </row>
    <row r="137" spans="1:8" ht="25.5">
      <c r="A137" s="52"/>
      <c r="B137" s="77"/>
      <c r="C137" s="5" t="s">
        <v>53</v>
      </c>
      <c r="D137" s="5">
        <v>1125</v>
      </c>
      <c r="E137" s="5">
        <v>0</v>
      </c>
      <c r="F137" s="5">
        <v>0</v>
      </c>
      <c r="G137" s="5">
        <f>SUM(F137-D137)</f>
        <v>-1125</v>
      </c>
      <c r="H137" s="23">
        <f t="shared" si="2"/>
        <v>0</v>
      </c>
    </row>
    <row r="138" spans="1:8" ht="12.75">
      <c r="A138" s="52"/>
      <c r="B138" s="77"/>
      <c r="C138" s="5" t="s">
        <v>68</v>
      </c>
      <c r="D138" s="5">
        <v>119.69</v>
      </c>
      <c r="E138" s="5">
        <v>0</v>
      </c>
      <c r="F138" s="5">
        <v>0</v>
      </c>
      <c r="G138" s="5">
        <f>SUM(F138-D138)</f>
        <v>-119.69</v>
      </c>
      <c r="H138" s="23">
        <f t="shared" si="2"/>
        <v>0</v>
      </c>
    </row>
    <row r="139" spans="1:8" ht="12.75">
      <c r="A139" s="52">
        <v>24</v>
      </c>
      <c r="B139" s="73" t="s">
        <v>70</v>
      </c>
      <c r="C139" s="19" t="s">
        <v>0</v>
      </c>
      <c r="D139" s="19">
        <f>SUM(D140:D142)</f>
        <v>10.02</v>
      </c>
      <c r="E139" s="19">
        <f>SUM(E140:E142)</f>
        <v>0</v>
      </c>
      <c r="F139" s="19">
        <f>SUM(F140:F142)</f>
        <v>0</v>
      </c>
      <c r="G139" s="19">
        <f>SUM(G140:G142)</f>
        <v>-10.02</v>
      </c>
      <c r="H139" s="23">
        <f>F139*100/D139</f>
        <v>0</v>
      </c>
    </row>
    <row r="140" spans="1:8" ht="12.75">
      <c r="A140" s="52"/>
      <c r="B140" s="73"/>
      <c r="C140" s="5" t="s">
        <v>4</v>
      </c>
      <c r="D140" s="5">
        <v>0</v>
      </c>
      <c r="E140" s="5">
        <v>0</v>
      </c>
      <c r="F140" s="5">
        <v>0</v>
      </c>
      <c r="G140" s="5">
        <f>SUM(F140-D140)</f>
        <v>0</v>
      </c>
      <c r="H140" s="23" t="e">
        <f t="shared" si="2"/>
        <v>#DIV/0!</v>
      </c>
    </row>
    <row r="141" spans="1:8" ht="25.5">
      <c r="A141" s="52"/>
      <c r="B141" s="73"/>
      <c r="C141" s="5" t="s">
        <v>53</v>
      </c>
      <c r="D141" s="5">
        <v>0</v>
      </c>
      <c r="E141" s="5">
        <v>0</v>
      </c>
      <c r="F141" s="5">
        <v>0</v>
      </c>
      <c r="G141" s="5">
        <f>SUM(F141-D141)</f>
        <v>0</v>
      </c>
      <c r="H141" s="23" t="e">
        <f t="shared" si="2"/>
        <v>#DIV/0!</v>
      </c>
    </row>
    <row r="142" spans="1:8" ht="12.75">
      <c r="A142" s="52"/>
      <c r="B142" s="73"/>
      <c r="C142" s="5" t="s">
        <v>68</v>
      </c>
      <c r="D142" s="5">
        <v>10.02</v>
      </c>
      <c r="E142" s="5">
        <v>0</v>
      </c>
      <c r="F142" s="5">
        <v>0</v>
      </c>
      <c r="G142" s="5">
        <f>SUM(F142-D142)</f>
        <v>-10.02</v>
      </c>
      <c r="H142" s="23">
        <f t="shared" si="2"/>
        <v>0</v>
      </c>
    </row>
    <row r="143" spans="1:8" ht="12.75" customHeight="1">
      <c r="A143" s="46">
        <v>25</v>
      </c>
      <c r="B143" s="73" t="s">
        <v>13</v>
      </c>
      <c r="C143" s="19" t="s">
        <v>0</v>
      </c>
      <c r="D143" s="19">
        <f>SUM(D144:D146)</f>
        <v>299.54</v>
      </c>
      <c r="E143" s="19">
        <f>SUM(E144:E146)</f>
        <v>0</v>
      </c>
      <c r="F143" s="19">
        <f>SUM(F144:F146)</f>
        <v>0</v>
      </c>
      <c r="G143" s="19">
        <f>SUM(G144:G146)</f>
        <v>-299.54</v>
      </c>
      <c r="H143" s="23">
        <f t="shared" si="2"/>
        <v>0</v>
      </c>
    </row>
    <row r="144" spans="1:10" s="2" customFormat="1" ht="12.75">
      <c r="A144" s="47"/>
      <c r="B144" s="73"/>
      <c r="C144" s="5" t="s">
        <v>4</v>
      </c>
      <c r="D144" s="5">
        <v>0</v>
      </c>
      <c r="E144" s="5">
        <v>0</v>
      </c>
      <c r="F144" s="5">
        <v>0</v>
      </c>
      <c r="G144" s="5">
        <f>SUM(F144-D144)</f>
        <v>0</v>
      </c>
      <c r="H144" s="23" t="e">
        <f t="shared" si="2"/>
        <v>#DIV/0!</v>
      </c>
      <c r="I144" s="11"/>
      <c r="J144" s="11"/>
    </row>
    <row r="145" spans="1:8" ht="25.5">
      <c r="A145" s="47"/>
      <c r="B145" s="73"/>
      <c r="C145" s="5" t="s">
        <v>53</v>
      </c>
      <c r="D145" s="5">
        <v>0</v>
      </c>
      <c r="E145" s="5">
        <v>0</v>
      </c>
      <c r="F145" s="5">
        <v>0</v>
      </c>
      <c r="G145" s="5">
        <f>SUM(F145-D145)</f>
        <v>0</v>
      </c>
      <c r="H145" s="23" t="e">
        <f t="shared" si="2"/>
        <v>#DIV/0!</v>
      </c>
    </row>
    <row r="146" spans="1:8" ht="12.75">
      <c r="A146" s="48"/>
      <c r="B146" s="73"/>
      <c r="C146" s="5" t="s">
        <v>68</v>
      </c>
      <c r="D146" s="5">
        <v>299.54</v>
      </c>
      <c r="E146" s="5">
        <v>0</v>
      </c>
      <c r="F146" s="5">
        <v>0</v>
      </c>
      <c r="G146" s="5">
        <f>SUM(F146-D146)</f>
        <v>-299.54</v>
      </c>
      <c r="H146" s="23">
        <f t="shared" si="2"/>
        <v>0</v>
      </c>
    </row>
    <row r="147" spans="1:8" ht="12.75">
      <c r="A147" s="46">
        <v>26</v>
      </c>
      <c r="B147" s="87" t="s">
        <v>71</v>
      </c>
      <c r="C147" s="19" t="s">
        <v>0</v>
      </c>
      <c r="D147" s="19">
        <f>SUM(D148:D150)</f>
        <v>900.6899999999999</v>
      </c>
      <c r="E147" s="19">
        <f>SUM(E148:E150)</f>
        <v>0</v>
      </c>
      <c r="F147" s="19">
        <f>SUM(F148:F150)</f>
        <v>0</v>
      </c>
      <c r="G147" s="19">
        <f>SUM(G148:G150)</f>
        <v>-900.6899999999999</v>
      </c>
      <c r="H147" s="23">
        <f t="shared" si="2"/>
        <v>0</v>
      </c>
    </row>
    <row r="148" spans="1:8" ht="12.75">
      <c r="A148" s="47"/>
      <c r="B148" s="88"/>
      <c r="C148" s="5" t="s">
        <v>4</v>
      </c>
      <c r="D148" s="5">
        <v>678.92</v>
      </c>
      <c r="E148" s="5">
        <v>0</v>
      </c>
      <c r="F148" s="5">
        <v>0</v>
      </c>
      <c r="G148" s="5">
        <f>SUM(F148-D148)</f>
        <v>-678.92</v>
      </c>
      <c r="H148" s="23">
        <f t="shared" si="2"/>
        <v>0</v>
      </c>
    </row>
    <row r="149" spans="1:8" ht="25.5">
      <c r="A149" s="47"/>
      <c r="B149" s="88"/>
      <c r="C149" s="5" t="s">
        <v>53</v>
      </c>
      <c r="D149" s="5">
        <v>4.92</v>
      </c>
      <c r="E149" s="5">
        <v>0</v>
      </c>
      <c r="F149" s="5">
        <v>0</v>
      </c>
      <c r="G149" s="5">
        <f>SUM(F149-D149)</f>
        <v>-4.92</v>
      </c>
      <c r="H149" s="23">
        <f t="shared" si="2"/>
        <v>0</v>
      </c>
    </row>
    <row r="150" spans="1:8" ht="15" customHeight="1">
      <c r="A150" s="48"/>
      <c r="B150" s="89"/>
      <c r="C150" s="5" t="s">
        <v>68</v>
      </c>
      <c r="D150" s="5">
        <v>216.85</v>
      </c>
      <c r="E150" s="5">
        <v>0</v>
      </c>
      <c r="F150" s="5">
        <v>0</v>
      </c>
      <c r="G150" s="5">
        <f>SUM(F150-D150)</f>
        <v>-216.85</v>
      </c>
      <c r="H150" s="23">
        <f t="shared" si="2"/>
        <v>0</v>
      </c>
    </row>
    <row r="151" spans="1:8" ht="12.75">
      <c r="A151" s="37" t="s">
        <v>83</v>
      </c>
      <c r="B151" s="53" t="s">
        <v>114</v>
      </c>
      <c r="C151" s="19" t="s">
        <v>0</v>
      </c>
      <c r="D151" s="19">
        <f>SUM(D152:D154)</f>
        <v>100.16</v>
      </c>
      <c r="E151" s="19">
        <f>SUM(E152:E154)</f>
        <v>0</v>
      </c>
      <c r="F151" s="19">
        <f>SUM(F152:F154)</f>
        <v>0</v>
      </c>
      <c r="G151" s="19">
        <f>SUM(G152:G154)</f>
        <v>-100.16</v>
      </c>
      <c r="H151" s="23">
        <f t="shared" si="2"/>
        <v>0</v>
      </c>
    </row>
    <row r="152" spans="1:8" ht="12.75">
      <c r="A152" s="38"/>
      <c r="B152" s="53"/>
      <c r="C152" s="5" t="s">
        <v>4</v>
      </c>
      <c r="D152" s="5">
        <v>81.06</v>
      </c>
      <c r="E152" s="5">
        <v>0</v>
      </c>
      <c r="F152" s="5">
        <v>0</v>
      </c>
      <c r="G152" s="5">
        <f>SUM(F152-D152)</f>
        <v>-81.06</v>
      </c>
      <c r="H152" s="23">
        <f t="shared" si="2"/>
        <v>0</v>
      </c>
    </row>
    <row r="153" spans="1:8" ht="25.5">
      <c r="A153" s="38"/>
      <c r="B153" s="53"/>
      <c r="C153" s="5" t="s">
        <v>53</v>
      </c>
      <c r="D153" s="5">
        <v>19.1</v>
      </c>
      <c r="E153" s="5">
        <v>0</v>
      </c>
      <c r="F153" s="5">
        <v>0</v>
      </c>
      <c r="G153" s="5">
        <f>SUM(F153-D153)</f>
        <v>-19.1</v>
      </c>
      <c r="H153" s="23">
        <f t="shared" si="2"/>
        <v>0</v>
      </c>
    </row>
    <row r="154" spans="1:8" ht="12.75">
      <c r="A154" s="39"/>
      <c r="B154" s="53"/>
      <c r="C154" s="5" t="s">
        <v>68</v>
      </c>
      <c r="D154" s="5">
        <v>0</v>
      </c>
      <c r="E154" s="5">
        <v>0</v>
      </c>
      <c r="F154" s="5">
        <v>0</v>
      </c>
      <c r="G154" s="5">
        <f>SUM(F154-D154)</f>
        <v>0</v>
      </c>
      <c r="H154" s="23" t="e">
        <f t="shared" si="2"/>
        <v>#DIV/0!</v>
      </c>
    </row>
    <row r="155" spans="1:8" ht="12.75">
      <c r="A155" s="61" t="s">
        <v>65</v>
      </c>
      <c r="B155" s="61"/>
      <c r="C155" s="61"/>
      <c r="D155" s="6">
        <f>D156+D160+D164+D168+D172+D176+D180+D184+D188+D192</f>
        <v>16403.031000000003</v>
      </c>
      <c r="E155" s="6">
        <f>SUM(E156+E160+E164+E168+E172+E176+E180+E184+E188+E192)</f>
        <v>662.798</v>
      </c>
      <c r="F155" s="6">
        <f>SUM(F156+F160+F164+F168+F172+F176+F180+F184+F188+F192)</f>
        <v>510.547</v>
      </c>
      <c r="G155" s="6">
        <f>SUM(G156+G160+G164+G168+G172+G176+G180+G184+G188+G192)</f>
        <v>-15892.484</v>
      </c>
      <c r="H155" s="23">
        <f t="shared" si="2"/>
        <v>3.11251621727716</v>
      </c>
    </row>
    <row r="156" spans="1:8" ht="12.75" customHeight="1">
      <c r="A156" s="51">
        <v>28</v>
      </c>
      <c r="B156" s="54" t="s">
        <v>14</v>
      </c>
      <c r="C156" s="19" t="s">
        <v>0</v>
      </c>
      <c r="D156" s="19">
        <f>SUM(D157:D159)</f>
        <v>1895.8709999999999</v>
      </c>
      <c r="E156" s="19">
        <f>SUM(E157:E159)</f>
        <v>86.34</v>
      </c>
      <c r="F156" s="19">
        <f>SUM(F157:F159)</f>
        <v>86.34</v>
      </c>
      <c r="G156" s="19">
        <f>SUM(G157:G159)</f>
        <v>-1809.531</v>
      </c>
      <c r="H156" s="23">
        <f t="shared" si="2"/>
        <v>4.554107320593015</v>
      </c>
    </row>
    <row r="157" spans="1:8" ht="15" customHeight="1">
      <c r="A157" s="51"/>
      <c r="B157" s="54"/>
      <c r="C157" s="5" t="s">
        <v>4</v>
      </c>
      <c r="D157" s="5">
        <v>1303.001</v>
      </c>
      <c r="E157" s="5">
        <v>0</v>
      </c>
      <c r="F157" s="5">
        <v>0</v>
      </c>
      <c r="G157" s="5">
        <f>SUM(F157-D157)</f>
        <v>-1303.001</v>
      </c>
      <c r="H157" s="23">
        <f t="shared" si="2"/>
        <v>0</v>
      </c>
    </row>
    <row r="158" spans="1:10" s="2" customFormat="1" ht="18.75" customHeight="1">
      <c r="A158" s="51"/>
      <c r="B158" s="54"/>
      <c r="C158" s="5" t="s">
        <v>53</v>
      </c>
      <c r="D158" s="5">
        <v>556.15</v>
      </c>
      <c r="E158" s="5">
        <v>82.17</v>
      </c>
      <c r="F158" s="5">
        <v>82.17</v>
      </c>
      <c r="G158" s="5">
        <f>SUM(F158-D158)</f>
        <v>-473.97999999999996</v>
      </c>
      <c r="H158" s="23">
        <f>F158*100/D158</f>
        <v>14.774790973658186</v>
      </c>
      <c r="I158" s="11"/>
      <c r="J158" s="11"/>
    </row>
    <row r="159" spans="1:8" ht="18" customHeight="1">
      <c r="A159" s="51"/>
      <c r="B159" s="54"/>
      <c r="C159" s="5" t="s">
        <v>68</v>
      </c>
      <c r="D159" s="5">
        <v>36.72</v>
      </c>
      <c r="E159" s="5">
        <v>4.17</v>
      </c>
      <c r="F159" s="5">
        <v>4.17</v>
      </c>
      <c r="G159" s="5">
        <f>SUM(F159-D159)</f>
        <v>-32.55</v>
      </c>
      <c r="H159" s="23">
        <f>F159*100/D159</f>
        <v>11.356209150326798</v>
      </c>
    </row>
    <row r="160" spans="1:8" ht="12.75">
      <c r="A160" s="51">
        <v>29</v>
      </c>
      <c r="B160" s="71" t="s">
        <v>115</v>
      </c>
      <c r="C160" s="19" t="s">
        <v>0</v>
      </c>
      <c r="D160" s="19">
        <f>SUM(D161:D163)</f>
        <v>1996.1399999999999</v>
      </c>
      <c r="E160" s="19">
        <f>SUM(E161:E163)</f>
        <v>105.08</v>
      </c>
      <c r="F160" s="19">
        <f>SUM(F161:F163)</f>
        <v>105.08</v>
      </c>
      <c r="G160" s="19">
        <f>SUM(G161:G163)</f>
        <v>-1891.06</v>
      </c>
      <c r="H160" s="23">
        <f t="shared" si="2"/>
        <v>5.264159828468945</v>
      </c>
    </row>
    <row r="161" spans="1:8" ht="12.75">
      <c r="A161" s="51"/>
      <c r="B161" s="72"/>
      <c r="C161" s="5" t="s">
        <v>4</v>
      </c>
      <c r="D161" s="5">
        <v>0</v>
      </c>
      <c r="E161" s="5">
        <v>0</v>
      </c>
      <c r="F161" s="5">
        <v>0</v>
      </c>
      <c r="G161" s="5">
        <f>SUM(F161-D161)</f>
        <v>0</v>
      </c>
      <c r="H161" s="23" t="e">
        <f t="shared" si="2"/>
        <v>#DIV/0!</v>
      </c>
    </row>
    <row r="162" spans="1:8" ht="25.5">
      <c r="A162" s="51"/>
      <c r="B162" s="72"/>
      <c r="C162" s="5" t="s">
        <v>53</v>
      </c>
      <c r="D162" s="5">
        <v>672.28</v>
      </c>
      <c r="E162" s="5">
        <v>4.66</v>
      </c>
      <c r="F162" s="5">
        <v>4.66</v>
      </c>
      <c r="G162" s="5">
        <f>SUM(F162-D162)</f>
        <v>-667.62</v>
      </c>
      <c r="H162" s="23">
        <f>F162*100/D162</f>
        <v>0.6931635628012138</v>
      </c>
    </row>
    <row r="163" spans="1:8" ht="12.75">
      <c r="A163" s="51"/>
      <c r="B163" s="90"/>
      <c r="C163" s="5" t="s">
        <v>68</v>
      </c>
      <c r="D163" s="5">
        <v>1323.86</v>
      </c>
      <c r="E163" s="5">
        <v>100.42</v>
      </c>
      <c r="F163" s="5">
        <v>100.42</v>
      </c>
      <c r="G163" s="5">
        <f>SUM(F163-D163)</f>
        <v>-1223.4399999999998</v>
      </c>
      <c r="H163" s="23">
        <f t="shared" si="2"/>
        <v>7.5853942259755565</v>
      </c>
    </row>
    <row r="164" spans="1:8" ht="12.75">
      <c r="A164" s="51">
        <v>30</v>
      </c>
      <c r="B164" s="54" t="s">
        <v>116</v>
      </c>
      <c r="C164" s="19" t="s">
        <v>0</v>
      </c>
      <c r="D164" s="19">
        <f>SUM(D165:D167)</f>
        <v>604.96</v>
      </c>
      <c r="E164" s="19">
        <f>SUM(E165:E167)</f>
        <v>46.269000000000005</v>
      </c>
      <c r="F164" s="19">
        <f>SUM(F165:F167)</f>
        <v>23.132</v>
      </c>
      <c r="G164" s="19">
        <f>SUM(G165:G167)</f>
        <v>-581.828</v>
      </c>
      <c r="H164" s="23">
        <f t="shared" si="2"/>
        <v>3.8237238825707487</v>
      </c>
    </row>
    <row r="165" spans="1:8" ht="12.75">
      <c r="A165" s="51"/>
      <c r="B165" s="54"/>
      <c r="C165" s="5" t="s">
        <v>4</v>
      </c>
      <c r="D165" s="5">
        <v>296.56</v>
      </c>
      <c r="E165" s="5">
        <v>20.884</v>
      </c>
      <c r="F165" s="5">
        <v>0</v>
      </c>
      <c r="G165" s="5">
        <f>SUM(F165-D165)</f>
        <v>-296.56</v>
      </c>
      <c r="H165" s="23">
        <f t="shared" si="2"/>
        <v>0</v>
      </c>
    </row>
    <row r="166" spans="1:8" ht="25.5">
      <c r="A166" s="51"/>
      <c r="B166" s="54"/>
      <c r="C166" s="5" t="s">
        <v>53</v>
      </c>
      <c r="D166" s="5">
        <v>107.3</v>
      </c>
      <c r="E166" s="5">
        <v>2.253</v>
      </c>
      <c r="F166" s="5">
        <v>0</v>
      </c>
      <c r="G166" s="5">
        <f>SUM(F166-D166)</f>
        <v>-107.3</v>
      </c>
      <c r="H166" s="23">
        <f t="shared" si="2"/>
        <v>0</v>
      </c>
    </row>
    <row r="167" spans="1:10" s="2" customFormat="1" ht="12.75">
      <c r="A167" s="51"/>
      <c r="B167" s="54"/>
      <c r="C167" s="5" t="s">
        <v>68</v>
      </c>
      <c r="D167" s="5">
        <v>201.1</v>
      </c>
      <c r="E167" s="5">
        <v>23.132</v>
      </c>
      <c r="F167" s="5">
        <v>23.132</v>
      </c>
      <c r="G167" s="5">
        <f>SUM(F167-D167)</f>
        <v>-177.968</v>
      </c>
      <c r="H167" s="23">
        <f t="shared" si="2"/>
        <v>11.502734957732473</v>
      </c>
      <c r="I167" s="11"/>
      <c r="J167" s="11"/>
    </row>
    <row r="168" spans="1:8" ht="12.75">
      <c r="A168" s="51">
        <v>31</v>
      </c>
      <c r="B168" s="54" t="s">
        <v>117</v>
      </c>
      <c r="C168" s="19" t="s">
        <v>0</v>
      </c>
      <c r="D168" s="19">
        <f>SUM(D169:D171)</f>
        <v>220.14</v>
      </c>
      <c r="E168" s="19">
        <f>SUM(E169:E171)</f>
        <v>283.839</v>
      </c>
      <c r="F168" s="19">
        <f>SUM(F169:F171)</f>
        <v>168.967</v>
      </c>
      <c r="G168" s="19">
        <f>SUM(G169:G171)</f>
        <v>-51.17299999999999</v>
      </c>
      <c r="H168" s="23">
        <f t="shared" si="2"/>
        <v>76.754338148451</v>
      </c>
    </row>
    <row r="169" spans="1:8" ht="12.75">
      <c r="A169" s="51"/>
      <c r="B169" s="54"/>
      <c r="C169" s="5" t="s">
        <v>4</v>
      </c>
      <c r="D169" s="5">
        <v>181</v>
      </c>
      <c r="E169" s="5">
        <v>104.387</v>
      </c>
      <c r="F169" s="5">
        <v>168.967</v>
      </c>
      <c r="G169" s="5">
        <f>SUM(F169-D169)</f>
        <v>-12.032999999999987</v>
      </c>
      <c r="H169" s="23">
        <f t="shared" si="2"/>
        <v>93.35193370165746</v>
      </c>
    </row>
    <row r="170" spans="1:8" ht="25.5">
      <c r="A170" s="51"/>
      <c r="B170" s="54"/>
      <c r="C170" s="5" t="s">
        <v>53</v>
      </c>
      <c r="D170" s="5">
        <v>39.14</v>
      </c>
      <c r="E170" s="5">
        <v>0</v>
      </c>
      <c r="F170" s="5">
        <v>0</v>
      </c>
      <c r="G170" s="5">
        <f>SUM(F170-D170)</f>
        <v>-39.14</v>
      </c>
      <c r="H170" s="23">
        <f t="shared" si="2"/>
        <v>0</v>
      </c>
    </row>
    <row r="171" spans="1:10" s="2" customFormat="1" ht="12.75">
      <c r="A171" s="51"/>
      <c r="B171" s="54"/>
      <c r="C171" s="26" t="s">
        <v>68</v>
      </c>
      <c r="D171" s="26">
        <v>0</v>
      </c>
      <c r="E171" s="5">
        <v>179.452</v>
      </c>
      <c r="F171" s="5">
        <v>0</v>
      </c>
      <c r="G171" s="26">
        <f>SUM(F171-D171)</f>
        <v>0</v>
      </c>
      <c r="H171" s="23" t="e">
        <f>F171*100/D171</f>
        <v>#DIV/0!</v>
      </c>
      <c r="I171" s="11"/>
      <c r="J171" s="11"/>
    </row>
    <row r="172" spans="1:8" ht="12.75">
      <c r="A172" s="52">
        <v>32</v>
      </c>
      <c r="B172" s="53" t="s">
        <v>15</v>
      </c>
      <c r="C172" s="19" t="s">
        <v>0</v>
      </c>
      <c r="D172" s="19">
        <f>SUM(D173:D175)</f>
        <v>4655.96</v>
      </c>
      <c r="E172" s="19">
        <f>SUM(E173:E175)</f>
        <v>0</v>
      </c>
      <c r="F172" s="19">
        <f>SUM(F173:F175)</f>
        <v>0</v>
      </c>
      <c r="G172" s="19">
        <f>SUM(G173:G175)</f>
        <v>-4655.96</v>
      </c>
      <c r="H172" s="23">
        <f t="shared" si="2"/>
        <v>0</v>
      </c>
    </row>
    <row r="173" spans="1:8" ht="12.75">
      <c r="A173" s="52"/>
      <c r="B173" s="53"/>
      <c r="C173" s="5" t="s">
        <v>4</v>
      </c>
      <c r="D173" s="5">
        <v>0</v>
      </c>
      <c r="E173" s="5">
        <v>0</v>
      </c>
      <c r="F173" s="5">
        <v>0</v>
      </c>
      <c r="G173" s="5">
        <f>SUM(F173-D173)</f>
        <v>0</v>
      </c>
      <c r="H173" s="23" t="e">
        <f t="shared" si="2"/>
        <v>#DIV/0!</v>
      </c>
    </row>
    <row r="174" spans="1:8" ht="25.5">
      <c r="A174" s="52"/>
      <c r="B174" s="53"/>
      <c r="C174" s="5" t="s">
        <v>53</v>
      </c>
      <c r="D174" s="5">
        <v>3082.1</v>
      </c>
      <c r="E174" s="5">
        <v>0</v>
      </c>
      <c r="F174" s="5">
        <v>0</v>
      </c>
      <c r="G174" s="5">
        <f>SUM(F174-D174)</f>
        <v>-3082.1</v>
      </c>
      <c r="H174" s="23">
        <f t="shared" si="2"/>
        <v>0</v>
      </c>
    </row>
    <row r="175" spans="1:10" s="2" customFormat="1" ht="12.75">
      <c r="A175" s="52"/>
      <c r="B175" s="53"/>
      <c r="C175" s="5" t="s">
        <v>68</v>
      </c>
      <c r="D175" s="5">
        <v>1573.86</v>
      </c>
      <c r="E175" s="5">
        <v>0</v>
      </c>
      <c r="F175" s="5">
        <v>0</v>
      </c>
      <c r="G175" s="5">
        <f>SUM(F175-D175)</f>
        <v>-1573.86</v>
      </c>
      <c r="H175" s="23">
        <f t="shared" si="2"/>
        <v>0</v>
      </c>
      <c r="I175" s="11"/>
      <c r="J175" s="11"/>
    </row>
    <row r="176" spans="1:8" ht="12.75">
      <c r="A176" s="52">
        <v>33</v>
      </c>
      <c r="B176" s="53" t="s">
        <v>16</v>
      </c>
      <c r="C176" s="19" t="s">
        <v>0</v>
      </c>
      <c r="D176" s="19">
        <f>SUM(D177:D179)</f>
        <v>4249.45</v>
      </c>
      <c r="E176" s="19">
        <f>SUM(E177:E179)</f>
        <v>0</v>
      </c>
      <c r="F176" s="19">
        <f>SUM(F177:F179)</f>
        <v>0</v>
      </c>
      <c r="G176" s="19">
        <f>SUM(G177:G179)</f>
        <v>-4249.45</v>
      </c>
      <c r="H176" s="23">
        <f t="shared" si="2"/>
        <v>0</v>
      </c>
    </row>
    <row r="177" spans="1:8" ht="12.75">
      <c r="A177" s="52"/>
      <c r="B177" s="53"/>
      <c r="C177" s="5" t="s">
        <v>4</v>
      </c>
      <c r="D177" s="5">
        <v>0</v>
      </c>
      <c r="E177" s="5">
        <v>0</v>
      </c>
      <c r="F177" s="5">
        <v>0</v>
      </c>
      <c r="G177" s="5">
        <f>SUM(F177-D177)</f>
        <v>0</v>
      </c>
      <c r="H177" s="23" t="e">
        <f t="shared" si="2"/>
        <v>#DIV/0!</v>
      </c>
    </row>
    <row r="178" spans="1:8" ht="25.5">
      <c r="A178" s="52"/>
      <c r="B178" s="53"/>
      <c r="C178" s="5" t="s">
        <v>53</v>
      </c>
      <c r="D178" s="5">
        <v>840</v>
      </c>
      <c r="E178" s="5">
        <v>0</v>
      </c>
      <c r="F178" s="5">
        <v>0</v>
      </c>
      <c r="G178" s="5">
        <f>SUM(F178-D178)</f>
        <v>-840</v>
      </c>
      <c r="H178" s="23">
        <f t="shared" si="2"/>
        <v>0</v>
      </c>
    </row>
    <row r="179" spans="1:8" ht="12.75">
      <c r="A179" s="52"/>
      <c r="B179" s="53"/>
      <c r="C179" s="5" t="s">
        <v>68</v>
      </c>
      <c r="D179" s="5">
        <v>3409.45</v>
      </c>
      <c r="E179" s="5">
        <v>0</v>
      </c>
      <c r="F179" s="5">
        <v>0</v>
      </c>
      <c r="G179" s="5">
        <f>SUM(F179-D179)</f>
        <v>-3409.45</v>
      </c>
      <c r="H179" s="23">
        <f t="shared" si="2"/>
        <v>0</v>
      </c>
    </row>
    <row r="180" spans="1:8" ht="12.75">
      <c r="A180" s="46" t="s">
        <v>79</v>
      </c>
      <c r="B180" s="53" t="s">
        <v>77</v>
      </c>
      <c r="C180" s="19" t="s">
        <v>0</v>
      </c>
      <c r="D180" s="19">
        <f>SUM(D181:D183)</f>
        <v>487.85</v>
      </c>
      <c r="E180" s="19">
        <f>SUM(E181:E183)</f>
        <v>0</v>
      </c>
      <c r="F180" s="19">
        <f>SUM(F181:F183)</f>
        <v>0</v>
      </c>
      <c r="G180" s="19">
        <f>SUM(G181:G183)</f>
        <v>-487.85</v>
      </c>
      <c r="H180" s="23">
        <f t="shared" si="2"/>
        <v>0</v>
      </c>
    </row>
    <row r="181" spans="1:8" ht="12.75">
      <c r="A181" s="47"/>
      <c r="B181" s="53"/>
      <c r="C181" s="5" t="s">
        <v>4</v>
      </c>
      <c r="D181" s="5">
        <v>0</v>
      </c>
      <c r="E181" s="5">
        <v>0</v>
      </c>
      <c r="F181" s="5">
        <v>0</v>
      </c>
      <c r="G181" s="5">
        <f>SUM(F181-D181)</f>
        <v>0</v>
      </c>
      <c r="H181" s="23" t="e">
        <f t="shared" si="2"/>
        <v>#DIV/0!</v>
      </c>
    </row>
    <row r="182" spans="1:8" ht="25.5">
      <c r="A182" s="47"/>
      <c r="B182" s="53"/>
      <c r="C182" s="5" t="s">
        <v>53</v>
      </c>
      <c r="D182" s="5">
        <v>487.85</v>
      </c>
      <c r="E182" s="5">
        <v>0</v>
      </c>
      <c r="F182" s="5">
        <v>0</v>
      </c>
      <c r="G182" s="5">
        <f>SUM(F182-D182)</f>
        <v>-487.85</v>
      </c>
      <c r="H182" s="23">
        <f t="shared" si="2"/>
        <v>0</v>
      </c>
    </row>
    <row r="183" spans="1:8" ht="12.75">
      <c r="A183" s="48"/>
      <c r="B183" s="53"/>
      <c r="C183" s="5" t="s">
        <v>68</v>
      </c>
      <c r="D183" s="5">
        <v>0</v>
      </c>
      <c r="E183" s="5">
        <v>0</v>
      </c>
      <c r="F183" s="5">
        <v>0</v>
      </c>
      <c r="G183" s="5">
        <f>SUM(F183-D183)</f>
        <v>0</v>
      </c>
      <c r="H183" s="23" t="e">
        <f t="shared" si="2"/>
        <v>#DIV/0!</v>
      </c>
    </row>
    <row r="184" spans="1:8" ht="12.75">
      <c r="A184" s="46" t="s">
        <v>80</v>
      </c>
      <c r="B184" s="53" t="s">
        <v>78</v>
      </c>
      <c r="C184" s="19" t="s">
        <v>0</v>
      </c>
      <c r="D184" s="19">
        <f>SUM(D185:D187)</f>
        <v>932.02</v>
      </c>
      <c r="E184" s="19">
        <f>SUM(E185:E187)</f>
        <v>0</v>
      </c>
      <c r="F184" s="19">
        <f>SUM(F185:F187)</f>
        <v>0</v>
      </c>
      <c r="G184" s="19">
        <f>SUM(G185:G187)</f>
        <v>-932.02</v>
      </c>
      <c r="H184" s="23">
        <f t="shared" si="2"/>
        <v>0</v>
      </c>
    </row>
    <row r="185" spans="1:8" ht="12.75">
      <c r="A185" s="47"/>
      <c r="B185" s="53"/>
      <c r="C185" s="5" t="s">
        <v>4</v>
      </c>
      <c r="D185" s="5">
        <v>0</v>
      </c>
      <c r="E185" s="5">
        <v>0</v>
      </c>
      <c r="F185" s="5">
        <v>0</v>
      </c>
      <c r="G185" s="5">
        <f>SUM(F185-D185)</f>
        <v>0</v>
      </c>
      <c r="H185" s="23" t="e">
        <f t="shared" si="2"/>
        <v>#DIV/0!</v>
      </c>
    </row>
    <row r="186" spans="1:8" ht="25.5">
      <c r="A186" s="47"/>
      <c r="B186" s="53"/>
      <c r="C186" s="5" t="s">
        <v>53</v>
      </c>
      <c r="D186" s="5">
        <v>341.56</v>
      </c>
      <c r="E186" s="5">
        <v>0</v>
      </c>
      <c r="F186" s="5">
        <v>0</v>
      </c>
      <c r="G186" s="5">
        <f>SUM(F186-D186)</f>
        <v>-341.56</v>
      </c>
      <c r="H186" s="23">
        <f t="shared" si="2"/>
        <v>0</v>
      </c>
    </row>
    <row r="187" spans="1:8" ht="12.75">
      <c r="A187" s="48"/>
      <c r="B187" s="53"/>
      <c r="C187" s="5" t="s">
        <v>68</v>
      </c>
      <c r="D187" s="5">
        <v>590.46</v>
      </c>
      <c r="E187" s="5">
        <v>0</v>
      </c>
      <c r="F187" s="5">
        <v>0</v>
      </c>
      <c r="G187" s="5">
        <f>SUM(F187-D187)</f>
        <v>-590.46</v>
      </c>
      <c r="H187" s="23">
        <f t="shared" si="2"/>
        <v>0</v>
      </c>
    </row>
    <row r="188" spans="1:8" ht="12.75" customHeight="1">
      <c r="A188" s="40" t="s">
        <v>81</v>
      </c>
      <c r="B188" s="34" t="s">
        <v>144</v>
      </c>
      <c r="C188" s="19" t="s">
        <v>0</v>
      </c>
      <c r="D188" s="19">
        <f>SUM(D189:D191)</f>
        <v>680.3199999999999</v>
      </c>
      <c r="E188" s="19">
        <f>SUM(E189:E191)</f>
        <v>141.26999999999998</v>
      </c>
      <c r="F188" s="19">
        <f>SUM(F189:F191)</f>
        <v>127.028</v>
      </c>
      <c r="G188" s="19">
        <f>SUM(G189:G191)</f>
        <v>-553.2919999999999</v>
      </c>
      <c r="H188" s="23">
        <f t="shared" si="2"/>
        <v>18.671801505174038</v>
      </c>
    </row>
    <row r="189" spans="1:8" ht="12.75">
      <c r="A189" s="41"/>
      <c r="B189" s="35"/>
      <c r="C189" s="5" t="s">
        <v>4</v>
      </c>
      <c r="D189" s="5">
        <v>0</v>
      </c>
      <c r="E189" s="5">
        <v>0</v>
      </c>
      <c r="F189" s="5">
        <v>0</v>
      </c>
      <c r="G189" s="5">
        <f>SUM(F189-D189)</f>
        <v>0</v>
      </c>
      <c r="H189" s="23" t="e">
        <f aca="true" t="shared" si="3" ref="H189:H196">F189*100/D189</f>
        <v>#DIV/0!</v>
      </c>
    </row>
    <row r="190" spans="1:8" ht="25.5">
      <c r="A190" s="41"/>
      <c r="B190" s="35"/>
      <c r="C190" s="5" t="s">
        <v>53</v>
      </c>
      <c r="D190" s="5">
        <v>315.07</v>
      </c>
      <c r="E190" s="5">
        <v>23.42</v>
      </c>
      <c r="F190" s="5">
        <v>23.42</v>
      </c>
      <c r="G190" s="5">
        <f>SUM(F190-D190)</f>
        <v>-291.65</v>
      </c>
      <c r="H190" s="23">
        <f t="shared" si="3"/>
        <v>7.4332687974101</v>
      </c>
    </row>
    <row r="191" spans="1:8" ht="12.75">
      <c r="A191" s="42"/>
      <c r="B191" s="36"/>
      <c r="C191" s="5" t="s">
        <v>68</v>
      </c>
      <c r="D191" s="5">
        <v>365.25</v>
      </c>
      <c r="E191" s="5">
        <v>117.85</v>
      </c>
      <c r="F191" s="5">
        <v>103.608</v>
      </c>
      <c r="G191" s="5">
        <f>SUM(F191-D191)</f>
        <v>-261.642</v>
      </c>
      <c r="H191" s="23">
        <f t="shared" si="3"/>
        <v>28.36632443531828</v>
      </c>
    </row>
    <row r="192" spans="1:8" ht="12.75">
      <c r="A192" s="37" t="s">
        <v>145</v>
      </c>
      <c r="B192" s="43" t="s">
        <v>161</v>
      </c>
      <c r="C192" s="19" t="s">
        <v>0</v>
      </c>
      <c r="D192" s="29">
        <f>SUM(D193:D195)</f>
        <v>680.3199999999999</v>
      </c>
      <c r="E192" s="29">
        <f>SUM(E193:E195)</f>
        <v>0</v>
      </c>
      <c r="F192" s="29">
        <f>SUM(F193:F195)</f>
        <v>0</v>
      </c>
      <c r="G192" s="29">
        <f>SUM(G193:G195)</f>
        <v>-680.3199999999999</v>
      </c>
      <c r="H192" s="23">
        <f t="shared" si="3"/>
        <v>0</v>
      </c>
    </row>
    <row r="193" spans="1:8" ht="12.75">
      <c r="A193" s="38"/>
      <c r="B193" s="44"/>
      <c r="C193" s="5" t="s">
        <v>4</v>
      </c>
      <c r="D193" s="5">
        <v>0</v>
      </c>
      <c r="E193" s="5">
        <v>0</v>
      </c>
      <c r="F193" s="5">
        <v>0</v>
      </c>
      <c r="G193" s="5">
        <f>SUM(F193-D193)</f>
        <v>0</v>
      </c>
      <c r="H193" s="23" t="e">
        <f t="shared" si="3"/>
        <v>#DIV/0!</v>
      </c>
    </row>
    <row r="194" spans="1:8" ht="25.5">
      <c r="A194" s="38"/>
      <c r="B194" s="44"/>
      <c r="C194" s="5" t="s">
        <v>53</v>
      </c>
      <c r="D194" s="5">
        <v>315.07</v>
      </c>
      <c r="E194" s="5">
        <v>0</v>
      </c>
      <c r="F194" s="5">
        <v>0</v>
      </c>
      <c r="G194" s="5">
        <f>SUM(F194-D194)</f>
        <v>-315.07</v>
      </c>
      <c r="H194" s="23">
        <f t="shared" si="3"/>
        <v>0</v>
      </c>
    </row>
    <row r="195" spans="1:8" ht="12.75">
      <c r="A195" s="39"/>
      <c r="B195" s="45"/>
      <c r="C195" s="5" t="s">
        <v>68</v>
      </c>
      <c r="D195" s="5">
        <v>365.25</v>
      </c>
      <c r="E195" s="5">
        <v>0</v>
      </c>
      <c r="F195" s="5">
        <v>0</v>
      </c>
      <c r="G195" s="5">
        <f>SUM(F195-D195)</f>
        <v>-365.25</v>
      </c>
      <c r="H195" s="23">
        <f t="shared" si="3"/>
        <v>0</v>
      </c>
    </row>
    <row r="196" spans="1:8" ht="12.75">
      <c r="A196" s="61" t="s">
        <v>44</v>
      </c>
      <c r="B196" s="61"/>
      <c r="C196" s="61"/>
      <c r="D196" s="6">
        <f>D197</f>
        <v>397.99</v>
      </c>
      <c r="E196" s="6">
        <f>SUM(E197)</f>
        <v>73.383</v>
      </c>
      <c r="F196" s="6">
        <f>SUM(F197)</f>
        <v>73.383</v>
      </c>
      <c r="G196" s="6">
        <f>SUM(G197)</f>
        <v>-324.607</v>
      </c>
      <c r="H196" s="23">
        <f t="shared" si="3"/>
        <v>18.438402974949117</v>
      </c>
    </row>
    <row r="197" spans="1:8" ht="12.75">
      <c r="A197" s="49">
        <v>37</v>
      </c>
      <c r="B197" s="71" t="s">
        <v>118</v>
      </c>
      <c r="C197" s="19" t="s">
        <v>0</v>
      </c>
      <c r="D197" s="19">
        <f>SUM(D198:D200)</f>
        <v>397.99</v>
      </c>
      <c r="E197" s="19">
        <f>SUM(E198:E200)</f>
        <v>73.383</v>
      </c>
      <c r="F197" s="19">
        <f>SUM(F198:F200)</f>
        <v>73.383</v>
      </c>
      <c r="G197" s="19">
        <f>SUM(G198:G200)</f>
        <v>-324.607</v>
      </c>
      <c r="H197" s="23">
        <f t="shared" si="2"/>
        <v>18.438402974949117</v>
      </c>
    </row>
    <row r="198" spans="1:8" ht="12.75">
      <c r="A198" s="50"/>
      <c r="B198" s="72"/>
      <c r="C198" s="5" t="s">
        <v>4</v>
      </c>
      <c r="D198" s="5">
        <v>0</v>
      </c>
      <c r="E198" s="5">
        <v>0</v>
      </c>
      <c r="F198" s="5">
        <v>0</v>
      </c>
      <c r="G198" s="5">
        <f>SUM(F198-D198)</f>
        <v>0</v>
      </c>
      <c r="H198" s="23" t="e">
        <f t="shared" si="2"/>
        <v>#DIV/0!</v>
      </c>
    </row>
    <row r="199" spans="1:8" ht="25.5">
      <c r="A199" s="50"/>
      <c r="B199" s="72"/>
      <c r="C199" s="5" t="s">
        <v>53</v>
      </c>
      <c r="D199" s="5">
        <v>303.57</v>
      </c>
      <c r="E199" s="5">
        <v>73.383</v>
      </c>
      <c r="F199" s="5">
        <v>73.383</v>
      </c>
      <c r="G199" s="5">
        <f>SUM(F199-D199)</f>
        <v>-230.187</v>
      </c>
      <c r="H199" s="23">
        <f>F199*100/D199</f>
        <v>24.17333728629311</v>
      </c>
    </row>
    <row r="200" spans="1:8" ht="12.75">
      <c r="A200" s="50"/>
      <c r="B200" s="72"/>
      <c r="C200" s="5" t="s">
        <v>68</v>
      </c>
      <c r="D200" s="5">
        <v>94.42</v>
      </c>
      <c r="E200" s="5">
        <v>0</v>
      </c>
      <c r="F200" s="5">
        <v>0</v>
      </c>
      <c r="G200" s="5">
        <f>SUM(F200-D200)</f>
        <v>-94.42</v>
      </c>
      <c r="H200" s="23">
        <f t="shared" si="2"/>
        <v>0</v>
      </c>
    </row>
    <row r="201" spans="1:8" ht="12.75">
      <c r="A201" s="61" t="s">
        <v>45</v>
      </c>
      <c r="B201" s="61"/>
      <c r="C201" s="61"/>
      <c r="D201" s="6">
        <f>D202</f>
        <v>70.66</v>
      </c>
      <c r="E201" s="6">
        <f>SUM(E202)</f>
        <v>14.5</v>
      </c>
      <c r="F201" s="6">
        <f>SUM(F202)</f>
        <v>12</v>
      </c>
      <c r="G201" s="6">
        <f>SUM(G202)</f>
        <v>-58.66</v>
      </c>
      <c r="H201" s="23">
        <f t="shared" si="2"/>
        <v>16.982734220209455</v>
      </c>
    </row>
    <row r="202" spans="1:8" ht="12.75">
      <c r="A202" s="51">
        <v>38</v>
      </c>
      <c r="B202" s="54" t="s">
        <v>119</v>
      </c>
      <c r="C202" s="19" t="s">
        <v>0</v>
      </c>
      <c r="D202" s="19">
        <f>SUM(D203:D205)</f>
        <v>70.66</v>
      </c>
      <c r="E202" s="19">
        <f>SUM(E203:E205)</f>
        <v>14.5</v>
      </c>
      <c r="F202" s="19">
        <f>SUM(F203:F205)</f>
        <v>12</v>
      </c>
      <c r="G202" s="19">
        <f>SUM(G203:G205)</f>
        <v>-58.66</v>
      </c>
      <c r="H202" s="23">
        <f t="shared" si="2"/>
        <v>16.982734220209455</v>
      </c>
    </row>
    <row r="203" spans="1:8" ht="12.75" customHeight="1">
      <c r="A203" s="51"/>
      <c r="B203" s="54"/>
      <c r="C203" s="5" t="s">
        <v>4</v>
      </c>
      <c r="D203" s="5">
        <v>10.16</v>
      </c>
      <c r="E203" s="5">
        <v>2.5</v>
      </c>
      <c r="F203" s="5">
        <v>0</v>
      </c>
      <c r="G203" s="5">
        <f>SUM(F203-D203)</f>
        <v>-10.16</v>
      </c>
      <c r="H203" s="23">
        <f aca="true" t="shared" si="4" ref="H203:H266">F203*100/D203</f>
        <v>0</v>
      </c>
    </row>
    <row r="204" spans="1:10" s="2" customFormat="1" ht="25.5">
      <c r="A204" s="51"/>
      <c r="B204" s="54"/>
      <c r="C204" s="5" t="s">
        <v>53</v>
      </c>
      <c r="D204" s="5">
        <v>20</v>
      </c>
      <c r="E204" s="5">
        <v>0</v>
      </c>
      <c r="F204" s="5">
        <v>0</v>
      </c>
      <c r="G204" s="5">
        <f>SUM(F204-D204)</f>
        <v>-20</v>
      </c>
      <c r="H204" s="23">
        <f t="shared" si="4"/>
        <v>0</v>
      </c>
      <c r="I204" s="11"/>
      <c r="J204" s="11"/>
    </row>
    <row r="205" spans="1:8" ht="12.75">
      <c r="A205" s="51"/>
      <c r="B205" s="54"/>
      <c r="C205" s="5" t="s">
        <v>68</v>
      </c>
      <c r="D205" s="5">
        <v>40.5</v>
      </c>
      <c r="E205" s="5">
        <v>12</v>
      </c>
      <c r="F205" s="5">
        <v>12</v>
      </c>
      <c r="G205" s="5">
        <f>SUM(F205-D205)</f>
        <v>-28.5</v>
      </c>
      <c r="H205" s="23">
        <f t="shared" si="4"/>
        <v>29.62962962962963</v>
      </c>
    </row>
    <row r="206" spans="1:8" ht="12.75">
      <c r="A206" s="61" t="s">
        <v>51</v>
      </c>
      <c r="B206" s="61"/>
      <c r="C206" s="61"/>
      <c r="D206" s="6">
        <f>D207+D211+D215</f>
        <v>5599.299999999999</v>
      </c>
      <c r="E206" s="6">
        <f>SUM(E207+E211+E215)</f>
        <v>1878.51443</v>
      </c>
      <c r="F206" s="6">
        <f>SUM(F207+F211+F215)</f>
        <v>962.85943</v>
      </c>
      <c r="G206" s="6">
        <f>SUM(G207+G211+G215)</f>
        <v>-4636.44057</v>
      </c>
      <c r="H206" s="23">
        <f t="shared" si="4"/>
        <v>17.19606790134481</v>
      </c>
    </row>
    <row r="207" spans="1:8" ht="12.75">
      <c r="A207" s="51">
        <v>39</v>
      </c>
      <c r="B207" s="54" t="s">
        <v>17</v>
      </c>
      <c r="C207" s="19" t="s">
        <v>0</v>
      </c>
      <c r="D207" s="19">
        <f>SUM(D208:D210)</f>
        <v>1886.32</v>
      </c>
      <c r="E207" s="19">
        <f>SUM(E208:E210)</f>
        <v>577.528</v>
      </c>
      <c r="F207" s="19">
        <f>SUM(F208:F210)</f>
        <v>577.528</v>
      </c>
      <c r="G207" s="19">
        <f>SUM(G208:G210)</f>
        <v>-1308.792</v>
      </c>
      <c r="H207" s="23">
        <f t="shared" si="4"/>
        <v>30.616650409262483</v>
      </c>
    </row>
    <row r="208" spans="1:10" s="2" customFormat="1" ht="12.75">
      <c r="A208" s="51"/>
      <c r="B208" s="54"/>
      <c r="C208" s="5" t="s">
        <v>4</v>
      </c>
      <c r="D208" s="5">
        <v>176.3</v>
      </c>
      <c r="E208" s="5">
        <v>0</v>
      </c>
      <c r="F208" s="5">
        <v>0</v>
      </c>
      <c r="G208" s="5">
        <f>SUM(F208-D208)</f>
        <v>-176.3</v>
      </c>
      <c r="H208" s="23">
        <f t="shared" si="4"/>
        <v>0</v>
      </c>
      <c r="I208" s="11"/>
      <c r="J208" s="11"/>
    </row>
    <row r="209" spans="1:8" ht="25.5">
      <c r="A209" s="51"/>
      <c r="B209" s="54"/>
      <c r="C209" s="5" t="s">
        <v>53</v>
      </c>
      <c r="D209" s="5">
        <v>1225.27</v>
      </c>
      <c r="E209" s="5">
        <v>577.528</v>
      </c>
      <c r="F209" s="30">
        <v>577.528</v>
      </c>
      <c r="G209" s="5">
        <f>SUM(F209-D209)</f>
        <v>-647.742</v>
      </c>
      <c r="H209" s="23">
        <f>F209*100/D209</f>
        <v>47.1347539725938</v>
      </c>
    </row>
    <row r="210" spans="1:8" ht="12.75">
      <c r="A210" s="51"/>
      <c r="B210" s="54"/>
      <c r="C210" s="5" t="s">
        <v>68</v>
      </c>
      <c r="D210" s="5">
        <v>484.75</v>
      </c>
      <c r="E210" s="5">
        <v>0</v>
      </c>
      <c r="F210" s="5">
        <v>0</v>
      </c>
      <c r="G210" s="5">
        <f>SUM(F210-D210)</f>
        <v>-484.75</v>
      </c>
      <c r="H210" s="23">
        <f t="shared" si="4"/>
        <v>0</v>
      </c>
    </row>
    <row r="211" spans="1:8" ht="12.75">
      <c r="A211" s="51" t="s">
        <v>146</v>
      </c>
      <c r="B211" s="74" t="s">
        <v>133</v>
      </c>
      <c r="C211" s="19" t="s">
        <v>0</v>
      </c>
      <c r="D211" s="19">
        <f>SUM(D212:D214)</f>
        <v>3551.2799999999997</v>
      </c>
      <c r="E211" s="19">
        <f>SUM(E212:E214)</f>
        <v>1260.655</v>
      </c>
      <c r="F211" s="19">
        <f>SUM(F212:F214)</f>
        <v>345</v>
      </c>
      <c r="G211" s="19">
        <f>SUM(G212:G214)</f>
        <v>-3206.2799999999997</v>
      </c>
      <c r="H211" s="23">
        <f t="shared" si="4"/>
        <v>9.71480705548422</v>
      </c>
    </row>
    <row r="212" spans="1:8" ht="12.75">
      <c r="A212" s="51"/>
      <c r="B212" s="74"/>
      <c r="C212" s="5" t="s">
        <v>4</v>
      </c>
      <c r="D212" s="5">
        <v>1566.75</v>
      </c>
      <c r="E212" s="5">
        <v>915.655</v>
      </c>
      <c r="F212" s="5">
        <v>0</v>
      </c>
      <c r="G212" s="5">
        <f>SUM(F212-D212)</f>
        <v>-1566.75</v>
      </c>
      <c r="H212" s="23">
        <f t="shared" si="4"/>
        <v>0</v>
      </c>
    </row>
    <row r="213" spans="1:8" ht="25.5">
      <c r="A213" s="51"/>
      <c r="B213" s="74"/>
      <c r="C213" s="5" t="s">
        <v>53</v>
      </c>
      <c r="D213" s="5">
        <v>0</v>
      </c>
      <c r="E213" s="5">
        <v>0</v>
      </c>
      <c r="F213" s="5">
        <v>0</v>
      </c>
      <c r="G213" s="5">
        <f>SUM(F213-D213)</f>
        <v>0</v>
      </c>
      <c r="H213" s="23" t="e">
        <f t="shared" si="4"/>
        <v>#DIV/0!</v>
      </c>
    </row>
    <row r="214" spans="1:8" ht="12.75">
      <c r="A214" s="51"/>
      <c r="B214" s="74"/>
      <c r="C214" s="5" t="s">
        <v>68</v>
      </c>
      <c r="D214" s="5">
        <v>1984.53</v>
      </c>
      <c r="E214" s="5">
        <v>345</v>
      </c>
      <c r="F214" s="5">
        <v>345</v>
      </c>
      <c r="G214" s="5">
        <f>SUM(F214-D214)</f>
        <v>-1639.53</v>
      </c>
      <c r="H214" s="23">
        <f t="shared" si="4"/>
        <v>17.3844688666838</v>
      </c>
    </row>
    <row r="215" spans="1:8" ht="12.75">
      <c r="A215" s="75" t="s">
        <v>147</v>
      </c>
      <c r="B215" s="34" t="s">
        <v>86</v>
      </c>
      <c r="C215" s="19" t="s">
        <v>0</v>
      </c>
      <c r="D215" s="19">
        <f>SUM(D216:D218)</f>
        <v>161.7</v>
      </c>
      <c r="E215" s="19">
        <f>SUM(E216:E218)</f>
        <v>40.33143</v>
      </c>
      <c r="F215" s="19">
        <f>SUM(F216:F218)</f>
        <v>40.33143</v>
      </c>
      <c r="G215" s="19">
        <f>SUM(G216:G218)</f>
        <v>-121.36856999999999</v>
      </c>
      <c r="H215" s="23">
        <f t="shared" si="4"/>
        <v>24.942133580705008</v>
      </c>
    </row>
    <row r="216" spans="1:10" s="2" customFormat="1" ht="12.75">
      <c r="A216" s="75"/>
      <c r="B216" s="35"/>
      <c r="C216" s="5" t="s">
        <v>4</v>
      </c>
      <c r="D216" s="5">
        <v>0</v>
      </c>
      <c r="E216" s="5">
        <v>0</v>
      </c>
      <c r="F216" s="5">
        <v>0</v>
      </c>
      <c r="G216" s="5">
        <f>SUM(F216-D216)</f>
        <v>0</v>
      </c>
      <c r="H216" s="23" t="e">
        <f t="shared" si="4"/>
        <v>#DIV/0!</v>
      </c>
      <c r="I216" s="11"/>
      <c r="J216" s="11"/>
    </row>
    <row r="217" spans="1:8" ht="25.5">
      <c r="A217" s="75"/>
      <c r="B217" s="35"/>
      <c r="C217" s="5" t="s">
        <v>53</v>
      </c>
      <c r="D217" s="5">
        <v>0</v>
      </c>
      <c r="E217" s="5">
        <v>0</v>
      </c>
      <c r="F217" s="5">
        <v>0</v>
      </c>
      <c r="G217" s="5">
        <f>SUM(F217-D217)</f>
        <v>0</v>
      </c>
      <c r="H217" s="23" t="e">
        <f t="shared" si="4"/>
        <v>#DIV/0!</v>
      </c>
    </row>
    <row r="218" spans="1:8" ht="12.75">
      <c r="A218" s="75"/>
      <c r="B218" s="36"/>
      <c r="C218" s="5" t="s">
        <v>68</v>
      </c>
      <c r="D218" s="5">
        <v>161.7</v>
      </c>
      <c r="E218" s="5">
        <v>40.33143</v>
      </c>
      <c r="F218" s="5">
        <v>40.33143</v>
      </c>
      <c r="G218" s="5">
        <f>SUM(F218-D218)</f>
        <v>-121.36856999999999</v>
      </c>
      <c r="H218" s="23">
        <f>F218*100/D218</f>
        <v>24.942133580705008</v>
      </c>
    </row>
    <row r="219" spans="1:8" ht="12.75">
      <c r="A219" s="61" t="s">
        <v>76</v>
      </c>
      <c r="B219" s="61"/>
      <c r="C219" s="61"/>
      <c r="D219" s="6">
        <f>D220</f>
        <v>186.29000000000002</v>
      </c>
      <c r="E219" s="6">
        <f>SUM(E220)</f>
        <v>0</v>
      </c>
      <c r="F219" s="6">
        <f>SUM(F220)</f>
        <v>0</v>
      </c>
      <c r="G219" s="6">
        <f>SUM(G220)</f>
        <v>-186.29000000000002</v>
      </c>
      <c r="H219" s="23">
        <f t="shared" si="4"/>
        <v>0</v>
      </c>
    </row>
    <row r="220" spans="1:10" s="2" customFormat="1" ht="12.75">
      <c r="A220" s="52">
        <v>42</v>
      </c>
      <c r="B220" s="53" t="s">
        <v>18</v>
      </c>
      <c r="C220" s="19" t="s">
        <v>0</v>
      </c>
      <c r="D220" s="19">
        <f>SUM(D221:D223)</f>
        <v>186.29000000000002</v>
      </c>
      <c r="E220" s="19">
        <f>SUM(E221:E223)</f>
        <v>0</v>
      </c>
      <c r="F220" s="19">
        <f>SUM(F221:F223)</f>
        <v>0</v>
      </c>
      <c r="G220" s="19">
        <f>SUM(G221:G223)</f>
        <v>-186.29000000000002</v>
      </c>
      <c r="H220" s="23">
        <f t="shared" si="4"/>
        <v>0</v>
      </c>
      <c r="I220" s="11"/>
      <c r="J220" s="11"/>
    </row>
    <row r="221" spans="1:8" ht="12.75">
      <c r="A221" s="52"/>
      <c r="B221" s="53"/>
      <c r="C221" s="5" t="s">
        <v>4</v>
      </c>
      <c r="D221" s="5">
        <v>0</v>
      </c>
      <c r="E221" s="5">
        <v>0</v>
      </c>
      <c r="F221" s="5">
        <v>0</v>
      </c>
      <c r="G221" s="5">
        <f>SUM(F221-D221)</f>
        <v>0</v>
      </c>
      <c r="H221" s="23" t="e">
        <f t="shared" si="4"/>
        <v>#DIV/0!</v>
      </c>
    </row>
    <row r="222" spans="1:8" ht="25.5">
      <c r="A222" s="52"/>
      <c r="B222" s="53"/>
      <c r="C222" s="5" t="s">
        <v>53</v>
      </c>
      <c r="D222" s="5">
        <v>106</v>
      </c>
      <c r="E222" s="5">
        <v>0</v>
      </c>
      <c r="F222" s="5">
        <v>0</v>
      </c>
      <c r="G222" s="5">
        <f>SUM(F222-D222)</f>
        <v>-106</v>
      </c>
      <c r="H222" s="23">
        <f t="shared" si="4"/>
        <v>0</v>
      </c>
    </row>
    <row r="223" spans="1:8" ht="12.75">
      <c r="A223" s="52"/>
      <c r="B223" s="53"/>
      <c r="C223" s="5" t="s">
        <v>68</v>
      </c>
      <c r="D223" s="5">
        <v>80.29</v>
      </c>
      <c r="E223" s="5">
        <v>0</v>
      </c>
      <c r="F223" s="5">
        <v>0</v>
      </c>
      <c r="G223" s="5">
        <f>SUM(F223-D223)</f>
        <v>-80.29</v>
      </c>
      <c r="H223" s="23">
        <f t="shared" si="4"/>
        <v>0</v>
      </c>
    </row>
    <row r="224" spans="1:10" s="2" customFormat="1" ht="12.75" customHeight="1">
      <c r="A224" s="61" t="s">
        <v>46</v>
      </c>
      <c r="B224" s="61"/>
      <c r="C224" s="61"/>
      <c r="D224" s="6">
        <f>D225</f>
        <v>141.873</v>
      </c>
      <c r="E224" s="6">
        <f>SUM(E225)</f>
        <v>31.2</v>
      </c>
      <c r="F224" s="6">
        <f>SUM(F225)</f>
        <v>31.2</v>
      </c>
      <c r="G224" s="6">
        <f>SUM(G225)</f>
        <v>-110.673</v>
      </c>
      <c r="H224" s="23">
        <f t="shared" si="4"/>
        <v>21.99149943963968</v>
      </c>
      <c r="I224" s="11"/>
      <c r="J224" s="11"/>
    </row>
    <row r="225" spans="1:8" ht="12.75">
      <c r="A225" s="51">
        <v>43</v>
      </c>
      <c r="B225" s="54" t="s">
        <v>120</v>
      </c>
      <c r="C225" s="19" t="s">
        <v>0</v>
      </c>
      <c r="D225" s="19">
        <f>SUM(D226:D228)</f>
        <v>141.873</v>
      </c>
      <c r="E225" s="19">
        <f>SUM(E226:E228)</f>
        <v>31.2</v>
      </c>
      <c r="F225" s="19">
        <f>SUM(F226:F228)</f>
        <v>31.2</v>
      </c>
      <c r="G225" s="19">
        <f>SUM(G226:G228)</f>
        <v>-110.673</v>
      </c>
      <c r="H225" s="23">
        <f t="shared" si="4"/>
        <v>21.99149943963968</v>
      </c>
    </row>
    <row r="226" spans="1:8" ht="12.75">
      <c r="A226" s="51"/>
      <c r="B226" s="54"/>
      <c r="C226" s="28" t="s">
        <v>4</v>
      </c>
      <c r="D226" s="5">
        <v>105.163</v>
      </c>
      <c r="E226" s="5">
        <v>26.98</v>
      </c>
      <c r="F226" s="28">
        <v>26.98</v>
      </c>
      <c r="G226" s="5">
        <f>SUM(F226-D226)</f>
        <v>-78.18299999999999</v>
      </c>
      <c r="H226" s="23">
        <f t="shared" si="4"/>
        <v>25.655411123684186</v>
      </c>
    </row>
    <row r="227" spans="1:8" ht="25.5">
      <c r="A227" s="51"/>
      <c r="B227" s="54"/>
      <c r="C227" s="5" t="s">
        <v>53</v>
      </c>
      <c r="D227" s="5">
        <v>0</v>
      </c>
      <c r="E227" s="5">
        <v>0</v>
      </c>
      <c r="F227" s="5">
        <v>0</v>
      </c>
      <c r="G227" s="5">
        <f>SUM(F227-D227)</f>
        <v>0</v>
      </c>
      <c r="H227" s="23" t="e">
        <f t="shared" si="4"/>
        <v>#DIV/0!</v>
      </c>
    </row>
    <row r="228" spans="1:8" ht="12.75">
      <c r="A228" s="51"/>
      <c r="B228" s="54"/>
      <c r="C228" s="5" t="s">
        <v>68</v>
      </c>
      <c r="D228" s="5">
        <v>36.71</v>
      </c>
      <c r="E228" s="5">
        <v>4.22</v>
      </c>
      <c r="F228" s="5">
        <v>4.22</v>
      </c>
      <c r="G228" s="5">
        <f>SUM(F228-D228)</f>
        <v>-32.49</v>
      </c>
      <c r="H228" s="23">
        <f t="shared" si="4"/>
        <v>11.495505311904113</v>
      </c>
    </row>
    <row r="229" spans="1:8" ht="12.75">
      <c r="A229" s="61" t="s">
        <v>162</v>
      </c>
      <c r="B229" s="61"/>
      <c r="C229" s="61"/>
      <c r="D229" s="6">
        <f>D230+D234+D238+D242+D246</f>
        <v>13835.460000000001</v>
      </c>
      <c r="E229" s="6">
        <f>SUM(E230+E234+E238+E242+E246)</f>
        <v>1423.151</v>
      </c>
      <c r="F229" s="6">
        <f>SUM(F230+F234+F238+F242+F246)</f>
        <v>753.1030000000001</v>
      </c>
      <c r="G229" s="6">
        <f>SUM(G230+G234+G238+G242+G246)</f>
        <v>-13082.357</v>
      </c>
      <c r="H229" s="23">
        <f t="shared" si="4"/>
        <v>5.443281249774131</v>
      </c>
    </row>
    <row r="230" spans="1:8" ht="12.75" customHeight="1">
      <c r="A230" s="51">
        <v>44</v>
      </c>
      <c r="B230" s="71" t="s">
        <v>19</v>
      </c>
      <c r="C230" s="19" t="s">
        <v>0</v>
      </c>
      <c r="D230" s="19">
        <f>SUM(D231:D233)</f>
        <v>9321.52</v>
      </c>
      <c r="E230" s="19">
        <f>SUM(E231:E233)</f>
        <v>475.6</v>
      </c>
      <c r="F230" s="19">
        <f>SUM(F231:F233)</f>
        <v>475.6</v>
      </c>
      <c r="G230" s="19">
        <f>SUM(G231:G233)</f>
        <v>-8845.92</v>
      </c>
      <c r="H230" s="23">
        <f t="shared" si="4"/>
        <v>5.102172177928063</v>
      </c>
    </row>
    <row r="231" spans="1:8" ht="12.75">
      <c r="A231" s="51"/>
      <c r="B231" s="72"/>
      <c r="C231" s="5" t="s">
        <v>4</v>
      </c>
      <c r="D231" s="5">
        <v>5101.52</v>
      </c>
      <c r="E231" s="5">
        <v>0</v>
      </c>
      <c r="F231" s="5">
        <v>0</v>
      </c>
      <c r="G231" s="5">
        <f>SUM(F231-D231)</f>
        <v>-5101.52</v>
      </c>
      <c r="H231" s="23">
        <f t="shared" si="4"/>
        <v>0</v>
      </c>
    </row>
    <row r="232" spans="1:8" ht="25.5">
      <c r="A232" s="51"/>
      <c r="B232" s="72"/>
      <c r="C232" s="5" t="s">
        <v>53</v>
      </c>
      <c r="D232" s="5">
        <v>4220</v>
      </c>
      <c r="E232" s="5">
        <v>475.6</v>
      </c>
      <c r="F232" s="5">
        <v>475.6</v>
      </c>
      <c r="G232" s="5">
        <f>SUM(F232-D232)</f>
        <v>-3744.4</v>
      </c>
      <c r="H232" s="23">
        <f>F232*100/D232</f>
        <v>11.270142180094787</v>
      </c>
    </row>
    <row r="233" spans="1:8" ht="12.75">
      <c r="A233" s="51"/>
      <c r="B233" s="72"/>
      <c r="C233" s="5" t="s">
        <v>68</v>
      </c>
      <c r="D233" s="5">
        <v>0</v>
      </c>
      <c r="E233" s="5">
        <v>0</v>
      </c>
      <c r="F233" s="5">
        <v>0</v>
      </c>
      <c r="G233" s="5">
        <f>SUM(F233-D233)</f>
        <v>0</v>
      </c>
      <c r="H233" s="23" t="e">
        <f t="shared" si="4"/>
        <v>#DIV/0!</v>
      </c>
    </row>
    <row r="234" spans="1:8" ht="12.75" customHeight="1">
      <c r="A234" s="51">
        <v>45</v>
      </c>
      <c r="B234" s="54" t="s">
        <v>121</v>
      </c>
      <c r="C234" s="19" t="s">
        <v>0</v>
      </c>
      <c r="D234" s="19">
        <f>SUM(D235:D237)</f>
        <v>1320.7</v>
      </c>
      <c r="E234" s="19">
        <f>SUM(E235:E237)</f>
        <v>241.322</v>
      </c>
      <c r="F234" s="19">
        <f>SUM(F235:F237)</f>
        <v>28.122</v>
      </c>
      <c r="G234" s="19">
        <f>SUM(G235:G237)</f>
        <v>-1292.578</v>
      </c>
      <c r="H234" s="23">
        <f t="shared" si="4"/>
        <v>2.1293253577648215</v>
      </c>
    </row>
    <row r="235" spans="1:8" ht="12.75">
      <c r="A235" s="51"/>
      <c r="B235" s="54"/>
      <c r="C235" s="5" t="s">
        <v>4</v>
      </c>
      <c r="D235" s="5">
        <v>896.6</v>
      </c>
      <c r="E235" s="5">
        <v>213.2</v>
      </c>
      <c r="F235" s="5">
        <v>0</v>
      </c>
      <c r="G235" s="5">
        <f>SUM(F235-D235)</f>
        <v>-896.6</v>
      </c>
      <c r="H235" s="23">
        <f t="shared" si="4"/>
        <v>0</v>
      </c>
    </row>
    <row r="236" spans="1:8" ht="25.5">
      <c r="A236" s="51"/>
      <c r="B236" s="54"/>
      <c r="C236" s="5" t="s">
        <v>53</v>
      </c>
      <c r="D236" s="5">
        <v>387.05</v>
      </c>
      <c r="E236" s="5">
        <v>28.122</v>
      </c>
      <c r="F236" s="5">
        <v>23.902</v>
      </c>
      <c r="G236" s="5">
        <f>SUM(F236-D236)</f>
        <v>-363.148</v>
      </c>
      <c r="H236" s="23">
        <f t="shared" si="4"/>
        <v>6.175429531068338</v>
      </c>
    </row>
    <row r="237" spans="1:8" ht="12.75">
      <c r="A237" s="51"/>
      <c r="B237" s="54"/>
      <c r="C237" s="5" t="s">
        <v>68</v>
      </c>
      <c r="D237" s="5">
        <v>37.05</v>
      </c>
      <c r="E237" s="5">
        <v>0</v>
      </c>
      <c r="F237" s="5">
        <v>4.22</v>
      </c>
      <c r="G237" s="5">
        <f>SUM(F237-D237)</f>
        <v>-32.83</v>
      </c>
      <c r="H237" s="23">
        <f t="shared" si="4"/>
        <v>11.390013495276653</v>
      </c>
    </row>
    <row r="238" spans="1:8" ht="12.75" customHeight="1">
      <c r="A238" s="46">
        <v>46</v>
      </c>
      <c r="B238" s="55" t="s">
        <v>48</v>
      </c>
      <c r="C238" s="19" t="s">
        <v>0</v>
      </c>
      <c r="D238" s="19">
        <f>SUM(D239:D241)</f>
        <v>1071</v>
      </c>
      <c r="E238" s="19">
        <f>SUM(E239:E241)</f>
        <v>0</v>
      </c>
      <c r="F238" s="19">
        <f>SUM(F239:F241)</f>
        <v>0</v>
      </c>
      <c r="G238" s="19">
        <f>SUM(G239:G241)</f>
        <v>-1071</v>
      </c>
      <c r="H238" s="23">
        <f t="shared" si="4"/>
        <v>0</v>
      </c>
    </row>
    <row r="239" spans="1:8" ht="12.75">
      <c r="A239" s="47"/>
      <c r="B239" s="56"/>
      <c r="C239" s="5" t="s">
        <v>4</v>
      </c>
      <c r="D239" s="5">
        <v>1071</v>
      </c>
      <c r="E239" s="5">
        <v>0</v>
      </c>
      <c r="F239" s="5">
        <v>0</v>
      </c>
      <c r="G239" s="5">
        <f>SUM(F239-D239)</f>
        <v>-1071</v>
      </c>
      <c r="H239" s="23">
        <f t="shared" si="4"/>
        <v>0</v>
      </c>
    </row>
    <row r="240" spans="1:8" ht="25.5">
      <c r="A240" s="47"/>
      <c r="B240" s="56"/>
      <c r="C240" s="5" t="s">
        <v>53</v>
      </c>
      <c r="D240" s="5">
        <v>0</v>
      </c>
      <c r="E240" s="5">
        <v>0</v>
      </c>
      <c r="F240" s="5">
        <v>0</v>
      </c>
      <c r="G240" s="5">
        <f>SUM(F240-D240)</f>
        <v>0</v>
      </c>
      <c r="H240" s="23" t="e">
        <f t="shared" si="4"/>
        <v>#DIV/0!</v>
      </c>
    </row>
    <row r="241" spans="1:8" ht="12.75">
      <c r="A241" s="48"/>
      <c r="B241" s="57"/>
      <c r="C241" s="5" t="s">
        <v>68</v>
      </c>
      <c r="D241" s="5">
        <v>0</v>
      </c>
      <c r="E241" s="5">
        <v>0</v>
      </c>
      <c r="F241" s="5">
        <v>0</v>
      </c>
      <c r="G241" s="5">
        <f>SUM(F241-D241)</f>
        <v>0</v>
      </c>
      <c r="H241" s="23" t="e">
        <f t="shared" si="4"/>
        <v>#DIV/0!</v>
      </c>
    </row>
    <row r="242" spans="1:8" ht="12.75" customHeight="1">
      <c r="A242" s="49" t="s">
        <v>148</v>
      </c>
      <c r="B242" s="34" t="s">
        <v>72</v>
      </c>
      <c r="C242" s="19" t="s">
        <v>0</v>
      </c>
      <c r="D242" s="19">
        <f>SUM(D243:D245)</f>
        <v>2002.6599999999999</v>
      </c>
      <c r="E242" s="19">
        <f>SUM(E243:E245)</f>
        <v>706.229</v>
      </c>
      <c r="F242" s="19">
        <f>SUM(F243:F245)</f>
        <v>249.381</v>
      </c>
      <c r="G242" s="19">
        <f>SUM(G243:G245)</f>
        <v>-1753.279</v>
      </c>
      <c r="H242" s="23">
        <f t="shared" si="4"/>
        <v>12.452488190706362</v>
      </c>
    </row>
    <row r="243" spans="1:8" ht="12.75">
      <c r="A243" s="50"/>
      <c r="B243" s="35"/>
      <c r="C243" s="5" t="s">
        <v>4</v>
      </c>
      <c r="D243" s="5">
        <v>1275</v>
      </c>
      <c r="E243" s="5">
        <v>456.848</v>
      </c>
      <c r="F243" s="5">
        <v>0</v>
      </c>
      <c r="G243" s="5">
        <f>SUM(F243-D243)</f>
        <v>-1275</v>
      </c>
      <c r="H243" s="23">
        <f t="shared" si="4"/>
        <v>0</v>
      </c>
    </row>
    <row r="244" spans="1:8" ht="25.5">
      <c r="A244" s="50"/>
      <c r="B244" s="35"/>
      <c r="C244" s="5" t="s">
        <v>53</v>
      </c>
      <c r="D244" s="5">
        <v>0</v>
      </c>
      <c r="E244" s="5">
        <v>0</v>
      </c>
      <c r="F244" s="5">
        <v>0</v>
      </c>
      <c r="G244" s="5">
        <f>SUM(F244-D244)</f>
        <v>0</v>
      </c>
      <c r="H244" s="23" t="e">
        <f t="shared" si="4"/>
        <v>#DIV/0!</v>
      </c>
    </row>
    <row r="245" spans="1:10" s="2" customFormat="1" ht="12.75" customHeight="1">
      <c r="A245" s="62"/>
      <c r="B245" s="36"/>
      <c r="C245" s="5" t="s">
        <v>68</v>
      </c>
      <c r="D245" s="5">
        <v>727.66</v>
      </c>
      <c r="E245" s="5">
        <v>249.381</v>
      </c>
      <c r="F245" s="5">
        <v>249.381</v>
      </c>
      <c r="G245" s="5">
        <f>SUM(F245-D245)</f>
        <v>-478.279</v>
      </c>
      <c r="H245" s="23">
        <f t="shared" si="4"/>
        <v>34.27163785284336</v>
      </c>
      <c r="I245" s="11"/>
      <c r="J245" s="11"/>
    </row>
    <row r="246" spans="1:10" s="2" customFormat="1" ht="15" customHeight="1">
      <c r="A246" s="49" t="s">
        <v>101</v>
      </c>
      <c r="B246" s="34" t="s">
        <v>88</v>
      </c>
      <c r="C246" s="19" t="s">
        <v>0</v>
      </c>
      <c r="D246" s="19">
        <f>SUM(D247:D249)</f>
        <v>119.58</v>
      </c>
      <c r="E246" s="19">
        <f>SUM(E247:E249)</f>
        <v>0</v>
      </c>
      <c r="F246" s="19">
        <f>SUM(F247:F249)</f>
        <v>0</v>
      </c>
      <c r="G246" s="19">
        <f>SUM(G247:G249)</f>
        <v>-119.58</v>
      </c>
      <c r="H246" s="23">
        <f t="shared" si="4"/>
        <v>0</v>
      </c>
      <c r="I246" s="11"/>
      <c r="J246" s="11"/>
    </row>
    <row r="247" spans="1:10" s="2" customFormat="1" ht="15" customHeight="1">
      <c r="A247" s="50"/>
      <c r="B247" s="35"/>
      <c r="C247" s="5" t="s">
        <v>4</v>
      </c>
      <c r="D247" s="5">
        <v>0</v>
      </c>
      <c r="E247" s="5">
        <v>0</v>
      </c>
      <c r="F247" s="5">
        <v>0</v>
      </c>
      <c r="G247" s="5">
        <f>SUM(F247-D247)</f>
        <v>0</v>
      </c>
      <c r="H247" s="23" t="e">
        <f t="shared" si="4"/>
        <v>#DIV/0!</v>
      </c>
      <c r="I247" s="11"/>
      <c r="J247" s="11"/>
    </row>
    <row r="248" spans="1:10" s="2" customFormat="1" ht="16.5" customHeight="1">
      <c r="A248" s="50"/>
      <c r="B248" s="35"/>
      <c r="C248" s="5" t="s">
        <v>53</v>
      </c>
      <c r="D248" s="5">
        <v>0</v>
      </c>
      <c r="E248" s="5">
        <v>0</v>
      </c>
      <c r="F248" s="5">
        <v>0</v>
      </c>
      <c r="G248" s="5">
        <f>SUM(F248-D248)</f>
        <v>0</v>
      </c>
      <c r="H248" s="23" t="e">
        <f t="shared" si="4"/>
        <v>#DIV/0!</v>
      </c>
      <c r="I248" s="11"/>
      <c r="J248" s="11"/>
    </row>
    <row r="249" spans="1:10" s="2" customFormat="1" ht="16.5" customHeight="1">
      <c r="A249" s="62"/>
      <c r="B249" s="36"/>
      <c r="C249" s="5" t="s">
        <v>68</v>
      </c>
      <c r="D249" s="5">
        <v>119.58</v>
      </c>
      <c r="E249" s="5">
        <v>0</v>
      </c>
      <c r="F249" s="5">
        <v>0</v>
      </c>
      <c r="G249" s="5">
        <f>SUM(F249-D249)</f>
        <v>-119.58</v>
      </c>
      <c r="H249" s="23">
        <f t="shared" si="4"/>
        <v>0</v>
      </c>
      <c r="I249" s="11"/>
      <c r="J249" s="11"/>
    </row>
    <row r="250" spans="1:8" ht="12.75">
      <c r="A250" s="61" t="s">
        <v>75</v>
      </c>
      <c r="B250" s="61"/>
      <c r="C250" s="61"/>
      <c r="D250" s="6">
        <f>D251+D255+D259+D263+D267</f>
        <v>25548.255</v>
      </c>
      <c r="E250" s="6">
        <f>SUM(E251+E255+E259+E263+E267)</f>
        <v>8016.347000000001</v>
      </c>
      <c r="F250" s="6">
        <f>SUM(F251+F255+F259+F263+F267)</f>
        <v>3615.469</v>
      </c>
      <c r="G250" s="6">
        <f>SUM(G251+G255+G259+G263+G267)</f>
        <v>-21932.786000000004</v>
      </c>
      <c r="H250" s="23">
        <f t="shared" si="4"/>
        <v>14.151530114287649</v>
      </c>
    </row>
    <row r="251" spans="1:8" ht="12.75">
      <c r="A251" s="46">
        <v>47</v>
      </c>
      <c r="B251" s="63" t="s">
        <v>122</v>
      </c>
      <c r="C251" s="19" t="s">
        <v>0</v>
      </c>
      <c r="D251" s="19">
        <f>SUM(D252:D254)</f>
        <v>1474.69</v>
      </c>
      <c r="E251" s="19">
        <f>SUM(E252:E254)</f>
        <v>0</v>
      </c>
      <c r="F251" s="19">
        <f>SUM(F252:F254)</f>
        <v>0</v>
      </c>
      <c r="G251" s="19">
        <f>SUM(G252:G254)</f>
        <v>-1474.69</v>
      </c>
      <c r="H251" s="23">
        <f t="shared" si="4"/>
        <v>0</v>
      </c>
    </row>
    <row r="252" spans="1:8" ht="12.75">
      <c r="A252" s="47"/>
      <c r="B252" s="64"/>
      <c r="C252" s="5" t="s">
        <v>4</v>
      </c>
      <c r="D252" s="5">
        <v>1231.24</v>
      </c>
      <c r="E252" s="5">
        <v>0</v>
      </c>
      <c r="F252" s="5">
        <v>0</v>
      </c>
      <c r="G252" s="5">
        <f>SUM(F252-D252)</f>
        <v>-1231.24</v>
      </c>
      <c r="H252" s="23">
        <f t="shared" si="4"/>
        <v>0</v>
      </c>
    </row>
    <row r="253" spans="1:8" ht="25.5">
      <c r="A253" s="47"/>
      <c r="B253" s="64"/>
      <c r="C253" s="5" t="s">
        <v>53</v>
      </c>
      <c r="D253" s="5">
        <v>209.72</v>
      </c>
      <c r="E253" s="5">
        <v>0</v>
      </c>
      <c r="F253" s="5">
        <v>0</v>
      </c>
      <c r="G253" s="5">
        <f>SUM(F253-D253)</f>
        <v>-209.72</v>
      </c>
      <c r="H253" s="23">
        <f t="shared" si="4"/>
        <v>0</v>
      </c>
    </row>
    <row r="254" spans="1:10" s="2" customFormat="1" ht="12.75">
      <c r="A254" s="47"/>
      <c r="B254" s="64"/>
      <c r="C254" s="5" t="s">
        <v>68</v>
      </c>
      <c r="D254" s="5">
        <v>33.73</v>
      </c>
      <c r="E254" s="5">
        <v>0</v>
      </c>
      <c r="F254" s="5">
        <v>0</v>
      </c>
      <c r="G254" s="5">
        <f>SUM(F254-D254)</f>
        <v>-33.73</v>
      </c>
      <c r="H254" s="23">
        <f t="shared" si="4"/>
        <v>0</v>
      </c>
      <c r="I254" s="11"/>
      <c r="J254" s="11"/>
    </row>
    <row r="255" spans="1:8" ht="12.75">
      <c r="A255" s="51">
        <v>48</v>
      </c>
      <c r="B255" s="74" t="s">
        <v>20</v>
      </c>
      <c r="C255" s="19" t="s">
        <v>0</v>
      </c>
      <c r="D255" s="19">
        <f>SUM(D256:D258)</f>
        <v>14220.05</v>
      </c>
      <c r="E255" s="19">
        <f>SUM(E256:E258)</f>
        <v>3055.44</v>
      </c>
      <c r="F255" s="19">
        <f>SUM(F256:F258)</f>
        <v>3055.44</v>
      </c>
      <c r="G255" s="19">
        <f>SUM(G256:G258)</f>
        <v>-11164.61</v>
      </c>
      <c r="H255" s="23">
        <f t="shared" si="4"/>
        <v>21.486844279731788</v>
      </c>
    </row>
    <row r="256" spans="1:8" ht="12.75">
      <c r="A256" s="51"/>
      <c r="B256" s="74"/>
      <c r="C256" s="5" t="s">
        <v>4</v>
      </c>
      <c r="D256" s="5">
        <v>6581.8</v>
      </c>
      <c r="E256" s="5">
        <v>1850</v>
      </c>
      <c r="F256" s="5">
        <v>1850</v>
      </c>
      <c r="G256" s="5">
        <f>SUM(F256-D256)</f>
        <v>-4731.8</v>
      </c>
      <c r="H256" s="23">
        <f t="shared" si="4"/>
        <v>28.107812452520587</v>
      </c>
    </row>
    <row r="257" spans="1:8" ht="25.5">
      <c r="A257" s="51"/>
      <c r="B257" s="74"/>
      <c r="C257" s="5" t="s">
        <v>53</v>
      </c>
      <c r="D257" s="5">
        <v>5781.36</v>
      </c>
      <c r="E257" s="5">
        <v>699.76</v>
      </c>
      <c r="F257" s="5">
        <v>699.76</v>
      </c>
      <c r="G257" s="5">
        <f>SUM(F257-D257)</f>
        <v>-5081.599999999999</v>
      </c>
      <c r="H257" s="23">
        <f t="shared" si="4"/>
        <v>12.103726458826298</v>
      </c>
    </row>
    <row r="258" spans="1:8" ht="12.75" customHeight="1">
      <c r="A258" s="51"/>
      <c r="B258" s="74"/>
      <c r="C258" s="5" t="s">
        <v>68</v>
      </c>
      <c r="D258" s="5">
        <v>1856.89</v>
      </c>
      <c r="E258" s="5">
        <v>505.68</v>
      </c>
      <c r="F258" s="5">
        <v>505.68</v>
      </c>
      <c r="G258" s="5">
        <f>SUM(F258-D258)</f>
        <v>-1351.21</v>
      </c>
      <c r="H258" s="23">
        <f t="shared" si="4"/>
        <v>27.232630904361592</v>
      </c>
    </row>
    <row r="259" spans="1:10" s="2" customFormat="1" ht="12.75">
      <c r="A259" s="49">
        <v>49</v>
      </c>
      <c r="B259" s="34" t="s">
        <v>21</v>
      </c>
      <c r="C259" s="19" t="s">
        <v>0</v>
      </c>
      <c r="D259" s="19">
        <f>SUM(D260:D262)</f>
        <v>8230.88</v>
      </c>
      <c r="E259" s="19">
        <f>SUM(E260:E262)</f>
        <v>4735</v>
      </c>
      <c r="F259" s="19">
        <f>SUM(F260:F262)</f>
        <v>334.122</v>
      </c>
      <c r="G259" s="19">
        <f>SUM(G260:G262)</f>
        <v>-7896.758</v>
      </c>
      <c r="H259" s="23">
        <f t="shared" si="4"/>
        <v>4.059371537429778</v>
      </c>
      <c r="I259" s="11"/>
      <c r="J259" s="11"/>
    </row>
    <row r="260" spans="1:8" ht="12.75">
      <c r="A260" s="50"/>
      <c r="B260" s="35"/>
      <c r="C260" s="5" t="s">
        <v>4</v>
      </c>
      <c r="D260" s="5">
        <v>6657</v>
      </c>
      <c r="E260" s="5">
        <v>3369</v>
      </c>
      <c r="F260" s="5">
        <v>0</v>
      </c>
      <c r="G260" s="5">
        <f>SUM(F260-D260)</f>
        <v>-6657</v>
      </c>
      <c r="H260" s="23">
        <f t="shared" si="4"/>
        <v>0</v>
      </c>
    </row>
    <row r="261" spans="1:8" ht="25.5">
      <c r="A261" s="50"/>
      <c r="B261" s="35"/>
      <c r="C261" s="5" t="s">
        <v>53</v>
      </c>
      <c r="D261" s="5">
        <v>1120.5</v>
      </c>
      <c r="E261" s="5">
        <v>0</v>
      </c>
      <c r="F261" s="5">
        <v>0</v>
      </c>
      <c r="G261" s="5">
        <f>SUM(F261-D261)</f>
        <v>-1120.5</v>
      </c>
      <c r="H261" s="23">
        <f t="shared" si="4"/>
        <v>0</v>
      </c>
    </row>
    <row r="262" spans="1:8" ht="12.75">
      <c r="A262" s="50"/>
      <c r="B262" s="35"/>
      <c r="C262" s="5" t="s">
        <v>68</v>
      </c>
      <c r="D262" s="5">
        <v>453.38</v>
      </c>
      <c r="E262" s="5">
        <v>1366</v>
      </c>
      <c r="F262" s="5">
        <v>334.122</v>
      </c>
      <c r="G262" s="5">
        <f>SUM(F262-D262)</f>
        <v>-119.25799999999998</v>
      </c>
      <c r="H262" s="23">
        <f t="shared" si="4"/>
        <v>73.69579602099785</v>
      </c>
    </row>
    <row r="263" spans="1:10" s="2" customFormat="1" ht="12.75">
      <c r="A263" s="52">
        <v>50</v>
      </c>
      <c r="B263" s="55" t="s">
        <v>123</v>
      </c>
      <c r="C263" s="19" t="s">
        <v>0</v>
      </c>
      <c r="D263" s="19">
        <f>SUM(D264:D266)</f>
        <v>628.025</v>
      </c>
      <c r="E263" s="19">
        <f>SUM(E264:E266)</f>
        <v>0</v>
      </c>
      <c r="F263" s="19">
        <f>SUM(F264:F266)</f>
        <v>0</v>
      </c>
      <c r="G263" s="19">
        <f>SUM(G264:G266)</f>
        <v>-628.025</v>
      </c>
      <c r="H263" s="23">
        <f t="shared" si="4"/>
        <v>0</v>
      </c>
      <c r="I263" s="11"/>
      <c r="J263" s="11"/>
    </row>
    <row r="264" spans="1:8" ht="12.75">
      <c r="A264" s="52"/>
      <c r="B264" s="56"/>
      <c r="C264" s="5" t="s">
        <v>4</v>
      </c>
      <c r="D264" s="5">
        <v>212.39</v>
      </c>
      <c r="E264" s="5">
        <v>0</v>
      </c>
      <c r="F264" s="5">
        <v>0</v>
      </c>
      <c r="G264" s="5">
        <f>SUM(F264-D264)</f>
        <v>-212.39</v>
      </c>
      <c r="H264" s="23">
        <f t="shared" si="4"/>
        <v>0</v>
      </c>
    </row>
    <row r="265" spans="1:8" ht="25.5">
      <c r="A265" s="52"/>
      <c r="B265" s="56"/>
      <c r="C265" s="5" t="s">
        <v>53</v>
      </c>
      <c r="D265" s="5">
        <v>0</v>
      </c>
      <c r="E265" s="5">
        <v>0</v>
      </c>
      <c r="F265" s="5">
        <v>0</v>
      </c>
      <c r="G265" s="5">
        <f>SUM(F265-D265)</f>
        <v>0</v>
      </c>
      <c r="H265" s="23" t="e">
        <f t="shared" si="4"/>
        <v>#DIV/0!</v>
      </c>
    </row>
    <row r="266" spans="1:8" ht="12.75">
      <c r="A266" s="52"/>
      <c r="B266" s="56"/>
      <c r="C266" s="5" t="s">
        <v>68</v>
      </c>
      <c r="D266" s="5">
        <v>415.635</v>
      </c>
      <c r="E266" s="5">
        <v>0</v>
      </c>
      <c r="F266" s="5">
        <v>0</v>
      </c>
      <c r="G266" s="5">
        <f>SUM(F266-D266)</f>
        <v>-415.635</v>
      </c>
      <c r="H266" s="23">
        <f t="shared" si="4"/>
        <v>0</v>
      </c>
    </row>
    <row r="267" spans="1:8" ht="12.75" customHeight="1">
      <c r="A267" s="51">
        <v>51</v>
      </c>
      <c r="B267" s="71" t="s">
        <v>22</v>
      </c>
      <c r="C267" s="19" t="s">
        <v>0</v>
      </c>
      <c r="D267" s="19">
        <f>SUM(D268:D270)</f>
        <v>994.61</v>
      </c>
      <c r="E267" s="19">
        <f>SUM(E268:E270)</f>
        <v>225.90699999999998</v>
      </c>
      <c r="F267" s="19">
        <f>SUM(F268:F270)</f>
        <v>225.90699999999998</v>
      </c>
      <c r="G267" s="19">
        <f>SUM(G268:G270)</f>
        <v>-768.703</v>
      </c>
      <c r="H267" s="23">
        <f aca="true" t="shared" si="5" ref="H267:H330">F267*100/D267</f>
        <v>22.713123736942116</v>
      </c>
    </row>
    <row r="268" spans="1:8" ht="12.75">
      <c r="A268" s="51"/>
      <c r="B268" s="72"/>
      <c r="C268" s="5" t="s">
        <v>4</v>
      </c>
      <c r="D268" s="5">
        <v>825</v>
      </c>
      <c r="E268" s="5">
        <v>186.682</v>
      </c>
      <c r="F268" s="5">
        <v>186.682</v>
      </c>
      <c r="G268" s="5">
        <f>SUM(F268-D268)</f>
        <v>-638.318</v>
      </c>
      <c r="H268" s="23">
        <f>F268*100/D268</f>
        <v>22.628121212121208</v>
      </c>
    </row>
    <row r="269" spans="1:8" ht="25.5">
      <c r="A269" s="51"/>
      <c r="B269" s="72"/>
      <c r="C269" s="5" t="s">
        <v>53</v>
      </c>
      <c r="D269" s="5">
        <v>0</v>
      </c>
      <c r="E269" s="5">
        <v>0</v>
      </c>
      <c r="F269" s="5">
        <v>0</v>
      </c>
      <c r="G269" s="5">
        <f>SUM(F269-D269)</f>
        <v>0</v>
      </c>
      <c r="H269" s="23" t="e">
        <f t="shared" si="5"/>
        <v>#DIV/0!</v>
      </c>
    </row>
    <row r="270" spans="1:8" ht="12.75">
      <c r="A270" s="51"/>
      <c r="B270" s="90"/>
      <c r="C270" s="5" t="s">
        <v>68</v>
      </c>
      <c r="D270" s="5">
        <v>169.61</v>
      </c>
      <c r="E270" s="5">
        <v>39.225</v>
      </c>
      <c r="F270" s="5">
        <v>39.225</v>
      </c>
      <c r="G270" s="5">
        <f>SUM(F270-D270)</f>
        <v>-130.38500000000002</v>
      </c>
      <c r="H270" s="23">
        <f>F270*100/D270</f>
        <v>23.12658451742232</v>
      </c>
    </row>
    <row r="271" spans="1:8" ht="12.75">
      <c r="A271" s="68" t="s">
        <v>66</v>
      </c>
      <c r="B271" s="69"/>
      <c r="C271" s="70"/>
      <c r="D271" s="6">
        <f>D272+D276+D280+D284+D288+D292</f>
        <v>27867.1</v>
      </c>
      <c r="E271" s="6">
        <f>SUM(E272+E276+E280+E284+E288+E292)</f>
        <v>0</v>
      </c>
      <c r="F271" s="6">
        <f>SUM(F272+F276+F280+F284+F288+F292)</f>
        <v>0</v>
      </c>
      <c r="G271" s="6">
        <f>SUM(G272+G276+G280+G284+G288+G292)</f>
        <v>-27867.1</v>
      </c>
      <c r="H271" s="23">
        <f t="shared" si="5"/>
        <v>0</v>
      </c>
    </row>
    <row r="272" spans="1:10" s="4" customFormat="1" ht="12.75">
      <c r="A272" s="46">
        <v>52</v>
      </c>
      <c r="B272" s="63" t="s">
        <v>124</v>
      </c>
      <c r="C272" s="19" t="s">
        <v>0</v>
      </c>
      <c r="D272" s="19">
        <f>SUM(D273:D275)</f>
        <v>3048.6000000000004</v>
      </c>
      <c r="E272" s="19">
        <f>SUM(E273:E275)</f>
        <v>0</v>
      </c>
      <c r="F272" s="19">
        <f>SUM(F273:F275)</f>
        <v>0</v>
      </c>
      <c r="G272" s="19">
        <f>SUM(G273:G275)</f>
        <v>-3048.6000000000004</v>
      </c>
      <c r="H272" s="23">
        <f t="shared" si="5"/>
        <v>0</v>
      </c>
      <c r="I272" s="12"/>
      <c r="J272" s="12"/>
    </row>
    <row r="273" spans="1:8" ht="13.5" customHeight="1">
      <c r="A273" s="47"/>
      <c r="B273" s="64"/>
      <c r="C273" s="5" t="s">
        <v>4</v>
      </c>
      <c r="D273" s="5">
        <v>513.47</v>
      </c>
      <c r="E273" s="5">
        <v>0</v>
      </c>
      <c r="F273" s="5">
        <v>0</v>
      </c>
      <c r="G273" s="5">
        <f>SUM(F273-D273)</f>
        <v>-513.47</v>
      </c>
      <c r="H273" s="23">
        <f t="shared" si="5"/>
        <v>0</v>
      </c>
    </row>
    <row r="274" spans="1:8" ht="25.5">
      <c r="A274" s="47"/>
      <c r="B274" s="64"/>
      <c r="C274" s="5" t="s">
        <v>53</v>
      </c>
      <c r="D274" s="5">
        <v>0</v>
      </c>
      <c r="E274" s="5">
        <v>0</v>
      </c>
      <c r="F274" s="5">
        <v>0</v>
      </c>
      <c r="G274" s="5">
        <f>SUM(F274-D274)</f>
        <v>0</v>
      </c>
      <c r="H274" s="23" t="e">
        <f t="shared" si="5"/>
        <v>#DIV/0!</v>
      </c>
    </row>
    <row r="275" spans="1:8" ht="12.75" customHeight="1">
      <c r="A275" s="48"/>
      <c r="B275" s="65"/>
      <c r="C275" s="5" t="s">
        <v>68</v>
      </c>
      <c r="D275" s="5">
        <v>2535.13</v>
      </c>
      <c r="E275" s="5">
        <v>0</v>
      </c>
      <c r="F275" s="5">
        <v>0</v>
      </c>
      <c r="G275" s="5">
        <f>SUM(F275-D275)</f>
        <v>-2535.13</v>
      </c>
      <c r="H275" s="23">
        <f t="shared" si="5"/>
        <v>0</v>
      </c>
    </row>
    <row r="276" spans="1:8" ht="12.75">
      <c r="A276" s="49" t="s">
        <v>149</v>
      </c>
      <c r="B276" s="54" t="s">
        <v>60</v>
      </c>
      <c r="C276" s="19" t="s">
        <v>0</v>
      </c>
      <c r="D276" s="19">
        <f>SUM(D277:D279)</f>
        <v>33.2</v>
      </c>
      <c r="E276" s="19">
        <f>SUM(E277:E279)</f>
        <v>0</v>
      </c>
      <c r="F276" s="19">
        <f>SUM(F277:F279)</f>
        <v>0</v>
      </c>
      <c r="G276" s="19">
        <f>SUM(G277:G279)</f>
        <v>-33.2</v>
      </c>
      <c r="H276" s="23">
        <f t="shared" si="5"/>
        <v>0</v>
      </c>
    </row>
    <row r="277" spans="1:8" ht="12.75">
      <c r="A277" s="50"/>
      <c r="B277" s="54"/>
      <c r="C277" s="5" t="s">
        <v>4</v>
      </c>
      <c r="D277" s="5">
        <v>33.2</v>
      </c>
      <c r="E277" s="5">
        <f>0</f>
        <v>0</v>
      </c>
      <c r="F277" s="5">
        <f>0</f>
        <v>0</v>
      </c>
      <c r="G277" s="5">
        <f>SUM(F277-D277)</f>
        <v>-33.2</v>
      </c>
      <c r="H277" s="23">
        <f t="shared" si="5"/>
        <v>0</v>
      </c>
    </row>
    <row r="278" spans="1:8" ht="25.5">
      <c r="A278" s="50"/>
      <c r="B278" s="54"/>
      <c r="C278" s="5" t="s">
        <v>53</v>
      </c>
      <c r="D278" s="5">
        <v>0</v>
      </c>
      <c r="E278" s="5">
        <f>0</f>
        <v>0</v>
      </c>
      <c r="F278" s="5">
        <f>0</f>
        <v>0</v>
      </c>
      <c r="G278" s="5">
        <f>SUM(F278-D278)</f>
        <v>0</v>
      </c>
      <c r="H278" s="23" t="e">
        <f t="shared" si="5"/>
        <v>#DIV/0!</v>
      </c>
    </row>
    <row r="279" spans="1:8" ht="12.75">
      <c r="A279" s="62"/>
      <c r="B279" s="54"/>
      <c r="C279" s="5" t="s">
        <v>68</v>
      </c>
      <c r="D279" s="5">
        <v>0</v>
      </c>
      <c r="E279" s="5">
        <f>0</f>
        <v>0</v>
      </c>
      <c r="F279" s="5">
        <f>0</f>
        <v>0</v>
      </c>
      <c r="G279" s="5">
        <f>SUM(F279-D279)</f>
        <v>0</v>
      </c>
      <c r="H279" s="23" t="e">
        <f t="shared" si="5"/>
        <v>#DIV/0!</v>
      </c>
    </row>
    <row r="280" spans="1:8" ht="12.75">
      <c r="A280" s="49" t="s">
        <v>150</v>
      </c>
      <c r="B280" s="54" t="s">
        <v>23</v>
      </c>
      <c r="C280" s="19" t="s">
        <v>0</v>
      </c>
      <c r="D280" s="19">
        <f>SUM(D281:D283)</f>
        <v>26.8</v>
      </c>
      <c r="E280" s="19">
        <f>SUM(E281:E283)</f>
        <v>0</v>
      </c>
      <c r="F280" s="19">
        <f>SUM(F281:F283)</f>
        <v>0</v>
      </c>
      <c r="G280" s="19">
        <f>SUM(G281:G283)</f>
        <v>-26.8</v>
      </c>
      <c r="H280" s="23">
        <f t="shared" si="5"/>
        <v>0</v>
      </c>
    </row>
    <row r="281" spans="1:10" s="2" customFormat="1" ht="12.75">
      <c r="A281" s="50"/>
      <c r="B281" s="54"/>
      <c r="C281" s="5" t="s">
        <v>4</v>
      </c>
      <c r="D281" s="5">
        <v>26.8</v>
      </c>
      <c r="E281" s="5">
        <f>0</f>
        <v>0</v>
      </c>
      <c r="F281" s="5">
        <f>0</f>
        <v>0</v>
      </c>
      <c r="G281" s="5">
        <f>SUM(F281-D281)</f>
        <v>-26.8</v>
      </c>
      <c r="H281" s="23">
        <f t="shared" si="5"/>
        <v>0</v>
      </c>
      <c r="I281" s="11"/>
      <c r="J281" s="11"/>
    </row>
    <row r="282" spans="1:8" ht="25.5">
      <c r="A282" s="50"/>
      <c r="B282" s="54"/>
      <c r="C282" s="5" t="s">
        <v>53</v>
      </c>
      <c r="D282" s="5">
        <v>0</v>
      </c>
      <c r="E282" s="5">
        <f>0</f>
        <v>0</v>
      </c>
      <c r="F282" s="5">
        <f>0</f>
        <v>0</v>
      </c>
      <c r="G282" s="5">
        <f>SUM(F282-D282)</f>
        <v>0</v>
      </c>
      <c r="H282" s="23" t="e">
        <f t="shared" si="5"/>
        <v>#DIV/0!</v>
      </c>
    </row>
    <row r="283" spans="1:8" ht="12.75">
      <c r="A283" s="62"/>
      <c r="B283" s="54"/>
      <c r="C283" s="5" t="s">
        <v>68</v>
      </c>
      <c r="D283" s="5">
        <v>0</v>
      </c>
      <c r="E283" s="5">
        <f>0</f>
        <v>0</v>
      </c>
      <c r="F283" s="5">
        <f>0</f>
        <v>0</v>
      </c>
      <c r="G283" s="5">
        <f>SUM(F283-D283)</f>
        <v>0</v>
      </c>
      <c r="H283" s="23" t="e">
        <f t="shared" si="5"/>
        <v>#DIV/0!</v>
      </c>
    </row>
    <row r="284" spans="1:8" ht="12.75" customHeight="1">
      <c r="A284" s="52">
        <v>54</v>
      </c>
      <c r="B284" s="53" t="s">
        <v>24</v>
      </c>
      <c r="C284" s="19" t="s">
        <v>0</v>
      </c>
      <c r="D284" s="19">
        <f>SUM(D285:D287)</f>
        <v>44.21</v>
      </c>
      <c r="E284" s="19">
        <f>SUM(E285:E287)</f>
        <v>0</v>
      </c>
      <c r="F284" s="19">
        <f>SUM(F285:F287)</f>
        <v>0</v>
      </c>
      <c r="G284" s="19">
        <f>SUM(G285:G287)</f>
        <v>-44.21</v>
      </c>
      <c r="H284" s="23">
        <f t="shared" si="5"/>
        <v>0</v>
      </c>
    </row>
    <row r="285" spans="1:8" ht="12.75">
      <c r="A285" s="52"/>
      <c r="B285" s="53"/>
      <c r="C285" s="5" t="s">
        <v>4</v>
      </c>
      <c r="D285" s="5">
        <v>0</v>
      </c>
      <c r="E285" s="5">
        <v>0</v>
      </c>
      <c r="F285" s="5">
        <v>0</v>
      </c>
      <c r="G285" s="5">
        <f>SUM(F285-D285)</f>
        <v>0</v>
      </c>
      <c r="H285" s="23" t="e">
        <f t="shared" si="5"/>
        <v>#DIV/0!</v>
      </c>
    </row>
    <row r="286" spans="1:10" s="2" customFormat="1" ht="25.5">
      <c r="A286" s="52"/>
      <c r="B286" s="53"/>
      <c r="C286" s="5" t="s">
        <v>53</v>
      </c>
      <c r="D286" s="5">
        <v>6.74</v>
      </c>
      <c r="E286" s="5">
        <v>0</v>
      </c>
      <c r="F286" s="5">
        <v>0</v>
      </c>
      <c r="G286" s="5">
        <f>SUM(F286-D286)</f>
        <v>-6.74</v>
      </c>
      <c r="H286" s="23">
        <f t="shared" si="5"/>
        <v>0</v>
      </c>
      <c r="I286" s="11"/>
      <c r="J286" s="11"/>
    </row>
    <row r="287" spans="1:8" ht="13.5" customHeight="1">
      <c r="A287" s="52"/>
      <c r="B287" s="53"/>
      <c r="C287" s="5" t="s">
        <v>68</v>
      </c>
      <c r="D287" s="5">
        <v>37.47</v>
      </c>
      <c r="E287" s="5">
        <v>0</v>
      </c>
      <c r="F287" s="5">
        <v>0</v>
      </c>
      <c r="G287" s="5">
        <f>SUM(F287-D287)</f>
        <v>-37.47</v>
      </c>
      <c r="H287" s="23">
        <f t="shared" si="5"/>
        <v>0</v>
      </c>
    </row>
    <row r="288" spans="1:8" ht="13.5" customHeight="1">
      <c r="A288" s="46">
        <v>55</v>
      </c>
      <c r="B288" s="53" t="s">
        <v>82</v>
      </c>
      <c r="C288" s="19" t="s">
        <v>0</v>
      </c>
      <c r="D288" s="19">
        <f>SUM(D289:D291)</f>
        <v>111.83</v>
      </c>
      <c r="E288" s="19">
        <f>SUM(E289:E291)</f>
        <v>0</v>
      </c>
      <c r="F288" s="19">
        <f>SUM(F289:F291)</f>
        <v>0</v>
      </c>
      <c r="G288" s="19">
        <f>SUM(G289:G291)</f>
        <v>-111.83</v>
      </c>
      <c r="H288" s="23">
        <f t="shared" si="5"/>
        <v>0</v>
      </c>
    </row>
    <row r="289" spans="1:8" ht="13.5" customHeight="1">
      <c r="A289" s="47"/>
      <c r="B289" s="53"/>
      <c r="C289" s="5" t="s">
        <v>4</v>
      </c>
      <c r="D289" s="5">
        <v>110.48</v>
      </c>
      <c r="E289" s="5">
        <v>0</v>
      </c>
      <c r="F289" s="5">
        <v>0</v>
      </c>
      <c r="G289" s="5">
        <f>SUM(F289-D289)</f>
        <v>-110.48</v>
      </c>
      <c r="H289" s="23">
        <f t="shared" si="5"/>
        <v>0</v>
      </c>
    </row>
    <row r="290" spans="1:8" ht="13.5" customHeight="1">
      <c r="A290" s="47"/>
      <c r="B290" s="53"/>
      <c r="C290" s="5" t="s">
        <v>53</v>
      </c>
      <c r="D290" s="5">
        <v>1.35</v>
      </c>
      <c r="E290" s="5">
        <v>0</v>
      </c>
      <c r="F290" s="5">
        <v>0</v>
      </c>
      <c r="G290" s="5">
        <f>SUM(F290-D290)</f>
        <v>-1.35</v>
      </c>
      <c r="H290" s="23">
        <f t="shared" si="5"/>
        <v>0</v>
      </c>
    </row>
    <row r="291" spans="1:8" ht="13.5" customHeight="1">
      <c r="A291" s="48"/>
      <c r="B291" s="53"/>
      <c r="C291" s="5" t="s">
        <v>68</v>
      </c>
      <c r="D291" s="5">
        <v>0</v>
      </c>
      <c r="E291" s="5">
        <v>0</v>
      </c>
      <c r="F291" s="5">
        <v>0</v>
      </c>
      <c r="G291" s="5">
        <f>SUM(F291-D291)</f>
        <v>0</v>
      </c>
      <c r="H291" s="23" t="e">
        <f t="shared" si="5"/>
        <v>#DIV/0!</v>
      </c>
    </row>
    <row r="292" spans="1:8" ht="13.5" customHeight="1">
      <c r="A292" s="46" t="s">
        <v>151</v>
      </c>
      <c r="B292" s="53" t="s">
        <v>125</v>
      </c>
      <c r="C292" s="19" t="s">
        <v>0</v>
      </c>
      <c r="D292" s="19">
        <f>SUM(D293:D295)</f>
        <v>24602.46</v>
      </c>
      <c r="E292" s="19">
        <f>SUM(E293:E295)</f>
        <v>0</v>
      </c>
      <c r="F292" s="19">
        <f>SUM(F293:F295)</f>
        <v>0</v>
      </c>
      <c r="G292" s="19">
        <f>SUM(G293:G295)</f>
        <v>-24602.46</v>
      </c>
      <c r="H292" s="23">
        <f t="shared" si="5"/>
        <v>0</v>
      </c>
    </row>
    <row r="293" spans="1:8" ht="13.5" customHeight="1">
      <c r="A293" s="47"/>
      <c r="B293" s="53"/>
      <c r="C293" s="5" t="s">
        <v>4</v>
      </c>
      <c r="D293" s="5">
        <v>750.43</v>
      </c>
      <c r="E293" s="5">
        <v>0</v>
      </c>
      <c r="F293" s="5">
        <v>0</v>
      </c>
      <c r="G293" s="5">
        <f>SUM(F293-D293)</f>
        <v>-750.43</v>
      </c>
      <c r="H293" s="23">
        <f t="shared" si="5"/>
        <v>0</v>
      </c>
    </row>
    <row r="294" spans="1:8" ht="13.5" customHeight="1">
      <c r="A294" s="47"/>
      <c r="B294" s="53"/>
      <c r="C294" s="5" t="s">
        <v>53</v>
      </c>
      <c r="D294" s="5">
        <v>23327.62</v>
      </c>
      <c r="E294" s="5">
        <v>0</v>
      </c>
      <c r="F294" s="5">
        <v>0</v>
      </c>
      <c r="G294" s="5">
        <f>SUM(F294-D294)</f>
        <v>-23327.62</v>
      </c>
      <c r="H294" s="23">
        <f t="shared" si="5"/>
        <v>0</v>
      </c>
    </row>
    <row r="295" spans="1:8" ht="13.5" customHeight="1">
      <c r="A295" s="48"/>
      <c r="B295" s="53"/>
      <c r="C295" s="5" t="s">
        <v>68</v>
      </c>
      <c r="D295" s="5">
        <v>524.41</v>
      </c>
      <c r="E295" s="5">
        <v>0</v>
      </c>
      <c r="F295" s="5">
        <v>0</v>
      </c>
      <c r="G295" s="5">
        <f>SUM(F295-D295)</f>
        <v>-524.41</v>
      </c>
      <c r="H295" s="23">
        <f t="shared" si="5"/>
        <v>0</v>
      </c>
    </row>
    <row r="296" spans="1:8" ht="12.75" customHeight="1">
      <c r="A296" s="61" t="s">
        <v>67</v>
      </c>
      <c r="B296" s="61"/>
      <c r="C296" s="61"/>
      <c r="D296" s="6">
        <f>D297+D301+D305+D309+D313+D317+D321+D325+D329+D333+D337+D341+D345+D349+D353+D357+D361+D365+D369+D373+D377+D381+D385</f>
        <v>505941.0700000001</v>
      </c>
      <c r="E296" s="6">
        <f>SUM(E297+E301+E305+E309+E313+E317+E321+E325+E329+E333+E337+E341+E345+E349+E353+E357+E361+E365+E369+E373+E377+E381+E385)</f>
        <v>2619.65681</v>
      </c>
      <c r="F296" s="6">
        <f>SUM(F297+F301+F305+F309+F313+F317+F321+F325+F329+F333+F337+F341+F345+F349+F353+F357+F361+F365+F369+F373+F377+F381+F385)</f>
        <v>1425.0138100000001</v>
      </c>
      <c r="G296" s="6">
        <f>SUM(G297+G301+G305+G309+G313+G317+G321+G325+G329+G333+G337+G341+G345+G349+G353+G357+G361+G365+G369+G373+G377+G381+G385)</f>
        <v>-504865.22319</v>
      </c>
      <c r="H296" s="23">
        <f t="shared" si="5"/>
        <v>0.28165608496657524</v>
      </c>
    </row>
    <row r="297" spans="1:8" ht="12.75">
      <c r="A297" s="46">
        <v>57</v>
      </c>
      <c r="B297" s="63" t="s">
        <v>25</v>
      </c>
      <c r="C297" s="19" t="s">
        <v>0</v>
      </c>
      <c r="D297" s="19">
        <f>SUM(D298:D300)</f>
        <v>50.3</v>
      </c>
      <c r="E297" s="19">
        <f>SUM(E298:E300)</f>
        <v>0</v>
      </c>
      <c r="F297" s="19">
        <f>SUM(F298:F300)</f>
        <v>0</v>
      </c>
      <c r="G297" s="19">
        <f>SUM(G298:G300)</f>
        <v>-50.3</v>
      </c>
      <c r="H297" s="23">
        <f t="shared" si="5"/>
        <v>0</v>
      </c>
    </row>
    <row r="298" spans="1:10" s="2" customFormat="1" ht="12.75">
      <c r="A298" s="47"/>
      <c r="B298" s="64"/>
      <c r="C298" s="5" t="s">
        <v>4</v>
      </c>
      <c r="D298" s="5">
        <v>50.3</v>
      </c>
      <c r="E298" s="5">
        <v>0</v>
      </c>
      <c r="F298" s="5">
        <v>0</v>
      </c>
      <c r="G298" s="5">
        <f>SUM(F298-D298)</f>
        <v>-50.3</v>
      </c>
      <c r="H298" s="23">
        <f t="shared" si="5"/>
        <v>0</v>
      </c>
      <c r="I298" s="11"/>
      <c r="J298" s="11"/>
    </row>
    <row r="299" spans="1:8" ht="25.5">
      <c r="A299" s="47"/>
      <c r="B299" s="64"/>
      <c r="C299" s="5" t="s">
        <v>53</v>
      </c>
      <c r="D299" s="5">
        <v>0</v>
      </c>
      <c r="E299" s="5">
        <v>0</v>
      </c>
      <c r="F299" s="5">
        <v>0</v>
      </c>
      <c r="G299" s="5">
        <f>SUM(F299-D299)</f>
        <v>0</v>
      </c>
      <c r="H299" s="23" t="e">
        <f t="shared" si="5"/>
        <v>#DIV/0!</v>
      </c>
    </row>
    <row r="300" spans="1:8" ht="12.75">
      <c r="A300" s="48"/>
      <c r="B300" s="65"/>
      <c r="C300" s="5" t="s">
        <v>68</v>
      </c>
      <c r="D300" s="5">
        <v>0</v>
      </c>
      <c r="E300" s="5">
        <v>0</v>
      </c>
      <c r="F300" s="5">
        <v>0</v>
      </c>
      <c r="G300" s="5">
        <f>SUM(F300-D300)</f>
        <v>0</v>
      </c>
      <c r="H300" s="23" t="e">
        <f t="shared" si="5"/>
        <v>#DIV/0!</v>
      </c>
    </row>
    <row r="301" spans="1:8" ht="12.75">
      <c r="A301" s="37" t="s">
        <v>152</v>
      </c>
      <c r="B301" s="53" t="s">
        <v>126</v>
      </c>
      <c r="C301" s="19" t="s">
        <v>0</v>
      </c>
      <c r="D301" s="19">
        <f>SUM(D302:D304)</f>
        <v>84890.54</v>
      </c>
      <c r="E301" s="19">
        <f>SUM(E302:E304)</f>
        <v>0</v>
      </c>
      <c r="F301" s="19">
        <f>SUM(F302:F304)</f>
        <v>0</v>
      </c>
      <c r="G301" s="19">
        <f>SUM(G302:G304)</f>
        <v>-84890.54</v>
      </c>
      <c r="H301" s="23">
        <f t="shared" si="5"/>
        <v>0</v>
      </c>
    </row>
    <row r="302" spans="1:10" s="2" customFormat="1" ht="12.75">
      <c r="A302" s="38"/>
      <c r="B302" s="53"/>
      <c r="C302" s="5" t="s">
        <v>4</v>
      </c>
      <c r="D302" s="5">
        <v>1127.04</v>
      </c>
      <c r="E302" s="5">
        <v>0</v>
      </c>
      <c r="F302" s="5">
        <v>0</v>
      </c>
      <c r="G302" s="5">
        <f>SUM(F302-D302)</f>
        <v>-1127.04</v>
      </c>
      <c r="H302" s="23">
        <f t="shared" si="5"/>
        <v>0</v>
      </c>
      <c r="I302" s="11"/>
      <c r="J302" s="11"/>
    </row>
    <row r="303" spans="1:8" ht="25.5">
      <c r="A303" s="38"/>
      <c r="B303" s="53"/>
      <c r="C303" s="5" t="s">
        <v>53</v>
      </c>
      <c r="D303" s="5">
        <v>82236.37</v>
      </c>
      <c r="E303" s="5">
        <v>0</v>
      </c>
      <c r="F303" s="5">
        <v>0</v>
      </c>
      <c r="G303" s="5">
        <f>SUM(F303-D303)</f>
        <v>-82236.37</v>
      </c>
      <c r="H303" s="23">
        <f t="shared" si="5"/>
        <v>0</v>
      </c>
    </row>
    <row r="304" spans="1:8" ht="12.75">
      <c r="A304" s="39"/>
      <c r="B304" s="53"/>
      <c r="C304" s="5" t="s">
        <v>68</v>
      </c>
      <c r="D304" s="5">
        <v>1527.13</v>
      </c>
      <c r="E304" s="5">
        <v>0</v>
      </c>
      <c r="F304" s="5">
        <v>0</v>
      </c>
      <c r="G304" s="5">
        <f>SUM(F304-D304)</f>
        <v>-1527.13</v>
      </c>
      <c r="H304" s="23">
        <f t="shared" si="5"/>
        <v>0</v>
      </c>
    </row>
    <row r="305" spans="1:8" ht="12.75" customHeight="1">
      <c r="A305" s="37" t="s">
        <v>153</v>
      </c>
      <c r="B305" s="53" t="s">
        <v>125</v>
      </c>
      <c r="C305" s="19" t="s">
        <v>0</v>
      </c>
      <c r="D305" s="19">
        <f>SUM(D306:D308)</f>
        <v>70719.03</v>
      </c>
      <c r="E305" s="19">
        <f>SUM(E306:E308)</f>
        <v>0</v>
      </c>
      <c r="F305" s="19">
        <f>SUM(F306:F308)</f>
        <v>0</v>
      </c>
      <c r="G305" s="19">
        <f>SUM(G306:G308)</f>
        <v>-70719.03</v>
      </c>
      <c r="H305" s="23">
        <f t="shared" si="5"/>
        <v>0</v>
      </c>
    </row>
    <row r="306" spans="1:10" s="2" customFormat="1" ht="12.75">
      <c r="A306" s="38"/>
      <c r="B306" s="53"/>
      <c r="C306" s="5" t="s">
        <v>4</v>
      </c>
      <c r="D306" s="5">
        <v>1184.54</v>
      </c>
      <c r="E306" s="5">
        <v>0</v>
      </c>
      <c r="F306" s="5">
        <v>0</v>
      </c>
      <c r="G306" s="5">
        <f>SUM(F306-D306)</f>
        <v>-1184.54</v>
      </c>
      <c r="H306" s="23">
        <f t="shared" si="5"/>
        <v>0</v>
      </c>
      <c r="I306" s="11"/>
      <c r="J306" s="11"/>
    </row>
    <row r="307" spans="1:8" ht="25.5">
      <c r="A307" s="38"/>
      <c r="B307" s="53"/>
      <c r="C307" s="5" t="s">
        <v>53</v>
      </c>
      <c r="D307" s="5">
        <v>68012.58</v>
      </c>
      <c r="E307" s="5">
        <v>0</v>
      </c>
      <c r="F307" s="5">
        <v>0</v>
      </c>
      <c r="G307" s="5">
        <f>SUM(F307-D307)</f>
        <v>-68012.58</v>
      </c>
      <c r="H307" s="23">
        <f t="shared" si="5"/>
        <v>0</v>
      </c>
    </row>
    <row r="308" spans="1:8" ht="12.75">
      <c r="A308" s="39"/>
      <c r="B308" s="53"/>
      <c r="C308" s="5" t="s">
        <v>68</v>
      </c>
      <c r="D308" s="5">
        <v>1521.91</v>
      </c>
      <c r="E308" s="5">
        <v>0</v>
      </c>
      <c r="F308" s="5">
        <v>0</v>
      </c>
      <c r="G308" s="5">
        <f>SUM(F308-D308)</f>
        <v>-1521.91</v>
      </c>
      <c r="H308" s="23">
        <f t="shared" si="5"/>
        <v>0</v>
      </c>
    </row>
    <row r="309" spans="1:8" ht="12.75" customHeight="1">
      <c r="A309" s="37" t="s">
        <v>154</v>
      </c>
      <c r="B309" s="53" t="s">
        <v>26</v>
      </c>
      <c r="C309" s="19" t="s">
        <v>0</v>
      </c>
      <c r="D309" s="19">
        <f>SUM(D310:D312)</f>
        <v>411.15</v>
      </c>
      <c r="E309" s="19">
        <f>SUM(E310:E312)</f>
        <v>0</v>
      </c>
      <c r="F309" s="19">
        <f>SUM(F310:F312)</f>
        <v>0</v>
      </c>
      <c r="G309" s="19">
        <f>SUM(G310:G312)</f>
        <v>-411.15</v>
      </c>
      <c r="H309" s="23">
        <f t="shared" si="5"/>
        <v>0</v>
      </c>
    </row>
    <row r="310" spans="1:10" s="2" customFormat="1" ht="12.75" customHeight="1">
      <c r="A310" s="38"/>
      <c r="B310" s="53"/>
      <c r="C310" s="5" t="s">
        <v>4</v>
      </c>
      <c r="D310" s="5">
        <v>21.26</v>
      </c>
      <c r="E310" s="5">
        <v>0</v>
      </c>
      <c r="F310" s="5">
        <v>0</v>
      </c>
      <c r="G310" s="5">
        <f>SUM(F310-D310)</f>
        <v>-21.26</v>
      </c>
      <c r="H310" s="23">
        <f t="shared" si="5"/>
        <v>0</v>
      </c>
      <c r="I310" s="11"/>
      <c r="J310" s="11"/>
    </row>
    <row r="311" spans="1:8" ht="25.5">
      <c r="A311" s="38"/>
      <c r="B311" s="53"/>
      <c r="C311" s="5" t="s">
        <v>53</v>
      </c>
      <c r="D311" s="5">
        <v>314.94</v>
      </c>
      <c r="E311" s="5">
        <v>0</v>
      </c>
      <c r="F311" s="5">
        <v>0</v>
      </c>
      <c r="G311" s="5">
        <f>SUM(F311-D311)</f>
        <v>-314.94</v>
      </c>
      <c r="H311" s="23">
        <f t="shared" si="5"/>
        <v>0</v>
      </c>
    </row>
    <row r="312" spans="1:8" ht="12.75">
      <c r="A312" s="39"/>
      <c r="B312" s="53"/>
      <c r="C312" s="5" t="s">
        <v>68</v>
      </c>
      <c r="D312" s="5">
        <v>74.95</v>
      </c>
      <c r="E312" s="5">
        <v>0</v>
      </c>
      <c r="F312" s="5">
        <v>0</v>
      </c>
      <c r="G312" s="5">
        <f>SUM(F312-D312)</f>
        <v>-74.95</v>
      </c>
      <c r="H312" s="23">
        <f t="shared" si="5"/>
        <v>0</v>
      </c>
    </row>
    <row r="313" spans="1:8" ht="12.75">
      <c r="A313" s="51">
        <v>58</v>
      </c>
      <c r="B313" s="54" t="s">
        <v>27</v>
      </c>
      <c r="C313" s="19" t="s">
        <v>0</v>
      </c>
      <c r="D313" s="19">
        <f>SUM(D314:D316)</f>
        <v>906.68</v>
      </c>
      <c r="E313" s="19">
        <f>SUM(E314:E316)</f>
        <v>67.13343</v>
      </c>
      <c r="F313" s="19">
        <f>SUM(F314:F316)</f>
        <v>67.13343</v>
      </c>
      <c r="G313" s="19">
        <f>SUM(G314:G316)</f>
        <v>-839.54657</v>
      </c>
      <c r="H313" s="23">
        <f t="shared" si="5"/>
        <v>7.404313539506774</v>
      </c>
    </row>
    <row r="314" spans="1:10" s="2" customFormat="1" ht="12.75">
      <c r="A314" s="51"/>
      <c r="B314" s="54"/>
      <c r="C314" s="5" t="s">
        <v>4</v>
      </c>
      <c r="D314" s="5">
        <v>0</v>
      </c>
      <c r="E314" s="5">
        <v>0</v>
      </c>
      <c r="F314" s="5">
        <v>0</v>
      </c>
      <c r="G314" s="5">
        <f>SUM(F314-D314)</f>
        <v>0</v>
      </c>
      <c r="H314" s="23" t="e">
        <f t="shared" si="5"/>
        <v>#DIV/0!</v>
      </c>
      <c r="I314" s="11"/>
      <c r="J314" s="11"/>
    </row>
    <row r="315" spans="1:8" ht="25.5">
      <c r="A315" s="51"/>
      <c r="B315" s="54"/>
      <c r="C315" s="5" t="s">
        <v>53</v>
      </c>
      <c r="D315" s="5">
        <v>0</v>
      </c>
      <c r="E315" s="5">
        <v>0</v>
      </c>
      <c r="F315" s="5">
        <v>0</v>
      </c>
      <c r="G315" s="5">
        <f>SUM(F315-D315)</f>
        <v>0</v>
      </c>
      <c r="H315" s="23" t="e">
        <f t="shared" si="5"/>
        <v>#DIV/0!</v>
      </c>
    </row>
    <row r="316" spans="1:8" ht="12.75">
      <c r="A316" s="51"/>
      <c r="B316" s="54"/>
      <c r="C316" s="5" t="s">
        <v>68</v>
      </c>
      <c r="D316" s="5">
        <v>906.68</v>
      </c>
      <c r="E316" s="5">
        <v>67.13343</v>
      </c>
      <c r="F316" s="5">
        <v>67.13343</v>
      </c>
      <c r="G316" s="5">
        <f>SUM(F316-D316)</f>
        <v>-839.54657</v>
      </c>
      <c r="H316" s="23">
        <f>F316*100/D316</f>
        <v>7.404313539506774</v>
      </c>
    </row>
    <row r="317" spans="1:8" ht="12.75" customHeight="1">
      <c r="A317" s="46" t="s">
        <v>155</v>
      </c>
      <c r="B317" s="63" t="s">
        <v>73</v>
      </c>
      <c r="C317" s="19" t="s">
        <v>0</v>
      </c>
      <c r="D317" s="19">
        <f>SUM(D318:D320)</f>
        <v>287559.07</v>
      </c>
      <c r="E317" s="19">
        <f>SUM(E318:E320)</f>
        <v>0</v>
      </c>
      <c r="F317" s="19">
        <f>SUM(F318:F320)</f>
        <v>0</v>
      </c>
      <c r="G317" s="19">
        <f>SUM(G318:G320)</f>
        <v>-287559.07</v>
      </c>
      <c r="H317" s="23">
        <f t="shared" si="5"/>
        <v>0</v>
      </c>
    </row>
    <row r="318" spans="1:8" ht="12.75">
      <c r="A318" s="47"/>
      <c r="B318" s="64"/>
      <c r="C318" s="5" t="s">
        <v>4</v>
      </c>
      <c r="D318" s="5">
        <v>118124.49</v>
      </c>
      <c r="E318" s="5">
        <v>0</v>
      </c>
      <c r="F318" s="5">
        <v>0</v>
      </c>
      <c r="G318" s="5">
        <f>SUM(F318-D318)</f>
        <v>-118124.49</v>
      </c>
      <c r="H318" s="23">
        <f t="shared" si="5"/>
        <v>0</v>
      </c>
    </row>
    <row r="319" spans="1:8" ht="25.5">
      <c r="A319" s="47"/>
      <c r="B319" s="64"/>
      <c r="C319" s="5" t="s">
        <v>53</v>
      </c>
      <c r="D319" s="5">
        <v>169434.58</v>
      </c>
      <c r="E319" s="5">
        <v>0</v>
      </c>
      <c r="F319" s="5">
        <v>0</v>
      </c>
      <c r="G319" s="5">
        <f>SUM(F319-D319)</f>
        <v>-169434.58</v>
      </c>
      <c r="H319" s="23">
        <f t="shared" si="5"/>
        <v>0</v>
      </c>
    </row>
    <row r="320" spans="1:8" ht="12.75">
      <c r="A320" s="48"/>
      <c r="B320" s="65"/>
      <c r="C320" s="5" t="s">
        <v>68</v>
      </c>
      <c r="D320" s="5">
        <v>0</v>
      </c>
      <c r="E320" s="5">
        <v>0</v>
      </c>
      <c r="F320" s="5">
        <v>0</v>
      </c>
      <c r="G320" s="5">
        <f>SUM(F320-D320)</f>
        <v>0</v>
      </c>
      <c r="H320" s="23" t="e">
        <f t="shared" si="5"/>
        <v>#DIV/0!</v>
      </c>
    </row>
    <row r="321" spans="1:8" ht="12.75">
      <c r="A321" s="46" t="s">
        <v>156</v>
      </c>
      <c r="B321" s="63" t="s">
        <v>74</v>
      </c>
      <c r="C321" s="19" t="s">
        <v>0</v>
      </c>
      <c r="D321" s="19">
        <f>SUM(D322:D324)</f>
        <v>23739.32</v>
      </c>
      <c r="E321" s="19">
        <f>SUM(E322:E324)</f>
        <v>0</v>
      </c>
      <c r="F321" s="19">
        <f>SUM(F322:F324)</f>
        <v>0</v>
      </c>
      <c r="G321" s="19">
        <f>SUM(G322:G324)</f>
        <v>-23739.32</v>
      </c>
      <c r="H321" s="23">
        <f t="shared" si="5"/>
        <v>0</v>
      </c>
    </row>
    <row r="322" spans="1:8" ht="12.75">
      <c r="A322" s="47"/>
      <c r="B322" s="64"/>
      <c r="C322" s="5" t="s">
        <v>4</v>
      </c>
      <c r="D322" s="5">
        <v>7430.33</v>
      </c>
      <c r="E322" s="5">
        <v>0</v>
      </c>
      <c r="F322" s="5">
        <v>0</v>
      </c>
      <c r="G322" s="5">
        <f>SUM(F322-D322)</f>
        <v>-7430.33</v>
      </c>
      <c r="H322" s="23">
        <f t="shared" si="5"/>
        <v>0</v>
      </c>
    </row>
    <row r="323" spans="1:8" ht="25.5">
      <c r="A323" s="47"/>
      <c r="B323" s="64"/>
      <c r="C323" s="5" t="s">
        <v>53</v>
      </c>
      <c r="D323" s="5">
        <v>16308.99</v>
      </c>
      <c r="E323" s="5">
        <v>0</v>
      </c>
      <c r="F323" s="5">
        <v>0</v>
      </c>
      <c r="G323" s="5">
        <f>SUM(F323-D323)</f>
        <v>-16308.99</v>
      </c>
      <c r="H323" s="23">
        <f t="shared" si="5"/>
        <v>0</v>
      </c>
    </row>
    <row r="324" spans="1:8" ht="12.75">
      <c r="A324" s="48"/>
      <c r="B324" s="65"/>
      <c r="C324" s="5" t="s">
        <v>68</v>
      </c>
      <c r="D324" s="5">
        <v>0</v>
      </c>
      <c r="E324" s="5">
        <v>0</v>
      </c>
      <c r="F324" s="5">
        <v>0</v>
      </c>
      <c r="G324" s="5">
        <f>SUM(F324-D324)</f>
        <v>0</v>
      </c>
      <c r="H324" s="23" t="e">
        <f t="shared" si="5"/>
        <v>#DIV/0!</v>
      </c>
    </row>
    <row r="325" spans="1:8" ht="12.75">
      <c r="A325" s="75" t="s">
        <v>84</v>
      </c>
      <c r="B325" s="54" t="s">
        <v>114</v>
      </c>
      <c r="C325" s="19" t="s">
        <v>0</v>
      </c>
      <c r="D325" s="19">
        <f>SUM(D326:D328)</f>
        <v>660.06</v>
      </c>
      <c r="E325" s="19">
        <f>SUM(E326:E328)</f>
        <v>237.46</v>
      </c>
      <c r="F325" s="19">
        <f>SUM(F326:F328)</f>
        <v>32.5</v>
      </c>
      <c r="G325" s="19">
        <f>SUM(G326:G328)</f>
        <v>-627.56</v>
      </c>
      <c r="H325" s="19">
        <f t="shared" si="5"/>
        <v>4.92379480653274</v>
      </c>
    </row>
    <row r="326" spans="1:8" ht="12.75">
      <c r="A326" s="75"/>
      <c r="B326" s="54"/>
      <c r="C326" s="5" t="s">
        <v>4</v>
      </c>
      <c r="D326" s="5">
        <v>207.29</v>
      </c>
      <c r="E326" s="5">
        <v>204.96</v>
      </c>
      <c r="F326" s="5">
        <v>0</v>
      </c>
      <c r="G326" s="5">
        <f>F326-D326</f>
        <v>-207.29</v>
      </c>
      <c r="H326" s="23">
        <f t="shared" si="5"/>
        <v>0</v>
      </c>
    </row>
    <row r="327" spans="1:8" ht="25.5">
      <c r="A327" s="75"/>
      <c r="B327" s="54"/>
      <c r="C327" s="5" t="s">
        <v>53</v>
      </c>
      <c r="D327" s="5">
        <v>156.01</v>
      </c>
      <c r="E327" s="5">
        <v>0</v>
      </c>
      <c r="F327" s="5">
        <v>0</v>
      </c>
      <c r="G327" s="5">
        <f>SUM(F327-D327)</f>
        <v>-156.01</v>
      </c>
      <c r="H327" s="23">
        <f t="shared" si="5"/>
        <v>0</v>
      </c>
    </row>
    <row r="328" spans="1:8" ht="12.75">
      <c r="A328" s="75"/>
      <c r="B328" s="54"/>
      <c r="C328" s="5" t="s">
        <v>68</v>
      </c>
      <c r="D328" s="5">
        <v>296.76</v>
      </c>
      <c r="E328" s="5">
        <v>32.5</v>
      </c>
      <c r="F328" s="5">
        <v>32.5</v>
      </c>
      <c r="G328" s="5">
        <f>SUM(F328-D328)</f>
        <v>-264.26</v>
      </c>
      <c r="H328" s="23">
        <f t="shared" si="5"/>
        <v>10.951610729208788</v>
      </c>
    </row>
    <row r="329" spans="1:8" ht="12.75" customHeight="1">
      <c r="A329" s="51">
        <v>60</v>
      </c>
      <c r="B329" s="71" t="s">
        <v>127</v>
      </c>
      <c r="C329" s="19" t="s">
        <v>0</v>
      </c>
      <c r="D329" s="19">
        <f>SUM(D330:D332)</f>
        <v>257.43</v>
      </c>
      <c r="E329" s="19">
        <f>SUM(E330:E332)</f>
        <v>272.86400000000003</v>
      </c>
      <c r="F329" s="19">
        <f>SUM(F330:F332)</f>
        <v>124.375</v>
      </c>
      <c r="G329" s="19">
        <f>SUM(G330:G332)</f>
        <v>-133.05499999999998</v>
      </c>
      <c r="H329" s="23">
        <f t="shared" si="5"/>
        <v>48.31410480518976</v>
      </c>
    </row>
    <row r="330" spans="1:8" ht="18" customHeight="1">
      <c r="A330" s="51"/>
      <c r="B330" s="72"/>
      <c r="C330" s="5" t="s">
        <v>4</v>
      </c>
      <c r="D330" s="5">
        <v>207.14</v>
      </c>
      <c r="E330" s="5">
        <v>147.109</v>
      </c>
      <c r="F330" s="5">
        <v>0</v>
      </c>
      <c r="G330" s="5">
        <f>SUM(F330-D330)</f>
        <v>-207.14</v>
      </c>
      <c r="H330" s="23">
        <f t="shared" si="5"/>
        <v>0</v>
      </c>
    </row>
    <row r="331" spans="1:10" s="2" customFormat="1" ht="15.75" customHeight="1">
      <c r="A331" s="51"/>
      <c r="B331" s="72"/>
      <c r="C331" s="5" t="s">
        <v>53</v>
      </c>
      <c r="D331" s="5">
        <v>0</v>
      </c>
      <c r="E331" s="5">
        <v>0</v>
      </c>
      <c r="F331" s="5">
        <v>0</v>
      </c>
      <c r="G331" s="5">
        <f>SUM(F331-D331)</f>
        <v>0</v>
      </c>
      <c r="H331" s="23" t="e">
        <f aca="true" t="shared" si="6" ref="H331:H394">F331*100/D331</f>
        <v>#DIV/0!</v>
      </c>
      <c r="I331" s="11"/>
      <c r="J331" s="11"/>
    </row>
    <row r="332" spans="1:8" ht="21" customHeight="1">
      <c r="A332" s="51"/>
      <c r="B332" s="72"/>
      <c r="C332" s="5" t="s">
        <v>68</v>
      </c>
      <c r="D332" s="5">
        <v>50.29</v>
      </c>
      <c r="E332" s="5">
        <v>125.755</v>
      </c>
      <c r="F332" s="5">
        <v>124.375</v>
      </c>
      <c r="G332" s="5">
        <f>SUM(F332-D332)</f>
        <v>74.08500000000001</v>
      </c>
      <c r="H332" s="23">
        <f>F332*100/D332</f>
        <v>247.31556969576457</v>
      </c>
    </row>
    <row r="333" spans="1:8" ht="12.75">
      <c r="A333" s="52">
        <v>61</v>
      </c>
      <c r="B333" s="53" t="s">
        <v>128</v>
      </c>
      <c r="C333" s="19" t="s">
        <v>0</v>
      </c>
      <c r="D333" s="19">
        <f>SUM(D334:D336)</f>
        <v>472.53000000000003</v>
      </c>
      <c r="E333" s="19">
        <f>SUM(E334:E336)</f>
        <v>0</v>
      </c>
      <c r="F333" s="19">
        <f>SUM(F334:F336)</f>
        <v>0</v>
      </c>
      <c r="G333" s="19">
        <f>SUM(G334:G336)</f>
        <v>-472.53000000000003</v>
      </c>
      <c r="H333" s="23">
        <f t="shared" si="6"/>
        <v>0</v>
      </c>
    </row>
    <row r="334" spans="1:8" ht="12.75">
      <c r="A334" s="52"/>
      <c r="B334" s="53"/>
      <c r="C334" s="5" t="s">
        <v>4</v>
      </c>
      <c r="D334" s="5">
        <v>152.58</v>
      </c>
      <c r="E334" s="5">
        <v>0</v>
      </c>
      <c r="F334" s="5">
        <v>0</v>
      </c>
      <c r="G334" s="5">
        <f>SUM(F334-D334)</f>
        <v>-152.58</v>
      </c>
      <c r="H334" s="23">
        <f t="shared" si="6"/>
        <v>0</v>
      </c>
    </row>
    <row r="335" spans="1:10" s="2" customFormat="1" ht="25.5">
      <c r="A335" s="52"/>
      <c r="B335" s="53"/>
      <c r="C335" s="5" t="s">
        <v>53</v>
      </c>
      <c r="D335" s="5">
        <v>197.78</v>
      </c>
      <c r="E335" s="5">
        <v>0</v>
      </c>
      <c r="F335" s="5">
        <v>0</v>
      </c>
      <c r="G335" s="5">
        <f>SUM(F335-D335)</f>
        <v>-197.78</v>
      </c>
      <c r="H335" s="23">
        <f t="shared" si="6"/>
        <v>0</v>
      </c>
      <c r="I335" s="11"/>
      <c r="J335" s="11"/>
    </row>
    <row r="336" spans="1:8" ht="12.75">
      <c r="A336" s="52"/>
      <c r="B336" s="53"/>
      <c r="C336" s="5" t="s">
        <v>68</v>
      </c>
      <c r="D336" s="5">
        <v>122.17</v>
      </c>
      <c r="E336" s="5">
        <v>0</v>
      </c>
      <c r="F336" s="5">
        <v>0</v>
      </c>
      <c r="G336" s="5">
        <f>SUM(F336-D336)</f>
        <v>-122.17</v>
      </c>
      <c r="H336" s="23">
        <f t="shared" si="6"/>
        <v>0</v>
      </c>
    </row>
    <row r="337" spans="1:8" ht="12.75">
      <c r="A337" s="51">
        <v>62</v>
      </c>
      <c r="B337" s="54" t="s">
        <v>28</v>
      </c>
      <c r="C337" s="19" t="s">
        <v>0</v>
      </c>
      <c r="D337" s="19">
        <f>SUM(D338:D340)</f>
        <v>1854.8899999999999</v>
      </c>
      <c r="E337" s="19">
        <f>SUM(E338:E340)</f>
        <v>213.55</v>
      </c>
      <c r="F337" s="19">
        <f>SUM(F338:F340)</f>
        <v>85.723</v>
      </c>
      <c r="G337" s="19">
        <f>SUM(G338:G340)</f>
        <v>-2118.334</v>
      </c>
      <c r="H337" s="23">
        <f t="shared" si="6"/>
        <v>4.6214600326704005</v>
      </c>
    </row>
    <row r="338" spans="1:8" ht="12.75">
      <c r="A338" s="51"/>
      <c r="B338" s="54"/>
      <c r="C338" s="5" t="s">
        <v>4</v>
      </c>
      <c r="D338" s="5">
        <v>1420</v>
      </c>
      <c r="E338" s="5">
        <v>53.5</v>
      </c>
      <c r="F338" s="5">
        <v>0</v>
      </c>
      <c r="G338" s="5">
        <f>F337-D337</f>
        <v>-1769.167</v>
      </c>
      <c r="H338" s="23">
        <f t="shared" si="6"/>
        <v>0</v>
      </c>
    </row>
    <row r="339" spans="1:10" s="2" customFormat="1" ht="25.5">
      <c r="A339" s="51"/>
      <c r="B339" s="54"/>
      <c r="C339" s="5" t="s">
        <v>53</v>
      </c>
      <c r="D339" s="5">
        <v>434.89</v>
      </c>
      <c r="E339" s="5">
        <v>113.9</v>
      </c>
      <c r="F339" s="5">
        <v>85.723</v>
      </c>
      <c r="G339" s="5">
        <f>SUM(F339-D339)</f>
        <v>-349.167</v>
      </c>
      <c r="H339" s="23">
        <f t="shared" si="6"/>
        <v>19.7114212789441</v>
      </c>
      <c r="I339" s="11"/>
      <c r="J339" s="11"/>
    </row>
    <row r="340" spans="1:8" ht="12.75">
      <c r="A340" s="51"/>
      <c r="B340" s="54"/>
      <c r="C340" s="5" t="s">
        <v>68</v>
      </c>
      <c r="D340" s="5">
        <v>0</v>
      </c>
      <c r="E340" s="5">
        <v>46.15</v>
      </c>
      <c r="F340" s="5">
        <v>0</v>
      </c>
      <c r="G340" s="5">
        <f>SUM(F340-D340)</f>
        <v>0</v>
      </c>
      <c r="H340" s="23" t="e">
        <f t="shared" si="6"/>
        <v>#DIV/0!</v>
      </c>
    </row>
    <row r="341" spans="1:8" ht="12.75">
      <c r="A341" s="52">
        <v>63</v>
      </c>
      <c r="B341" s="53" t="s">
        <v>29</v>
      </c>
      <c r="C341" s="19" t="s">
        <v>0</v>
      </c>
      <c r="D341" s="19">
        <f>SUM(D342:D344)</f>
        <v>5467.95</v>
      </c>
      <c r="E341" s="19">
        <f>SUM(E342:E344)</f>
        <v>0</v>
      </c>
      <c r="F341" s="19">
        <f>SUM(F342:F344)</f>
        <v>0</v>
      </c>
      <c r="G341" s="19">
        <f>SUM(G342:G344)</f>
        <v>-5467.95</v>
      </c>
      <c r="H341" s="23">
        <f t="shared" si="6"/>
        <v>0</v>
      </c>
    </row>
    <row r="342" spans="1:8" ht="12.75">
      <c r="A342" s="52"/>
      <c r="B342" s="53"/>
      <c r="C342" s="5" t="s">
        <v>4</v>
      </c>
      <c r="D342" s="5">
        <v>0</v>
      </c>
      <c r="E342" s="5">
        <v>0</v>
      </c>
      <c r="F342" s="5">
        <v>0</v>
      </c>
      <c r="G342" s="5">
        <f>SUM(F342-D342)</f>
        <v>0</v>
      </c>
      <c r="H342" s="23" t="e">
        <f t="shared" si="6"/>
        <v>#DIV/0!</v>
      </c>
    </row>
    <row r="343" spans="1:10" s="2" customFormat="1" ht="25.5">
      <c r="A343" s="52"/>
      <c r="B343" s="53"/>
      <c r="C343" s="5" t="s">
        <v>53</v>
      </c>
      <c r="D343" s="5">
        <v>1500</v>
      </c>
      <c r="E343" s="5">
        <v>0</v>
      </c>
      <c r="F343" s="5">
        <v>0</v>
      </c>
      <c r="G343" s="5">
        <f>SUM(F343-D343)</f>
        <v>-1500</v>
      </c>
      <c r="H343" s="23">
        <f t="shared" si="6"/>
        <v>0</v>
      </c>
      <c r="I343" s="11"/>
      <c r="J343" s="11"/>
    </row>
    <row r="344" spans="1:8" ht="17.25" customHeight="1">
      <c r="A344" s="52"/>
      <c r="B344" s="53"/>
      <c r="C344" s="5" t="s">
        <v>68</v>
      </c>
      <c r="D344" s="5">
        <v>3967.95</v>
      </c>
      <c r="E344" s="5">
        <v>0</v>
      </c>
      <c r="F344" s="5">
        <v>0</v>
      </c>
      <c r="G344" s="5">
        <f>SUM(F344-D344)</f>
        <v>-3967.95</v>
      </c>
      <c r="H344" s="23">
        <f t="shared" si="6"/>
        <v>0</v>
      </c>
    </row>
    <row r="345" spans="1:8" ht="12.75">
      <c r="A345" s="51">
        <v>64</v>
      </c>
      <c r="B345" s="74" t="s">
        <v>57</v>
      </c>
      <c r="C345" s="19" t="s">
        <v>0</v>
      </c>
      <c r="D345" s="19">
        <f>SUM(D346:D348)</f>
        <v>12854.029999999999</v>
      </c>
      <c r="E345" s="19">
        <f>SUM(E346:E348)</f>
        <v>240.94</v>
      </c>
      <c r="F345" s="19">
        <f>SUM(F346:F348)</f>
        <v>240.94</v>
      </c>
      <c r="G345" s="19">
        <f>SUM(G346:G348)</f>
        <v>-12613.089999999998</v>
      </c>
      <c r="H345" s="23">
        <f t="shared" si="6"/>
        <v>1.8744315984947912</v>
      </c>
    </row>
    <row r="346" spans="1:8" ht="15" customHeight="1">
      <c r="A346" s="51"/>
      <c r="B346" s="74"/>
      <c r="C346" s="5" t="s">
        <v>4</v>
      </c>
      <c r="D346" s="5">
        <v>982.83</v>
      </c>
      <c r="E346" s="5">
        <v>0</v>
      </c>
      <c r="F346" s="5">
        <v>0</v>
      </c>
      <c r="G346" s="5">
        <f>SUM(F346-D346)</f>
        <v>-982.83</v>
      </c>
      <c r="H346" s="23">
        <f t="shared" si="6"/>
        <v>0</v>
      </c>
    </row>
    <row r="347" spans="1:10" s="2" customFormat="1" ht="22.5" customHeight="1">
      <c r="A347" s="51"/>
      <c r="B347" s="74"/>
      <c r="C347" s="5" t="s">
        <v>53</v>
      </c>
      <c r="D347" s="5">
        <v>11157.65</v>
      </c>
      <c r="E347" s="5">
        <v>240.94</v>
      </c>
      <c r="F347" s="5">
        <v>240.94</v>
      </c>
      <c r="G347" s="5">
        <f>SUM(F347-D347)</f>
        <v>-10916.71</v>
      </c>
      <c r="H347" s="23">
        <f>F347*100/D347</f>
        <v>2.159415289061765</v>
      </c>
      <c r="I347" s="11"/>
      <c r="J347" s="11"/>
    </row>
    <row r="348" spans="1:8" ht="18.75" customHeight="1">
      <c r="A348" s="51"/>
      <c r="B348" s="74"/>
      <c r="C348" s="5" t="s">
        <v>68</v>
      </c>
      <c r="D348" s="5">
        <v>713.55</v>
      </c>
      <c r="E348" s="5">
        <v>0</v>
      </c>
      <c r="F348" s="5">
        <v>0</v>
      </c>
      <c r="G348" s="5">
        <f>SUM(F348-D348)</f>
        <v>-713.55</v>
      </c>
      <c r="H348" s="23">
        <f t="shared" si="6"/>
        <v>0</v>
      </c>
    </row>
    <row r="349" spans="1:8" ht="12.75">
      <c r="A349" s="51">
        <v>65</v>
      </c>
      <c r="B349" s="74" t="s">
        <v>30</v>
      </c>
      <c r="C349" s="19" t="s">
        <v>0</v>
      </c>
      <c r="D349" s="19">
        <f>SUM(D350:D352)</f>
        <v>153.12</v>
      </c>
      <c r="E349" s="19">
        <f>SUM(E350:E352)</f>
        <v>0</v>
      </c>
      <c r="F349" s="19">
        <f>SUM(F350:F352)</f>
        <v>0</v>
      </c>
      <c r="G349" s="19">
        <f>SUM(G350:G352)</f>
        <v>-153.12</v>
      </c>
      <c r="H349" s="23">
        <f t="shared" si="6"/>
        <v>0</v>
      </c>
    </row>
    <row r="350" spans="1:8" ht="12.75">
      <c r="A350" s="51"/>
      <c r="B350" s="74"/>
      <c r="C350" s="5" t="s">
        <v>4</v>
      </c>
      <c r="D350" s="5">
        <v>86.29</v>
      </c>
      <c r="E350" s="5">
        <v>0</v>
      </c>
      <c r="F350" s="5">
        <v>0</v>
      </c>
      <c r="G350" s="5">
        <f>SUM(F350-D350)</f>
        <v>-86.29</v>
      </c>
      <c r="H350" s="23">
        <f t="shared" si="6"/>
        <v>0</v>
      </c>
    </row>
    <row r="351" spans="1:8" ht="25.5">
      <c r="A351" s="51"/>
      <c r="B351" s="74"/>
      <c r="C351" s="5" t="s">
        <v>53</v>
      </c>
      <c r="D351" s="5">
        <v>66.83</v>
      </c>
      <c r="E351" s="5">
        <v>0</v>
      </c>
      <c r="F351" s="5">
        <v>0</v>
      </c>
      <c r="G351" s="5">
        <f>SUM(F351-D351)</f>
        <v>-66.83</v>
      </c>
      <c r="H351" s="23">
        <f t="shared" si="6"/>
        <v>0</v>
      </c>
    </row>
    <row r="352" spans="1:8" ht="12.75">
      <c r="A352" s="51"/>
      <c r="B352" s="74"/>
      <c r="C352" s="5" t="s">
        <v>68</v>
      </c>
      <c r="D352" s="5">
        <v>0</v>
      </c>
      <c r="E352" s="5">
        <v>0</v>
      </c>
      <c r="F352" s="5">
        <v>0</v>
      </c>
      <c r="G352" s="5">
        <f>SUM(F352-D352)</f>
        <v>0</v>
      </c>
      <c r="H352" s="23" t="e">
        <f t="shared" si="6"/>
        <v>#DIV/0!</v>
      </c>
    </row>
    <row r="353" spans="1:8" ht="12.75">
      <c r="A353" s="51">
        <v>66</v>
      </c>
      <c r="B353" s="34" t="s">
        <v>31</v>
      </c>
      <c r="C353" s="19" t="s">
        <v>0</v>
      </c>
      <c r="D353" s="19">
        <f>SUM(D354:D356)</f>
        <v>2074.998</v>
      </c>
      <c r="E353" s="19">
        <f>SUM(E354:E356)</f>
        <v>487.029</v>
      </c>
      <c r="F353" s="19">
        <f>SUM(F354:F356)</f>
        <v>10.442</v>
      </c>
      <c r="G353" s="19">
        <f>SUM(G354:G356)</f>
        <v>-2064.556</v>
      </c>
      <c r="H353" s="23">
        <f t="shared" si="6"/>
        <v>0.5032294007030368</v>
      </c>
    </row>
    <row r="354" spans="1:8" ht="12.75">
      <c r="A354" s="51"/>
      <c r="B354" s="35"/>
      <c r="C354" s="5" t="s">
        <v>4</v>
      </c>
      <c r="D354" s="5">
        <v>1906.348</v>
      </c>
      <c r="E354" s="5">
        <v>476.587</v>
      </c>
      <c r="F354" s="5">
        <v>0</v>
      </c>
      <c r="G354" s="5">
        <f>SUM(F354-D354)</f>
        <v>-1906.348</v>
      </c>
      <c r="H354" s="23">
        <f t="shared" si="6"/>
        <v>0</v>
      </c>
    </row>
    <row r="355" spans="1:8" ht="25.5">
      <c r="A355" s="51"/>
      <c r="B355" s="35"/>
      <c r="C355" s="5" t="s">
        <v>53</v>
      </c>
      <c r="D355" s="5">
        <v>168.65</v>
      </c>
      <c r="E355" s="5">
        <v>10.442</v>
      </c>
      <c r="F355" s="5">
        <v>10.442</v>
      </c>
      <c r="G355" s="5">
        <f>SUM(F355-D355)</f>
        <v>-158.208</v>
      </c>
      <c r="H355" s="23">
        <f t="shared" si="6"/>
        <v>6.19152090127483</v>
      </c>
    </row>
    <row r="356" spans="1:8" ht="12.75">
      <c r="A356" s="51"/>
      <c r="B356" s="36"/>
      <c r="C356" s="5" t="s">
        <v>68</v>
      </c>
      <c r="D356" s="5">
        <v>0</v>
      </c>
      <c r="E356" s="5">
        <v>0</v>
      </c>
      <c r="F356" s="5">
        <v>0</v>
      </c>
      <c r="G356" s="5">
        <f>SUM(F356-D356)</f>
        <v>0</v>
      </c>
      <c r="H356" s="23" t="e">
        <f t="shared" si="6"/>
        <v>#DIV/0!</v>
      </c>
    </row>
    <row r="357" spans="1:8" ht="15" customHeight="1">
      <c r="A357" s="52">
        <v>67</v>
      </c>
      <c r="B357" s="55" t="s">
        <v>32</v>
      </c>
      <c r="C357" s="19" t="s">
        <v>0</v>
      </c>
      <c r="D357" s="19">
        <f>SUM(D358:D360)</f>
        <v>243.492</v>
      </c>
      <c r="E357" s="19">
        <f>SUM(E358:E360)</f>
        <v>0</v>
      </c>
      <c r="F357" s="19">
        <f>SUM(F358:F360)</f>
        <v>0</v>
      </c>
      <c r="G357" s="19">
        <f>SUM(G358:G360)</f>
        <v>-243.492</v>
      </c>
      <c r="H357" s="23">
        <f t="shared" si="6"/>
        <v>0</v>
      </c>
    </row>
    <row r="358" spans="1:8" ht="15" customHeight="1">
      <c r="A358" s="52"/>
      <c r="B358" s="56"/>
      <c r="C358" s="5" t="s">
        <v>4</v>
      </c>
      <c r="D358" s="5">
        <v>49.992</v>
      </c>
      <c r="E358" s="5">
        <v>0</v>
      </c>
      <c r="F358" s="5">
        <v>0</v>
      </c>
      <c r="G358" s="5">
        <f>SUM(F358-D358)</f>
        <v>-49.992</v>
      </c>
      <c r="H358" s="23">
        <f t="shared" si="6"/>
        <v>0</v>
      </c>
    </row>
    <row r="359" spans="1:8" ht="17.25" customHeight="1">
      <c r="A359" s="52"/>
      <c r="B359" s="56"/>
      <c r="C359" s="5" t="s">
        <v>53</v>
      </c>
      <c r="D359" s="5">
        <v>193.5</v>
      </c>
      <c r="E359" s="5">
        <v>0</v>
      </c>
      <c r="F359" s="5">
        <v>0</v>
      </c>
      <c r="G359" s="5">
        <f>SUM(F359-D359)</f>
        <v>-193.5</v>
      </c>
      <c r="H359" s="23">
        <f t="shared" si="6"/>
        <v>0</v>
      </c>
    </row>
    <row r="360" spans="1:10" s="2" customFormat="1" ht="18.75" customHeight="1">
      <c r="A360" s="52"/>
      <c r="B360" s="57"/>
      <c r="C360" s="5" t="s">
        <v>68</v>
      </c>
      <c r="D360" s="5">
        <v>0</v>
      </c>
      <c r="E360" s="5">
        <v>0</v>
      </c>
      <c r="F360" s="5">
        <v>0</v>
      </c>
      <c r="G360" s="5">
        <f>SUM(F360-D360)</f>
        <v>0</v>
      </c>
      <c r="H360" s="23" t="e">
        <f t="shared" si="6"/>
        <v>#DIV/0!</v>
      </c>
      <c r="I360" s="11"/>
      <c r="J360" s="11"/>
    </row>
    <row r="361" spans="1:8" ht="19.5" customHeight="1">
      <c r="A361" s="52">
        <v>68</v>
      </c>
      <c r="B361" s="55" t="s">
        <v>55</v>
      </c>
      <c r="C361" s="19" t="s">
        <v>0</v>
      </c>
      <c r="D361" s="19">
        <f>SUM(D362:D364)</f>
        <v>6564.15</v>
      </c>
      <c r="E361" s="19">
        <f>SUM(E362:E364)</f>
        <v>0</v>
      </c>
      <c r="F361" s="19">
        <f>SUM(F362:F364)</f>
        <v>0</v>
      </c>
      <c r="G361" s="19">
        <f>SUM(G362:G364)</f>
        <v>-6564.15</v>
      </c>
      <c r="H361" s="23">
        <f t="shared" si="6"/>
        <v>0</v>
      </c>
    </row>
    <row r="362" spans="1:8" ht="17.25" customHeight="1">
      <c r="A362" s="52"/>
      <c r="B362" s="56"/>
      <c r="C362" s="5" t="s">
        <v>4</v>
      </c>
      <c r="D362" s="5">
        <v>2175</v>
      </c>
      <c r="E362" s="5">
        <v>0</v>
      </c>
      <c r="F362" s="5">
        <v>0</v>
      </c>
      <c r="G362" s="5">
        <f>SUM(F362-D362)</f>
        <v>-2175</v>
      </c>
      <c r="H362" s="23">
        <f t="shared" si="6"/>
        <v>0</v>
      </c>
    </row>
    <row r="363" spans="1:8" ht="15.75" customHeight="1">
      <c r="A363" s="52"/>
      <c r="B363" s="56"/>
      <c r="C363" s="5" t="s">
        <v>53</v>
      </c>
      <c r="D363" s="5">
        <v>1684.73</v>
      </c>
      <c r="E363" s="5">
        <v>0</v>
      </c>
      <c r="F363" s="5">
        <v>0</v>
      </c>
      <c r="G363" s="5">
        <f>SUM(F363-D363)</f>
        <v>-1684.73</v>
      </c>
      <c r="H363" s="23">
        <f t="shared" si="6"/>
        <v>0</v>
      </c>
    </row>
    <row r="364" spans="1:10" s="2" customFormat="1" ht="16.5" customHeight="1">
      <c r="A364" s="52"/>
      <c r="B364" s="57"/>
      <c r="C364" s="5" t="s">
        <v>68</v>
      </c>
      <c r="D364" s="5">
        <v>2704.42</v>
      </c>
      <c r="E364" s="5">
        <v>0</v>
      </c>
      <c r="F364" s="5">
        <v>0</v>
      </c>
      <c r="G364" s="5">
        <f>SUM(F364-D364)</f>
        <v>-2704.42</v>
      </c>
      <c r="H364" s="23">
        <f t="shared" si="6"/>
        <v>0</v>
      </c>
      <c r="I364" s="11"/>
      <c r="J364" s="11"/>
    </row>
    <row r="365" spans="1:8" ht="12.75">
      <c r="A365" s="52">
        <v>69</v>
      </c>
      <c r="B365" s="55" t="s">
        <v>33</v>
      </c>
      <c r="C365" s="19" t="s">
        <v>0</v>
      </c>
      <c r="D365" s="19">
        <f>SUM(D366:D368)</f>
        <v>137.15</v>
      </c>
      <c r="E365" s="19">
        <f>SUM(E366:E368)</f>
        <v>0</v>
      </c>
      <c r="F365" s="19">
        <f>SUM(F366:F368)</f>
        <v>0</v>
      </c>
      <c r="G365" s="19">
        <f>SUM(G366:G368)</f>
        <v>-137.15</v>
      </c>
      <c r="H365" s="23">
        <f t="shared" si="6"/>
        <v>0</v>
      </c>
    </row>
    <row r="366" spans="1:8" ht="12.75">
      <c r="A366" s="52"/>
      <c r="B366" s="56"/>
      <c r="C366" s="5" t="s">
        <v>4</v>
      </c>
      <c r="D366" s="5">
        <v>0</v>
      </c>
      <c r="E366" s="5">
        <v>0</v>
      </c>
      <c r="F366" s="5">
        <v>0</v>
      </c>
      <c r="G366" s="5">
        <f>SUM(F366-D366)</f>
        <v>0</v>
      </c>
      <c r="H366" s="23" t="e">
        <f t="shared" si="6"/>
        <v>#DIV/0!</v>
      </c>
    </row>
    <row r="367" spans="1:8" ht="25.5">
      <c r="A367" s="52"/>
      <c r="B367" s="56"/>
      <c r="C367" s="5" t="s">
        <v>53</v>
      </c>
      <c r="D367" s="5">
        <v>0</v>
      </c>
      <c r="E367" s="5">
        <v>0</v>
      </c>
      <c r="F367" s="5">
        <v>0</v>
      </c>
      <c r="G367" s="5">
        <f>SUM(F367-D367)</f>
        <v>0</v>
      </c>
      <c r="H367" s="23" t="e">
        <f t="shared" si="6"/>
        <v>#DIV/0!</v>
      </c>
    </row>
    <row r="368" spans="1:8" ht="12.75">
      <c r="A368" s="52"/>
      <c r="B368" s="57"/>
      <c r="C368" s="5" t="s">
        <v>68</v>
      </c>
      <c r="D368" s="5">
        <v>137.15</v>
      </c>
      <c r="E368" s="5">
        <v>0</v>
      </c>
      <c r="F368" s="5">
        <v>0</v>
      </c>
      <c r="G368" s="5">
        <f>SUM(F368-D368)</f>
        <v>-137.15</v>
      </c>
      <c r="H368" s="23">
        <f t="shared" si="6"/>
        <v>0</v>
      </c>
    </row>
    <row r="369" spans="1:8" ht="12.75">
      <c r="A369" s="51">
        <v>70</v>
      </c>
      <c r="B369" s="34" t="s">
        <v>58</v>
      </c>
      <c r="C369" s="19" t="s">
        <v>0</v>
      </c>
      <c r="D369" s="19">
        <f>SUM(D370:D372)</f>
        <v>3220.94</v>
      </c>
      <c r="E369" s="19">
        <f>SUM(E370:E372)</f>
        <v>441.99532999999997</v>
      </c>
      <c r="F369" s="19">
        <f>SUM(F370:F372)</f>
        <v>441.99532999999997</v>
      </c>
      <c r="G369" s="19">
        <f>SUM(G370:G372)</f>
        <v>-2778.94467</v>
      </c>
      <c r="H369" s="23">
        <f t="shared" si="6"/>
        <v>13.722557079610299</v>
      </c>
    </row>
    <row r="370" spans="1:8" ht="12.75">
      <c r="A370" s="51"/>
      <c r="B370" s="35"/>
      <c r="C370" s="5" t="s">
        <v>4</v>
      </c>
      <c r="D370" s="5">
        <v>0</v>
      </c>
      <c r="E370" s="5">
        <v>0</v>
      </c>
      <c r="F370" s="5">
        <v>0</v>
      </c>
      <c r="G370" s="5">
        <f>SUM(F370-D370)</f>
        <v>0</v>
      </c>
      <c r="H370" s="23" t="e">
        <f t="shared" si="6"/>
        <v>#DIV/0!</v>
      </c>
    </row>
    <row r="371" spans="1:8" ht="25.5">
      <c r="A371" s="51"/>
      <c r="B371" s="35"/>
      <c r="C371" s="5" t="s">
        <v>53</v>
      </c>
      <c r="D371" s="5">
        <v>1170.27</v>
      </c>
      <c r="E371" s="5">
        <v>4.0868</v>
      </c>
      <c r="F371" s="5">
        <v>4.0868</v>
      </c>
      <c r="G371" s="5">
        <f>SUM(F371-D371)</f>
        <v>-1166.1832</v>
      </c>
      <c r="H371" s="23">
        <f>F371*100/D371</f>
        <v>0.34921855640151417</v>
      </c>
    </row>
    <row r="372" spans="1:10" s="2" customFormat="1" ht="12.75">
      <c r="A372" s="51"/>
      <c r="B372" s="36"/>
      <c r="C372" s="5" t="s">
        <v>68</v>
      </c>
      <c r="D372" s="5">
        <v>2050.67</v>
      </c>
      <c r="E372" s="5">
        <v>437.90853</v>
      </c>
      <c r="F372" s="5">
        <v>437.90853</v>
      </c>
      <c r="G372" s="5">
        <f>SUM(F372-D372)</f>
        <v>-1612.7614700000001</v>
      </c>
      <c r="H372" s="23">
        <f>F372*100/D372</f>
        <v>21.354412460317846</v>
      </c>
      <c r="I372" s="11"/>
      <c r="J372" s="11"/>
    </row>
    <row r="373" spans="1:8" ht="12.75">
      <c r="A373" s="51">
        <v>71</v>
      </c>
      <c r="B373" s="34" t="s">
        <v>47</v>
      </c>
      <c r="C373" s="19" t="s">
        <v>0</v>
      </c>
      <c r="D373" s="19">
        <f>SUM(D374:D376)</f>
        <v>1238.6599999999999</v>
      </c>
      <c r="E373" s="19">
        <f>SUM(E374:E376)</f>
        <v>287.4</v>
      </c>
      <c r="F373" s="19">
        <f>SUM(F374:F376)</f>
        <v>56.5</v>
      </c>
      <c r="G373" s="19">
        <f>SUM(G374:G376)</f>
        <v>-1182.1599999999999</v>
      </c>
      <c r="H373" s="23">
        <f t="shared" si="6"/>
        <v>4.561380847044387</v>
      </c>
    </row>
    <row r="374" spans="1:8" ht="12.75">
      <c r="A374" s="51"/>
      <c r="B374" s="35"/>
      <c r="C374" s="5" t="s">
        <v>4</v>
      </c>
      <c r="D374" s="5">
        <v>923.54</v>
      </c>
      <c r="E374" s="5">
        <v>230.9</v>
      </c>
      <c r="F374" s="5">
        <v>0</v>
      </c>
      <c r="G374" s="5">
        <f>SUM(F374-D374)</f>
        <v>-923.54</v>
      </c>
      <c r="H374" s="23">
        <f t="shared" si="6"/>
        <v>0</v>
      </c>
    </row>
    <row r="375" spans="1:8" ht="25.5">
      <c r="A375" s="51"/>
      <c r="B375" s="35"/>
      <c r="C375" s="5" t="s">
        <v>53</v>
      </c>
      <c r="D375" s="5">
        <v>121.23</v>
      </c>
      <c r="E375" s="5">
        <v>0</v>
      </c>
      <c r="F375" s="5">
        <v>0</v>
      </c>
      <c r="G375" s="5">
        <f>SUM(F375-D375)</f>
        <v>-121.23</v>
      </c>
      <c r="H375" s="23">
        <f t="shared" si="6"/>
        <v>0</v>
      </c>
    </row>
    <row r="376" spans="1:8" ht="12.75">
      <c r="A376" s="51"/>
      <c r="B376" s="36"/>
      <c r="C376" s="5" t="s">
        <v>68</v>
      </c>
      <c r="D376" s="5">
        <v>193.89</v>
      </c>
      <c r="E376" s="5">
        <v>56.5</v>
      </c>
      <c r="F376" s="5">
        <v>56.5</v>
      </c>
      <c r="G376" s="5">
        <f>SUM(F376-D376)</f>
        <v>-137.39</v>
      </c>
      <c r="H376" s="23">
        <f t="shared" si="6"/>
        <v>29.140234153385943</v>
      </c>
    </row>
    <row r="377" spans="1:8" ht="12.75">
      <c r="A377" s="49">
        <v>72</v>
      </c>
      <c r="B377" s="34" t="s">
        <v>54</v>
      </c>
      <c r="C377" s="19" t="s">
        <v>0</v>
      </c>
      <c r="D377" s="19">
        <f>SUM(D378:D380)</f>
        <v>1217.79</v>
      </c>
      <c r="E377" s="19">
        <f>SUM(E378:E380)</f>
        <v>188.641</v>
      </c>
      <c r="F377" s="19">
        <f>SUM(F378:F380)</f>
        <v>188.641</v>
      </c>
      <c r="G377" s="19">
        <f>SUM(G378:G380)</f>
        <v>-1029.149</v>
      </c>
      <c r="H377" s="23">
        <f t="shared" si="6"/>
        <v>15.490437595973033</v>
      </c>
    </row>
    <row r="378" spans="1:8" ht="12.75">
      <c r="A378" s="50"/>
      <c r="B378" s="35"/>
      <c r="C378" s="5" t="s">
        <v>4</v>
      </c>
      <c r="D378" s="5">
        <v>505</v>
      </c>
      <c r="E378" s="5">
        <v>0</v>
      </c>
      <c r="F378" s="5">
        <v>0</v>
      </c>
      <c r="G378" s="5">
        <f>SUM(F378-D378)</f>
        <v>-505</v>
      </c>
      <c r="H378" s="23">
        <f t="shared" si="6"/>
        <v>0</v>
      </c>
    </row>
    <row r="379" spans="1:8" ht="25.5">
      <c r="A379" s="50"/>
      <c r="B379" s="35"/>
      <c r="C379" s="5" t="s">
        <v>53</v>
      </c>
      <c r="D379" s="5">
        <v>0</v>
      </c>
      <c r="E379" s="5">
        <v>0</v>
      </c>
      <c r="F379" s="5">
        <v>0</v>
      </c>
      <c r="G379" s="5">
        <f>SUM(F379-D379)</f>
        <v>0</v>
      </c>
      <c r="H379" s="23" t="e">
        <f t="shared" si="6"/>
        <v>#DIV/0!</v>
      </c>
    </row>
    <row r="380" spans="1:8" ht="12.75">
      <c r="A380" s="62"/>
      <c r="B380" s="36"/>
      <c r="C380" s="5" t="s">
        <v>68</v>
      </c>
      <c r="D380" s="5">
        <v>712.79</v>
      </c>
      <c r="E380" s="5">
        <v>188.641</v>
      </c>
      <c r="F380" s="5">
        <v>188.641</v>
      </c>
      <c r="G380" s="5">
        <f>SUM(F380-D380)</f>
        <v>-524.149</v>
      </c>
      <c r="H380" s="23">
        <f t="shared" si="6"/>
        <v>26.465158040937723</v>
      </c>
    </row>
    <row r="381" spans="1:8" ht="12.75">
      <c r="A381" s="49">
        <v>73</v>
      </c>
      <c r="B381" s="34" t="s">
        <v>56</v>
      </c>
      <c r="C381" s="19" t="s">
        <v>0</v>
      </c>
      <c r="D381" s="19">
        <f>SUM(D382:D384)</f>
        <v>586.5</v>
      </c>
      <c r="E381" s="19">
        <f>SUM(E382:E384)</f>
        <v>107.97405</v>
      </c>
      <c r="F381" s="19">
        <f>SUM(F382:F384)</f>
        <v>107.97405</v>
      </c>
      <c r="G381" s="19">
        <f>SUM(G382:G384)</f>
        <v>-478.52594999999997</v>
      </c>
      <c r="H381" s="19">
        <f t="shared" si="6"/>
        <v>18.40989769820972</v>
      </c>
    </row>
    <row r="382" spans="1:8" ht="12.75">
      <c r="A382" s="50"/>
      <c r="B382" s="35"/>
      <c r="C382" s="5" t="s">
        <v>4</v>
      </c>
      <c r="D382" s="5">
        <v>0</v>
      </c>
      <c r="E382" s="5">
        <v>0</v>
      </c>
      <c r="F382" s="5">
        <v>0</v>
      </c>
      <c r="G382" s="5">
        <f>SUM(F382-D382)</f>
        <v>0</v>
      </c>
      <c r="H382" s="23" t="e">
        <f t="shared" si="6"/>
        <v>#DIV/0!</v>
      </c>
    </row>
    <row r="383" spans="1:8" ht="25.5">
      <c r="A383" s="50"/>
      <c r="B383" s="35"/>
      <c r="C383" s="5" t="s">
        <v>53</v>
      </c>
      <c r="D383" s="5">
        <v>0</v>
      </c>
      <c r="E383" s="5">
        <v>0</v>
      </c>
      <c r="F383" s="5">
        <v>0</v>
      </c>
      <c r="G383" s="5">
        <f>SUM(F383-D383)</f>
        <v>0</v>
      </c>
      <c r="H383" s="23" t="e">
        <f t="shared" si="6"/>
        <v>#DIV/0!</v>
      </c>
    </row>
    <row r="384" spans="1:8" ht="12.75">
      <c r="A384" s="62"/>
      <c r="B384" s="36"/>
      <c r="C384" s="5" t="s">
        <v>68</v>
      </c>
      <c r="D384" s="5">
        <v>586.5</v>
      </c>
      <c r="E384" s="5">
        <v>107.97405</v>
      </c>
      <c r="F384" s="5">
        <v>107.97405</v>
      </c>
      <c r="G384" s="5">
        <f>SUM(F384-D384)</f>
        <v>-478.52594999999997</v>
      </c>
      <c r="H384" s="23">
        <f>F384*100/D384</f>
        <v>18.40989769820972</v>
      </c>
    </row>
    <row r="385" spans="1:10" s="3" customFormat="1" ht="12.75">
      <c r="A385" s="40" t="s">
        <v>157</v>
      </c>
      <c r="B385" s="34" t="s">
        <v>134</v>
      </c>
      <c r="C385" s="19" t="s">
        <v>0</v>
      </c>
      <c r="D385" s="19">
        <f>SUM(D386:D388)</f>
        <v>661.29</v>
      </c>
      <c r="E385" s="19">
        <f>SUM(E386:E388)</f>
        <v>74.67</v>
      </c>
      <c r="F385" s="19">
        <f>SUM(F386:F388)</f>
        <v>68.79</v>
      </c>
      <c r="G385" s="19">
        <f>SUM(G386:G388)</f>
        <v>-592.5</v>
      </c>
      <c r="H385" s="19">
        <f t="shared" si="6"/>
        <v>10.40239531824162</v>
      </c>
      <c r="I385" s="13"/>
      <c r="J385" s="13"/>
    </row>
    <row r="386" spans="1:8" ht="12.75">
      <c r="A386" s="41"/>
      <c r="B386" s="35"/>
      <c r="C386" s="5" t="s">
        <v>4</v>
      </c>
      <c r="D386" s="5">
        <v>24</v>
      </c>
      <c r="E386" s="5">
        <v>5.88</v>
      </c>
      <c r="F386" s="5">
        <v>0</v>
      </c>
      <c r="G386" s="5">
        <f>SUM(F386-D386)</f>
        <v>-24</v>
      </c>
      <c r="H386" s="23">
        <f>F386*100/D386</f>
        <v>0</v>
      </c>
    </row>
    <row r="387" spans="1:8" ht="25.5">
      <c r="A387" s="41"/>
      <c r="B387" s="35"/>
      <c r="C387" s="5" t="s">
        <v>53</v>
      </c>
      <c r="D387" s="5">
        <v>0</v>
      </c>
      <c r="E387" s="5">
        <v>0</v>
      </c>
      <c r="F387" s="5">
        <v>0</v>
      </c>
      <c r="G387" s="5">
        <f>SUM(F387-D387)</f>
        <v>0</v>
      </c>
      <c r="H387" s="23" t="e">
        <f t="shared" si="6"/>
        <v>#DIV/0!</v>
      </c>
    </row>
    <row r="388" spans="1:8" ht="12.75">
      <c r="A388" s="42"/>
      <c r="B388" s="36"/>
      <c r="C388" s="5" t="s">
        <v>68</v>
      </c>
      <c r="D388" s="5">
        <v>637.29</v>
      </c>
      <c r="E388" s="5">
        <v>68.79</v>
      </c>
      <c r="F388" s="5">
        <v>68.79</v>
      </c>
      <c r="G388" s="5">
        <f>SUM(F388-D388)</f>
        <v>-568.5</v>
      </c>
      <c r="H388" s="23">
        <f>F388*100/D388</f>
        <v>10.794143953302266</v>
      </c>
    </row>
    <row r="389" spans="1:8" ht="12.75">
      <c r="A389" s="61" t="s">
        <v>52</v>
      </c>
      <c r="B389" s="61"/>
      <c r="C389" s="61"/>
      <c r="D389" s="6">
        <f>D390+D394+D398+D402+D406</f>
        <v>12308.84</v>
      </c>
      <c r="E389" s="6">
        <f>SUM(E390+E394+E398+E402+E406)</f>
        <v>1739.6119999999999</v>
      </c>
      <c r="F389" s="6">
        <f>SUM(F390+F394+F398+F402+F406)</f>
        <v>1516.641</v>
      </c>
      <c r="G389" s="6">
        <f>SUM(G390+G394+G398+G402+G406)</f>
        <v>-10792.198999999999</v>
      </c>
      <c r="H389" s="23">
        <f t="shared" si="6"/>
        <v>12.321559139610232</v>
      </c>
    </row>
    <row r="390" spans="1:8" ht="12.75">
      <c r="A390" s="46">
        <v>75</v>
      </c>
      <c r="B390" s="55" t="s">
        <v>34</v>
      </c>
      <c r="C390" s="19" t="s">
        <v>0</v>
      </c>
      <c r="D390" s="19">
        <f>SUM(D391:D393)</f>
        <v>274.32</v>
      </c>
      <c r="E390" s="19">
        <f>SUM(E391:E393)</f>
        <v>0</v>
      </c>
      <c r="F390" s="19">
        <f>SUM(F391:F393)</f>
        <v>0</v>
      </c>
      <c r="G390" s="19">
        <f>SUM(G391:G393)</f>
        <v>-274.32</v>
      </c>
      <c r="H390" s="23">
        <f t="shared" si="6"/>
        <v>0</v>
      </c>
    </row>
    <row r="391" spans="1:8" ht="12.75">
      <c r="A391" s="47"/>
      <c r="B391" s="56"/>
      <c r="C391" s="5" t="s">
        <v>4</v>
      </c>
      <c r="D391" s="5">
        <v>0</v>
      </c>
      <c r="E391" s="5">
        <v>0</v>
      </c>
      <c r="F391" s="5">
        <v>0</v>
      </c>
      <c r="G391" s="5">
        <f>SUM(F391-D391)</f>
        <v>0</v>
      </c>
      <c r="H391" s="23" t="e">
        <f>F391*100/D391</f>
        <v>#DIV/0!</v>
      </c>
    </row>
    <row r="392" spans="1:8" ht="25.5">
      <c r="A392" s="47"/>
      <c r="B392" s="56"/>
      <c r="C392" s="5" t="s">
        <v>53</v>
      </c>
      <c r="D392" s="5">
        <v>274.32</v>
      </c>
      <c r="E392" s="5">
        <v>0</v>
      </c>
      <c r="F392" s="5">
        <v>0</v>
      </c>
      <c r="G392" s="5">
        <f>SUM(F392-D392)</f>
        <v>-274.32</v>
      </c>
      <c r="H392" s="23">
        <f>F392*100/D392</f>
        <v>0</v>
      </c>
    </row>
    <row r="393" spans="1:8" ht="12.75">
      <c r="A393" s="47"/>
      <c r="B393" s="56"/>
      <c r="C393" s="5" t="s">
        <v>68</v>
      </c>
      <c r="D393" s="5">
        <v>0</v>
      </c>
      <c r="E393" s="5">
        <v>0</v>
      </c>
      <c r="F393" s="5">
        <v>0</v>
      </c>
      <c r="G393" s="5">
        <f>SUM(F393-D393)</f>
        <v>0</v>
      </c>
      <c r="H393" s="23" t="e">
        <f t="shared" si="6"/>
        <v>#DIV/0!</v>
      </c>
    </row>
    <row r="394" spans="1:8" ht="12.75">
      <c r="A394" s="49" t="s">
        <v>158</v>
      </c>
      <c r="B394" s="34" t="s">
        <v>135</v>
      </c>
      <c r="C394" s="19" t="s">
        <v>0</v>
      </c>
      <c r="D394" s="19">
        <f>SUM(D395:D397)</f>
        <v>5772.17</v>
      </c>
      <c r="E394" s="19">
        <f>SUM(E395:E397)</f>
        <v>958.0419999999999</v>
      </c>
      <c r="F394" s="19">
        <f>SUM(F395:F397)</f>
        <v>735.071</v>
      </c>
      <c r="G394" s="19">
        <f>SUM(G395:G397)</f>
        <v>-5037.099</v>
      </c>
      <c r="H394" s="23">
        <f t="shared" si="6"/>
        <v>12.734742739732198</v>
      </c>
    </row>
    <row r="395" spans="1:8" ht="12.75">
      <c r="A395" s="50"/>
      <c r="B395" s="35"/>
      <c r="C395" s="5" t="s">
        <v>4</v>
      </c>
      <c r="D395" s="5">
        <v>668.83</v>
      </c>
      <c r="E395" s="5">
        <v>162.314</v>
      </c>
      <c r="F395" s="5">
        <v>0</v>
      </c>
      <c r="G395" s="5">
        <f>SUM(F395-D395)</f>
        <v>-668.83</v>
      </c>
      <c r="H395" s="23">
        <f aca="true" t="shared" si="7" ref="H395:H409">F395*100/D395</f>
        <v>0</v>
      </c>
    </row>
    <row r="396" spans="1:8" ht="25.5">
      <c r="A396" s="50"/>
      <c r="B396" s="35"/>
      <c r="C396" s="5" t="s">
        <v>53</v>
      </c>
      <c r="D396" s="5">
        <v>0</v>
      </c>
      <c r="E396" s="5">
        <v>0</v>
      </c>
      <c r="F396" s="5">
        <v>0</v>
      </c>
      <c r="G396" s="5">
        <f>SUM(F396-D396)</f>
        <v>0</v>
      </c>
      <c r="H396" s="23" t="e">
        <f t="shared" si="7"/>
        <v>#DIV/0!</v>
      </c>
    </row>
    <row r="397" spans="1:10" s="2" customFormat="1" ht="12.75">
      <c r="A397" s="50"/>
      <c r="B397" s="35"/>
      <c r="C397" s="5" t="s">
        <v>68</v>
      </c>
      <c r="D397" s="5">
        <v>5103.34</v>
      </c>
      <c r="E397" s="5">
        <v>795.728</v>
      </c>
      <c r="F397" s="5">
        <v>735.071</v>
      </c>
      <c r="G397" s="5">
        <f>SUM(F397-D397)</f>
        <v>-4368.269</v>
      </c>
      <c r="H397" s="23">
        <f t="shared" si="7"/>
        <v>14.403723835762461</v>
      </c>
      <c r="I397" s="11"/>
      <c r="J397" s="11"/>
    </row>
    <row r="398" spans="1:8" ht="12.75">
      <c r="A398" s="49" t="s">
        <v>159</v>
      </c>
      <c r="B398" s="74" t="s">
        <v>129</v>
      </c>
      <c r="C398" s="19" t="s">
        <v>0</v>
      </c>
      <c r="D398" s="19">
        <f>SUM(D399:D401)</f>
        <v>5440.37</v>
      </c>
      <c r="E398" s="19">
        <f>SUM(E399:E401)</f>
        <v>723.95</v>
      </c>
      <c r="F398" s="19">
        <f>SUM(F399:F401)</f>
        <v>723.95</v>
      </c>
      <c r="G398" s="19">
        <f>SUM(G399:G401)</f>
        <v>-4716.419999999999</v>
      </c>
      <c r="H398" s="23">
        <f t="shared" si="7"/>
        <v>13.306999340118411</v>
      </c>
    </row>
    <row r="399" spans="1:8" ht="12.75">
      <c r="A399" s="50"/>
      <c r="B399" s="74"/>
      <c r="C399" s="5" t="s">
        <v>4</v>
      </c>
      <c r="D399" s="5">
        <v>3630</v>
      </c>
      <c r="E399" s="5">
        <v>0</v>
      </c>
      <c r="F399" s="5">
        <v>0</v>
      </c>
      <c r="G399" s="5">
        <f>SUM(F399-D399)</f>
        <v>-3630</v>
      </c>
      <c r="H399" s="23">
        <f t="shared" si="7"/>
        <v>0</v>
      </c>
    </row>
    <row r="400" spans="1:8" ht="25.5">
      <c r="A400" s="50"/>
      <c r="B400" s="74"/>
      <c r="C400" s="5" t="s">
        <v>53</v>
      </c>
      <c r="D400" s="5">
        <v>1511.93</v>
      </c>
      <c r="E400" s="5">
        <v>723.95</v>
      </c>
      <c r="F400" s="5">
        <v>723.95</v>
      </c>
      <c r="G400" s="5">
        <f>SUM(F400-D400)</f>
        <v>-787.98</v>
      </c>
      <c r="H400" s="23">
        <f>F400*100/D400</f>
        <v>47.882507788058966</v>
      </c>
    </row>
    <row r="401" spans="1:8" ht="12.75" customHeight="1">
      <c r="A401" s="50"/>
      <c r="B401" s="74"/>
      <c r="C401" s="5" t="s">
        <v>68</v>
      </c>
      <c r="D401" s="5">
        <v>298.44</v>
      </c>
      <c r="E401" s="5">
        <v>0</v>
      </c>
      <c r="F401" s="5">
        <v>0</v>
      </c>
      <c r="G401" s="5">
        <f>SUM(F401-D401)</f>
        <v>-298.44</v>
      </c>
      <c r="H401" s="23">
        <f t="shared" si="7"/>
        <v>0</v>
      </c>
    </row>
    <row r="402" spans="1:8" ht="12.75">
      <c r="A402" s="51" t="s">
        <v>160</v>
      </c>
      <c r="B402" s="74" t="s">
        <v>130</v>
      </c>
      <c r="C402" s="19" t="s">
        <v>0</v>
      </c>
      <c r="D402" s="19">
        <f>SUM(D403:D405)</f>
        <v>769</v>
      </c>
      <c r="E402" s="19">
        <f>SUM(E403:E405)</f>
        <v>57.62</v>
      </c>
      <c r="F402" s="19">
        <f>SUM(F403:F405)</f>
        <v>57.62</v>
      </c>
      <c r="G402" s="19">
        <f>SUM(G403:G405)</f>
        <v>-711.38</v>
      </c>
      <c r="H402" s="23">
        <f t="shared" si="7"/>
        <v>7.492847854356307</v>
      </c>
    </row>
    <row r="403" spans="1:8" ht="12.75">
      <c r="A403" s="51"/>
      <c r="B403" s="74"/>
      <c r="C403" s="5" t="s">
        <v>4</v>
      </c>
      <c r="D403" s="5">
        <v>769</v>
      </c>
      <c r="E403" s="5">
        <v>57.62</v>
      </c>
      <c r="F403" s="5">
        <v>57.62</v>
      </c>
      <c r="G403" s="5">
        <f>SUM(F403-D403)</f>
        <v>-711.38</v>
      </c>
      <c r="H403" s="23">
        <f>F403*100/D403</f>
        <v>7.492847854356307</v>
      </c>
    </row>
    <row r="404" spans="1:8" ht="25.5">
      <c r="A404" s="51"/>
      <c r="B404" s="74"/>
      <c r="C404" s="5" t="s">
        <v>53</v>
      </c>
      <c r="D404" s="5">
        <v>0</v>
      </c>
      <c r="E404" s="5">
        <v>0</v>
      </c>
      <c r="F404" s="5">
        <v>0</v>
      </c>
      <c r="G404" s="5">
        <f>SUM(F404-D404)</f>
        <v>0</v>
      </c>
      <c r="H404" s="23" t="e">
        <f t="shared" si="7"/>
        <v>#DIV/0!</v>
      </c>
    </row>
    <row r="405" spans="1:8" ht="12.75" customHeight="1">
      <c r="A405" s="51"/>
      <c r="B405" s="74"/>
      <c r="C405" s="5" t="s">
        <v>68</v>
      </c>
      <c r="D405" s="5">
        <v>0</v>
      </c>
      <c r="E405" s="5">
        <v>0</v>
      </c>
      <c r="F405" s="5">
        <v>0</v>
      </c>
      <c r="G405" s="5">
        <f>SUM(F405-D405)</f>
        <v>0</v>
      </c>
      <c r="H405" s="23" t="e">
        <f t="shared" si="7"/>
        <v>#DIV/0!</v>
      </c>
    </row>
    <row r="406" spans="1:8" ht="12.75" customHeight="1">
      <c r="A406" s="66" t="s">
        <v>85</v>
      </c>
      <c r="B406" s="53" t="s">
        <v>114</v>
      </c>
      <c r="C406" s="19" t="s">
        <v>0</v>
      </c>
      <c r="D406" s="19">
        <f>SUM(D407:D409)</f>
        <v>52.980000000000004</v>
      </c>
      <c r="E406" s="19">
        <f>SUM(E407:E409)</f>
        <v>0</v>
      </c>
      <c r="F406" s="19">
        <f>SUM(F407:F409)</f>
        <v>0</v>
      </c>
      <c r="G406" s="19">
        <f>SUM(G407:G409)</f>
        <v>-52.980000000000004</v>
      </c>
      <c r="H406" s="23">
        <f t="shared" si="7"/>
        <v>0</v>
      </c>
    </row>
    <row r="407" spans="1:8" ht="12.75" customHeight="1">
      <c r="A407" s="66"/>
      <c r="B407" s="53"/>
      <c r="C407" s="5" t="s">
        <v>4</v>
      </c>
      <c r="D407" s="5">
        <v>18.16</v>
      </c>
      <c r="E407" s="5">
        <v>0</v>
      </c>
      <c r="F407" s="5">
        <v>0</v>
      </c>
      <c r="G407" s="5">
        <f>SUM(F407-D407)</f>
        <v>-18.16</v>
      </c>
      <c r="H407" s="23">
        <f t="shared" si="7"/>
        <v>0</v>
      </c>
    </row>
    <row r="408" spans="1:8" ht="12.75" customHeight="1">
      <c r="A408" s="66"/>
      <c r="B408" s="53"/>
      <c r="C408" s="5" t="s">
        <v>53</v>
      </c>
      <c r="D408" s="5">
        <v>0</v>
      </c>
      <c r="E408" s="5">
        <v>0</v>
      </c>
      <c r="F408" s="5">
        <v>0</v>
      </c>
      <c r="G408" s="5">
        <f>SUM(F408-D408)</f>
        <v>0</v>
      </c>
      <c r="H408" s="23" t="e">
        <f t="shared" si="7"/>
        <v>#DIV/0!</v>
      </c>
    </row>
    <row r="409" spans="1:8" ht="15" customHeight="1">
      <c r="A409" s="66"/>
      <c r="B409" s="53"/>
      <c r="C409" s="5" t="s">
        <v>68</v>
      </c>
      <c r="D409" s="5">
        <v>34.82</v>
      </c>
      <c r="E409" s="5">
        <v>0</v>
      </c>
      <c r="F409" s="5">
        <v>0</v>
      </c>
      <c r="G409" s="5">
        <f>SUM(F409-D409)</f>
        <v>-34.82</v>
      </c>
      <c r="H409" s="23">
        <f t="shared" si="7"/>
        <v>0</v>
      </c>
    </row>
    <row r="410" spans="1:10" s="2" customFormat="1" ht="13.5" customHeight="1">
      <c r="A410" s="8"/>
      <c r="B410" s="16"/>
      <c r="C410" s="7"/>
      <c r="D410" s="7"/>
      <c r="E410" s="7"/>
      <c r="F410" s="7"/>
      <c r="G410" s="7"/>
      <c r="H410" s="7"/>
      <c r="I410" s="11"/>
      <c r="J410" s="11"/>
    </row>
    <row r="411" spans="1:8" ht="12.75">
      <c r="A411" s="8"/>
      <c r="B411" s="16"/>
      <c r="C411" s="7"/>
      <c r="D411" s="7"/>
      <c r="E411" s="7"/>
      <c r="F411" s="7"/>
      <c r="G411" s="7"/>
      <c r="H411" s="7"/>
    </row>
    <row r="412" spans="1:8" ht="12.75">
      <c r="A412" s="8"/>
      <c r="B412" s="16"/>
      <c r="C412" s="7"/>
      <c r="D412" s="7"/>
      <c r="E412" s="7"/>
      <c r="F412" s="7"/>
      <c r="G412" s="7"/>
      <c r="H412" s="7"/>
    </row>
    <row r="414" spans="1:10" s="2" customFormat="1" ht="12" customHeight="1">
      <c r="A414" s="9"/>
      <c r="B414" s="17"/>
      <c r="C414" s="1"/>
      <c r="D414" s="1"/>
      <c r="E414" s="1"/>
      <c r="F414" s="1"/>
      <c r="G414" s="1"/>
      <c r="H414" s="1"/>
      <c r="I414" s="11"/>
      <c r="J414" s="11"/>
    </row>
    <row r="418" spans="1:10" s="2" customFormat="1" ht="12.75">
      <c r="A418" s="9"/>
      <c r="B418" s="17"/>
      <c r="C418" s="1"/>
      <c r="D418" s="1"/>
      <c r="E418" s="1"/>
      <c r="F418" s="1"/>
      <c r="G418" s="1"/>
      <c r="H418" s="1"/>
      <c r="I418" s="11"/>
      <c r="J418" s="11"/>
    </row>
    <row r="422" spans="1:10" s="2" customFormat="1" ht="12.75">
      <c r="A422" s="9"/>
      <c r="B422" s="17"/>
      <c r="C422" s="1"/>
      <c r="D422" s="1"/>
      <c r="E422" s="1"/>
      <c r="F422" s="1"/>
      <c r="G422" s="1"/>
      <c r="H422" s="1"/>
      <c r="I422" s="11"/>
      <c r="J422" s="11"/>
    </row>
    <row r="426" spans="1:10" s="2" customFormat="1" ht="12.75">
      <c r="A426" s="9"/>
      <c r="B426" s="17"/>
      <c r="C426" s="1"/>
      <c r="D426" s="1"/>
      <c r="E426" s="1"/>
      <c r="F426" s="1"/>
      <c r="G426" s="1"/>
      <c r="H426" s="1"/>
      <c r="I426" s="11"/>
      <c r="J426" s="11"/>
    </row>
    <row r="430" spans="1:10" s="2" customFormat="1" ht="12.75">
      <c r="A430" s="9"/>
      <c r="B430" s="17"/>
      <c r="C430" s="1"/>
      <c r="D430" s="1"/>
      <c r="E430" s="1"/>
      <c r="F430" s="1"/>
      <c r="G430" s="1"/>
      <c r="H430" s="1"/>
      <c r="I430" s="11"/>
      <c r="J430" s="11"/>
    </row>
    <row r="434" spans="1:10" s="2" customFormat="1" ht="12.75">
      <c r="A434" s="9"/>
      <c r="B434" s="17"/>
      <c r="C434" s="1"/>
      <c r="D434" s="1"/>
      <c r="E434" s="1"/>
      <c r="F434" s="1"/>
      <c r="G434" s="1"/>
      <c r="H434" s="1"/>
      <c r="I434" s="11"/>
      <c r="J434" s="11"/>
    </row>
    <row r="478" ht="13.5" customHeight="1"/>
    <row r="479" spans="1:10" s="3" customFormat="1" ht="12.75" customHeight="1">
      <c r="A479" s="9"/>
      <c r="B479" s="17"/>
      <c r="C479" s="1"/>
      <c r="D479" s="1"/>
      <c r="E479" s="1"/>
      <c r="F479" s="1"/>
      <c r="G479" s="1"/>
      <c r="H479" s="1"/>
      <c r="I479" s="13"/>
      <c r="J479" s="13"/>
    </row>
    <row r="483" spans="1:10" s="2" customFormat="1" ht="12.75" customHeight="1">
      <c r="A483" s="9"/>
      <c r="B483" s="17"/>
      <c r="C483" s="1"/>
      <c r="D483" s="1"/>
      <c r="E483" s="1"/>
      <c r="F483" s="1"/>
      <c r="G483" s="1"/>
      <c r="H483" s="1"/>
      <c r="I483" s="11"/>
      <c r="J483" s="11"/>
    </row>
    <row r="487" spans="1:10" s="2" customFormat="1" ht="12.75">
      <c r="A487" s="9"/>
      <c r="B487" s="17"/>
      <c r="C487" s="1"/>
      <c r="D487" s="1"/>
      <c r="E487" s="1"/>
      <c r="F487" s="1"/>
      <c r="G487" s="1"/>
      <c r="H487" s="1"/>
      <c r="I487" s="11"/>
      <c r="J487" s="11"/>
    </row>
    <row r="498" ht="15.75" customHeight="1"/>
    <row r="499" ht="18" customHeight="1"/>
    <row r="500" ht="17.25" customHeight="1"/>
    <row r="501" ht="18" customHeight="1"/>
  </sheetData>
  <sheetProtection/>
  <mergeCells count="221">
    <mergeCell ref="A126:A129"/>
    <mergeCell ref="B98:B101"/>
    <mergeCell ref="A121:A124"/>
    <mergeCell ref="A115:C115"/>
    <mergeCell ref="B116:B119"/>
    <mergeCell ref="B230:B233"/>
    <mergeCell ref="B107:B110"/>
    <mergeCell ref="A172:A175"/>
    <mergeCell ref="A160:A163"/>
    <mergeCell ref="A143:A146"/>
    <mergeCell ref="B126:B129"/>
    <mergeCell ref="A45:A48"/>
    <mergeCell ref="B24:B27"/>
    <mergeCell ref="A24:A27"/>
    <mergeCell ref="B70:B73"/>
    <mergeCell ref="A70:A73"/>
    <mergeCell ref="B111:B114"/>
    <mergeCell ref="A93:A96"/>
    <mergeCell ref="B93:B96"/>
    <mergeCell ref="A102:C102"/>
    <mergeCell ref="B402:B405"/>
    <mergeCell ref="B317:B320"/>
    <mergeCell ref="B349:B352"/>
    <mergeCell ref="B341:B344"/>
    <mergeCell ref="A389:C389"/>
    <mergeCell ref="A242:A245"/>
    <mergeCell ref="B333:B336"/>
    <mergeCell ref="B337:B340"/>
    <mergeCell ref="A333:A336"/>
    <mergeCell ref="B398:B401"/>
    <mergeCell ref="B381:B384"/>
    <mergeCell ref="A341:A344"/>
    <mergeCell ref="A398:A401"/>
    <mergeCell ref="A357:A360"/>
    <mergeCell ref="B357:B360"/>
    <mergeCell ref="A369:A372"/>
    <mergeCell ref="B377:B380"/>
    <mergeCell ref="A377:A380"/>
    <mergeCell ref="B353:B356"/>
    <mergeCell ref="A353:A356"/>
    <mergeCell ref="A325:A328"/>
    <mergeCell ref="B325:B328"/>
    <mergeCell ref="A349:A352"/>
    <mergeCell ref="A345:A348"/>
    <mergeCell ref="A329:A332"/>
    <mergeCell ref="B329:B332"/>
    <mergeCell ref="B345:B348"/>
    <mergeCell ref="A271:C271"/>
    <mergeCell ref="A313:A316"/>
    <mergeCell ref="A284:A287"/>
    <mergeCell ref="A373:A376"/>
    <mergeCell ref="B369:B372"/>
    <mergeCell ref="B373:B376"/>
    <mergeCell ref="A309:A312"/>
    <mergeCell ref="B361:B364"/>
    <mergeCell ref="A365:A368"/>
    <mergeCell ref="A321:A324"/>
    <mergeCell ref="A267:A270"/>
    <mergeCell ref="B267:B270"/>
    <mergeCell ref="B284:B287"/>
    <mergeCell ref="B313:B316"/>
    <mergeCell ref="A280:A283"/>
    <mergeCell ref="A301:A304"/>
    <mergeCell ref="B297:B300"/>
    <mergeCell ref="A272:A275"/>
    <mergeCell ref="B280:B283"/>
    <mergeCell ref="A292:A295"/>
    <mergeCell ref="B121:B124"/>
    <mergeCell ref="A197:A200"/>
    <mergeCell ref="A120:C120"/>
    <mergeCell ref="B246:B249"/>
    <mergeCell ref="B160:B163"/>
    <mergeCell ref="A130:C130"/>
    <mergeCell ref="A139:A142"/>
    <mergeCell ref="B156:B159"/>
    <mergeCell ref="A168:A171"/>
    <mergeCell ref="A246:A249"/>
    <mergeCell ref="A164:A167"/>
    <mergeCell ref="A135:A138"/>
    <mergeCell ref="B135:B138"/>
    <mergeCell ref="B139:B142"/>
    <mergeCell ref="B147:B150"/>
    <mergeCell ref="B164:B167"/>
    <mergeCell ref="A147:A150"/>
    <mergeCell ref="A155:C155"/>
    <mergeCell ref="B49:B52"/>
    <mergeCell ref="A33:A36"/>
    <mergeCell ref="A116:A119"/>
    <mergeCell ref="A49:A52"/>
    <mergeCell ref="A53:A56"/>
    <mergeCell ref="A57:A60"/>
    <mergeCell ref="A111:A114"/>
    <mergeCell ref="A92:C92"/>
    <mergeCell ref="A75:A78"/>
    <mergeCell ref="B62:B65"/>
    <mergeCell ref="B4:B5"/>
    <mergeCell ref="A41:A44"/>
    <mergeCell ref="B16:B19"/>
    <mergeCell ref="B29:B32"/>
    <mergeCell ref="A6:B9"/>
    <mergeCell ref="A15:C15"/>
    <mergeCell ref="B37:B40"/>
    <mergeCell ref="A4:A5"/>
    <mergeCell ref="C4:C5"/>
    <mergeCell ref="A37:A40"/>
    <mergeCell ref="B45:B48"/>
    <mergeCell ref="B88:B91"/>
    <mergeCell ref="A88:A91"/>
    <mergeCell ref="A80:A83"/>
    <mergeCell ref="B80:B83"/>
    <mergeCell ref="A79:C79"/>
    <mergeCell ref="B84:B87"/>
    <mergeCell ref="A84:A87"/>
    <mergeCell ref="B75:B78"/>
    <mergeCell ref="A62:A65"/>
    <mergeCell ref="B41:B44"/>
    <mergeCell ref="A74:C74"/>
    <mergeCell ref="A61:C61"/>
    <mergeCell ref="A29:A32"/>
    <mergeCell ref="A10:C10"/>
    <mergeCell ref="A11:A14"/>
    <mergeCell ref="A16:A19"/>
    <mergeCell ref="B11:B14"/>
    <mergeCell ref="A28:C28"/>
    <mergeCell ref="B20:B23"/>
    <mergeCell ref="B33:B36"/>
    <mergeCell ref="B53:B56"/>
    <mergeCell ref="A131:A134"/>
    <mergeCell ref="A196:C196"/>
    <mergeCell ref="A206:C206"/>
    <mergeCell ref="A201:C201"/>
    <mergeCell ref="B151:B154"/>
    <mergeCell ref="B57:B60"/>
    <mergeCell ref="A66:A69"/>
    <mergeCell ref="B66:B69"/>
    <mergeCell ref="A234:A237"/>
    <mergeCell ref="B220:B223"/>
    <mergeCell ref="A207:A210"/>
    <mergeCell ref="B211:B214"/>
    <mergeCell ref="B215:B218"/>
    <mergeCell ref="A215:A218"/>
    <mergeCell ref="B263:B266"/>
    <mergeCell ref="A263:A266"/>
    <mergeCell ref="B259:B262"/>
    <mergeCell ref="B242:B245"/>
    <mergeCell ref="B255:B258"/>
    <mergeCell ref="A230:A233"/>
    <mergeCell ref="A251:A254"/>
    <mergeCell ref="A255:A258"/>
    <mergeCell ref="A250:C250"/>
    <mergeCell ref="A238:A241"/>
    <mergeCell ref="B172:B175"/>
    <mergeCell ref="A107:A110"/>
    <mergeCell ref="A176:A179"/>
    <mergeCell ref="B207:B210"/>
    <mergeCell ref="B180:B183"/>
    <mergeCell ref="B197:B200"/>
    <mergeCell ref="A125:C125"/>
    <mergeCell ref="B143:B146"/>
    <mergeCell ref="B168:B171"/>
    <mergeCell ref="B176:B179"/>
    <mergeCell ref="A202:A205"/>
    <mergeCell ref="B202:B205"/>
    <mergeCell ref="A219:C219"/>
    <mergeCell ref="A3:D3"/>
    <mergeCell ref="A97:C97"/>
    <mergeCell ref="B184:B187"/>
    <mergeCell ref="A151:A154"/>
    <mergeCell ref="B131:B134"/>
    <mergeCell ref="A156:A159"/>
    <mergeCell ref="D4:D5"/>
    <mergeCell ref="A381:A384"/>
    <mergeCell ref="B385:B388"/>
    <mergeCell ref="A224:C224"/>
    <mergeCell ref="B238:B241"/>
    <mergeCell ref="B272:B275"/>
    <mergeCell ref="B406:B409"/>
    <mergeCell ref="A406:A409"/>
    <mergeCell ref="B390:B393"/>
    <mergeCell ref="B225:B228"/>
    <mergeCell ref="B234:B237"/>
    <mergeCell ref="A390:A393"/>
    <mergeCell ref="A296:C296"/>
    <mergeCell ref="A276:A279"/>
    <mergeCell ref="A229:C229"/>
    <mergeCell ref="A317:A320"/>
    <mergeCell ref="B288:B291"/>
    <mergeCell ref="A288:A291"/>
    <mergeCell ref="B292:B295"/>
    <mergeCell ref="B251:B254"/>
    <mergeCell ref="B321:B324"/>
    <mergeCell ref="B365:B368"/>
    <mergeCell ref="A361:A364"/>
    <mergeCell ref="B305:B308"/>
    <mergeCell ref="B301:B304"/>
    <mergeCell ref="A305:A308"/>
    <mergeCell ref="E4:G4"/>
    <mergeCell ref="A103:A106"/>
    <mergeCell ref="B103:B106"/>
    <mergeCell ref="A211:A214"/>
    <mergeCell ref="A225:A228"/>
    <mergeCell ref="A402:A405"/>
    <mergeCell ref="B394:B397"/>
    <mergeCell ref="A394:A397"/>
    <mergeCell ref="A337:A340"/>
    <mergeCell ref="A259:A262"/>
    <mergeCell ref="A220:A223"/>
    <mergeCell ref="B309:B312"/>
    <mergeCell ref="A385:A388"/>
    <mergeCell ref="B276:B279"/>
    <mergeCell ref="A297:A300"/>
    <mergeCell ref="A2:H2"/>
    <mergeCell ref="A1:H1"/>
    <mergeCell ref="B188:B191"/>
    <mergeCell ref="A192:A195"/>
    <mergeCell ref="A188:A191"/>
    <mergeCell ref="B192:B195"/>
    <mergeCell ref="A180:A183"/>
    <mergeCell ref="A98:A101"/>
    <mergeCell ref="A184:A187"/>
    <mergeCell ref="A20:A23"/>
  </mergeCells>
  <printOptions/>
  <pageMargins left="1.220472440944882" right="0.1968503937007874" top="0.4724409448818898" bottom="0.57" header="0.31496062992125984" footer="0.45"/>
  <pageSetup fitToHeight="8" horizontalDpi="600" verticalDpi="600" orientation="portrait" paperSize="9" scale="55" r:id="rId1"/>
  <rowBreaks count="5" manualBreakCount="5">
    <brk id="78" max="7" man="1"/>
    <brk id="154" max="7" man="1"/>
    <brk id="228" max="7" man="1"/>
    <brk id="295" max="7" man="1"/>
    <brk id="3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tarif10</cp:lastModifiedBy>
  <cp:lastPrinted>2016-01-19T14:35:31Z</cp:lastPrinted>
  <dcterms:created xsi:type="dcterms:W3CDTF">1996-10-08T23:32:33Z</dcterms:created>
  <dcterms:modified xsi:type="dcterms:W3CDTF">2016-07-06T06:51:00Z</dcterms:modified>
  <cp:category/>
  <cp:version/>
  <cp:contentType/>
  <cp:contentStatus/>
</cp:coreProperties>
</file>