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Э" sheetId="3" r:id="rId1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  <definedName name="_xlnm.Print_Area" localSheetId="0">ТЭ!$A$1:$K$33</definedName>
  </definedNames>
  <calcPr calcId="125725"/>
</workbook>
</file>

<file path=xl/calcChain.xml><?xml version="1.0" encoding="utf-8"?>
<calcChain xmlns="http://schemas.openxmlformats.org/spreadsheetml/2006/main">
  <c r="E14" i="3"/>
  <c r="E10"/>
  <c r="G14" l="1"/>
  <c r="G13"/>
  <c r="G19"/>
  <c r="G18"/>
  <c r="G17"/>
  <c r="G22"/>
  <c r="G31" s="1"/>
  <c r="G29"/>
  <c r="F29"/>
  <c r="G28"/>
  <c r="F28"/>
  <c r="F27"/>
  <c r="G27" s="1"/>
  <c r="G26" s="1"/>
  <c r="G25" s="1"/>
  <c r="G24"/>
  <c r="F24"/>
  <c r="G23"/>
  <c r="F23"/>
  <c r="F22"/>
  <c r="G21" s="1"/>
  <c r="G20" s="1"/>
  <c r="F19"/>
  <c r="F18"/>
  <c r="F17"/>
  <c r="G10"/>
  <c r="G33" s="1"/>
  <c r="G9"/>
  <c r="G32" s="1"/>
  <c r="F14"/>
  <c r="F11" s="1"/>
  <c r="F13"/>
  <c r="F12"/>
  <c r="G12" s="1"/>
  <c r="F10"/>
  <c r="F9"/>
  <c r="F8"/>
  <c r="F32"/>
  <c r="F26"/>
  <c r="F25" s="1"/>
  <c r="G16"/>
  <c r="F16"/>
  <c r="G15"/>
  <c r="F15"/>
  <c r="E33"/>
  <c r="I33" s="1"/>
  <c r="E32"/>
  <c r="I32" s="1"/>
  <c r="E31"/>
  <c r="I31" s="1"/>
  <c r="D33"/>
  <c r="D32"/>
  <c r="D31"/>
  <c r="D30" s="1"/>
  <c r="C33"/>
  <c r="C32"/>
  <c r="C31"/>
  <c r="H31" s="1"/>
  <c r="I29"/>
  <c r="I28"/>
  <c r="I22"/>
  <c r="I19"/>
  <c r="I18"/>
  <c r="I14"/>
  <c r="I13"/>
  <c r="I10"/>
  <c r="I9"/>
  <c r="H29"/>
  <c r="H28"/>
  <c r="H22"/>
  <c r="H19"/>
  <c r="H18"/>
  <c r="H14"/>
  <c r="H13"/>
  <c r="H10"/>
  <c r="H9"/>
  <c r="E26"/>
  <c r="E25" s="1"/>
  <c r="I25" s="1"/>
  <c r="E21"/>
  <c r="E20" s="1"/>
  <c r="I20" s="1"/>
  <c r="E16"/>
  <c r="E15" s="1"/>
  <c r="I15" s="1"/>
  <c r="E11"/>
  <c r="I11" s="1"/>
  <c r="E7"/>
  <c r="I7" s="1"/>
  <c r="D26"/>
  <c r="D25" s="1"/>
  <c r="D21"/>
  <c r="D20" s="1"/>
  <c r="D16"/>
  <c r="D15" s="1"/>
  <c r="D11"/>
  <c r="D7"/>
  <c r="D6" s="1"/>
  <c r="C26"/>
  <c r="C21"/>
  <c r="C16"/>
  <c r="C11"/>
  <c r="C7"/>
  <c r="C6" s="1"/>
  <c r="F33" l="1"/>
  <c r="F7"/>
  <c r="E30"/>
  <c r="F21"/>
  <c r="F20" s="1"/>
  <c r="C30"/>
  <c r="F31"/>
  <c r="H11"/>
  <c r="H16"/>
  <c r="H21"/>
  <c r="I16"/>
  <c r="I21"/>
  <c r="H32"/>
  <c r="H7"/>
  <c r="H26"/>
  <c r="I26"/>
  <c r="H33"/>
  <c r="G8"/>
  <c r="G30" s="1"/>
  <c r="G11"/>
  <c r="F6"/>
  <c r="G7"/>
  <c r="E6"/>
  <c r="H30" l="1"/>
  <c r="I30"/>
  <c r="F30"/>
  <c r="I6"/>
  <c r="H6"/>
  <c r="G6"/>
  <c r="C25" l="1"/>
  <c r="H25" s="1"/>
  <c r="C20"/>
  <c r="H20" s="1"/>
  <c r="C15" l="1"/>
  <c r="H15" s="1"/>
</calcChain>
</file>

<file path=xl/sharedStrings.xml><?xml version="1.0" encoding="utf-8"?>
<sst xmlns="http://schemas.openxmlformats.org/spreadsheetml/2006/main" count="85" uniqueCount="55">
  <si>
    <t>амортизация</t>
  </si>
  <si>
    <t>прибыль</t>
  </si>
  <si>
    <t>1.1.</t>
  </si>
  <si>
    <t>1.2.</t>
  </si>
  <si>
    <t>№№ п/п</t>
  </si>
  <si>
    <t>Приказ Минстроя Чувашии</t>
  </si>
  <si>
    <t>2.1.</t>
  </si>
  <si>
    <t>3.1.</t>
  </si>
  <si>
    <t>1.1.1.</t>
  </si>
  <si>
    <t>от 08.10.2014 № 03/1-03/430</t>
  </si>
  <si>
    <t>от 04.08.2014 № 03/1-03/316</t>
  </si>
  <si>
    <t>2.1.2.</t>
  </si>
  <si>
    <t>от 23.10.2015 № 03/1-03/619 (с изм. от 25.11.2015 № 03/1-03/685)</t>
  </si>
  <si>
    <t>налог на прибыль</t>
  </si>
  <si>
    <t>МП "УК ЖКХ" МО "г. Канаш Чувашской Республики"</t>
  </si>
  <si>
    <t>МП "ДЕЗ ЖКХ Ибресинского района" Чувашской Республики</t>
  </si>
  <si>
    <t>1.</t>
  </si>
  <si>
    <t>транспортировка ТЭ, всего:</t>
  </si>
  <si>
    <t xml:space="preserve">2. </t>
  </si>
  <si>
    <t>1.1.2.</t>
  </si>
  <si>
    <t>1.1.3.</t>
  </si>
  <si>
    <t>1.2.2.</t>
  </si>
  <si>
    <t>1.2.1.</t>
  </si>
  <si>
    <t>1.2.3.</t>
  </si>
  <si>
    <t>2.1.1.</t>
  </si>
  <si>
    <t>2.1.3.</t>
  </si>
  <si>
    <t>3.1.1.</t>
  </si>
  <si>
    <t>3.1.2.</t>
  </si>
  <si>
    <t>3.1.3.</t>
  </si>
  <si>
    <t>4.1.</t>
  </si>
  <si>
    <t>4.1.1.</t>
  </si>
  <si>
    <t>4.1.2.</t>
  </si>
  <si>
    <t>4.1.3.</t>
  </si>
  <si>
    <t>% освоения от:</t>
  </si>
  <si>
    <t>учтенного Госслужбой в тарифах</t>
  </si>
  <si>
    <t>-</t>
  </si>
  <si>
    <t>ИТОГО, в т.ч.:</t>
  </si>
  <si>
    <t xml:space="preserve">Учтено Госслужбой в тарифах </t>
  </si>
  <si>
    <t>Сумма отклонения от:</t>
  </si>
  <si>
    <t xml:space="preserve">тыс. руб. </t>
  </si>
  <si>
    <t>Наименование теплоснабжающей (теплосетевой) организации и источники финансирования инвестиционной программы</t>
  </si>
  <si>
    <t>Период реализации инвестиционной програмы</t>
  </si>
  <si>
    <t>производство ТЭ, всего:</t>
  </si>
  <si>
    <t xml:space="preserve">производство, передача  ТЭ </t>
  </si>
  <si>
    <t xml:space="preserve">Утверждено Минстроем Чувашии  по инвестиционной программе </t>
  </si>
  <si>
    <t>утвержденного Минстроем Чувашии  по инвестиционной программе</t>
  </si>
  <si>
    <t>утвержденного Минстроем Чувашии по инвестиционной программе</t>
  </si>
  <si>
    <t>2015-2019 гг.</t>
  </si>
  <si>
    <t>2016-2018 гг.</t>
  </si>
  <si>
    <t>ООО "Коммунальные технологии" г. Новочебоксарск</t>
  </si>
  <si>
    <t>ООО "Коммунальные технологии" г. Чебоксары</t>
  </si>
  <si>
    <t xml:space="preserve">от 20.10.2015 № 03/1-03/610 (с изм. от 26.09.2016 № 03/1-03/769) </t>
  </si>
  <si>
    <t>2016-2023 гг.</t>
  </si>
  <si>
    <t>Факт освоения за  2016 год</t>
  </si>
  <si>
    <t>Мониторинг выполнения инвестиционных программ регулируемых организаций в сфере теплоснабжения за 2016 год за счет тарифной составляющей - по состоянию на 21.02.2017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</si>
</sst>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FEF2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colors>
    <mruColors>
      <color rgb="FFFFFFCC"/>
      <color rgb="FFFFCCFF"/>
      <color rgb="FF00FF0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3"/>
  <sheetViews>
    <sheetView tabSelected="1" zoomScaleNormal="100" workbookViewId="0">
      <selection activeCell="I5" sqref="I5"/>
    </sheetView>
  </sheetViews>
  <sheetFormatPr defaultColWidth="9.140625" defaultRowHeight="15.75"/>
  <cols>
    <col min="1" max="1" width="7.140625" style="1" customWidth="1"/>
    <col min="2" max="2" width="35.85546875" style="1" customWidth="1"/>
    <col min="3" max="3" width="16.5703125" style="7" customWidth="1"/>
    <col min="4" max="4" width="13.28515625" style="7" customWidth="1"/>
    <col min="5" max="5" width="12.140625" style="7" customWidth="1"/>
    <col min="6" max="6" width="16.140625" style="7" customWidth="1"/>
    <col min="7" max="7" width="12.5703125" style="7" customWidth="1"/>
    <col min="8" max="8" width="16.7109375" style="7" customWidth="1"/>
    <col min="9" max="9" width="12.7109375" style="7" customWidth="1"/>
    <col min="10" max="10" width="14.7109375" style="1" customWidth="1"/>
    <col min="11" max="11" width="14.5703125" style="1" customWidth="1"/>
    <col min="12" max="12" width="9.140625" style="1"/>
    <col min="13" max="13" width="10.7109375" style="1" bestFit="1" customWidth="1"/>
    <col min="14" max="16384" width="9.140625" style="1"/>
  </cols>
  <sheetData>
    <row r="1" spans="1:11" ht="18" customHeight="1">
      <c r="J1" s="33"/>
      <c r="K1" s="33"/>
    </row>
    <row r="2" spans="1:11" ht="42.75" customHeight="1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8.75">
      <c r="A3" s="10"/>
      <c r="B3" s="10"/>
      <c r="C3" s="10"/>
      <c r="D3" s="10"/>
      <c r="E3" s="10"/>
      <c r="F3" s="10"/>
      <c r="G3" s="10"/>
      <c r="H3" s="10"/>
      <c r="I3" s="10"/>
      <c r="J3" s="35" t="s">
        <v>39</v>
      </c>
      <c r="K3" s="35"/>
    </row>
    <row r="4" spans="1:11">
      <c r="A4" s="36" t="s">
        <v>4</v>
      </c>
      <c r="B4" s="36" t="s">
        <v>40</v>
      </c>
      <c r="C4" s="36" t="s">
        <v>44</v>
      </c>
      <c r="D4" s="36" t="s">
        <v>37</v>
      </c>
      <c r="E4" s="36" t="s">
        <v>53</v>
      </c>
      <c r="F4" s="36" t="s">
        <v>38</v>
      </c>
      <c r="G4" s="36"/>
      <c r="H4" s="36" t="s">
        <v>33</v>
      </c>
      <c r="I4" s="36"/>
      <c r="J4" s="36" t="s">
        <v>5</v>
      </c>
      <c r="K4" s="36" t="s">
        <v>41</v>
      </c>
    </row>
    <row r="5" spans="1:11" ht="81.75" customHeight="1">
      <c r="A5" s="36"/>
      <c r="B5" s="36"/>
      <c r="C5" s="36"/>
      <c r="D5" s="36"/>
      <c r="E5" s="36"/>
      <c r="F5" s="27" t="s">
        <v>45</v>
      </c>
      <c r="G5" s="14" t="s">
        <v>34</v>
      </c>
      <c r="H5" s="27" t="s">
        <v>46</v>
      </c>
      <c r="I5" s="14" t="s">
        <v>34</v>
      </c>
      <c r="J5" s="36"/>
      <c r="K5" s="36"/>
    </row>
    <row r="6" spans="1:11" ht="30.75" customHeight="1">
      <c r="A6" s="22" t="s">
        <v>16</v>
      </c>
      <c r="B6" s="29" t="s">
        <v>50</v>
      </c>
      <c r="C6" s="6">
        <f>C7+C11</f>
        <v>59183</v>
      </c>
      <c r="D6" s="6">
        <f>D7+D11</f>
        <v>59183</v>
      </c>
      <c r="E6" s="6">
        <f>E7+E11</f>
        <v>4822.9250000000002</v>
      </c>
      <c r="F6" s="6">
        <f>F7+F11</f>
        <v>-54360.074999999997</v>
      </c>
      <c r="G6" s="6">
        <f t="shared" ref="G6" si="0">G7+G11</f>
        <v>-54360.074999999997</v>
      </c>
      <c r="H6" s="6">
        <f>E6*100/C6</f>
        <v>8.1491729043813255</v>
      </c>
      <c r="I6" s="6">
        <f>E6*100/D6</f>
        <v>8.1491729043813255</v>
      </c>
      <c r="J6" s="36" t="s">
        <v>9</v>
      </c>
      <c r="K6" s="36" t="s">
        <v>47</v>
      </c>
    </row>
    <row r="7" spans="1:11">
      <c r="A7" s="15" t="s">
        <v>2</v>
      </c>
      <c r="B7" s="15" t="s">
        <v>42</v>
      </c>
      <c r="C7" s="11">
        <f>C8+C9+C10</f>
        <v>44022.799999999996</v>
      </c>
      <c r="D7" s="11">
        <f>D8+D9+D10</f>
        <v>44022.799999999996</v>
      </c>
      <c r="E7" s="11">
        <f>E8+E9+E10</f>
        <v>0</v>
      </c>
      <c r="F7" s="11">
        <f t="shared" ref="F7:G7" si="1">F8+F9+F10</f>
        <v>-44022.799999999996</v>
      </c>
      <c r="G7" s="11">
        <f t="shared" si="1"/>
        <v>-44022.799999999996</v>
      </c>
      <c r="H7" s="11">
        <f>E7*100/C7</f>
        <v>0</v>
      </c>
      <c r="I7" s="11">
        <f>E7*100/D7</f>
        <v>0</v>
      </c>
      <c r="J7" s="36"/>
      <c r="K7" s="36"/>
    </row>
    <row r="8" spans="1:11">
      <c r="A8" s="16" t="s">
        <v>8</v>
      </c>
      <c r="B8" s="17" t="s">
        <v>0</v>
      </c>
      <c r="C8" s="5">
        <v>0</v>
      </c>
      <c r="D8" s="5">
        <v>0</v>
      </c>
      <c r="E8" s="5">
        <v>0</v>
      </c>
      <c r="F8" s="5">
        <f>E8-C8</f>
        <v>0</v>
      </c>
      <c r="G8" s="5">
        <f>F8-D8</f>
        <v>0</v>
      </c>
      <c r="H8" s="8" t="s">
        <v>35</v>
      </c>
      <c r="I8" s="8" t="s">
        <v>35</v>
      </c>
      <c r="J8" s="36"/>
      <c r="K8" s="36"/>
    </row>
    <row r="9" spans="1:11">
      <c r="A9" s="16" t="s">
        <v>19</v>
      </c>
      <c r="B9" s="17" t="s">
        <v>1</v>
      </c>
      <c r="C9" s="5">
        <v>35218.239999999998</v>
      </c>
      <c r="D9" s="5">
        <v>35218.239999999998</v>
      </c>
      <c r="E9" s="5">
        <v>0</v>
      </c>
      <c r="F9" s="5">
        <f t="shared" ref="F9" si="2">E9-C9</f>
        <v>-35218.239999999998</v>
      </c>
      <c r="G9" s="5">
        <f>E9-D9</f>
        <v>-35218.239999999998</v>
      </c>
      <c r="H9" s="8">
        <f>E9*100/C9</f>
        <v>0</v>
      </c>
      <c r="I9" s="8">
        <f>E9*100/D9</f>
        <v>0</v>
      </c>
      <c r="J9" s="36"/>
      <c r="K9" s="36"/>
    </row>
    <row r="10" spans="1:11">
      <c r="A10" s="16" t="s">
        <v>20</v>
      </c>
      <c r="B10" s="17" t="s">
        <v>13</v>
      </c>
      <c r="C10" s="5">
        <v>8804.56</v>
      </c>
      <c r="D10" s="5">
        <v>8804.56</v>
      </c>
      <c r="E10" s="5">
        <f>E9*0.25</f>
        <v>0</v>
      </c>
      <c r="F10" s="5">
        <f t="shared" ref="F10" si="3">E10-C10</f>
        <v>-8804.56</v>
      </c>
      <c r="G10" s="5">
        <f>E10-D10</f>
        <v>-8804.56</v>
      </c>
      <c r="H10" s="8">
        <f>E10*100/C10</f>
        <v>0</v>
      </c>
      <c r="I10" s="8">
        <f>E10*100/D10</f>
        <v>0</v>
      </c>
      <c r="J10" s="36"/>
      <c r="K10" s="36"/>
    </row>
    <row r="11" spans="1:11" s="12" customFormat="1">
      <c r="A11" s="23" t="s">
        <v>3</v>
      </c>
      <c r="B11" s="24" t="s">
        <v>17</v>
      </c>
      <c r="C11" s="11">
        <f>C12+C13+C14</f>
        <v>15160.2</v>
      </c>
      <c r="D11" s="11">
        <f>D12+D13+D14</f>
        <v>15160.2</v>
      </c>
      <c r="E11" s="11">
        <f>E12+E13+E14</f>
        <v>4822.9250000000002</v>
      </c>
      <c r="F11" s="11">
        <f t="shared" ref="F11" si="4">F12+F13+F14</f>
        <v>-10337.275</v>
      </c>
      <c r="G11" s="11">
        <f>G12+G13+G14</f>
        <v>-10337.275</v>
      </c>
      <c r="H11" s="11">
        <f>E11*100/C11</f>
        <v>31.813069748420205</v>
      </c>
      <c r="I11" s="11">
        <f>E11*100/D11</f>
        <v>31.813069748420205</v>
      </c>
      <c r="J11" s="36"/>
      <c r="K11" s="36"/>
    </row>
    <row r="12" spans="1:11" s="9" customFormat="1">
      <c r="A12" s="18" t="s">
        <v>22</v>
      </c>
      <c r="B12" s="17" t="s">
        <v>0</v>
      </c>
      <c r="C12" s="8">
        <v>0</v>
      </c>
      <c r="D12" s="8">
        <v>0</v>
      </c>
      <c r="E12" s="5">
        <v>0</v>
      </c>
      <c r="F12" s="5">
        <f>E12-C12</f>
        <v>0</v>
      </c>
      <c r="G12" s="5">
        <f>F12-D12</f>
        <v>0</v>
      </c>
      <c r="H12" s="8" t="s">
        <v>35</v>
      </c>
      <c r="I12" s="8" t="s">
        <v>35</v>
      </c>
      <c r="J12" s="36"/>
      <c r="K12" s="36"/>
    </row>
    <row r="13" spans="1:11" s="9" customFormat="1" ht="16.5" thickBot="1">
      <c r="A13" s="16" t="s">
        <v>21</v>
      </c>
      <c r="B13" s="17" t="s">
        <v>1</v>
      </c>
      <c r="C13" s="8">
        <v>12128.16</v>
      </c>
      <c r="D13" s="8">
        <v>12128.16</v>
      </c>
      <c r="E13" s="30">
        <v>3858.34</v>
      </c>
      <c r="F13" s="5">
        <f t="shared" ref="F13:F14" si="5">E13-C13</f>
        <v>-8269.82</v>
      </c>
      <c r="G13" s="5">
        <f>E13-D13</f>
        <v>-8269.82</v>
      </c>
      <c r="H13" s="8">
        <f>E13*100/C13</f>
        <v>31.813069748420205</v>
      </c>
      <c r="I13" s="8">
        <f>E13*100/D13</f>
        <v>31.813069748420205</v>
      </c>
      <c r="J13" s="36"/>
      <c r="K13" s="36"/>
    </row>
    <row r="14" spans="1:11" s="9" customFormat="1">
      <c r="A14" s="16" t="s">
        <v>23</v>
      </c>
      <c r="B14" s="17" t="s">
        <v>13</v>
      </c>
      <c r="C14" s="8">
        <v>3032.04</v>
      </c>
      <c r="D14" s="8">
        <v>3032.04</v>
      </c>
      <c r="E14" s="5">
        <f>E13*0.25</f>
        <v>964.58500000000004</v>
      </c>
      <c r="F14" s="5">
        <f t="shared" si="5"/>
        <v>-2067.4549999999999</v>
      </c>
      <c r="G14" s="5">
        <f>E14-D14</f>
        <v>-2067.4549999999999</v>
      </c>
      <c r="H14" s="8">
        <f>E14*100/C14</f>
        <v>31.813069748420205</v>
      </c>
      <c r="I14" s="8">
        <f>E14*100/D14</f>
        <v>31.813069748420205</v>
      </c>
      <c r="J14" s="36"/>
      <c r="K14" s="36"/>
    </row>
    <row r="15" spans="1:11" s="2" customFormat="1" ht="31.5" customHeight="1">
      <c r="A15" s="22" t="s">
        <v>18</v>
      </c>
      <c r="B15" s="28" t="s">
        <v>49</v>
      </c>
      <c r="C15" s="6">
        <f>C16</f>
        <v>15694.1</v>
      </c>
      <c r="D15" s="6">
        <f>D16</f>
        <v>15694.1</v>
      </c>
      <c r="E15" s="6">
        <f>E16</f>
        <v>0</v>
      </c>
      <c r="F15" s="6">
        <f t="shared" ref="F15:G15" si="6">F16</f>
        <v>-15694.1</v>
      </c>
      <c r="G15" s="6">
        <f t="shared" si="6"/>
        <v>-15694.1</v>
      </c>
      <c r="H15" s="6">
        <f>E15*100/C15</f>
        <v>0</v>
      </c>
      <c r="I15" s="6">
        <f>E15*100/D15</f>
        <v>0</v>
      </c>
      <c r="J15" s="36" t="s">
        <v>10</v>
      </c>
      <c r="K15" s="36" t="s">
        <v>47</v>
      </c>
    </row>
    <row r="16" spans="1:11" s="12" customFormat="1">
      <c r="A16" s="23" t="s">
        <v>6</v>
      </c>
      <c r="B16" s="24" t="s">
        <v>17</v>
      </c>
      <c r="C16" s="11">
        <f>C17+C18+C19</f>
        <v>15694.1</v>
      </c>
      <c r="D16" s="11">
        <f>D17+D18+D19</f>
        <v>15694.1</v>
      </c>
      <c r="E16" s="11">
        <f>E17+E18+E19</f>
        <v>0</v>
      </c>
      <c r="F16" s="11">
        <f t="shared" ref="F16" si="7">F17+F18+F19</f>
        <v>-15694.1</v>
      </c>
      <c r="G16" s="11">
        <f>G17+G18+G19</f>
        <v>-15694.1</v>
      </c>
      <c r="H16" s="11">
        <f>E16*100/C16</f>
        <v>0</v>
      </c>
      <c r="I16" s="11">
        <f>E16*100/D16</f>
        <v>0</v>
      </c>
      <c r="J16" s="36"/>
      <c r="K16" s="36"/>
    </row>
    <row r="17" spans="1:11" s="13" customFormat="1">
      <c r="A17" s="19" t="s">
        <v>24</v>
      </c>
      <c r="B17" s="17" t="s">
        <v>0</v>
      </c>
      <c r="C17" s="8">
        <v>0</v>
      </c>
      <c r="D17" s="8">
        <v>0</v>
      </c>
      <c r="E17" s="5">
        <v>0</v>
      </c>
      <c r="F17" s="5">
        <f>E17-C17</f>
        <v>0</v>
      </c>
      <c r="G17" s="5">
        <f>E17-D17</f>
        <v>0</v>
      </c>
      <c r="H17" s="8" t="s">
        <v>35</v>
      </c>
      <c r="I17" s="8" t="s">
        <v>35</v>
      </c>
      <c r="J17" s="36"/>
      <c r="K17" s="36"/>
    </row>
    <row r="18" spans="1:11" s="13" customFormat="1">
      <c r="A18" s="19" t="s">
        <v>11</v>
      </c>
      <c r="B18" s="17" t="s">
        <v>1</v>
      </c>
      <c r="C18" s="8">
        <v>12555.28</v>
      </c>
      <c r="D18" s="8">
        <v>12555.28</v>
      </c>
      <c r="E18" s="5">
        <v>0</v>
      </c>
      <c r="F18" s="5">
        <f t="shared" ref="F18:F19" si="8">E18-C18</f>
        <v>-12555.28</v>
      </c>
      <c r="G18" s="5">
        <f>E18-D18</f>
        <v>-12555.28</v>
      </c>
      <c r="H18" s="8">
        <f>E18*100/C18</f>
        <v>0</v>
      </c>
      <c r="I18" s="8">
        <f>E18*100/D18</f>
        <v>0</v>
      </c>
      <c r="J18" s="36"/>
      <c r="K18" s="36"/>
    </row>
    <row r="19" spans="1:11" s="13" customFormat="1">
      <c r="A19" s="19" t="s">
        <v>25</v>
      </c>
      <c r="B19" s="17" t="s">
        <v>13</v>
      </c>
      <c r="C19" s="8">
        <v>3138.82</v>
      </c>
      <c r="D19" s="8">
        <v>3138.82</v>
      </c>
      <c r="E19" s="5">
        <v>0</v>
      </c>
      <c r="F19" s="5">
        <f t="shared" si="8"/>
        <v>-3138.82</v>
      </c>
      <c r="G19" s="5">
        <f>E19-D19</f>
        <v>-3138.82</v>
      </c>
      <c r="H19" s="8">
        <f>E19*100/C19</f>
        <v>0</v>
      </c>
      <c r="I19" s="8">
        <f>E19*100/D19</f>
        <v>0</v>
      </c>
      <c r="J19" s="36"/>
      <c r="K19" s="36"/>
    </row>
    <row r="20" spans="1:11" ht="31.5" customHeight="1">
      <c r="A20" s="22">
        <v>3</v>
      </c>
      <c r="B20" s="28" t="s">
        <v>14</v>
      </c>
      <c r="C20" s="6">
        <f>C21</f>
        <v>10026.83</v>
      </c>
      <c r="D20" s="6">
        <f>D21</f>
        <v>5388.66</v>
      </c>
      <c r="E20" s="6">
        <f>E21</f>
        <v>7181.94</v>
      </c>
      <c r="F20" s="6">
        <f>F21</f>
        <v>-2844.8900000000008</v>
      </c>
      <c r="G20" s="6">
        <f>G21</f>
        <v>1793.2799999999997</v>
      </c>
      <c r="H20" s="6">
        <f>E20*100/C20</f>
        <v>71.627224157585204</v>
      </c>
      <c r="I20" s="6">
        <f>E20*100/D20</f>
        <v>133.27877431495028</v>
      </c>
      <c r="J20" s="32" t="s">
        <v>51</v>
      </c>
      <c r="K20" s="32" t="s">
        <v>52</v>
      </c>
    </row>
    <row r="21" spans="1:11" s="12" customFormat="1">
      <c r="A21" s="15" t="s">
        <v>7</v>
      </c>
      <c r="B21" s="25" t="s">
        <v>43</v>
      </c>
      <c r="C21" s="11">
        <f>C22+C23+C24</f>
        <v>10026.83</v>
      </c>
      <c r="D21" s="11">
        <f>D22+D23+D24</f>
        <v>5388.66</v>
      </c>
      <c r="E21" s="11">
        <f>E22+E23+E24</f>
        <v>7181.94</v>
      </c>
      <c r="F21" s="11">
        <f t="shared" ref="F21:G21" si="9">F22+F23+F24</f>
        <v>-2844.8900000000008</v>
      </c>
      <c r="G21" s="11">
        <f t="shared" si="9"/>
        <v>1793.2799999999997</v>
      </c>
      <c r="H21" s="11">
        <f>E21*100/C21</f>
        <v>71.627224157585204</v>
      </c>
      <c r="I21" s="11">
        <f>E21*100/D21</f>
        <v>133.27877431495028</v>
      </c>
      <c r="J21" s="32"/>
      <c r="K21" s="32"/>
    </row>
    <row r="22" spans="1:11" s="9" customFormat="1">
      <c r="A22" s="19" t="s">
        <v>26</v>
      </c>
      <c r="B22" s="17" t="s">
        <v>0</v>
      </c>
      <c r="C22" s="8">
        <v>7203.39</v>
      </c>
      <c r="D22" s="8">
        <v>5388.66</v>
      </c>
      <c r="E22" s="31">
        <v>7181.94</v>
      </c>
      <c r="F22" s="5">
        <f>E22-C22</f>
        <v>-21.450000000000728</v>
      </c>
      <c r="G22" s="5">
        <f>E22-D22</f>
        <v>1793.2799999999997</v>
      </c>
      <c r="H22" s="8">
        <f>E22*100/C22</f>
        <v>99.702223536418259</v>
      </c>
      <c r="I22" s="8">
        <f>E22*100/D22</f>
        <v>133.27877431495028</v>
      </c>
      <c r="J22" s="32"/>
      <c r="K22" s="32"/>
    </row>
    <row r="23" spans="1:11" s="9" customFormat="1">
      <c r="A23" s="19" t="s">
        <v>27</v>
      </c>
      <c r="B23" s="17" t="s">
        <v>1</v>
      </c>
      <c r="C23" s="8">
        <v>2823.44</v>
      </c>
      <c r="D23" s="8">
        <v>0</v>
      </c>
      <c r="E23" s="5">
        <v>0</v>
      </c>
      <c r="F23" s="5">
        <f t="shared" ref="F23:F24" si="10">E23-C23</f>
        <v>-2823.44</v>
      </c>
      <c r="G23" s="5">
        <f>E23-D23</f>
        <v>0</v>
      </c>
      <c r="H23" s="8" t="s">
        <v>35</v>
      </c>
      <c r="I23" s="8" t="s">
        <v>35</v>
      </c>
      <c r="J23" s="32"/>
      <c r="K23" s="32"/>
    </row>
    <row r="24" spans="1:11" s="9" customFormat="1">
      <c r="A24" s="19" t="s">
        <v>28</v>
      </c>
      <c r="B24" s="17" t="s">
        <v>13</v>
      </c>
      <c r="C24" s="8">
        <v>0</v>
      </c>
      <c r="D24" s="8">
        <v>0</v>
      </c>
      <c r="E24" s="5">
        <v>0</v>
      </c>
      <c r="F24" s="5">
        <f t="shared" si="10"/>
        <v>0</v>
      </c>
      <c r="G24" s="5">
        <f>E24-D24</f>
        <v>0</v>
      </c>
      <c r="H24" s="8" t="s">
        <v>35</v>
      </c>
      <c r="I24" s="8" t="s">
        <v>35</v>
      </c>
      <c r="J24" s="32"/>
      <c r="K24" s="32"/>
    </row>
    <row r="25" spans="1:11" ht="31.5" customHeight="1">
      <c r="A25" s="22">
        <v>4</v>
      </c>
      <c r="B25" s="28" t="s">
        <v>15</v>
      </c>
      <c r="C25" s="6">
        <f>C26</f>
        <v>1200</v>
      </c>
      <c r="D25" s="6">
        <f>D26</f>
        <v>1200</v>
      </c>
      <c r="E25" s="6">
        <f>E26</f>
        <v>1287.0999999999999</v>
      </c>
      <c r="F25" s="6">
        <f t="shared" ref="F25:G25" si="11">F26</f>
        <v>87.099999999999909</v>
      </c>
      <c r="G25" s="6">
        <f t="shared" si="11"/>
        <v>87.099999999999909</v>
      </c>
      <c r="H25" s="6">
        <f>E25*100/C25</f>
        <v>107.25833333333333</v>
      </c>
      <c r="I25" s="6">
        <f>E25*100/D25</f>
        <v>107.25833333333333</v>
      </c>
      <c r="J25" s="32" t="s">
        <v>12</v>
      </c>
      <c r="K25" s="32" t="s">
        <v>48</v>
      </c>
    </row>
    <row r="26" spans="1:11" s="12" customFormat="1">
      <c r="A26" s="15" t="s">
        <v>29</v>
      </c>
      <c r="B26" s="25" t="s">
        <v>43</v>
      </c>
      <c r="C26" s="11">
        <f>C27+C28+C29</f>
        <v>1200</v>
      </c>
      <c r="D26" s="11">
        <f>D27+D28+D29</f>
        <v>1200</v>
      </c>
      <c r="E26" s="11">
        <f>E27+E28+E29</f>
        <v>1287.0999999999999</v>
      </c>
      <c r="F26" s="11">
        <f t="shared" ref="F26:G26" si="12">F27+F28+F29</f>
        <v>87.099999999999909</v>
      </c>
      <c r="G26" s="11">
        <f t="shared" si="12"/>
        <v>87.099999999999909</v>
      </c>
      <c r="H26" s="11">
        <f>E26*100/C26</f>
        <v>107.25833333333333</v>
      </c>
      <c r="I26" s="11">
        <f>E26*100/D26</f>
        <v>107.25833333333333</v>
      </c>
      <c r="J26" s="32"/>
      <c r="K26" s="32"/>
    </row>
    <row r="27" spans="1:11">
      <c r="A27" s="19" t="s">
        <v>30</v>
      </c>
      <c r="B27" s="17" t="s">
        <v>0</v>
      </c>
      <c r="C27" s="5">
        <v>0</v>
      </c>
      <c r="D27" s="5">
        <v>0</v>
      </c>
      <c r="E27" s="5">
        <v>0</v>
      </c>
      <c r="F27" s="5">
        <f>E27-C27</f>
        <v>0</v>
      </c>
      <c r="G27" s="5">
        <f>F27-D27</f>
        <v>0</v>
      </c>
      <c r="H27" s="8" t="s">
        <v>35</v>
      </c>
      <c r="I27" s="8" t="s">
        <v>35</v>
      </c>
      <c r="J27" s="32"/>
      <c r="K27" s="32"/>
    </row>
    <row r="28" spans="1:11">
      <c r="A28" s="19" t="s">
        <v>31</v>
      </c>
      <c r="B28" s="17" t="s">
        <v>1</v>
      </c>
      <c r="C28" s="5">
        <v>1056</v>
      </c>
      <c r="D28" s="5">
        <v>1056</v>
      </c>
      <c r="E28" s="5">
        <v>1287.0999999999999</v>
      </c>
      <c r="F28" s="5">
        <f t="shared" ref="F28:F29" si="13">E28-C28</f>
        <v>231.09999999999991</v>
      </c>
      <c r="G28" s="5">
        <f>E28-D28</f>
        <v>231.09999999999991</v>
      </c>
      <c r="H28" s="8">
        <f t="shared" ref="H28:H33" si="14">E28*100/C28</f>
        <v>121.88446969696969</v>
      </c>
      <c r="I28" s="8">
        <f>E28*100/D28</f>
        <v>121.88446969696969</v>
      </c>
      <c r="J28" s="32"/>
      <c r="K28" s="32"/>
    </row>
    <row r="29" spans="1:11">
      <c r="A29" s="19" t="s">
        <v>32</v>
      </c>
      <c r="B29" s="17" t="s">
        <v>13</v>
      </c>
      <c r="C29" s="5">
        <v>144</v>
      </c>
      <c r="D29" s="5">
        <v>144</v>
      </c>
      <c r="E29" s="5">
        <v>0</v>
      </c>
      <c r="F29" s="5">
        <f t="shared" si="13"/>
        <v>-144</v>
      </c>
      <c r="G29" s="5">
        <f>E29-D29</f>
        <v>-144</v>
      </c>
      <c r="H29" s="8">
        <f t="shared" si="14"/>
        <v>0</v>
      </c>
      <c r="I29" s="8">
        <f>E29*100/D29</f>
        <v>0</v>
      </c>
      <c r="J29" s="32"/>
      <c r="K29" s="32"/>
    </row>
    <row r="30" spans="1:11" s="2" customFormat="1" ht="16.5" customHeight="1">
      <c r="A30" s="37"/>
      <c r="B30" s="26" t="s">
        <v>36</v>
      </c>
      <c r="C30" s="20">
        <f>C31+C32+C33</f>
        <v>86103.93</v>
      </c>
      <c r="D30" s="20">
        <f t="shared" ref="D30:E30" si="15">D31+D32+D33</f>
        <v>81465.759999999995</v>
      </c>
      <c r="E30" s="20">
        <f t="shared" si="15"/>
        <v>13291.965</v>
      </c>
      <c r="F30" s="20">
        <f>F31+F32+F33</f>
        <v>-72811.964999999997</v>
      </c>
      <c r="G30" s="20">
        <f t="shared" ref="G30" si="16">G31+G32+G33</f>
        <v>-68173.794999999998</v>
      </c>
      <c r="H30" s="20">
        <f t="shared" si="14"/>
        <v>15.437117678600734</v>
      </c>
      <c r="I30" s="20">
        <f>E30*100/D30</f>
        <v>16.316014237146995</v>
      </c>
      <c r="J30" s="37"/>
      <c r="K30" s="37"/>
    </row>
    <row r="31" spans="1:11" s="3" customFormat="1">
      <c r="A31" s="37"/>
      <c r="B31" s="21" t="s">
        <v>0</v>
      </c>
      <c r="C31" s="4">
        <f>C8+C12+C17+C22+C27</f>
        <v>7203.39</v>
      </c>
      <c r="D31" s="4">
        <f>D8+D12+D17+D22+D27</f>
        <v>5388.66</v>
      </c>
      <c r="E31" s="4">
        <f>E8+E12+E17+E22+E27</f>
        <v>7181.94</v>
      </c>
      <c r="F31" s="4">
        <f>F8+F12+F17+F22+F27</f>
        <v>-21.450000000000728</v>
      </c>
      <c r="G31" s="4">
        <f>G8+G12+G17+G22+G27</f>
        <v>1793.2799999999997</v>
      </c>
      <c r="H31" s="4">
        <f t="shared" si="14"/>
        <v>99.702223536418259</v>
      </c>
      <c r="I31" s="8">
        <f t="shared" ref="I31:I33" si="17">E31*100/D31</f>
        <v>133.27877431495028</v>
      </c>
      <c r="J31" s="37"/>
      <c r="K31" s="37"/>
    </row>
    <row r="32" spans="1:11" s="3" customFormat="1">
      <c r="A32" s="37"/>
      <c r="B32" s="21" t="s">
        <v>1</v>
      </c>
      <c r="C32" s="4">
        <f t="shared" ref="C32:D33" si="18">C9+C13+C18+C23+C28</f>
        <v>63781.119999999995</v>
      </c>
      <c r="D32" s="4">
        <f t="shared" si="18"/>
        <v>60957.679999999993</v>
      </c>
      <c r="E32" s="4">
        <f t="shared" ref="E32:F32" si="19">E9+E13+E18+E23+E28</f>
        <v>5145.4400000000005</v>
      </c>
      <c r="F32" s="4">
        <f t="shared" si="19"/>
        <v>-58635.68</v>
      </c>
      <c r="G32" s="4">
        <f>G9+G13+G18+G23+G28</f>
        <v>-55812.24</v>
      </c>
      <c r="H32" s="4">
        <f t="shared" si="14"/>
        <v>8.0673403038391314</v>
      </c>
      <c r="I32" s="8">
        <f t="shared" si="17"/>
        <v>8.4410036602442897</v>
      </c>
      <c r="J32" s="37"/>
      <c r="K32" s="37"/>
    </row>
    <row r="33" spans="1:11" s="3" customFormat="1">
      <c r="A33" s="37"/>
      <c r="B33" s="21" t="s">
        <v>13</v>
      </c>
      <c r="C33" s="4">
        <f t="shared" si="18"/>
        <v>15119.419999999998</v>
      </c>
      <c r="D33" s="4">
        <f t="shared" si="18"/>
        <v>15119.419999999998</v>
      </c>
      <c r="E33" s="4">
        <f t="shared" ref="E33:F33" si="20">E10+E14+E19+E24+E29</f>
        <v>964.58500000000004</v>
      </c>
      <c r="F33" s="4">
        <f t="shared" si="20"/>
        <v>-14154.834999999999</v>
      </c>
      <c r="G33" s="4">
        <f>G10+G14+G19+G24+G29</f>
        <v>-14154.834999999999</v>
      </c>
      <c r="H33" s="4">
        <f t="shared" si="14"/>
        <v>6.3797751501049653</v>
      </c>
      <c r="I33" s="8">
        <f t="shared" si="17"/>
        <v>6.3797751501049653</v>
      </c>
      <c r="J33" s="37"/>
      <c r="K33" s="37"/>
    </row>
  </sheetData>
  <mergeCells count="22">
    <mergeCell ref="A30:A33"/>
    <mergeCell ref="H4:I4"/>
    <mergeCell ref="J4:J5"/>
    <mergeCell ref="K4:K5"/>
    <mergeCell ref="J30:K33"/>
    <mergeCell ref="B4:B5"/>
    <mergeCell ref="A4:A5"/>
    <mergeCell ref="C4:C5"/>
    <mergeCell ref="D4:D5"/>
    <mergeCell ref="E4:E5"/>
    <mergeCell ref="J25:J29"/>
    <mergeCell ref="J20:J24"/>
    <mergeCell ref="J15:J19"/>
    <mergeCell ref="J6:J14"/>
    <mergeCell ref="K6:K14"/>
    <mergeCell ref="K15:K19"/>
    <mergeCell ref="K20:K24"/>
    <mergeCell ref="K25:K29"/>
    <mergeCell ref="J1:K1"/>
    <mergeCell ref="A2:K2"/>
    <mergeCell ref="J3:K3"/>
    <mergeCell ref="F4:G4"/>
  </mergeCells>
  <pageMargins left="0.19685039370078741" right="0.26" top="0.45" bottom="0.2" header="0.31496062992125984" footer="0.31496062992125984"/>
  <pageSetup paperSize="9" scale="8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</vt:lpstr>
      <vt:lpstr>ТЭ!Область_печати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2017-02-21T05:41:08Z</dcterms:modified>
</cp:coreProperties>
</file>