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Э" sheetId="3" r:id="rId1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0">ТЭ!$A$1:$G$31</definedName>
  </definedNames>
  <calcPr calcId="125725"/>
</workbook>
</file>

<file path=xl/calcChain.xml><?xml version="1.0" encoding="utf-8"?>
<calcChain xmlns="http://schemas.openxmlformats.org/spreadsheetml/2006/main">
  <c r="C28" i="3"/>
  <c r="C20" l="1"/>
  <c r="C24"/>
  <c r="C26"/>
  <c r="C19"/>
  <c r="C14"/>
  <c r="C9"/>
  <c r="C5"/>
  <c r="C30"/>
  <c r="I11" l="1"/>
  <c r="I7"/>
  <c r="E27"/>
  <c r="E26"/>
  <c r="E25"/>
  <c r="E21"/>
  <c r="E22"/>
  <c r="E20"/>
  <c r="E17"/>
  <c r="E16"/>
  <c r="E15"/>
  <c r="E11"/>
  <c r="E10"/>
  <c r="E7"/>
  <c r="E6"/>
  <c r="D12"/>
  <c r="D8"/>
  <c r="E24" l="1"/>
  <c r="E29"/>
  <c r="E8"/>
  <c r="E12"/>
  <c r="E23"/>
  <c r="E19"/>
  <c r="E18" s="1"/>
  <c r="E14"/>
  <c r="E13" s="1"/>
  <c r="D31"/>
  <c r="D30"/>
  <c r="D29"/>
  <c r="C31"/>
  <c r="C29"/>
  <c r="F27"/>
  <c r="F26"/>
  <c r="F20"/>
  <c r="F17"/>
  <c r="F16"/>
  <c r="F12"/>
  <c r="F11"/>
  <c r="F8"/>
  <c r="F7"/>
  <c r="D24"/>
  <c r="D23" s="1"/>
  <c r="D19"/>
  <c r="D18" s="1"/>
  <c r="D14"/>
  <c r="D13" s="1"/>
  <c r="D9"/>
  <c r="D5"/>
  <c r="C23"/>
  <c r="C18"/>
  <c r="C13"/>
  <c r="E31" l="1"/>
  <c r="C4"/>
  <c r="E30"/>
  <c r="F5"/>
  <c r="F13"/>
  <c r="F23"/>
  <c r="F30"/>
  <c r="F9"/>
  <c r="F18"/>
  <c r="F29"/>
  <c r="F31"/>
  <c r="D28"/>
  <c r="F14"/>
  <c r="F19"/>
  <c r="F24"/>
  <c r="E9"/>
  <c r="E5"/>
  <c r="D4"/>
  <c r="E28" l="1"/>
  <c r="F28"/>
  <c r="F4"/>
  <c r="E4"/>
</calcChain>
</file>

<file path=xl/sharedStrings.xml><?xml version="1.0" encoding="utf-8"?>
<sst xmlns="http://schemas.openxmlformats.org/spreadsheetml/2006/main" count="64" uniqueCount="42">
  <si>
    <t>амортизация</t>
  </si>
  <si>
    <t>1.1.</t>
  </si>
  <si>
    <t>1.2.</t>
  </si>
  <si>
    <t>№№ п/п</t>
  </si>
  <si>
    <t>2.1.</t>
  </si>
  <si>
    <t>3.1.</t>
  </si>
  <si>
    <t>1.1.1.</t>
  </si>
  <si>
    <t>2.1.2.</t>
  </si>
  <si>
    <t>налог на прибыль</t>
  </si>
  <si>
    <t>МП "УК ЖКХ" МО "г. Канаш Чувашской Республики"</t>
  </si>
  <si>
    <t>МП "ДЕЗ ЖКХ Ибресинского района" Чувашской Республики</t>
  </si>
  <si>
    <t>1.</t>
  </si>
  <si>
    <t>транспортировка ТЭ, всего:</t>
  </si>
  <si>
    <t xml:space="preserve">2. </t>
  </si>
  <si>
    <t>1.1.2.</t>
  </si>
  <si>
    <t>1.2.2.</t>
  </si>
  <si>
    <t>1.2.1.</t>
  </si>
  <si>
    <t>2.1.1.</t>
  </si>
  <si>
    <t>3.1.1.</t>
  </si>
  <si>
    <t>3.1.2.</t>
  </si>
  <si>
    <t>4.1.</t>
  </si>
  <si>
    <t>4.1.1.</t>
  </si>
  <si>
    <t>4.1.2.</t>
  </si>
  <si>
    <t>-</t>
  </si>
  <si>
    <t>ИТОГО, в т.ч.:</t>
  </si>
  <si>
    <t xml:space="preserve">Учтено Госслужбой в тарифах </t>
  </si>
  <si>
    <t>Наименование теплоснабжающей (теплосетевой) организации и источники финансирования инвестиционной программы</t>
  </si>
  <si>
    <t>производство ТЭ, всего:</t>
  </si>
  <si>
    <t xml:space="preserve">производство, передача  ТЭ </t>
  </si>
  <si>
    <t>ООО "Коммунальные технологии" г. Новочебоксарск</t>
  </si>
  <si>
    <t>ООО "Коммунальные технологии" г. Чебоксары</t>
  </si>
  <si>
    <t>Факт освоения за  2016 год</t>
  </si>
  <si>
    <t xml:space="preserve">2015-2019 </t>
  </si>
  <si>
    <t xml:space="preserve">2016-2023 </t>
  </si>
  <si>
    <t xml:space="preserve">2016-2018 </t>
  </si>
  <si>
    <t xml:space="preserve">Сумма отклонения </t>
  </si>
  <si>
    <t xml:space="preserve">% освоения </t>
  </si>
  <si>
    <t xml:space="preserve">План инвестиционных программ ресурсоснабжающих организаций, осуществляющих регулируемую деятельность в сфере теплоснабжения на 2017 год за счет тарифной составляющей </t>
  </si>
  <si>
    <t>тыс. руб.без НДС с налогом на прибыль</t>
  </si>
  <si>
    <t>2015-2019</t>
  </si>
  <si>
    <t>прибыль</t>
  </si>
  <si>
    <t>Период реализации инвестиционной программы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</si>
</sst>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FEF2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4" fontId="2" fillId="3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colors>
    <mruColors>
      <color rgb="FFFFFFCC"/>
      <color rgb="FFFFCCFF"/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topLeftCell="A10" zoomScaleNormal="100" workbookViewId="0">
      <selection activeCell="J34" sqref="J34"/>
    </sheetView>
  </sheetViews>
  <sheetFormatPr defaultColWidth="9.140625" defaultRowHeight="15.75"/>
  <cols>
    <col min="1" max="1" width="8.5703125" style="1" customWidth="1"/>
    <col min="2" max="2" width="36.42578125" style="1" customWidth="1"/>
    <col min="3" max="3" width="17.42578125" style="7" customWidth="1"/>
    <col min="4" max="4" width="11" style="7" hidden="1" customWidth="1"/>
    <col min="5" max="5" width="12" style="7" hidden="1" customWidth="1"/>
    <col min="6" max="6" width="7.85546875" style="7" hidden="1" customWidth="1"/>
    <col min="7" max="7" width="15.85546875" style="1" customWidth="1"/>
    <col min="8" max="8" width="9.140625" style="1"/>
    <col min="9" max="9" width="0.42578125" style="1" customWidth="1"/>
    <col min="10" max="11" width="10.42578125" style="1" bestFit="1" customWidth="1"/>
    <col min="12" max="16384" width="9.140625" style="1"/>
  </cols>
  <sheetData>
    <row r="1" spans="1:9" ht="54" customHeight="1">
      <c r="A1" s="40" t="s">
        <v>37</v>
      </c>
      <c r="B1" s="40"/>
      <c r="C1" s="40"/>
      <c r="D1" s="40"/>
      <c r="E1" s="40"/>
      <c r="F1" s="40"/>
      <c r="G1" s="40"/>
    </row>
    <row r="2" spans="1:9" ht="18.75" customHeight="1">
      <c r="A2" s="10"/>
      <c r="B2" s="43" t="s">
        <v>38</v>
      </c>
      <c r="C2" s="43"/>
      <c r="D2" s="43"/>
      <c r="E2" s="43"/>
      <c r="F2" s="43"/>
      <c r="G2" s="43"/>
    </row>
    <row r="3" spans="1:9" ht="64.5" customHeight="1">
      <c r="A3" s="30" t="s">
        <v>3</v>
      </c>
      <c r="B3" s="30" t="s">
        <v>26</v>
      </c>
      <c r="C3" s="30" t="s">
        <v>25</v>
      </c>
      <c r="D3" s="30" t="s">
        <v>31</v>
      </c>
      <c r="E3" s="29" t="s">
        <v>35</v>
      </c>
      <c r="F3" s="29" t="s">
        <v>36</v>
      </c>
      <c r="G3" s="30" t="s">
        <v>41</v>
      </c>
    </row>
    <row r="4" spans="1:9" ht="30.75" customHeight="1">
      <c r="A4" s="21" t="s">
        <v>11</v>
      </c>
      <c r="B4" s="27" t="s">
        <v>30</v>
      </c>
      <c r="C4" s="6">
        <f>C5+C9</f>
        <v>65101.002500000002</v>
      </c>
      <c r="D4" s="6">
        <f>D5+D9</f>
        <v>4822.9250000000002</v>
      </c>
      <c r="E4" s="6">
        <f t="shared" ref="E4" si="0">E5+E9</f>
        <v>-60278.077499999999</v>
      </c>
      <c r="F4" s="31">
        <f>D4*100/C4</f>
        <v>7.4083728587743325</v>
      </c>
      <c r="G4" s="42" t="s">
        <v>32</v>
      </c>
    </row>
    <row r="5" spans="1:9">
      <c r="A5" s="14" t="s">
        <v>1</v>
      </c>
      <c r="B5" s="14" t="s">
        <v>27</v>
      </c>
      <c r="C5" s="11">
        <f>C6+C7+C8</f>
        <v>48424.79</v>
      </c>
      <c r="D5" s="11">
        <f>D6+D7+D8</f>
        <v>0</v>
      </c>
      <c r="E5" s="11">
        <f t="shared" ref="E5" si="1">E6+E7+E8</f>
        <v>-48424.79</v>
      </c>
      <c r="F5" s="32">
        <f>D5*100/C5</f>
        <v>0</v>
      </c>
      <c r="G5" s="42"/>
    </row>
    <row r="6" spans="1:9">
      <c r="A6" s="15" t="s">
        <v>6</v>
      </c>
      <c r="B6" s="16" t="s">
        <v>0</v>
      </c>
      <c r="C6" s="5">
        <v>0</v>
      </c>
      <c r="D6" s="5">
        <v>0</v>
      </c>
      <c r="E6" s="5">
        <f>D6-C6</f>
        <v>0</v>
      </c>
      <c r="F6" s="33" t="s">
        <v>23</v>
      </c>
      <c r="G6" s="42"/>
    </row>
    <row r="7" spans="1:9">
      <c r="A7" s="15" t="s">
        <v>14</v>
      </c>
      <c r="B7" s="16" t="s">
        <v>40</v>
      </c>
      <c r="C7" s="5">
        <v>38739.83</v>
      </c>
      <c r="D7" s="5">
        <v>0</v>
      </c>
      <c r="E7" s="5">
        <f t="shared" ref="E7:E8" si="2">D7-C7</f>
        <v>-38739.83</v>
      </c>
      <c r="F7" s="33">
        <f>D7*100/C7</f>
        <v>0</v>
      </c>
      <c r="G7" s="42"/>
      <c r="I7" s="1">
        <f>C7/0.8</f>
        <v>48424.787499999999</v>
      </c>
    </row>
    <row r="8" spans="1:9">
      <c r="A8" s="15"/>
      <c r="B8" s="16" t="s">
        <v>8</v>
      </c>
      <c r="C8" s="5">
        <v>9684.9599999999991</v>
      </c>
      <c r="D8" s="5">
        <f>D7*0.25</f>
        <v>0</v>
      </c>
      <c r="E8" s="5">
        <f t="shared" si="2"/>
        <v>-9684.9599999999991</v>
      </c>
      <c r="F8" s="33">
        <f>D8*100/C8</f>
        <v>0</v>
      </c>
      <c r="G8" s="42"/>
    </row>
    <row r="9" spans="1:9" s="12" customFormat="1">
      <c r="A9" s="22" t="s">
        <v>2</v>
      </c>
      <c r="B9" s="23" t="s">
        <v>12</v>
      </c>
      <c r="C9" s="11">
        <f>C10+C11+C12</f>
        <v>16676.212499999998</v>
      </c>
      <c r="D9" s="11">
        <f>D10+D11+D12</f>
        <v>4822.9250000000002</v>
      </c>
      <c r="E9" s="11">
        <f>E10+E11+E12</f>
        <v>-11853.287499999999</v>
      </c>
      <c r="F9" s="32">
        <f>D9*100/C9</f>
        <v>28.920985505551698</v>
      </c>
      <c r="G9" s="42"/>
    </row>
    <row r="10" spans="1:9" s="9" customFormat="1">
      <c r="A10" s="17" t="s">
        <v>16</v>
      </c>
      <c r="B10" s="16" t="s">
        <v>0</v>
      </c>
      <c r="C10" s="8">
        <v>0</v>
      </c>
      <c r="D10" s="5">
        <v>0</v>
      </c>
      <c r="E10" s="5">
        <f>D10-C10</f>
        <v>0</v>
      </c>
      <c r="F10" s="33" t="s">
        <v>23</v>
      </c>
      <c r="G10" s="42"/>
    </row>
    <row r="11" spans="1:9" s="9" customFormat="1">
      <c r="A11" s="15" t="s">
        <v>15</v>
      </c>
      <c r="B11" s="16" t="s">
        <v>40</v>
      </c>
      <c r="C11" s="35">
        <v>13340.97</v>
      </c>
      <c r="D11" s="5">
        <v>3858.34</v>
      </c>
      <c r="E11" s="36">
        <f t="shared" ref="E11:E12" si="3">D11-C11</f>
        <v>-9482.6299999999992</v>
      </c>
      <c r="F11" s="33">
        <f>D11*100/C11</f>
        <v>28.920985505551698</v>
      </c>
      <c r="G11" s="42"/>
      <c r="I11" s="1">
        <f>C11/0.8</f>
        <v>16676.212499999998</v>
      </c>
    </row>
    <row r="12" spans="1:9" s="9" customFormat="1">
      <c r="A12" s="15"/>
      <c r="B12" s="16" t="s">
        <v>8</v>
      </c>
      <c r="C12" s="8">
        <v>3335.2424999999998</v>
      </c>
      <c r="D12" s="37">
        <f>D11*0.25</f>
        <v>964.58500000000004</v>
      </c>
      <c r="E12" s="5">
        <f t="shared" si="3"/>
        <v>-2370.6574999999998</v>
      </c>
      <c r="F12" s="33">
        <f>D12*100/C12</f>
        <v>28.920985505551698</v>
      </c>
      <c r="G12" s="42"/>
    </row>
    <row r="13" spans="1:9" s="2" customFormat="1" ht="31.5" customHeight="1">
      <c r="A13" s="21" t="s">
        <v>13</v>
      </c>
      <c r="B13" s="26" t="s">
        <v>29</v>
      </c>
      <c r="C13" s="6">
        <f>C14</f>
        <v>16463.009999999998</v>
      </c>
      <c r="D13" s="6">
        <f>D14</f>
        <v>0</v>
      </c>
      <c r="E13" s="6">
        <f t="shared" ref="E13" si="4">E14</f>
        <v>-16463.009999999998</v>
      </c>
      <c r="F13" s="31">
        <f>D13*100/C13</f>
        <v>0</v>
      </c>
      <c r="G13" s="42" t="s">
        <v>39</v>
      </c>
    </row>
    <row r="14" spans="1:9" s="12" customFormat="1">
      <c r="A14" s="22" t="s">
        <v>4</v>
      </c>
      <c r="B14" s="23" t="s">
        <v>12</v>
      </c>
      <c r="C14" s="11">
        <f>C15+C16+C17</f>
        <v>16463.009999999998</v>
      </c>
      <c r="D14" s="11">
        <f>D15+D16+D17</f>
        <v>0</v>
      </c>
      <c r="E14" s="11">
        <f>E15+E16+E17</f>
        <v>-16463.009999999998</v>
      </c>
      <c r="F14" s="32">
        <f>D14*100/C14</f>
        <v>0</v>
      </c>
      <c r="G14" s="42"/>
    </row>
    <row r="15" spans="1:9" s="13" customFormat="1">
      <c r="A15" s="18" t="s">
        <v>17</v>
      </c>
      <c r="B15" s="16" t="s">
        <v>0</v>
      </c>
      <c r="C15" s="8">
        <v>0</v>
      </c>
      <c r="D15" s="5">
        <v>0</v>
      </c>
      <c r="E15" s="5">
        <f>D15-C15</f>
        <v>0</v>
      </c>
      <c r="F15" s="33" t="s">
        <v>23</v>
      </c>
      <c r="G15" s="42"/>
    </row>
    <row r="16" spans="1:9" s="13" customFormat="1">
      <c r="A16" s="18" t="s">
        <v>7</v>
      </c>
      <c r="B16" s="16" t="s">
        <v>40</v>
      </c>
      <c r="C16" s="8">
        <v>13170.41</v>
      </c>
      <c r="D16" s="5">
        <v>0</v>
      </c>
      <c r="E16" s="5">
        <f t="shared" ref="E16:E17" si="5">D16-C16</f>
        <v>-13170.41</v>
      </c>
      <c r="F16" s="33">
        <f>D16*100/C16</f>
        <v>0</v>
      </c>
      <c r="G16" s="42"/>
    </row>
    <row r="17" spans="1:11" s="13" customFormat="1">
      <c r="A17" s="18"/>
      <c r="B17" s="16" t="s">
        <v>8</v>
      </c>
      <c r="C17" s="8">
        <v>3292.6</v>
      </c>
      <c r="D17" s="5">
        <v>0</v>
      </c>
      <c r="E17" s="5">
        <f t="shared" si="5"/>
        <v>-3292.6</v>
      </c>
      <c r="F17" s="33">
        <f>D17*100/C17</f>
        <v>0</v>
      </c>
      <c r="G17" s="42"/>
    </row>
    <row r="18" spans="1:11" ht="31.5" customHeight="1">
      <c r="A18" s="21">
        <v>3</v>
      </c>
      <c r="B18" s="26" t="s">
        <v>9</v>
      </c>
      <c r="C18" s="6">
        <f>C19</f>
        <v>16783.59</v>
      </c>
      <c r="D18" s="6">
        <f>D19</f>
        <v>7181.94</v>
      </c>
      <c r="E18" s="6">
        <f>E19</f>
        <v>-9601.6500000000015</v>
      </c>
      <c r="F18" s="31">
        <f>D18*100/C18</f>
        <v>42.791440925332424</v>
      </c>
      <c r="G18" s="39" t="s">
        <v>33</v>
      </c>
    </row>
    <row r="19" spans="1:11" s="12" customFormat="1">
      <c r="A19" s="14" t="s">
        <v>5</v>
      </c>
      <c r="B19" s="24" t="s">
        <v>28</v>
      </c>
      <c r="C19" s="11">
        <f>C20+C21+C22</f>
        <v>16783.59</v>
      </c>
      <c r="D19" s="11">
        <f>D20+D21+D22</f>
        <v>7181.94</v>
      </c>
      <c r="E19" s="11">
        <f>E20+E21+E22</f>
        <v>-9601.6500000000015</v>
      </c>
      <c r="F19" s="32">
        <f>D19*100/C19</f>
        <v>42.791440925332424</v>
      </c>
      <c r="G19" s="39"/>
      <c r="J19" s="44"/>
    </row>
    <row r="20" spans="1:11" s="9" customFormat="1">
      <c r="A20" s="18" t="s">
        <v>18</v>
      </c>
      <c r="B20" s="16" t="s">
        <v>0</v>
      </c>
      <c r="C20" s="8">
        <f>6397.52+6802.48</f>
        <v>13200</v>
      </c>
      <c r="D20" s="28">
        <v>7181.94</v>
      </c>
      <c r="E20" s="5">
        <f t="shared" ref="E20:E22" si="6">D20-C20</f>
        <v>-6018.06</v>
      </c>
      <c r="F20" s="33">
        <f>D20*100/C20</f>
        <v>54.408636363636361</v>
      </c>
      <c r="G20" s="39"/>
    </row>
    <row r="21" spans="1:11" s="9" customFormat="1">
      <c r="A21" s="18" t="s">
        <v>19</v>
      </c>
      <c r="B21" s="16" t="s">
        <v>40</v>
      </c>
      <c r="C21" s="8">
        <v>3583.59</v>
      </c>
      <c r="D21" s="5">
        <v>0</v>
      </c>
      <c r="E21" s="5">
        <f>D21-C21</f>
        <v>-3583.59</v>
      </c>
      <c r="F21" s="33" t="s">
        <v>23</v>
      </c>
      <c r="G21" s="39"/>
    </row>
    <row r="22" spans="1:11" s="9" customFormat="1">
      <c r="A22" s="18"/>
      <c r="B22" s="16" t="s">
        <v>8</v>
      </c>
      <c r="C22" s="8">
        <v>0</v>
      </c>
      <c r="D22" s="5">
        <v>0</v>
      </c>
      <c r="E22" s="5">
        <f t="shared" si="6"/>
        <v>0</v>
      </c>
      <c r="F22" s="33" t="s">
        <v>23</v>
      </c>
      <c r="G22" s="39"/>
      <c r="K22" s="38"/>
    </row>
    <row r="23" spans="1:11" ht="31.5" customHeight="1">
      <c r="A23" s="21">
        <v>4</v>
      </c>
      <c r="B23" s="26" t="s">
        <v>10</v>
      </c>
      <c r="C23" s="6">
        <f>C24</f>
        <v>2225.2600000000002</v>
      </c>
      <c r="D23" s="6">
        <f>D24</f>
        <v>1287.0999999999999</v>
      </c>
      <c r="E23" s="6">
        <f t="shared" ref="E23" si="7">E24</f>
        <v>-938.16000000000008</v>
      </c>
      <c r="F23" s="31">
        <f>D23*100/C23</f>
        <v>57.840432129279264</v>
      </c>
      <c r="G23" s="39" t="s">
        <v>34</v>
      </c>
    </row>
    <row r="24" spans="1:11" s="12" customFormat="1">
      <c r="A24" s="14" t="s">
        <v>20</v>
      </c>
      <c r="B24" s="24" t="s">
        <v>28</v>
      </c>
      <c r="C24" s="11">
        <f>C25+C26+C27</f>
        <v>2225.2600000000002</v>
      </c>
      <c r="D24" s="11">
        <f>D25+D26+D27</f>
        <v>1287.0999999999999</v>
      </c>
      <c r="E24" s="11">
        <f>E25+E26+E27</f>
        <v>-938.16000000000008</v>
      </c>
      <c r="F24" s="32">
        <f>D24*100/C24</f>
        <v>57.840432129279264</v>
      </c>
      <c r="G24" s="39"/>
    </row>
    <row r="25" spans="1:11">
      <c r="A25" s="18" t="s">
        <v>21</v>
      </c>
      <c r="B25" s="16" t="s">
        <v>0</v>
      </c>
      <c r="C25" s="5">
        <v>0</v>
      </c>
      <c r="D25" s="5">
        <v>0</v>
      </c>
      <c r="E25" s="5">
        <f>D25-C25</f>
        <v>0</v>
      </c>
      <c r="F25" s="33" t="s">
        <v>23</v>
      </c>
      <c r="G25" s="39"/>
    </row>
    <row r="26" spans="1:11">
      <c r="A26" s="18" t="s">
        <v>22</v>
      </c>
      <c r="B26" s="16" t="s">
        <v>40</v>
      </c>
      <c r="C26" s="5">
        <f>1958.23</f>
        <v>1958.23</v>
      </c>
      <c r="D26" s="5">
        <v>1287.0999999999999</v>
      </c>
      <c r="E26" s="5">
        <f>D26-C26</f>
        <v>-671.13000000000011</v>
      </c>
      <c r="F26" s="33">
        <f>D26*100/C26</f>
        <v>65.727723505410495</v>
      </c>
      <c r="G26" s="39"/>
    </row>
    <row r="27" spans="1:11">
      <c r="A27" s="18"/>
      <c r="B27" s="16" t="s">
        <v>8</v>
      </c>
      <c r="C27" s="5">
        <v>267.02999999999997</v>
      </c>
      <c r="D27" s="5">
        <v>0</v>
      </c>
      <c r="E27" s="5">
        <f>D27-C27</f>
        <v>-267.02999999999997</v>
      </c>
      <c r="F27" s="33">
        <f>D27*100/C27</f>
        <v>0</v>
      </c>
      <c r="G27" s="39"/>
    </row>
    <row r="28" spans="1:11" s="2" customFormat="1" ht="16.5" customHeight="1">
      <c r="A28" s="41"/>
      <c r="B28" s="25" t="s">
        <v>24</v>
      </c>
      <c r="C28" s="19">
        <f>C29+C30+C31</f>
        <v>100572.8625</v>
      </c>
      <c r="D28" s="19">
        <f t="shared" ref="D28" si="8">D29+D30+D31</f>
        <v>13291.965</v>
      </c>
      <c r="E28" s="19">
        <f t="shared" ref="E28" si="9">E29+E30+E31</f>
        <v>-87280.897499999992</v>
      </c>
      <c r="F28" s="34">
        <f>D28*100/C28</f>
        <v>13.216254036718901</v>
      </c>
      <c r="G28" s="41"/>
    </row>
    <row r="29" spans="1:11" s="3" customFormat="1">
      <c r="A29" s="41"/>
      <c r="B29" s="20" t="s">
        <v>0</v>
      </c>
      <c r="C29" s="4">
        <f>C6+C10+C15+C20+C25</f>
        <v>13200</v>
      </c>
      <c r="D29" s="4">
        <f>D6+D10+D15+D20+D25</f>
        <v>7181.94</v>
      </c>
      <c r="E29" s="4">
        <f>E6+E10+E15+E20+E25</f>
        <v>-6018.06</v>
      </c>
      <c r="F29" s="33">
        <f t="shared" ref="F29:F31" si="10">D29*100/C29</f>
        <v>54.408636363636361</v>
      </c>
      <c r="G29" s="41"/>
    </row>
    <row r="30" spans="1:11" s="3" customFormat="1">
      <c r="A30" s="41"/>
      <c r="B30" s="20" t="s">
        <v>40</v>
      </c>
      <c r="C30" s="4">
        <f>C7+C11+C16+C21+C26</f>
        <v>70793.03</v>
      </c>
      <c r="D30" s="4">
        <f t="shared" ref="D30" si="11">D7+D11+D16+D21+D26</f>
        <v>5145.4400000000005</v>
      </c>
      <c r="E30" s="4">
        <f>E7+E11+E16+E21+E26</f>
        <v>-65647.59</v>
      </c>
      <c r="F30" s="33">
        <f t="shared" si="10"/>
        <v>7.2682861575496922</v>
      </c>
      <c r="G30" s="41"/>
    </row>
    <row r="31" spans="1:11" s="3" customFormat="1">
      <c r="A31" s="41"/>
      <c r="B31" s="20" t="s">
        <v>8</v>
      </c>
      <c r="C31" s="4">
        <f t="shared" ref="C31" si="12">C8+C12+C17+C22+C27</f>
        <v>16579.8325</v>
      </c>
      <c r="D31" s="4">
        <f t="shared" ref="D31" si="13">D8+D12+D17+D22+D27</f>
        <v>964.58500000000004</v>
      </c>
      <c r="E31" s="4">
        <f>E8+E12+E17+E22+E27</f>
        <v>-15615.247499999999</v>
      </c>
      <c r="F31" s="33">
        <f t="shared" si="10"/>
        <v>5.8178211390253791</v>
      </c>
      <c r="G31" s="41"/>
    </row>
  </sheetData>
  <mergeCells count="8">
    <mergeCell ref="G18:G22"/>
    <mergeCell ref="G23:G27"/>
    <mergeCell ref="A1:G1"/>
    <mergeCell ref="A28:A31"/>
    <mergeCell ref="G28:G31"/>
    <mergeCell ref="G4:G12"/>
    <mergeCell ref="G13:G17"/>
    <mergeCell ref="B2:G2"/>
  </mergeCells>
  <pageMargins left="1.22" right="0.19685039370078741" top="0.43307086614173229" bottom="0.19685039370078741" header="0.31496062992125984" footer="0.31496062992125984"/>
  <pageSetup paperSize="9" scale="10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</vt:lpstr>
      <vt:lpstr>ТЭ!Область_печати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2017-01-31T13:51:11Z</dcterms:modified>
</cp:coreProperties>
</file>