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Лист1 (4)" sheetId="1" r:id="rId1"/>
  </sheets>
  <definedNames>
    <definedName name="_xlnm.Print_Titles" localSheetId="0">'Лист1 (4)'!$13:$13</definedName>
    <definedName name="_xlnm.Print_Area" localSheetId="0">'Лист1 (4)'!$A$1:$J$558</definedName>
  </definedNames>
  <calcPr fullCalcOnLoad="1"/>
</workbook>
</file>

<file path=xl/sharedStrings.xml><?xml version="1.0" encoding="utf-8"?>
<sst xmlns="http://schemas.openxmlformats.org/spreadsheetml/2006/main" count="687" uniqueCount="155">
  <si>
    <t>«Предоставление субсидий на поддержку племенного крупного рогатого скота мясного направления»</t>
  </si>
  <si>
    <t>«Поддержка экономически значимых региональных программ по развитию мясного скотоводства»</t>
  </si>
  <si>
    <t>«Развитие семейных животноводческих ферм на базе крестьянских (фермерских) хозяйств на 2012–2014 годы»</t>
  </si>
  <si>
    <t>Субсидирование процентных ставок по инвестиционным кредитам, привлеченным на закупку сельскохозяйственной техники</t>
  </si>
  <si>
    <t>(тыс. рублей)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</si>
  <si>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</si>
  <si>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</si>
  <si>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</si>
  <si>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</si>
  <si>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</si>
  <si>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</si>
  <si>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</si>
  <si>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</t>
  </si>
  <si>
    <t>федеральный бюджет</t>
  </si>
  <si>
    <t>республиканский бюджет Чувашской Республики</t>
  </si>
  <si>
    <t>внебюджетные источники</t>
  </si>
  <si>
    <t>Приобретение минеральных удобрений</t>
  </si>
  <si>
    <t>Приобретение средств защиты растений</t>
  </si>
  <si>
    <t>Приобретение посадочного материала для закладки хмелеплантаций</t>
  </si>
  <si>
    <t xml:space="preserve">Закладка хмельников и уход за молодыми насаждениями </t>
  </si>
  <si>
    <t>Обеспечение хмелеплантаций питательными веществами</t>
  </si>
  <si>
    <t>Защита насаждений хмеля от вредителей и болезней</t>
  </si>
  <si>
    <t>Возмещение части затрат на уплату процентов по инвестиционным кредитам на приобретение оборудования, специализированного транспорта и сельскохозяйственной техники</t>
  </si>
  <si>
    <t>Ремонт, реконструкция и строительство хмелевых шпалер</t>
  </si>
  <si>
    <t>Субсидирование части затрат на произведенный и реализованный хмель</t>
  </si>
  <si>
    <t xml:space="preserve">Подработка и переработка хмеля </t>
  </si>
  <si>
    <t>«Развитие элитного семеноводства» (субсидирование части затрат на приобретение элитных семян)</t>
  </si>
  <si>
    <t>«Управление рисками в подотраслях растениеводства» (субсидии на возмещение части затрат сельскохозяйственных товаропроизводителей на уплату страховой премии)</t>
  </si>
  <si>
    <t>Субсидии на возмещение части затрат на уплату процентов за пользование кредитами (займами) на строительство, реконструкцию и модернизацию животноводческих комплексов (ферм), объектов молочного скотоводства</t>
  </si>
  <si>
    <t xml:space="preserve">Субсидии на возмещение части затрат на уплату процентов за пользование кредитами (займами) на приобретение сельскохозяйственной техники и др. </t>
  </si>
  <si>
    <t xml:space="preserve">Субсидии на возмещение части затрат на содержание высокопродуктивного поголовья коров </t>
  </si>
  <si>
    <t xml:space="preserve">Субсидии на возмещение части затрат на содержание маточного поголовья коров в племенных хозяйствах </t>
  </si>
  <si>
    <t>Субсидии на возмещение части затрат на приобретение семени быков-производителей</t>
  </si>
  <si>
    <t>Субсидирование процентных ставок по привлеченным коммерческим кредитам (на корма, ветпрепараты и.т.д.)</t>
  </si>
  <si>
    <t>Организация конкурсов, выставок и ярмарок</t>
  </si>
  <si>
    <t>Субсидирование процентных ставок по кредитам на строительство, реконструкцию и модернизацию объектов по глубокой переработке сельскохозяйственной продукции</t>
  </si>
  <si>
    <t>Закупка отечественного сельскохозяйственного сырья для первичной и промышленной переработки</t>
  </si>
  <si>
    <t>Строительство, реконструкция и модернизация птицеводческих объектов и их техническая и технологическая оснащенность (возмещение части затрат на уплату процентов по инвестиционным кредитам)</t>
  </si>
  <si>
    <t xml:space="preserve">внебюджетные источники </t>
  </si>
  <si>
    <t>Проведение республиканской выставки племенных животных</t>
  </si>
  <si>
    <t>Модернизация  производств по переработке мяса  птицы и яиц на основе современных технологий</t>
  </si>
  <si>
    <t>Осуществление организационных мероприятий по выделению дополнительных торговых мест и предоставлению в аренду помещений  для торговли продукцией птицеводства</t>
  </si>
  <si>
    <t>Проведение маркетинговых исследований</t>
  </si>
  <si>
    <t>Реализация инвестиционных проектов, направленных на обновление и развитие производственных мощностей основных подвидов экономической деятельности организациями пищевой и перерабатывающей промышленности</t>
  </si>
  <si>
    <t>Реконструкция цехов по переработке овощей и выпуску овощных консервов</t>
  </si>
  <si>
    <t>Субсидии на возмещение части затрат на уплату процентов за пользование кредитами (займами) на строительство, реконструкцию и модернизацию животноводческих комплексов (ферм), объектов мясного скотоводства</t>
  </si>
  <si>
    <t>Предоставление грантов на создание и развитие крестьянского (фермерского) хозяйства и единовременной помощи на бытовое обустройство</t>
  </si>
  <si>
    <t xml:space="preserve">федеральный бюджет </t>
  </si>
  <si>
    <t>«Государственная поддержка кредитования малых форм хозяйствования» (субсидирование процентной ставки по долгосрочным, среднесрочным и краткосрочным кредитам, полученным малыми формами хозяйствования)</t>
  </si>
  <si>
    <t>«Оформление земельных участков в собственность крестьянских (фермерских) хозяйств» (возмещение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назначения)</t>
  </si>
  <si>
    <t>«Обновление парка сельскохозяйственной техники»</t>
  </si>
  <si>
    <t xml:space="preserve">Оказание методической, информационной и кон-сультационной поддержки сельскохозяйственным товаропроизводителям </t>
  </si>
  <si>
    <t>местные бюджеты</t>
  </si>
  <si>
    <t>Ресурсное обеспечение и прогнозная (справочная) оценка расходов за счет всех источников финансирования реализации</t>
  </si>
  <si>
    <t>Восстановление и реконструкция межхозяйственных и внутрихозяйственных мелиоративных систем</t>
  </si>
  <si>
    <t>Строительство, реконструкция и техническое перевооружение мелиоративных систем и отдельно расположенных гидротехнических сооружений</t>
  </si>
  <si>
    <t>Организация конкурсов, выставок и ярмарок с участием организаций АПК</t>
  </si>
  <si>
    <t>Выполнение мероприятий по государственной поддержке руководящих кадров в АПК</t>
  </si>
  <si>
    <t xml:space="preserve">«Развитие сельского хозяйства и регулирование рынка сельскохозяйственной продукции, </t>
  </si>
  <si>
    <t>«Государственная 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растениеводства»</t>
  </si>
  <si>
    <t>Субсидирование части затрат на закладку и уход за многолетними плодовыми и ягодными насаждениями</t>
  </si>
  <si>
    <t>Субсидирование части процентной ставки по краткосрочным кредитам (займам) на развитие растениеводства, переработки и реализации продукции растениеводства (без учета кредитов, полученных с 2013 года)</t>
  </si>
  <si>
    <t>Субсидирование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</si>
  <si>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возмещение части затрат на выполнение мероприятий по повышению плодородия почв, включая агрохимическое обследование почв, известкование, фосфоритование, каливание почв, составление проектно-сметной документации на проведение агрохимических работ, приобретение материалов для проведения работ по известкованию, фосфоритованию, каливанию почв</t>
  </si>
  <si>
    <t xml:space="preserve">Субсидии на компенсацию части затрат сельскохозяйственных товаропроизводителей, организаций АПК независимо от их организационно-правовых форм по вовлечению в оборот необрабатываемых сельскохозяйственных земель
</t>
  </si>
  <si>
    <t>Субсидии на возмещение части затрат на уплату процентов по инвестиционным кредитам на строительство, реконструкцию и модернизацию биоэнергетических установок, объектов по производству биоэнергетической продукции</t>
  </si>
  <si>
    <t>«Регулирование рынков продукции растениеводства»</t>
  </si>
  <si>
    <t xml:space="preserve">Субсидии на проведение закупочных и товарных интервенций на рынках сельскохозяйственной продукции, а также залоговых операций </t>
  </si>
  <si>
    <t>Субсидии на возмещение части затрат на  содержание племенных быков-производителей в организациях по искусственному осеменению сельскохозяйственных животных, у которых проверено качество потомства  или которые находятся на стадии оценки этого качества</t>
  </si>
  <si>
    <t>Противоэпизоотические и ветеринарно-профилактические мероприятия</t>
  </si>
  <si>
    <t>Государственная поддержка мероприятий по приобретению племенных яиц, суточного молодняка,  расширению сотрудничества с ведущими российскими и зарубежными племенными птицефабриками</t>
  </si>
  <si>
    <t>Мероприятия по введению  экологически безопасных технологий в производство продукции птицеводства</t>
  </si>
  <si>
    <t>Субсидирование процентных ставок по привлеченным коммерческим кредитам (на корма, ветпрепараты и т.д.)</t>
  </si>
  <si>
    <t>Поддержка, направленная на содержание племенного маточного поголовья птицы в племенных организациях</t>
  </si>
  <si>
    <t>Подготовка специалистов с высшим и средним профессиональным образованием по направлениям птицеводческих хозяйств, расширение деятельности сети учебных заведений по профессиональной переподготовке работников, стажировка специалистов птицеводства на передовых птицефабриках отрасли</t>
  </si>
  <si>
    <t>Реализация инвестиционных проектов по выпуску новых видов экономической деятельности организациями пищевой и перерабатывающей промышленности</t>
  </si>
  <si>
    <t>Внедрение энергосберегающих и инновационных технологий в производство экономической деятельности организациями пищевой и перерабатывающей промышленности</t>
  </si>
  <si>
    <t>Предоставление  субсидий в форме возмещения части затрат на уплату процентов по кредитам (займам), привлеченным организациями АПК на срок до 8 лет на строительство и реконструкцию объектов по глубокой переработке сельскохозяйственной продукции (мяса, молока, картофеля и плодоовощной продукции)</t>
  </si>
  <si>
    <t xml:space="preserve">Предоставление субсидий по кредитам, привлеченным на внедрение биотехнологий, расширение производства, обеспечивающих увеличение доходов республиканского бюджета Чувашской Республики </t>
  </si>
  <si>
    <t>Предоставление субсидий на возмещение части затрат на уплату процентов по кредитам (займам), привлеченным организациями агропромышленного комплекса на срок до 1 года на закупку отечественного сельскохозяйственного сырья для первичной и промышленной переработки</t>
  </si>
  <si>
    <t xml:space="preserve">Осуществление профессиональной подготовки, повышение квалификации и организация стажировок руководящих кадров, привлеченных для работы в производственной сфере в сельской местности </t>
  </si>
  <si>
    <t xml:space="preserve"> «Поддержка начинающих фермеров на период 2012–2014 годы»</t>
  </si>
  <si>
    <t>Приобретение семян картофеля и овощей высших репродукций</t>
  </si>
  <si>
    <t>Приобретение современной сельскохозяйственной техники и оборудования для производства картофеля и овощей</t>
  </si>
  <si>
    <t>Строительство современных картофелехранилищ и овощехранилищ</t>
  </si>
  <si>
    <t>Информационное обеспечение, систематическое освещение научных достижений и передового опыта в птицеводстве в средствах массовой информации, проведение семинаров и совещаний по вопросам птицеводства</t>
  </si>
  <si>
    <t>Источники финансирования</t>
  </si>
  <si>
    <t>«Развитие подотрасли животноводства, переработки и реализации продукции животноводства»</t>
  </si>
  <si>
    <t xml:space="preserve"> «Поддержка малых форм хозяйствования»</t>
  </si>
  <si>
    <t>«Реализация перспективных инновационных проектов в АПК (в том числе развитие социального питания и продовольственной помощи уязвимым слоям населения)» (субсидии на развитие производства и товаропроводящей инфраструктуры системы социального питания)</t>
  </si>
  <si>
    <t>Субсидии на возмещение части затрат на приобретение племенного молодняка крупного рогатого скота</t>
  </si>
  <si>
    <t xml:space="preserve">Закупка сельскохозяйственными потребительскими кооперативами мяса и молока у населения (полученных в личных подсобных хозяйствах)  и сельскохозяйственных товаропроизводителей </t>
  </si>
  <si>
    <t>Укрепление кормовой базы и обеспечение полнорационного кормления птицы (приобретение фуражного зерна, кормовых добавок и т.д.)</t>
  </si>
  <si>
    <t>Организация широкомасштабной рекламной кампании по продвижению высококачественной отечественной продукции</t>
  </si>
  <si>
    <t>Проведение комплекса мероприятий по профилактике заболеваний птицы</t>
  </si>
  <si>
    <t>Предоставление субсидий в форме возмещения части затрат на уплату процентов по кредитам (займам) организациям потребительской кооперации на срок до 1 года на закупку мяса и молока у населения (полученных в личных подсобных хозяйствах) и сельскохозяйственных товаропроизводителей при наличии заключенных договоров поставки</t>
  </si>
  <si>
    <t>Предоставление субсидий на возмещение части затрат на уплату процентов по кредитам (займам), привлеченным организациями АПК и  сельскохозяйственными потребительскими кооперативами  на срок до 8 лет на приобретение техники и оборудования, на строительство, реконструкцию и модернизацию пунктов по приемке и (или) первичной переработке мяса и молока, включая холодильную обработку и хранение мясной и молочной продукции, приобретение технологического оборудования, холодильного оборудования</t>
  </si>
  <si>
    <t>«Осуществление мероприятий по финансовому оздоровлению сельхозтоваропроизводителей в Чувашской Республике»</t>
  </si>
  <si>
    <t>«Организация научного и информационного обслуживания агропромышленного комплекса»</t>
  </si>
  <si>
    <t>сырья и продовольствия Урмарского района Чувашской Республики» на 2013–2020 годы</t>
  </si>
  <si>
    <t>муниципальной  программы Чувашской Республики «Развитие сельского хозяйства и регулирование рынка</t>
  </si>
  <si>
    <t xml:space="preserve"> сельскохозяйственной продукции, сырья и продовольствия Урмарского района Чувашской Республики» на 2013–2020 годы</t>
  </si>
  <si>
    <t>Наименование  основного мероприятия муниципальной программы</t>
  </si>
  <si>
    <t>Развитие  растениеводства, переработки и реализации продукции растениеводства</t>
  </si>
  <si>
    <t>Модернизация производства, переработки и логистики картофеля и овощей</t>
  </si>
  <si>
    <t>«Развитие сельского хозяйства и регулирование рынка сельскохозяйственной продукции, сырья и продовольствия Урмарского района Чувашской Республики» на 2013–2020 годы</t>
  </si>
  <si>
    <t>площадь</t>
  </si>
  <si>
    <t xml:space="preserve">к муниципальной программе </t>
  </si>
  <si>
    <t xml:space="preserve">Развитие мелиорации земель сельскохозяйственного назначения </t>
  </si>
  <si>
    <t>Интенсификация производства и переработки хмеля</t>
  </si>
  <si>
    <t>«Развитие садоводства, поддержка закладки и ухода за многолетними насаждениями»</t>
  </si>
  <si>
    <t>Субсидии на возмещение части затрат на приобретение минеральных удобрений</t>
  </si>
  <si>
    <t>Субсидии на возмещение части затрат на приобретение  средств химической и биологической защиты растений</t>
  </si>
  <si>
    <t>местный бюджет</t>
  </si>
  <si>
    <t xml:space="preserve"> Развитие птицеводства </t>
  </si>
  <si>
    <t xml:space="preserve">Развитие пищевой и перерабатывающей промышленности  </t>
  </si>
  <si>
    <t xml:space="preserve"> Развитие молочного скотоводства </t>
  </si>
  <si>
    <t>«Техническая и технологическая модернизация, инновационное развитие</t>
  </si>
  <si>
    <t>«Мероприятия по обеспечению  реализации муниципальной  программы»</t>
  </si>
  <si>
    <t>«Формирование муниципальных информационных ресурсов в сферах обеспечения продовольственной безопасности и управления АПК»</t>
  </si>
  <si>
    <t>Всего за 2013-2020 г.г.</t>
  </si>
  <si>
    <t>Строительство цехов по переработке сельскохозяйственной продукции (цех переработки молока)</t>
  </si>
  <si>
    <t>«Развитие биотехнологий» (строительство биогазовой установки с переработкой навоза 5475 тн в год и выходом  газа 193450 куб.м  в год)</t>
  </si>
  <si>
    <t>поддержание почвенного плодородия</t>
  </si>
  <si>
    <t>Приложение №3</t>
  </si>
  <si>
    <t>"Устойчивое развитие сельских территорий Урмарского района Чувашской Республики на 2014-2017 годы и на период до 2020 года"</t>
  </si>
  <si>
    <t>Строительство (приобретение) жилья  для жителей сельских поселений Урмарского района.</t>
  </si>
  <si>
    <t xml:space="preserve">Строительство фельдшерско-акушерских пунктов и офисов врача  общей практики
</t>
  </si>
  <si>
    <t>Строительство учреждений культурно-досугового типа.</t>
  </si>
  <si>
    <t xml:space="preserve">Строительство плоскостных спортивных сооружений  </t>
  </si>
  <si>
    <t xml:space="preserve">Строительство распределительных газопроводов </t>
  </si>
  <si>
    <t>Строительство, реконструкция и восстановление централизованных систем водоснабжения в сельских населенных пунктах Урмарского района (29 населенных пунктов)</t>
  </si>
  <si>
    <t>Реконструкция очистных сооружений канализации п. Урмары</t>
  </si>
  <si>
    <t>единиц</t>
  </si>
  <si>
    <t>посадочных мест</t>
  </si>
  <si>
    <t>кв.м</t>
  </si>
  <si>
    <t>км.</t>
  </si>
  <si>
    <t>в т.ч.строительство (приобретение) жилых помещений в сельских поселениях Урмар-ского района для обеспечения жильем молодых семей  и  молодых специалистов.</t>
  </si>
  <si>
    <t>субсидии на оказание несвязанной поддержки сельскохозяйственным товаропроизводителям в области растениеводства</t>
  </si>
  <si>
    <t xml:space="preserve"> Субсидирование части затрат на производство мяса птицы и яиц</t>
  </si>
  <si>
    <t>Осуществление капитального ремонта объектов социально-культурной сферы</t>
  </si>
  <si>
    <t>«Поддержка экономически значимых программ в области растениеводства»  ( cтроительство современных картофелехранилищ с регулируемым микроклиматом, развитие сельскохозяйственной кооперации и логистических центров)</t>
  </si>
  <si>
    <t xml:space="preserve">«Поддержка доходов сельскохозяйственных товаропроизводителей в области растениеводства» </t>
  </si>
  <si>
    <t xml:space="preserve">Субсидии на 1 литр реализованного молока </t>
  </si>
  <si>
    <t>Предоставление грантов на создание и развитие семейных животноводческих ферм на базе крестьянских (фермерских) хозяйств на 2012–2014 годы</t>
  </si>
  <si>
    <t xml:space="preserve">Развитие мясного скотоводства в Урмарском районе Чувашской Республики 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</si>
  <si>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</si>
  <si>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лисиц на территории Урмарского района</t>
  </si>
  <si>
    <t>Подпрограмма «Развитие ветеринарии»</t>
  </si>
  <si>
    <t>в т.ч.строительство (приобретение) жилых помещений в сельских поселениях Урмар-ского района для обеспечения жильем граждан.</t>
  </si>
  <si>
    <t>Проектирование и строительство (геконструкция) автомобильных дорог общего пользования мсетного значения с твердым покрытием до сельских населенных пунктов, не имеющих круглогодичной связи с сетью атомобильных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</si>
  <si>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Проектирование и строительство (геконструкция)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атомобильных дорог общего пользования (софинансирование).</t>
  </si>
  <si>
    <t>бюджеты поселений</t>
  </si>
  <si>
    <t>Развитие сети учреждений культурно-досугового типа в сельской местности в рамках реализации мероприятий федеральной целевой программы "Устойчивое развитие сельских территорий на 2014-2017 годы и на период до 2020 года" за счет субсидии, предоставляемой из федерального бюджета</t>
  </si>
  <si>
    <t>Осуществление переданных полномочий Российской Федерации по подготовке и проведению Всероссийской сельскохозяйственной переписи 2016 года за счет субвенции, передаваемой из федерального бюджета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</si>
</sst>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8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36"/>
      <name val="Times New Roman"/>
      <family val="1"/>
    </font>
    <font>
      <sz val="11"/>
      <color indexed="50"/>
      <name val="Times New Roman"/>
      <family val="1"/>
    </font>
    <font>
      <sz val="11"/>
      <color indexed="60"/>
      <name val="Times New Roman"/>
      <family val="1"/>
    </font>
    <font>
      <sz val="11"/>
      <color indexed="51"/>
      <name val="Times New Roman"/>
      <family val="1"/>
    </font>
    <font>
      <sz val="11"/>
      <color indexed="40"/>
      <name val="Times New Roman"/>
      <family val="1"/>
    </font>
    <font>
      <sz val="12"/>
      <color indexed="3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1"/>
      <color rgb="FF92D050"/>
      <name val="Times New Roman"/>
      <family val="1"/>
    </font>
    <font>
      <sz val="11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rgb="FF00B0F0"/>
      <name val="Times New Roman"/>
      <family val="1"/>
    </font>
    <font>
      <sz val="11"/>
      <color rgb="FF7030A0"/>
      <name val="Times New Roman"/>
      <family val="1"/>
    </font>
    <font>
      <sz val="11"/>
      <color rgb="FFC0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7030A0"/>
      <name val="Times New Roman"/>
      <family val="1"/>
    </font>
    <font>
      <b/>
      <sz val="9"/>
      <color rgb="FF0000FF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11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horizontal="right" vertical="top" wrapText="1"/>
    </xf>
    <xf numFmtId="4" fontId="65" fillId="0" borderId="10" xfId="0" applyNumberFormat="1" applyFont="1" applyFill="1" applyBorder="1" applyAlignment="1">
      <alignment horizontal="right" vertical="top" wrapText="1"/>
    </xf>
    <xf numFmtId="0" fontId="64" fillId="0" borderId="12" xfId="0" applyFont="1" applyFill="1" applyBorder="1" applyAlignment="1">
      <alignment horizontal="right" vertical="top" wrapText="1"/>
    </xf>
    <xf numFmtId="2" fontId="64" fillId="0" borderId="10" xfId="0" applyNumberFormat="1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right"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66" fillId="0" borderId="10" xfId="0" applyNumberFormat="1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3" fontId="64" fillId="0" borderId="10" xfId="0" applyNumberFormat="1" applyFont="1" applyFill="1" applyBorder="1" applyAlignment="1">
      <alignment horizontal="right" vertical="top" wrapText="1"/>
    </xf>
    <xf numFmtId="165" fontId="64" fillId="0" borderId="10" xfId="0" applyNumberFormat="1" applyFont="1" applyFill="1" applyBorder="1" applyAlignment="1">
      <alignment horizontal="right" vertical="top" wrapText="1"/>
    </xf>
    <xf numFmtId="4" fontId="67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66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3" fontId="67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/>
    </xf>
    <xf numFmtId="4" fontId="67" fillId="0" borderId="12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/>
    </xf>
    <xf numFmtId="4" fontId="66" fillId="0" borderId="12" xfId="0" applyNumberFormat="1" applyFont="1" applyFill="1" applyBorder="1" applyAlignment="1">
      <alignment horizontal="center" vertical="top" wrapText="1"/>
    </xf>
    <xf numFmtId="3" fontId="66" fillId="0" borderId="12" xfId="0" applyNumberFormat="1" applyFont="1" applyFill="1" applyBorder="1" applyAlignment="1">
      <alignment horizontal="center" vertical="top" wrapText="1"/>
    </xf>
    <xf numFmtId="4" fontId="67" fillId="0" borderId="10" xfId="0" applyNumberFormat="1" applyFont="1" applyFill="1" applyBorder="1" applyAlignment="1">
      <alignment vertical="top" wrapText="1"/>
    </xf>
    <xf numFmtId="4" fontId="67" fillId="0" borderId="12" xfId="0" applyNumberFormat="1" applyFont="1" applyFill="1" applyBorder="1" applyAlignment="1">
      <alignment vertical="top" wrapText="1"/>
    </xf>
    <xf numFmtId="4" fontId="66" fillId="0" borderId="10" xfId="0" applyNumberFormat="1" applyFont="1" applyFill="1" applyBorder="1" applyAlignment="1">
      <alignment vertical="top" wrapText="1"/>
    </xf>
    <xf numFmtId="4" fontId="66" fillId="0" borderId="12" xfId="0" applyNumberFormat="1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4" fontId="66" fillId="0" borderId="10" xfId="0" applyNumberFormat="1" applyFont="1" applyFill="1" applyBorder="1" applyAlignment="1">
      <alignment/>
    </xf>
    <xf numFmtId="4" fontId="66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left" vertical="top" wrapText="1"/>
    </xf>
    <xf numFmtId="0" fontId="1" fillId="26" borderId="15" xfId="0" applyFont="1" applyFill="1" applyBorder="1" applyAlignment="1">
      <alignment horizontal="left" vertical="top" wrapText="1"/>
    </xf>
    <xf numFmtId="0" fontId="1" fillId="26" borderId="16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vertical="top" wrapText="1"/>
    </xf>
    <xf numFmtId="0" fontId="70" fillId="0" borderId="10" xfId="0" applyFont="1" applyFill="1" applyBorder="1" applyAlignment="1">
      <alignment horizontal="left" vertical="top" wrapText="1"/>
    </xf>
    <xf numFmtId="0" fontId="1" fillId="27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left" vertical="top" wrapText="1"/>
    </xf>
    <xf numFmtId="0" fontId="1" fillId="28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1" fillId="29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left" vertical="top" wrapText="1"/>
    </xf>
    <xf numFmtId="0" fontId="1" fillId="28" borderId="14" xfId="0" applyFont="1" applyFill="1" applyBorder="1" applyAlignment="1">
      <alignment horizontal="left" vertical="top" wrapText="1"/>
    </xf>
    <xf numFmtId="0" fontId="1" fillId="28" borderId="15" xfId="0" applyFont="1" applyFill="1" applyBorder="1" applyAlignment="1">
      <alignment horizontal="left" vertical="top" wrapText="1"/>
    </xf>
    <xf numFmtId="0" fontId="1" fillId="28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top" wrapText="1"/>
    </xf>
    <xf numFmtId="0" fontId="78" fillId="0" borderId="14" xfId="0" applyFont="1" applyFill="1" applyBorder="1" applyAlignment="1">
      <alignment horizontal="left" vertical="top" wrapText="1"/>
    </xf>
    <xf numFmtId="0" fontId="78" fillId="0" borderId="15" xfId="0" applyFont="1" applyFill="1" applyBorder="1" applyAlignment="1">
      <alignment horizontal="left" vertical="top" wrapText="1"/>
    </xf>
    <xf numFmtId="0" fontId="78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25" borderId="14" xfId="0" applyFont="1" applyFill="1" applyBorder="1" applyAlignment="1">
      <alignment horizontal="left" vertical="top" wrapText="1"/>
    </xf>
    <xf numFmtId="0" fontId="1" fillId="25" borderId="15" xfId="0" applyFont="1" applyFill="1" applyBorder="1" applyAlignment="1">
      <alignment horizontal="left" vertical="top" wrapText="1"/>
    </xf>
    <xf numFmtId="0" fontId="1" fillId="25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27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7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75" fillId="0" borderId="14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2"/>
  <sheetViews>
    <sheetView tabSelected="1" view="pageBreakPreview" zoomScale="71" zoomScaleNormal="75" zoomScaleSheetLayoutView="71" zoomScalePageLayoutView="0" workbookViewId="0" topLeftCell="A78">
      <selection activeCell="B98" sqref="B98"/>
    </sheetView>
  </sheetViews>
  <sheetFormatPr defaultColWidth="9.00390625" defaultRowHeight="12.75"/>
  <cols>
    <col min="1" max="1" width="56.125" style="1" customWidth="1"/>
    <col min="2" max="2" width="26.75390625" style="1" customWidth="1"/>
    <col min="3" max="3" width="13.25390625" style="1" customWidth="1"/>
    <col min="4" max="4" width="14.625" style="1" customWidth="1"/>
    <col min="5" max="8" width="13.25390625" style="1" customWidth="1"/>
    <col min="9" max="9" width="12.25390625" style="1" customWidth="1"/>
    <col min="10" max="10" width="15.125" style="1" customWidth="1"/>
    <col min="11" max="16384" width="9.125" style="1" customWidth="1"/>
  </cols>
  <sheetData>
    <row r="1" s="5" customFormat="1" ht="16.5"/>
    <row r="2" s="5" customFormat="1" ht="16.5">
      <c r="F2" s="6" t="s">
        <v>124</v>
      </c>
    </row>
    <row r="3" s="5" customFormat="1" ht="16.5">
      <c r="F3" s="6" t="s">
        <v>107</v>
      </c>
    </row>
    <row r="4" s="5" customFormat="1" ht="16.5">
      <c r="F4" s="6" t="s">
        <v>58</v>
      </c>
    </row>
    <row r="5" s="5" customFormat="1" ht="16.5">
      <c r="F5" s="6" t="s">
        <v>99</v>
      </c>
    </row>
    <row r="6" s="5" customFormat="1" ht="21.75" customHeight="1">
      <c r="F6" s="6"/>
    </row>
    <row r="7" spans="3:7" s="5" customFormat="1" ht="16.5">
      <c r="C7" s="7" t="s">
        <v>53</v>
      </c>
      <c r="G7" s="6"/>
    </row>
    <row r="8" spans="3:7" s="5" customFormat="1" ht="16.5">
      <c r="C8" s="7" t="s">
        <v>100</v>
      </c>
      <c r="G8" s="6"/>
    </row>
    <row r="9" s="5" customFormat="1" ht="16.5">
      <c r="C9" s="7" t="s">
        <v>101</v>
      </c>
    </row>
    <row r="10" spans="8:10" ht="15">
      <c r="H10" s="78" t="s">
        <v>4</v>
      </c>
      <c r="I10" s="79"/>
      <c r="J10" s="24"/>
    </row>
    <row r="11" spans="1:10" s="8" customFormat="1" ht="33.75" customHeight="1">
      <c r="A11" s="9" t="s">
        <v>102</v>
      </c>
      <c r="B11" s="80" t="s">
        <v>86</v>
      </c>
      <c r="C11" s="80" t="s">
        <v>5</v>
      </c>
      <c r="D11" s="80" t="s">
        <v>6</v>
      </c>
      <c r="E11" s="80" t="s">
        <v>7</v>
      </c>
      <c r="F11" s="80" t="s">
        <v>8</v>
      </c>
      <c r="G11" s="80" t="s">
        <v>9</v>
      </c>
      <c r="H11" s="81" t="s">
        <v>10</v>
      </c>
      <c r="I11" s="82" t="s">
        <v>11</v>
      </c>
      <c r="J11" s="84" t="s">
        <v>120</v>
      </c>
    </row>
    <row r="12" spans="1:10" s="8" customFormat="1" ht="15" customHeight="1" hidden="1">
      <c r="A12" s="9"/>
      <c r="B12" s="80"/>
      <c r="C12" s="80"/>
      <c r="D12" s="80"/>
      <c r="E12" s="80"/>
      <c r="F12" s="80"/>
      <c r="G12" s="80"/>
      <c r="H12" s="81"/>
      <c r="I12" s="83"/>
      <c r="J12" s="85"/>
    </row>
    <row r="13" spans="1:10" s="8" customFormat="1" ht="15">
      <c r="A13" s="9">
        <v>2</v>
      </c>
      <c r="B13" s="2">
        <v>3</v>
      </c>
      <c r="C13" s="2">
        <v>5</v>
      </c>
      <c r="D13" s="9">
        <v>6</v>
      </c>
      <c r="E13" s="2">
        <v>7</v>
      </c>
      <c r="F13" s="9">
        <v>8</v>
      </c>
      <c r="G13" s="2">
        <v>9</v>
      </c>
      <c r="H13" s="11">
        <v>10</v>
      </c>
      <c r="I13" s="10">
        <v>11</v>
      </c>
      <c r="J13" s="2">
        <v>12</v>
      </c>
    </row>
    <row r="14" spans="1:10" ht="15" customHeight="1">
      <c r="A14" s="86" t="s">
        <v>105</v>
      </c>
      <c r="B14" s="21" t="s">
        <v>12</v>
      </c>
      <c r="C14" s="19">
        <f aca="true" t="shared" si="0" ref="C14:I16">C20+C166+C382+C422+C446+C476</f>
        <v>684290.56</v>
      </c>
      <c r="D14" s="19">
        <f t="shared" si="0"/>
        <v>594774.6799999999</v>
      </c>
      <c r="E14" s="19">
        <f t="shared" si="0"/>
        <v>588468.685</v>
      </c>
      <c r="F14" s="19">
        <f t="shared" si="0"/>
        <v>783035.75315</v>
      </c>
      <c r="G14" s="19">
        <f t="shared" si="0"/>
        <v>728246.1487945</v>
      </c>
      <c r="H14" s="19">
        <f t="shared" si="0"/>
        <v>689893.5893933349</v>
      </c>
      <c r="I14" s="19">
        <f t="shared" si="0"/>
        <v>728482.980957255</v>
      </c>
      <c r="J14" s="19">
        <f>I14+H14+G14+F14+E14+D14+C14</f>
        <v>4797192.397295089</v>
      </c>
    </row>
    <row r="15" spans="1:10" ht="15">
      <c r="A15" s="86"/>
      <c r="B15" s="21" t="s">
        <v>13</v>
      </c>
      <c r="C15" s="16">
        <f t="shared" si="0"/>
        <v>52500.99</v>
      </c>
      <c r="D15" s="16">
        <f t="shared" si="0"/>
        <v>51150.270000000004</v>
      </c>
      <c r="E15" s="16">
        <f t="shared" si="0"/>
        <v>29915.010000000006</v>
      </c>
      <c r="F15" s="16">
        <f t="shared" si="0"/>
        <v>42428.358</v>
      </c>
      <c r="G15" s="16">
        <f t="shared" si="0"/>
        <v>46634.069749999995</v>
      </c>
      <c r="H15" s="16">
        <f t="shared" si="0"/>
        <v>46436.9809669</v>
      </c>
      <c r="I15" s="16">
        <f t="shared" si="0"/>
        <v>50528.641424457004</v>
      </c>
      <c r="J15" s="19">
        <f>I15+H15+G15+F15+E15+D15+C15</f>
        <v>319594.320141357</v>
      </c>
    </row>
    <row r="16" spans="1:10" ht="30">
      <c r="A16" s="86"/>
      <c r="B16" s="21" t="s">
        <v>14</v>
      </c>
      <c r="C16" s="16">
        <f t="shared" si="0"/>
        <v>29135.98</v>
      </c>
      <c r="D16" s="16">
        <f t="shared" si="0"/>
        <v>44555.45</v>
      </c>
      <c r="E16" s="16">
        <f t="shared" si="0"/>
        <v>60323.17</v>
      </c>
      <c r="F16" s="16">
        <f t="shared" si="0"/>
        <v>139738.017</v>
      </c>
      <c r="G16" s="16">
        <f t="shared" si="0"/>
        <v>89459.72875</v>
      </c>
      <c r="H16" s="16">
        <f t="shared" si="0"/>
        <v>98229.9124571</v>
      </c>
      <c r="I16" s="16">
        <f t="shared" si="0"/>
        <v>148533.202774663</v>
      </c>
      <c r="J16" s="19">
        <f>I16+H16+G16+F16+E16+D16+C16</f>
        <v>609975.460981763</v>
      </c>
    </row>
    <row r="17" spans="1:10" ht="15">
      <c r="A17" s="86"/>
      <c r="B17" s="21" t="s">
        <v>52</v>
      </c>
      <c r="C17" s="16">
        <f aca="true" t="shared" si="1" ref="C17:I17">C23+C479</f>
        <v>1881.29</v>
      </c>
      <c r="D17" s="16">
        <f t="shared" si="1"/>
        <v>1869.1</v>
      </c>
      <c r="E17" s="16">
        <f t="shared" si="1"/>
        <v>2554.4</v>
      </c>
      <c r="F17" s="16">
        <f t="shared" si="1"/>
        <v>7844</v>
      </c>
      <c r="G17" s="16">
        <f t="shared" si="1"/>
        <v>5210</v>
      </c>
      <c r="H17" s="16">
        <f t="shared" si="1"/>
        <v>5370</v>
      </c>
      <c r="I17" s="16">
        <f t="shared" si="1"/>
        <v>5886</v>
      </c>
      <c r="J17" s="19">
        <f>I17+H17+G17+F17+E17+D17+C17</f>
        <v>30614.79</v>
      </c>
    </row>
    <row r="18" spans="1:10" ht="30" customHeight="1">
      <c r="A18" s="86"/>
      <c r="B18" s="21" t="s">
        <v>15</v>
      </c>
      <c r="C18" s="16">
        <f>C14-C15-C16-C17</f>
        <v>600772.3</v>
      </c>
      <c r="D18" s="16">
        <f aca="true" t="shared" si="2" ref="D18:I18">D14-D15-D16-D17</f>
        <v>497199.8599999999</v>
      </c>
      <c r="E18" s="16">
        <f t="shared" si="2"/>
        <v>495676.10500000004</v>
      </c>
      <c r="F18" s="16">
        <f t="shared" si="2"/>
        <v>593025.37815</v>
      </c>
      <c r="G18" s="16">
        <f t="shared" si="2"/>
        <v>586942.3502945</v>
      </c>
      <c r="H18" s="16">
        <f t="shared" si="2"/>
        <v>539856.6959693349</v>
      </c>
      <c r="I18" s="32">
        <f t="shared" si="2"/>
        <v>523535.13675813505</v>
      </c>
      <c r="J18" s="19">
        <f>I18+H18+G18+F18+E18+D18+C18</f>
        <v>3837007.82617197</v>
      </c>
    </row>
    <row r="19" spans="1:10" ht="15" hidden="1">
      <c r="A19" s="87"/>
      <c r="B19" s="87"/>
      <c r="C19" s="87"/>
      <c r="D19" s="87"/>
      <c r="E19" s="87"/>
      <c r="F19" s="87"/>
      <c r="G19" s="87"/>
      <c r="H19" s="87"/>
      <c r="I19" s="88"/>
      <c r="J19" s="16" t="e">
        <f>I19+H19+G19+F19+E19+D19+C19+#REF!</f>
        <v>#REF!</v>
      </c>
    </row>
    <row r="20" spans="1:10" ht="15">
      <c r="A20" s="89" t="s">
        <v>103</v>
      </c>
      <c r="B20" s="21" t="s">
        <v>12</v>
      </c>
      <c r="C20" s="19">
        <f aca="true" t="shared" si="3" ref="C20:I20">C25+C49+C88+C100+C112+C116+C132+C140+C128</f>
        <v>95984.31999999999</v>
      </c>
      <c r="D20" s="19">
        <f t="shared" si="3"/>
        <v>65678.9</v>
      </c>
      <c r="E20" s="19">
        <f t="shared" si="3"/>
        <v>56955.704999999994</v>
      </c>
      <c r="F20" s="19">
        <f t="shared" si="3"/>
        <v>66711.47815</v>
      </c>
      <c r="G20" s="19">
        <f t="shared" si="3"/>
        <v>58498.605894500004</v>
      </c>
      <c r="H20" s="19">
        <f t="shared" si="3"/>
        <v>81767.950711335</v>
      </c>
      <c r="I20" s="19">
        <f t="shared" si="3"/>
        <v>62175.55268719506</v>
      </c>
      <c r="J20" s="19">
        <f>I20+H20+G20+F20+E20+D20+C20</f>
        <v>487772.5124430301</v>
      </c>
    </row>
    <row r="21" spans="1:10" ht="15">
      <c r="A21" s="89"/>
      <c r="B21" s="21" t="s">
        <v>13</v>
      </c>
      <c r="C21" s="16">
        <f aca="true" t="shared" si="4" ref="C21:I21">C26+C50+C89+C101+C105+C113+C117+C129+C133+C141</f>
        <v>19199.27</v>
      </c>
      <c r="D21" s="16">
        <f t="shared" si="4"/>
        <v>13954.970000000001</v>
      </c>
      <c r="E21" s="16">
        <f t="shared" si="4"/>
        <v>9958.900000000001</v>
      </c>
      <c r="F21" s="16">
        <f t="shared" si="4"/>
        <v>14638.353</v>
      </c>
      <c r="G21" s="16">
        <f t="shared" si="4"/>
        <v>9266.56425</v>
      </c>
      <c r="H21" s="16">
        <f t="shared" si="4"/>
        <v>13784.9743669</v>
      </c>
      <c r="I21" s="32">
        <f t="shared" si="4"/>
        <v>9521.784494457</v>
      </c>
      <c r="J21" s="16">
        <f aca="true" t="shared" si="5" ref="J21:J93">I21+H21+G21+F21+E21+D21+C21</f>
        <v>90324.816111357</v>
      </c>
    </row>
    <row r="22" spans="1:10" ht="30">
      <c r="A22" s="89"/>
      <c r="B22" s="21" t="s">
        <v>14</v>
      </c>
      <c r="C22" s="16">
        <f aca="true" t="shared" si="6" ref="C22:I22">C27+C51+C90+C102+C114+C118+C130+C134+C143</f>
        <v>11284.349999999999</v>
      </c>
      <c r="D22" s="16">
        <f t="shared" si="6"/>
        <v>6261.169999999999</v>
      </c>
      <c r="E22" s="16">
        <f t="shared" si="6"/>
        <v>2684.2000000000003</v>
      </c>
      <c r="F22" s="16">
        <f t="shared" si="6"/>
        <v>4217.677</v>
      </c>
      <c r="G22" s="16">
        <f t="shared" si="6"/>
        <v>3817.88875</v>
      </c>
      <c r="H22" s="16">
        <f t="shared" si="6"/>
        <v>8097.0804571</v>
      </c>
      <c r="I22" s="32">
        <f t="shared" si="6"/>
        <v>4031.189174663001</v>
      </c>
      <c r="J22" s="16">
        <f t="shared" si="5"/>
        <v>40393.555381763</v>
      </c>
    </row>
    <row r="23" spans="1:10" ht="15">
      <c r="A23" s="89"/>
      <c r="B23" s="21" t="s">
        <v>113</v>
      </c>
      <c r="C23" s="16">
        <f aca="true" t="shared" si="7" ref="C23:I23">C159</f>
        <v>0</v>
      </c>
      <c r="D23" s="16">
        <f t="shared" si="7"/>
        <v>0</v>
      </c>
      <c r="E23" s="16">
        <f t="shared" si="7"/>
        <v>0</v>
      </c>
      <c r="F23" s="16">
        <f t="shared" si="7"/>
        <v>0</v>
      </c>
      <c r="G23" s="16">
        <f t="shared" si="7"/>
        <v>0</v>
      </c>
      <c r="H23" s="16">
        <f t="shared" si="7"/>
        <v>0</v>
      </c>
      <c r="I23" s="32">
        <f t="shared" si="7"/>
        <v>0</v>
      </c>
      <c r="J23" s="16">
        <f t="shared" si="5"/>
        <v>0</v>
      </c>
    </row>
    <row r="24" spans="1:10" ht="15">
      <c r="A24" s="89"/>
      <c r="B24" s="21" t="s">
        <v>15</v>
      </c>
      <c r="C24" s="16">
        <f aca="true" t="shared" si="8" ref="C24:I24">C28+C52+C91+C103+C107+C115+C119+C131+C144+C135</f>
        <v>65400.7</v>
      </c>
      <c r="D24" s="16">
        <f t="shared" si="8"/>
        <v>45322.76</v>
      </c>
      <c r="E24" s="16">
        <f t="shared" si="8"/>
        <v>43850.604999999996</v>
      </c>
      <c r="F24" s="16">
        <f t="shared" si="8"/>
        <v>47955.44815</v>
      </c>
      <c r="G24" s="16">
        <f t="shared" si="8"/>
        <v>45414.1528945</v>
      </c>
      <c r="H24" s="16">
        <f t="shared" si="8"/>
        <v>60015.295887335</v>
      </c>
      <c r="I24" s="32">
        <f t="shared" si="8"/>
        <v>48622.579018075056</v>
      </c>
      <c r="J24" s="16">
        <f t="shared" si="5"/>
        <v>356581.54094991006</v>
      </c>
    </row>
    <row r="25" spans="1:10" ht="15" customHeight="1">
      <c r="A25" s="90" t="s">
        <v>104</v>
      </c>
      <c r="B25" s="21" t="s">
        <v>12</v>
      </c>
      <c r="C25" s="19">
        <f aca="true" t="shared" si="9" ref="C25:I25">C29+C32+C35+C39+C42+C45</f>
        <v>0</v>
      </c>
      <c r="D25" s="19">
        <f t="shared" si="9"/>
        <v>0</v>
      </c>
      <c r="E25" s="19">
        <f t="shared" si="9"/>
        <v>0</v>
      </c>
      <c r="F25" s="19">
        <f t="shared" si="9"/>
        <v>0</v>
      </c>
      <c r="G25" s="19">
        <f t="shared" si="9"/>
        <v>0</v>
      </c>
      <c r="H25" s="19">
        <f t="shared" si="9"/>
        <v>0</v>
      </c>
      <c r="I25" s="31">
        <f t="shared" si="9"/>
        <v>0</v>
      </c>
      <c r="J25" s="16">
        <f t="shared" si="5"/>
        <v>0</v>
      </c>
    </row>
    <row r="26" spans="1:10" ht="15">
      <c r="A26" s="90"/>
      <c r="B26" s="21" t="s">
        <v>13</v>
      </c>
      <c r="C26" s="16">
        <f>C46</f>
        <v>0</v>
      </c>
      <c r="D26" s="16">
        <f aca="true" t="shared" si="10" ref="D26:I26">D36</f>
        <v>0</v>
      </c>
      <c r="E26" s="16">
        <f t="shared" si="10"/>
        <v>0</v>
      </c>
      <c r="F26" s="16">
        <f t="shared" si="10"/>
        <v>0</v>
      </c>
      <c r="G26" s="16">
        <f t="shared" si="10"/>
        <v>0</v>
      </c>
      <c r="H26" s="16">
        <f t="shared" si="10"/>
        <v>0</v>
      </c>
      <c r="I26" s="32">
        <f t="shared" si="10"/>
        <v>0</v>
      </c>
      <c r="J26" s="16">
        <f t="shared" si="5"/>
        <v>0</v>
      </c>
    </row>
    <row r="27" spans="1:10" ht="30">
      <c r="A27" s="90"/>
      <c r="B27" s="21" t="s">
        <v>14</v>
      </c>
      <c r="C27" s="16">
        <f aca="true" t="shared" si="11" ref="C27:I28">C30+C33+C37+C40+C43+C47</f>
        <v>0</v>
      </c>
      <c r="D27" s="16">
        <f t="shared" si="11"/>
        <v>0</v>
      </c>
      <c r="E27" s="16">
        <f t="shared" si="11"/>
        <v>0</v>
      </c>
      <c r="F27" s="16">
        <f t="shared" si="11"/>
        <v>0</v>
      </c>
      <c r="G27" s="16">
        <f t="shared" si="11"/>
        <v>0</v>
      </c>
      <c r="H27" s="16">
        <f t="shared" si="11"/>
        <v>0</v>
      </c>
      <c r="I27" s="32">
        <f t="shared" si="11"/>
        <v>0</v>
      </c>
      <c r="J27" s="16">
        <f t="shared" si="5"/>
        <v>0</v>
      </c>
    </row>
    <row r="28" spans="1:10" ht="18" customHeight="1">
      <c r="A28" s="90"/>
      <c r="B28" s="21" t="s">
        <v>15</v>
      </c>
      <c r="C28" s="16">
        <f t="shared" si="11"/>
        <v>0</v>
      </c>
      <c r="D28" s="16">
        <f t="shared" si="11"/>
        <v>0</v>
      </c>
      <c r="E28" s="16">
        <f t="shared" si="11"/>
        <v>0</v>
      </c>
      <c r="F28" s="16">
        <f t="shared" si="11"/>
        <v>0</v>
      </c>
      <c r="G28" s="16">
        <f t="shared" si="11"/>
        <v>0</v>
      </c>
      <c r="H28" s="16">
        <f t="shared" si="11"/>
        <v>0</v>
      </c>
      <c r="I28" s="32">
        <f t="shared" si="11"/>
        <v>0</v>
      </c>
      <c r="J28" s="16">
        <f t="shared" si="5"/>
        <v>0</v>
      </c>
    </row>
    <row r="29" spans="1:10" ht="19.5" customHeight="1">
      <c r="A29" s="91" t="s">
        <v>123</v>
      </c>
      <c r="B29" s="21" t="s">
        <v>12</v>
      </c>
      <c r="C29" s="16"/>
      <c r="D29" s="16"/>
      <c r="E29" s="20"/>
      <c r="F29" s="20"/>
      <c r="G29" s="20"/>
      <c r="H29" s="20"/>
      <c r="I29" s="33"/>
      <c r="J29" s="16">
        <f t="shared" si="5"/>
        <v>0</v>
      </c>
    </row>
    <row r="30" spans="1:10" ht="17.25" customHeight="1">
      <c r="A30" s="92"/>
      <c r="B30" s="21" t="s">
        <v>14</v>
      </c>
      <c r="C30" s="16"/>
      <c r="D30" s="16"/>
      <c r="E30" s="20"/>
      <c r="F30" s="20"/>
      <c r="G30" s="20"/>
      <c r="H30" s="20"/>
      <c r="I30" s="33"/>
      <c r="J30" s="16">
        <f t="shared" si="5"/>
        <v>0</v>
      </c>
    </row>
    <row r="31" spans="1:10" ht="17.25" customHeight="1">
      <c r="A31" s="93"/>
      <c r="B31" s="21" t="s">
        <v>15</v>
      </c>
      <c r="C31" s="19"/>
      <c r="D31" s="19"/>
      <c r="E31" s="20"/>
      <c r="F31" s="20"/>
      <c r="G31" s="20"/>
      <c r="H31" s="20"/>
      <c r="I31" s="33"/>
      <c r="J31" s="16">
        <f t="shared" si="5"/>
        <v>0</v>
      </c>
    </row>
    <row r="32" spans="1:10" ht="30.75" customHeight="1">
      <c r="A32" s="91" t="s">
        <v>82</v>
      </c>
      <c r="B32" s="21" t="s">
        <v>12</v>
      </c>
      <c r="C32" s="13"/>
      <c r="D32" s="13"/>
      <c r="E32" s="15"/>
      <c r="F32" s="15"/>
      <c r="G32" s="15"/>
      <c r="H32" s="15"/>
      <c r="I32" s="34"/>
      <c r="J32" s="16">
        <f t="shared" si="5"/>
        <v>0</v>
      </c>
    </row>
    <row r="33" spans="1:10" ht="30" hidden="1">
      <c r="A33" s="92"/>
      <c r="B33" s="21" t="s">
        <v>14</v>
      </c>
      <c r="C33" s="14"/>
      <c r="D33" s="14"/>
      <c r="E33" s="15"/>
      <c r="F33" s="15"/>
      <c r="G33" s="15"/>
      <c r="H33" s="15"/>
      <c r="I33" s="34"/>
      <c r="J33" s="16">
        <f t="shared" si="5"/>
        <v>0</v>
      </c>
    </row>
    <row r="34" spans="1:10" ht="15" hidden="1">
      <c r="A34" s="93"/>
      <c r="B34" s="21" t="s">
        <v>15</v>
      </c>
      <c r="C34" s="14"/>
      <c r="D34" s="14"/>
      <c r="E34" s="15"/>
      <c r="F34" s="15"/>
      <c r="G34" s="15"/>
      <c r="H34" s="15"/>
      <c r="I34" s="34"/>
      <c r="J34" s="16">
        <f t="shared" si="5"/>
        <v>0</v>
      </c>
    </row>
    <row r="35" spans="1:10" ht="21.75" customHeight="1">
      <c r="A35" s="91" t="s">
        <v>16</v>
      </c>
      <c r="B35" s="21" t="s">
        <v>12</v>
      </c>
      <c r="C35" s="19"/>
      <c r="D35" s="19"/>
      <c r="E35" s="20"/>
      <c r="F35" s="20"/>
      <c r="G35" s="20"/>
      <c r="H35" s="20"/>
      <c r="I35" s="33"/>
      <c r="J35" s="16">
        <f t="shared" si="5"/>
        <v>0</v>
      </c>
    </row>
    <row r="36" spans="1:10" ht="15" hidden="1">
      <c r="A36" s="92"/>
      <c r="B36" s="21" t="s">
        <v>13</v>
      </c>
      <c r="C36" s="19"/>
      <c r="D36" s="19"/>
      <c r="E36" s="20"/>
      <c r="F36" s="20"/>
      <c r="G36" s="20"/>
      <c r="H36" s="20"/>
      <c r="I36" s="33"/>
      <c r="J36" s="16">
        <f t="shared" si="5"/>
        <v>0</v>
      </c>
    </row>
    <row r="37" spans="1:10" ht="30" hidden="1">
      <c r="A37" s="92"/>
      <c r="B37" s="21" t="s">
        <v>14</v>
      </c>
      <c r="C37" s="16"/>
      <c r="D37" s="16"/>
      <c r="E37" s="20"/>
      <c r="F37" s="20"/>
      <c r="G37" s="20"/>
      <c r="H37" s="20"/>
      <c r="I37" s="33"/>
      <c r="J37" s="16">
        <f t="shared" si="5"/>
        <v>0</v>
      </c>
    </row>
    <row r="38" spans="1:10" ht="15" hidden="1">
      <c r="A38" s="93"/>
      <c r="B38" s="21" t="s">
        <v>15</v>
      </c>
      <c r="C38" s="16"/>
      <c r="D38" s="16"/>
      <c r="E38" s="16"/>
      <c r="F38" s="16"/>
      <c r="G38" s="16"/>
      <c r="H38" s="16"/>
      <c r="I38" s="32"/>
      <c r="J38" s="16">
        <f t="shared" si="5"/>
        <v>0</v>
      </c>
    </row>
    <row r="39" spans="1:10" ht="20.25" customHeight="1">
      <c r="A39" s="91" t="s">
        <v>17</v>
      </c>
      <c r="B39" s="21" t="s">
        <v>12</v>
      </c>
      <c r="C39" s="19"/>
      <c r="D39" s="19"/>
      <c r="E39" s="20"/>
      <c r="F39" s="20"/>
      <c r="G39" s="20"/>
      <c r="H39" s="20"/>
      <c r="I39" s="33"/>
      <c r="J39" s="16">
        <f t="shared" si="5"/>
        <v>0</v>
      </c>
    </row>
    <row r="40" spans="1:10" ht="30" hidden="1">
      <c r="A40" s="92"/>
      <c r="B40" s="21" t="s">
        <v>14</v>
      </c>
      <c r="C40" s="16"/>
      <c r="D40" s="16"/>
      <c r="E40" s="20"/>
      <c r="F40" s="20"/>
      <c r="G40" s="20"/>
      <c r="H40" s="20"/>
      <c r="I40" s="33"/>
      <c r="J40" s="16">
        <f t="shared" si="5"/>
        <v>0</v>
      </c>
    </row>
    <row r="41" spans="1:10" ht="15" hidden="1">
      <c r="A41" s="93"/>
      <c r="B41" s="21" t="s">
        <v>15</v>
      </c>
      <c r="C41" s="16"/>
      <c r="D41" s="16"/>
      <c r="E41" s="16"/>
      <c r="F41" s="16"/>
      <c r="G41" s="16"/>
      <c r="H41" s="16"/>
      <c r="I41" s="32"/>
      <c r="J41" s="16">
        <f t="shared" si="5"/>
        <v>0</v>
      </c>
    </row>
    <row r="42" spans="1:10" ht="18" customHeight="1">
      <c r="A42" s="94" t="s">
        <v>83</v>
      </c>
      <c r="B42" s="21" t="s">
        <v>12</v>
      </c>
      <c r="C42" s="16"/>
      <c r="D42" s="16"/>
      <c r="E42" s="20"/>
      <c r="F42" s="20"/>
      <c r="G42" s="20"/>
      <c r="H42" s="20"/>
      <c r="I42" s="33"/>
      <c r="J42" s="16">
        <f t="shared" si="5"/>
        <v>0</v>
      </c>
    </row>
    <row r="43" spans="1:10" ht="30">
      <c r="A43" s="94"/>
      <c r="B43" s="21" t="s">
        <v>14</v>
      </c>
      <c r="C43" s="16"/>
      <c r="D43" s="16"/>
      <c r="E43" s="20"/>
      <c r="F43" s="20"/>
      <c r="G43" s="20"/>
      <c r="H43" s="20"/>
      <c r="I43" s="33"/>
      <c r="J43" s="16">
        <f t="shared" si="5"/>
        <v>0</v>
      </c>
    </row>
    <row r="44" spans="1:10" ht="15">
      <c r="A44" s="94"/>
      <c r="B44" s="21" t="s">
        <v>15</v>
      </c>
      <c r="C44" s="16"/>
      <c r="D44" s="16"/>
      <c r="E44" s="16"/>
      <c r="F44" s="16"/>
      <c r="G44" s="16"/>
      <c r="H44" s="16"/>
      <c r="I44" s="32"/>
      <c r="J44" s="16">
        <f t="shared" si="5"/>
        <v>0</v>
      </c>
    </row>
    <row r="45" spans="1:10" ht="15" customHeight="1">
      <c r="A45" s="94" t="s">
        <v>84</v>
      </c>
      <c r="B45" s="21" t="s">
        <v>12</v>
      </c>
      <c r="C45" s="16"/>
      <c r="D45" s="16"/>
      <c r="E45" s="20"/>
      <c r="F45" s="20"/>
      <c r="G45" s="20"/>
      <c r="H45" s="16"/>
      <c r="I45" s="34"/>
      <c r="J45" s="16">
        <f t="shared" si="5"/>
        <v>0</v>
      </c>
    </row>
    <row r="46" spans="1:10" ht="15" customHeight="1">
      <c r="A46" s="94"/>
      <c r="B46" s="21" t="s">
        <v>13</v>
      </c>
      <c r="C46" s="16"/>
      <c r="D46" s="16"/>
      <c r="E46" s="20"/>
      <c r="F46" s="20"/>
      <c r="G46" s="20"/>
      <c r="H46" s="16"/>
      <c r="I46" s="34"/>
      <c r="J46" s="16"/>
    </row>
    <row r="47" spans="1:10" ht="30">
      <c r="A47" s="94"/>
      <c r="B47" s="21" t="s">
        <v>14</v>
      </c>
      <c r="C47" s="16"/>
      <c r="D47" s="16"/>
      <c r="E47" s="20"/>
      <c r="F47" s="20"/>
      <c r="G47" s="20"/>
      <c r="H47" s="16"/>
      <c r="I47" s="34"/>
      <c r="J47" s="16">
        <f t="shared" si="5"/>
        <v>0</v>
      </c>
    </row>
    <row r="48" spans="1:10" ht="15">
      <c r="A48" s="94"/>
      <c r="B48" s="21" t="s">
        <v>15</v>
      </c>
      <c r="C48" s="16"/>
      <c r="D48" s="16"/>
      <c r="E48" s="20"/>
      <c r="F48" s="20"/>
      <c r="G48" s="20"/>
      <c r="H48" s="16"/>
      <c r="I48" s="34"/>
      <c r="J48" s="16">
        <f t="shared" si="5"/>
        <v>0</v>
      </c>
    </row>
    <row r="49" spans="1:10" ht="15" customHeight="1">
      <c r="A49" s="95" t="s">
        <v>109</v>
      </c>
      <c r="B49" s="21" t="s">
        <v>12</v>
      </c>
      <c r="C49" s="55">
        <f aca="true" t="shared" si="12" ref="C49:I49">C53+C57+C61+C66+C70+C73+C77+C81</f>
        <v>1991.6999999999998</v>
      </c>
      <c r="D49" s="55">
        <f t="shared" si="12"/>
        <v>2952.8</v>
      </c>
      <c r="E49" s="55">
        <f t="shared" si="12"/>
        <v>2867</v>
      </c>
      <c r="F49" s="55">
        <f t="shared" si="12"/>
        <v>3156.5</v>
      </c>
      <c r="G49" s="55">
        <f t="shared" si="12"/>
        <v>3114.585</v>
      </c>
      <c r="H49" s="55">
        <f t="shared" si="12"/>
        <v>3127.27255</v>
      </c>
      <c r="I49" s="65">
        <f t="shared" si="12"/>
        <v>3192.5807265000003</v>
      </c>
      <c r="J49" s="55">
        <f t="shared" si="5"/>
        <v>20402.4382765</v>
      </c>
    </row>
    <row r="50" spans="1:10" ht="15.75">
      <c r="A50" s="95"/>
      <c r="B50" s="21" t="s">
        <v>13</v>
      </c>
      <c r="C50" s="58">
        <f>C54+C58+C62+C67+C70+C74+C78</f>
        <v>4.6</v>
      </c>
      <c r="D50" s="58">
        <f aca="true" t="shared" si="13" ref="D50:I50">D54+D58+D62+D67+D70+D74+D78</f>
        <v>311.07</v>
      </c>
      <c r="E50" s="58">
        <f t="shared" si="13"/>
        <v>107.9</v>
      </c>
      <c r="F50" s="58">
        <f t="shared" si="13"/>
        <v>331</v>
      </c>
      <c r="G50" s="58">
        <f t="shared" si="13"/>
        <v>335</v>
      </c>
      <c r="H50" s="58">
        <f t="shared" si="13"/>
        <v>335</v>
      </c>
      <c r="I50" s="58">
        <f t="shared" si="13"/>
        <v>335</v>
      </c>
      <c r="J50" s="58">
        <f t="shared" si="5"/>
        <v>1759.57</v>
      </c>
    </row>
    <row r="51" spans="1:10" ht="30">
      <c r="A51" s="95"/>
      <c r="B51" s="21" t="s">
        <v>14</v>
      </c>
      <c r="C51" s="58">
        <f aca="true" t="shared" si="14" ref="C51:I52">C55+C59+C63+C68+C71+C75+C79+C82</f>
        <v>726.4</v>
      </c>
      <c r="D51" s="58">
        <f t="shared" si="14"/>
        <v>770.37</v>
      </c>
      <c r="E51" s="58">
        <f t="shared" si="14"/>
        <v>655.4</v>
      </c>
      <c r="F51" s="58">
        <f t="shared" si="14"/>
        <v>805.7</v>
      </c>
      <c r="G51" s="58">
        <f t="shared" si="14"/>
        <v>825.7850000000001</v>
      </c>
      <c r="H51" s="58">
        <f t="shared" si="14"/>
        <v>848.47255</v>
      </c>
      <c r="I51" s="69">
        <f t="shared" si="14"/>
        <v>871.7807265000001</v>
      </c>
      <c r="J51" s="58">
        <f t="shared" si="5"/>
        <v>5503.9082765</v>
      </c>
    </row>
    <row r="52" spans="1:10" ht="15.75">
      <c r="A52" s="95"/>
      <c r="B52" s="21" t="s">
        <v>15</v>
      </c>
      <c r="C52" s="58">
        <f t="shared" si="14"/>
        <v>1160.7</v>
      </c>
      <c r="D52" s="58">
        <f t="shared" si="14"/>
        <v>1731.3600000000001</v>
      </c>
      <c r="E52" s="58">
        <f t="shared" si="14"/>
        <v>1641.7</v>
      </c>
      <c r="F52" s="58">
        <f t="shared" si="14"/>
        <v>2019.8</v>
      </c>
      <c r="G52" s="58">
        <f t="shared" si="14"/>
        <v>1953.8</v>
      </c>
      <c r="H52" s="58">
        <f t="shared" si="14"/>
        <v>1943.8</v>
      </c>
      <c r="I52" s="69">
        <f t="shared" si="14"/>
        <v>1985.8</v>
      </c>
      <c r="J52" s="58">
        <f t="shared" si="5"/>
        <v>12436.960000000001</v>
      </c>
    </row>
    <row r="53" spans="1:10" ht="15.75" customHeight="1">
      <c r="A53" s="96" t="s">
        <v>18</v>
      </c>
      <c r="B53" s="18" t="s">
        <v>12</v>
      </c>
      <c r="C53" s="58">
        <f aca="true" t="shared" si="15" ref="C53:I53">C55+C56</f>
        <v>0</v>
      </c>
      <c r="D53" s="58">
        <f t="shared" si="15"/>
        <v>240</v>
      </c>
      <c r="E53" s="58">
        <f>E55+E56</f>
        <v>84</v>
      </c>
      <c r="F53" s="58">
        <f t="shared" si="15"/>
        <v>204</v>
      </c>
      <c r="G53" s="58">
        <f t="shared" si="15"/>
        <v>204</v>
      </c>
      <c r="H53" s="58">
        <f t="shared" si="15"/>
        <v>204</v>
      </c>
      <c r="I53" s="69">
        <f t="shared" si="15"/>
        <v>204</v>
      </c>
      <c r="J53" s="58">
        <f t="shared" si="5"/>
        <v>1140</v>
      </c>
    </row>
    <row r="54" spans="1:10" ht="15.75" customHeight="1">
      <c r="A54" s="96"/>
      <c r="B54" s="21" t="s">
        <v>13</v>
      </c>
      <c r="C54" s="58"/>
      <c r="D54" s="58"/>
      <c r="E54" s="58"/>
      <c r="F54" s="58"/>
      <c r="G54" s="58"/>
      <c r="H54" s="58"/>
      <c r="I54" s="69"/>
      <c r="J54" s="58"/>
    </row>
    <row r="55" spans="1:10" ht="30">
      <c r="A55" s="96"/>
      <c r="B55" s="18" t="s">
        <v>14</v>
      </c>
      <c r="C55" s="58"/>
      <c r="D55" s="58"/>
      <c r="E55" s="56"/>
      <c r="F55" s="56">
        <v>28.2</v>
      </c>
      <c r="G55" s="56">
        <v>28.2</v>
      </c>
      <c r="H55" s="56">
        <v>28.2</v>
      </c>
      <c r="I55" s="62">
        <v>28.2</v>
      </c>
      <c r="J55" s="58">
        <f t="shared" si="5"/>
        <v>112.8</v>
      </c>
    </row>
    <row r="56" spans="1:10" ht="15.75">
      <c r="A56" s="96"/>
      <c r="B56" s="18" t="s">
        <v>15</v>
      </c>
      <c r="C56" s="58"/>
      <c r="D56" s="58">
        <v>240</v>
      </c>
      <c r="E56" s="56">
        <v>84</v>
      </c>
      <c r="F56" s="56">
        <v>175.8</v>
      </c>
      <c r="G56" s="56">
        <v>175.8</v>
      </c>
      <c r="H56" s="56">
        <v>175.8</v>
      </c>
      <c r="I56" s="62">
        <v>175.8</v>
      </c>
      <c r="J56" s="58">
        <f t="shared" si="5"/>
        <v>1027.2</v>
      </c>
    </row>
    <row r="57" spans="1:10" ht="15" customHeight="1">
      <c r="A57" s="96" t="s">
        <v>19</v>
      </c>
      <c r="B57" s="18" t="s">
        <v>12</v>
      </c>
      <c r="C57" s="58">
        <v>52.3</v>
      </c>
      <c r="D57" s="58">
        <v>388.8</v>
      </c>
      <c r="E57" s="58">
        <v>143</v>
      </c>
      <c r="F57" s="58">
        <v>180</v>
      </c>
      <c r="G57" s="58">
        <v>180</v>
      </c>
      <c r="H57" s="58">
        <v>200</v>
      </c>
      <c r="I57" s="69">
        <v>210</v>
      </c>
      <c r="J57" s="58">
        <f t="shared" si="5"/>
        <v>1354.1</v>
      </c>
    </row>
    <row r="58" spans="1:10" ht="15" customHeight="1">
      <c r="A58" s="96"/>
      <c r="B58" s="21" t="s">
        <v>13</v>
      </c>
      <c r="C58" s="58">
        <v>4.6</v>
      </c>
      <c r="D58" s="58">
        <v>311.07</v>
      </c>
      <c r="E58" s="58">
        <v>107.9</v>
      </c>
      <c r="F58" s="56">
        <v>131</v>
      </c>
      <c r="G58" s="56">
        <v>135</v>
      </c>
      <c r="H58" s="56">
        <v>135</v>
      </c>
      <c r="I58" s="62">
        <v>135</v>
      </c>
      <c r="J58" s="58">
        <f t="shared" si="5"/>
        <v>959.57</v>
      </c>
    </row>
    <row r="59" spans="1:10" ht="30">
      <c r="A59" s="96"/>
      <c r="B59" s="18" t="s">
        <v>14</v>
      </c>
      <c r="C59" s="58">
        <v>3</v>
      </c>
      <c r="D59" s="58">
        <v>16.37</v>
      </c>
      <c r="E59" s="56">
        <v>5.4</v>
      </c>
      <c r="F59" s="56">
        <v>8</v>
      </c>
      <c r="G59" s="56">
        <v>8</v>
      </c>
      <c r="H59" s="56">
        <v>10</v>
      </c>
      <c r="I59" s="62">
        <v>12</v>
      </c>
      <c r="J59" s="58">
        <f t="shared" si="5"/>
        <v>62.769999999999996</v>
      </c>
    </row>
    <row r="60" spans="1:10" ht="15.75">
      <c r="A60" s="96"/>
      <c r="B60" s="18" t="s">
        <v>15</v>
      </c>
      <c r="C60" s="58">
        <f aca="true" t="shared" si="16" ref="C60:I60">C57-C58-C59</f>
        <v>44.699999999999996</v>
      </c>
      <c r="D60" s="58">
        <f t="shared" si="16"/>
        <v>61.360000000000014</v>
      </c>
      <c r="E60" s="58">
        <f t="shared" si="16"/>
        <v>29.699999999999996</v>
      </c>
      <c r="F60" s="58">
        <f t="shared" si="16"/>
        <v>41</v>
      </c>
      <c r="G60" s="58">
        <f t="shared" si="16"/>
        <v>37</v>
      </c>
      <c r="H60" s="58">
        <f t="shared" si="16"/>
        <v>55</v>
      </c>
      <c r="I60" s="58">
        <f t="shared" si="16"/>
        <v>63</v>
      </c>
      <c r="J60" s="58">
        <f t="shared" si="5"/>
        <v>331.76</v>
      </c>
    </row>
    <row r="61" spans="1:10" ht="15" customHeight="1">
      <c r="A61" s="96" t="s">
        <v>20</v>
      </c>
      <c r="B61" s="18" t="s">
        <v>12</v>
      </c>
      <c r="C61" s="58">
        <f aca="true" t="shared" si="17" ref="C61:I61">C63+C64</f>
        <v>320</v>
      </c>
      <c r="D61" s="58">
        <f t="shared" si="17"/>
        <v>350</v>
      </c>
      <c r="E61" s="58">
        <f t="shared" si="17"/>
        <v>437</v>
      </c>
      <c r="F61" s="58">
        <f t="shared" si="17"/>
        <v>505</v>
      </c>
      <c r="G61" s="58">
        <f t="shared" si="17"/>
        <v>505</v>
      </c>
      <c r="H61" s="58">
        <f t="shared" si="17"/>
        <v>550</v>
      </c>
      <c r="I61" s="69">
        <f t="shared" si="17"/>
        <v>560</v>
      </c>
      <c r="J61" s="58">
        <f t="shared" si="5"/>
        <v>3227</v>
      </c>
    </row>
    <row r="62" spans="1:10" ht="15" customHeight="1">
      <c r="A62" s="96"/>
      <c r="B62" s="21" t="s">
        <v>13</v>
      </c>
      <c r="C62" s="58"/>
      <c r="D62" s="58"/>
      <c r="E62" s="58"/>
      <c r="F62" s="58"/>
      <c r="G62" s="58"/>
      <c r="H62" s="58"/>
      <c r="I62" s="69"/>
      <c r="J62" s="58"/>
    </row>
    <row r="63" spans="1:10" ht="30">
      <c r="A63" s="96"/>
      <c r="B63" s="18" t="s">
        <v>14</v>
      </c>
      <c r="C63" s="58"/>
      <c r="D63" s="58"/>
      <c r="E63" s="56"/>
      <c r="F63" s="56"/>
      <c r="G63" s="56"/>
      <c r="H63" s="56"/>
      <c r="I63" s="62"/>
      <c r="J63" s="58">
        <f t="shared" si="5"/>
        <v>0</v>
      </c>
    </row>
    <row r="64" spans="1:10" ht="15.75">
      <c r="A64" s="96"/>
      <c r="B64" s="18" t="s">
        <v>15</v>
      </c>
      <c r="C64" s="58">
        <v>320</v>
      </c>
      <c r="D64" s="58">
        <v>350</v>
      </c>
      <c r="E64" s="56">
        <v>437</v>
      </c>
      <c r="F64" s="56">
        <v>505</v>
      </c>
      <c r="G64" s="56">
        <v>505</v>
      </c>
      <c r="H64" s="56">
        <v>550</v>
      </c>
      <c r="I64" s="62">
        <v>560</v>
      </c>
      <c r="J64" s="58">
        <f t="shared" si="5"/>
        <v>3227</v>
      </c>
    </row>
    <row r="65" spans="1:10" ht="15.75">
      <c r="A65" s="40"/>
      <c r="B65" s="18" t="s">
        <v>106</v>
      </c>
      <c r="C65" s="58">
        <v>30</v>
      </c>
      <c r="D65" s="58">
        <v>32</v>
      </c>
      <c r="E65" s="56">
        <v>34</v>
      </c>
      <c r="F65" s="56">
        <v>36</v>
      </c>
      <c r="G65" s="56">
        <v>38</v>
      </c>
      <c r="H65" s="56">
        <v>40</v>
      </c>
      <c r="I65" s="62">
        <v>43</v>
      </c>
      <c r="J65" s="58">
        <f t="shared" si="5"/>
        <v>253</v>
      </c>
    </row>
    <row r="66" spans="1:10" ht="15" customHeight="1">
      <c r="A66" s="96" t="s">
        <v>21</v>
      </c>
      <c r="B66" s="18" t="s">
        <v>12</v>
      </c>
      <c r="C66" s="58">
        <f aca="true" t="shared" si="18" ref="C66:I66">C68+C69</f>
        <v>200</v>
      </c>
      <c r="D66" s="58">
        <f t="shared" si="18"/>
        <v>230</v>
      </c>
      <c r="E66" s="58">
        <f t="shared" si="18"/>
        <v>250</v>
      </c>
      <c r="F66" s="58">
        <f t="shared" si="18"/>
        <v>260</v>
      </c>
      <c r="G66" s="58">
        <f t="shared" si="18"/>
        <v>174</v>
      </c>
      <c r="H66" s="58">
        <f t="shared" si="18"/>
        <v>183</v>
      </c>
      <c r="I66" s="69">
        <f t="shared" si="18"/>
        <v>197</v>
      </c>
      <c r="J66" s="58">
        <f t="shared" si="5"/>
        <v>1494</v>
      </c>
    </row>
    <row r="67" spans="1:10" ht="15" customHeight="1">
      <c r="A67" s="96"/>
      <c r="B67" s="21" t="s">
        <v>13</v>
      </c>
      <c r="C67" s="58"/>
      <c r="D67" s="58"/>
      <c r="E67" s="58"/>
      <c r="F67" s="58"/>
      <c r="G67" s="58"/>
      <c r="H67" s="58"/>
      <c r="I67" s="69"/>
      <c r="J67" s="58"/>
    </row>
    <row r="68" spans="1:10" ht="30">
      <c r="A68" s="96"/>
      <c r="B68" s="18" t="s">
        <v>14</v>
      </c>
      <c r="C68" s="58"/>
      <c r="D68" s="58"/>
      <c r="E68" s="56"/>
      <c r="F68" s="56"/>
      <c r="G68" s="56"/>
      <c r="H68" s="56"/>
      <c r="I68" s="62"/>
      <c r="J68" s="58">
        <f t="shared" si="5"/>
        <v>0</v>
      </c>
    </row>
    <row r="69" spans="1:10" ht="15.75">
      <c r="A69" s="96"/>
      <c r="B69" s="18" t="s">
        <v>15</v>
      </c>
      <c r="C69" s="58">
        <v>200</v>
      </c>
      <c r="D69" s="58">
        <v>230</v>
      </c>
      <c r="E69" s="56">
        <v>250</v>
      </c>
      <c r="F69" s="56">
        <v>260</v>
      </c>
      <c r="G69" s="56">
        <v>174</v>
      </c>
      <c r="H69" s="56">
        <v>183</v>
      </c>
      <c r="I69" s="62">
        <v>197</v>
      </c>
      <c r="J69" s="58">
        <f t="shared" si="5"/>
        <v>1494</v>
      </c>
    </row>
    <row r="70" spans="1:10" ht="15" customHeight="1">
      <c r="A70" s="96" t="s">
        <v>22</v>
      </c>
      <c r="B70" s="18" t="s">
        <v>12</v>
      </c>
      <c r="C70" s="58"/>
      <c r="D70" s="58"/>
      <c r="E70" s="56"/>
      <c r="F70" s="56"/>
      <c r="G70" s="56"/>
      <c r="H70" s="56"/>
      <c r="I70" s="62"/>
      <c r="J70" s="58">
        <f t="shared" si="5"/>
        <v>0</v>
      </c>
    </row>
    <row r="71" spans="1:10" ht="30">
      <c r="A71" s="96"/>
      <c r="B71" s="18" t="s">
        <v>14</v>
      </c>
      <c r="C71" s="58"/>
      <c r="D71" s="58"/>
      <c r="E71" s="56"/>
      <c r="F71" s="56"/>
      <c r="G71" s="56"/>
      <c r="H71" s="56"/>
      <c r="I71" s="62"/>
      <c r="J71" s="58">
        <f t="shared" si="5"/>
        <v>0</v>
      </c>
    </row>
    <row r="72" spans="1:10" ht="28.5" customHeight="1">
      <c r="A72" s="96"/>
      <c r="B72" s="18" t="s">
        <v>15</v>
      </c>
      <c r="C72" s="58"/>
      <c r="D72" s="58"/>
      <c r="E72" s="56"/>
      <c r="F72" s="56"/>
      <c r="G72" s="56"/>
      <c r="H72" s="56"/>
      <c r="I72" s="62"/>
      <c r="J72" s="58">
        <f t="shared" si="5"/>
        <v>0</v>
      </c>
    </row>
    <row r="73" spans="1:10" ht="15" customHeight="1">
      <c r="A73" s="96" t="s">
        <v>23</v>
      </c>
      <c r="B73" s="18" t="s">
        <v>12</v>
      </c>
      <c r="C73" s="58">
        <v>196</v>
      </c>
      <c r="D73" s="58">
        <v>240</v>
      </c>
      <c r="E73" s="56">
        <v>572</v>
      </c>
      <c r="F73" s="56">
        <f>F74+F75+F76</f>
        <v>588</v>
      </c>
      <c r="G73" s="56">
        <f>G74+G75+G76</f>
        <v>592</v>
      </c>
      <c r="H73" s="56">
        <f>H74+H75+H76</f>
        <v>500</v>
      </c>
      <c r="I73" s="56">
        <f>I74+I75+I76</f>
        <v>500</v>
      </c>
      <c r="J73" s="58">
        <f t="shared" si="5"/>
        <v>3188</v>
      </c>
    </row>
    <row r="74" spans="1:10" ht="15" customHeight="1">
      <c r="A74" s="96"/>
      <c r="B74" s="41" t="s">
        <v>13</v>
      </c>
      <c r="C74" s="58"/>
      <c r="D74" s="58"/>
      <c r="E74" s="56"/>
      <c r="F74" s="56">
        <v>200</v>
      </c>
      <c r="G74" s="56">
        <v>200</v>
      </c>
      <c r="H74" s="56">
        <v>200</v>
      </c>
      <c r="I74" s="56">
        <v>200</v>
      </c>
      <c r="J74" s="58">
        <f t="shared" si="5"/>
        <v>800</v>
      </c>
    </row>
    <row r="75" spans="1:10" ht="30">
      <c r="A75" s="96"/>
      <c r="B75" s="18" t="s">
        <v>14</v>
      </c>
      <c r="C75" s="58"/>
      <c r="D75" s="58"/>
      <c r="E75" s="56"/>
      <c r="F75" s="56">
        <v>100</v>
      </c>
      <c r="G75" s="56">
        <v>100</v>
      </c>
      <c r="H75" s="56">
        <v>100</v>
      </c>
      <c r="I75" s="56">
        <v>100</v>
      </c>
      <c r="J75" s="58">
        <f t="shared" si="5"/>
        <v>400</v>
      </c>
    </row>
    <row r="76" spans="1:10" ht="15.75">
      <c r="A76" s="96"/>
      <c r="B76" s="18" t="s">
        <v>15</v>
      </c>
      <c r="C76" s="58">
        <v>96</v>
      </c>
      <c r="D76" s="58">
        <v>100</v>
      </c>
      <c r="E76" s="56">
        <v>110</v>
      </c>
      <c r="F76" s="56">
        <v>288</v>
      </c>
      <c r="G76" s="56">
        <v>292</v>
      </c>
      <c r="H76" s="56">
        <v>200</v>
      </c>
      <c r="I76" s="62">
        <v>200</v>
      </c>
      <c r="J76" s="58">
        <f t="shared" si="5"/>
        <v>1286</v>
      </c>
    </row>
    <row r="77" spans="1:10" ht="15" customHeight="1">
      <c r="A77" s="96" t="s">
        <v>24</v>
      </c>
      <c r="B77" s="18" t="s">
        <v>12</v>
      </c>
      <c r="C77" s="58">
        <f aca="true" t="shared" si="19" ref="C77:I77">C78+C79+C80</f>
        <v>723.4</v>
      </c>
      <c r="D77" s="58">
        <f t="shared" si="19"/>
        <v>754</v>
      </c>
      <c r="E77" s="58">
        <f t="shared" si="19"/>
        <v>650</v>
      </c>
      <c r="F77" s="58">
        <f t="shared" si="19"/>
        <v>669.5</v>
      </c>
      <c r="G77" s="58">
        <f t="shared" si="19"/>
        <v>689.585</v>
      </c>
      <c r="H77" s="58">
        <f t="shared" si="19"/>
        <v>710.27255</v>
      </c>
      <c r="I77" s="69">
        <f t="shared" si="19"/>
        <v>731.5807265000001</v>
      </c>
      <c r="J77" s="58">
        <f t="shared" si="5"/>
        <v>4928.3382765</v>
      </c>
    </row>
    <row r="78" spans="1:10" ht="15" customHeight="1">
      <c r="A78" s="96"/>
      <c r="B78" s="21" t="s">
        <v>13</v>
      </c>
      <c r="C78" s="58"/>
      <c r="D78" s="58"/>
      <c r="E78" s="58"/>
      <c r="F78" s="58"/>
      <c r="G78" s="58"/>
      <c r="H78" s="58"/>
      <c r="I78" s="58"/>
      <c r="J78" s="58">
        <f t="shared" si="5"/>
        <v>0</v>
      </c>
    </row>
    <row r="79" spans="1:10" ht="30">
      <c r="A79" s="96"/>
      <c r="B79" s="18" t="s">
        <v>14</v>
      </c>
      <c r="C79" s="58">
        <v>723.4</v>
      </c>
      <c r="D79" s="58">
        <v>754</v>
      </c>
      <c r="E79" s="58">
        <v>650</v>
      </c>
      <c r="F79" s="58">
        <f>E79*1.03</f>
        <v>669.5</v>
      </c>
      <c r="G79" s="58">
        <f>F79*1.03</f>
        <v>689.585</v>
      </c>
      <c r="H79" s="58">
        <f>G79*1.03</f>
        <v>710.27255</v>
      </c>
      <c r="I79" s="58">
        <f>H79*1.03</f>
        <v>731.5807265000001</v>
      </c>
      <c r="J79" s="58">
        <f t="shared" si="5"/>
        <v>4928.3382765</v>
      </c>
    </row>
    <row r="80" spans="1:10" ht="15.75">
      <c r="A80" s="96"/>
      <c r="B80" s="18" t="s">
        <v>15</v>
      </c>
      <c r="C80" s="58"/>
      <c r="D80" s="58"/>
      <c r="E80" s="56"/>
      <c r="F80" s="56"/>
      <c r="G80" s="56"/>
      <c r="H80" s="56"/>
      <c r="I80" s="62"/>
      <c r="J80" s="58">
        <f t="shared" si="5"/>
        <v>0</v>
      </c>
    </row>
    <row r="81" spans="1:10" ht="15.75">
      <c r="A81" s="96" t="s">
        <v>25</v>
      </c>
      <c r="B81" s="18" t="s">
        <v>12</v>
      </c>
      <c r="C81" s="58">
        <f>C83+C82</f>
        <v>500</v>
      </c>
      <c r="D81" s="58">
        <f aca="true" t="shared" si="20" ref="D81:I81">D83+D82</f>
        <v>750</v>
      </c>
      <c r="E81" s="58">
        <f t="shared" si="20"/>
        <v>731</v>
      </c>
      <c r="F81" s="58">
        <f t="shared" si="20"/>
        <v>750</v>
      </c>
      <c r="G81" s="58">
        <f t="shared" si="20"/>
        <v>770</v>
      </c>
      <c r="H81" s="58">
        <f t="shared" si="20"/>
        <v>780</v>
      </c>
      <c r="I81" s="58">
        <f t="shared" si="20"/>
        <v>790</v>
      </c>
      <c r="J81" s="58">
        <f t="shared" si="5"/>
        <v>5071</v>
      </c>
    </row>
    <row r="82" spans="1:10" ht="30">
      <c r="A82" s="96"/>
      <c r="B82" s="18" t="s">
        <v>14</v>
      </c>
      <c r="C82" s="58"/>
      <c r="D82" s="58"/>
      <c r="E82" s="56"/>
      <c r="F82" s="56"/>
      <c r="G82" s="56"/>
      <c r="H82" s="56"/>
      <c r="I82" s="62"/>
      <c r="J82" s="58">
        <f t="shared" si="5"/>
        <v>0</v>
      </c>
    </row>
    <row r="83" spans="1:10" ht="15.75">
      <c r="A83" s="96"/>
      <c r="B83" s="18" t="s">
        <v>15</v>
      </c>
      <c r="C83" s="58">
        <v>500</v>
      </c>
      <c r="D83" s="58">
        <v>750</v>
      </c>
      <c r="E83" s="56">
        <v>731</v>
      </c>
      <c r="F83" s="56">
        <v>750</v>
      </c>
      <c r="G83" s="56">
        <v>770</v>
      </c>
      <c r="H83" s="56">
        <v>780</v>
      </c>
      <c r="I83" s="62">
        <v>790</v>
      </c>
      <c r="J83" s="58">
        <f t="shared" si="5"/>
        <v>5071</v>
      </c>
    </row>
    <row r="84" spans="1:10" ht="15.75">
      <c r="A84" s="100" t="s">
        <v>154</v>
      </c>
      <c r="B84" s="21" t="s">
        <v>12</v>
      </c>
      <c r="C84" s="58"/>
      <c r="D84" s="58"/>
      <c r="E84" s="56">
        <v>1049.5</v>
      </c>
      <c r="F84" s="56"/>
      <c r="G84" s="56"/>
      <c r="H84" s="56"/>
      <c r="I84" s="62"/>
      <c r="J84" s="58">
        <v>1049.5</v>
      </c>
    </row>
    <row r="85" spans="1:10" ht="15.75">
      <c r="A85" s="101"/>
      <c r="B85" s="21" t="s">
        <v>13</v>
      </c>
      <c r="C85" s="58"/>
      <c r="D85" s="58"/>
      <c r="E85" s="56">
        <v>1049.5</v>
      </c>
      <c r="F85" s="56"/>
      <c r="G85" s="56"/>
      <c r="H85" s="56"/>
      <c r="I85" s="62"/>
      <c r="J85" s="58">
        <v>1049.5</v>
      </c>
    </row>
    <row r="86" spans="1:10" ht="30">
      <c r="A86" s="101"/>
      <c r="B86" s="21" t="s">
        <v>14</v>
      </c>
      <c r="C86" s="58"/>
      <c r="D86" s="58"/>
      <c r="E86" s="56"/>
      <c r="F86" s="56"/>
      <c r="G86" s="56"/>
      <c r="H86" s="56"/>
      <c r="I86" s="62"/>
      <c r="J86" s="58"/>
    </row>
    <row r="87" spans="1:10" ht="15.75">
      <c r="A87" s="101"/>
      <c r="B87" s="21" t="s">
        <v>15</v>
      </c>
      <c r="C87" s="58"/>
      <c r="D87" s="58"/>
      <c r="E87" s="56"/>
      <c r="F87" s="56"/>
      <c r="G87" s="56"/>
      <c r="H87" s="56"/>
      <c r="I87" s="62"/>
      <c r="J87" s="58"/>
    </row>
    <row r="88" spans="1:10" ht="15.75">
      <c r="A88" s="97" t="s">
        <v>108</v>
      </c>
      <c r="B88" s="21" t="s">
        <v>12</v>
      </c>
      <c r="C88" s="55">
        <f aca="true" t="shared" si="21" ref="C88:D91">C92+C96</f>
        <v>9600</v>
      </c>
      <c r="D88" s="55">
        <f t="shared" si="21"/>
        <v>0</v>
      </c>
      <c r="E88" s="55">
        <v>0</v>
      </c>
      <c r="F88" s="55">
        <v>0</v>
      </c>
      <c r="G88" s="55">
        <v>0</v>
      </c>
      <c r="H88" s="55">
        <f>H92+H96</f>
        <v>10000</v>
      </c>
      <c r="I88" s="65">
        <v>0</v>
      </c>
      <c r="J88" s="58">
        <f t="shared" si="5"/>
        <v>19600</v>
      </c>
    </row>
    <row r="89" spans="1:10" ht="15.75">
      <c r="A89" s="97"/>
      <c r="B89" s="21" t="s">
        <v>13</v>
      </c>
      <c r="C89" s="58">
        <f t="shared" si="21"/>
        <v>2374.2</v>
      </c>
      <c r="D89" s="58">
        <f t="shared" si="21"/>
        <v>0</v>
      </c>
      <c r="E89" s="56"/>
      <c r="F89" s="56"/>
      <c r="G89" s="56"/>
      <c r="H89" s="58">
        <f>H93+H97</f>
        <v>2500</v>
      </c>
      <c r="I89" s="62"/>
      <c r="J89" s="58">
        <f t="shared" si="5"/>
        <v>4874.2</v>
      </c>
    </row>
    <row r="90" spans="1:10" ht="39" customHeight="1">
      <c r="A90" s="97"/>
      <c r="B90" s="21" t="s">
        <v>14</v>
      </c>
      <c r="C90" s="58">
        <f t="shared" si="21"/>
        <v>1335.4</v>
      </c>
      <c r="D90" s="58">
        <f t="shared" si="21"/>
        <v>0</v>
      </c>
      <c r="E90" s="56"/>
      <c r="F90" s="56"/>
      <c r="G90" s="56"/>
      <c r="H90" s="58">
        <f>H94+H98</f>
        <v>2500</v>
      </c>
      <c r="I90" s="62"/>
      <c r="J90" s="58">
        <f t="shared" si="5"/>
        <v>3835.4</v>
      </c>
    </row>
    <row r="91" spans="1:10" ht="26.25" customHeight="1">
      <c r="A91" s="97"/>
      <c r="B91" s="21" t="s">
        <v>15</v>
      </c>
      <c r="C91" s="58">
        <f t="shared" si="21"/>
        <v>5890.4</v>
      </c>
      <c r="D91" s="58">
        <f t="shared" si="21"/>
        <v>0</v>
      </c>
      <c r="E91" s="56"/>
      <c r="F91" s="56"/>
      <c r="G91" s="56"/>
      <c r="H91" s="58">
        <f>H95+H99</f>
        <v>5000</v>
      </c>
      <c r="I91" s="62"/>
      <c r="J91" s="58">
        <f t="shared" si="5"/>
        <v>10890.4</v>
      </c>
    </row>
    <row r="92" spans="1:10" ht="15" customHeight="1">
      <c r="A92" s="98" t="s">
        <v>54</v>
      </c>
      <c r="B92" s="21" t="s">
        <v>12</v>
      </c>
      <c r="C92" s="55"/>
      <c r="D92" s="55"/>
      <c r="E92" s="56"/>
      <c r="F92" s="56"/>
      <c r="G92" s="56"/>
      <c r="H92" s="56"/>
      <c r="I92" s="62"/>
      <c r="J92" s="58">
        <f t="shared" si="5"/>
        <v>0</v>
      </c>
    </row>
    <row r="93" spans="1:10" ht="15" customHeight="1">
      <c r="A93" s="98"/>
      <c r="B93" s="21" t="s">
        <v>13</v>
      </c>
      <c r="C93" s="58"/>
      <c r="D93" s="58"/>
      <c r="E93" s="56"/>
      <c r="F93" s="56"/>
      <c r="G93" s="56"/>
      <c r="H93" s="56"/>
      <c r="I93" s="62"/>
      <c r="J93" s="58">
        <f t="shared" si="5"/>
        <v>0</v>
      </c>
    </row>
    <row r="94" spans="1:10" ht="36" customHeight="1">
      <c r="A94" s="98"/>
      <c r="B94" s="21" t="s">
        <v>14</v>
      </c>
      <c r="C94" s="58"/>
      <c r="D94" s="58"/>
      <c r="E94" s="56"/>
      <c r="F94" s="56"/>
      <c r="G94" s="56"/>
      <c r="H94" s="56"/>
      <c r="I94" s="62"/>
      <c r="J94" s="58">
        <f aca="true" t="shared" si="22" ref="J94:J153">I94+H94+G94+F94+E94+D94+C94</f>
        <v>0</v>
      </c>
    </row>
    <row r="95" spans="1:10" ht="15" customHeight="1">
      <c r="A95" s="98"/>
      <c r="B95" s="21" t="s">
        <v>15</v>
      </c>
      <c r="C95" s="58"/>
      <c r="D95" s="58"/>
      <c r="E95" s="56"/>
      <c r="F95" s="56"/>
      <c r="G95" s="56"/>
      <c r="H95" s="56"/>
      <c r="I95" s="62"/>
      <c r="J95" s="58">
        <f t="shared" si="22"/>
        <v>0</v>
      </c>
    </row>
    <row r="96" spans="1:10" ht="15.75">
      <c r="A96" s="98" t="s">
        <v>55</v>
      </c>
      <c r="B96" s="21" t="s">
        <v>12</v>
      </c>
      <c r="C96" s="58">
        <v>9600</v>
      </c>
      <c r="D96" s="58"/>
      <c r="E96" s="56"/>
      <c r="F96" s="56"/>
      <c r="G96" s="55"/>
      <c r="H96" s="58">
        <v>10000</v>
      </c>
      <c r="I96" s="65"/>
      <c r="J96" s="58">
        <f t="shared" si="22"/>
        <v>19600</v>
      </c>
    </row>
    <row r="97" spans="1:10" ht="15.75">
      <c r="A97" s="98"/>
      <c r="B97" s="21" t="s">
        <v>13</v>
      </c>
      <c r="C97" s="58">
        <v>2374.2</v>
      </c>
      <c r="D97" s="58"/>
      <c r="E97" s="56"/>
      <c r="F97" s="56"/>
      <c r="G97" s="58"/>
      <c r="H97" s="58">
        <v>2500</v>
      </c>
      <c r="I97" s="69"/>
      <c r="J97" s="58">
        <f t="shared" si="22"/>
        <v>4874.2</v>
      </c>
    </row>
    <row r="98" spans="1:10" ht="41.25" customHeight="1">
      <c r="A98" s="98"/>
      <c r="B98" s="21" t="s">
        <v>14</v>
      </c>
      <c r="C98" s="58">
        <v>1335.4</v>
      </c>
      <c r="D98" s="58"/>
      <c r="E98" s="56"/>
      <c r="F98" s="56"/>
      <c r="G98" s="58"/>
      <c r="H98" s="58">
        <v>2500</v>
      </c>
      <c r="I98" s="69"/>
      <c r="J98" s="58">
        <f t="shared" si="22"/>
        <v>3835.4</v>
      </c>
    </row>
    <row r="99" spans="1:10" ht="21.75" customHeight="1">
      <c r="A99" s="98"/>
      <c r="B99" s="21" t="s">
        <v>15</v>
      </c>
      <c r="C99" s="58">
        <f>C96-C97-C98</f>
        <v>5890.4</v>
      </c>
      <c r="D99" s="58"/>
      <c r="E99" s="56"/>
      <c r="F99" s="56"/>
      <c r="G99" s="58"/>
      <c r="H99" s="58">
        <f>H96-H97-H98</f>
        <v>5000</v>
      </c>
      <c r="I99" s="69"/>
      <c r="J99" s="58">
        <f t="shared" si="22"/>
        <v>10890.4</v>
      </c>
    </row>
    <row r="100" spans="1:10" ht="15" customHeight="1">
      <c r="A100" s="99" t="s">
        <v>26</v>
      </c>
      <c r="B100" s="21" t="s">
        <v>12</v>
      </c>
      <c r="C100" s="55">
        <v>10031</v>
      </c>
      <c r="D100" s="55">
        <v>7595</v>
      </c>
      <c r="E100" s="55">
        <v>3492</v>
      </c>
      <c r="F100" s="55">
        <v>7600</v>
      </c>
      <c r="G100" s="58">
        <f aca="true" t="shared" si="23" ref="G100:I102">F100*1.03</f>
        <v>7828</v>
      </c>
      <c r="H100" s="58">
        <f t="shared" si="23"/>
        <v>8062.84</v>
      </c>
      <c r="I100" s="58">
        <f t="shared" si="23"/>
        <v>8304.7252</v>
      </c>
      <c r="J100" s="55">
        <f t="shared" si="22"/>
        <v>52913.5652</v>
      </c>
    </row>
    <row r="101" spans="1:10" ht="15.75">
      <c r="A101" s="99"/>
      <c r="B101" s="21" t="s">
        <v>13</v>
      </c>
      <c r="C101" s="58">
        <v>365</v>
      </c>
      <c r="D101" s="58">
        <v>1419.8</v>
      </c>
      <c r="E101" s="58">
        <v>808.7</v>
      </c>
      <c r="F101" s="58">
        <v>1420</v>
      </c>
      <c r="G101" s="58">
        <f t="shared" si="23"/>
        <v>1462.6000000000001</v>
      </c>
      <c r="H101" s="58">
        <f t="shared" si="23"/>
        <v>1506.4780000000003</v>
      </c>
      <c r="I101" s="58">
        <f t="shared" si="23"/>
        <v>1551.6723400000003</v>
      </c>
      <c r="J101" s="58">
        <f t="shared" si="22"/>
        <v>8534.25034</v>
      </c>
    </row>
    <row r="102" spans="1:10" ht="42" customHeight="1">
      <c r="A102" s="99"/>
      <c r="B102" s="21" t="s">
        <v>14</v>
      </c>
      <c r="C102" s="58">
        <v>2615.6</v>
      </c>
      <c r="D102" s="58">
        <v>2529.8</v>
      </c>
      <c r="E102" s="58">
        <v>730.5</v>
      </c>
      <c r="F102" s="58">
        <v>2530</v>
      </c>
      <c r="G102" s="58">
        <f t="shared" si="23"/>
        <v>2605.9</v>
      </c>
      <c r="H102" s="58">
        <f t="shared" si="23"/>
        <v>2684.077</v>
      </c>
      <c r="I102" s="58">
        <f t="shared" si="23"/>
        <v>2764.5993100000005</v>
      </c>
      <c r="J102" s="58">
        <f t="shared" si="22"/>
        <v>16460.47631</v>
      </c>
    </row>
    <row r="103" spans="1:10" ht="25.5" customHeight="1">
      <c r="A103" s="99"/>
      <c r="B103" s="21" t="s">
        <v>15</v>
      </c>
      <c r="C103" s="58">
        <f aca="true" t="shared" si="24" ref="C103:I103">C100-C101-C102</f>
        <v>7050.4</v>
      </c>
      <c r="D103" s="58">
        <f t="shared" si="24"/>
        <v>3645.3999999999996</v>
      </c>
      <c r="E103" s="58">
        <f t="shared" si="24"/>
        <v>1952.8000000000002</v>
      </c>
      <c r="F103" s="58">
        <f t="shared" si="24"/>
        <v>3650</v>
      </c>
      <c r="G103" s="58">
        <f t="shared" si="24"/>
        <v>3759.4999999999995</v>
      </c>
      <c r="H103" s="58">
        <f t="shared" si="24"/>
        <v>3872.285</v>
      </c>
      <c r="I103" s="69">
        <f t="shared" si="24"/>
        <v>3988.45355</v>
      </c>
      <c r="J103" s="58">
        <f t="shared" si="22"/>
        <v>27918.83855</v>
      </c>
    </row>
    <row r="104" spans="1:10" ht="19.5" customHeight="1">
      <c r="A104" s="102" t="s">
        <v>110</v>
      </c>
      <c r="B104" s="21" t="s">
        <v>12</v>
      </c>
      <c r="C104" s="13"/>
      <c r="D104" s="13"/>
      <c r="E104" s="13"/>
      <c r="F104" s="55">
        <f>F108</f>
        <v>100</v>
      </c>
      <c r="G104" s="55"/>
      <c r="H104" s="55">
        <f>H108</f>
        <v>134.8</v>
      </c>
      <c r="I104" s="65"/>
      <c r="J104" s="58">
        <f t="shared" si="22"/>
        <v>234.8</v>
      </c>
    </row>
    <row r="105" spans="1:10" ht="21.75" customHeight="1">
      <c r="A105" s="102"/>
      <c r="B105" s="21" t="s">
        <v>13</v>
      </c>
      <c r="C105" s="14"/>
      <c r="D105" s="14"/>
      <c r="E105" s="14"/>
      <c r="F105" s="58"/>
      <c r="G105" s="58"/>
      <c r="H105" s="58">
        <f>H109</f>
        <v>107.8</v>
      </c>
      <c r="I105" s="58"/>
      <c r="J105" s="58">
        <f t="shared" si="22"/>
        <v>107.8</v>
      </c>
    </row>
    <row r="106" spans="1:10" ht="29.25" customHeight="1">
      <c r="A106" s="102"/>
      <c r="B106" s="21" t="s">
        <v>14</v>
      </c>
      <c r="C106" s="14"/>
      <c r="D106" s="14"/>
      <c r="E106" s="14"/>
      <c r="F106" s="58"/>
      <c r="G106" s="58"/>
      <c r="H106" s="58">
        <f>H110</f>
        <v>5.4</v>
      </c>
      <c r="I106" s="58"/>
      <c r="J106" s="58">
        <f t="shared" si="22"/>
        <v>5.4</v>
      </c>
    </row>
    <row r="107" spans="1:10" ht="17.25" customHeight="1">
      <c r="A107" s="102"/>
      <c r="B107" s="21" t="s">
        <v>15</v>
      </c>
      <c r="C107" s="14"/>
      <c r="D107" s="14"/>
      <c r="E107" s="14"/>
      <c r="F107" s="58">
        <f>F111</f>
        <v>100</v>
      </c>
      <c r="G107" s="58"/>
      <c r="H107" s="58">
        <f>H111</f>
        <v>21.600000000000016</v>
      </c>
      <c r="I107" s="69"/>
      <c r="J107" s="58">
        <f t="shared" si="22"/>
        <v>121.60000000000002</v>
      </c>
    </row>
    <row r="108" spans="1:10" ht="18" customHeight="1">
      <c r="A108" s="94" t="s">
        <v>60</v>
      </c>
      <c r="B108" s="21" t="s">
        <v>12</v>
      </c>
      <c r="C108" s="13"/>
      <c r="D108" s="13"/>
      <c r="E108" s="13"/>
      <c r="F108" s="55">
        <v>100</v>
      </c>
      <c r="G108" s="55"/>
      <c r="H108" s="55">
        <v>134.8</v>
      </c>
      <c r="I108" s="65"/>
      <c r="J108" s="58">
        <f t="shared" si="22"/>
        <v>234.8</v>
      </c>
    </row>
    <row r="109" spans="1:10" ht="14.25" customHeight="1">
      <c r="A109" s="94"/>
      <c r="B109" s="21" t="s">
        <v>13</v>
      </c>
      <c r="C109" s="14"/>
      <c r="D109" s="14"/>
      <c r="E109" s="14"/>
      <c r="F109" s="58"/>
      <c r="G109" s="58"/>
      <c r="H109" s="58">
        <v>107.8</v>
      </c>
      <c r="I109" s="69"/>
      <c r="J109" s="58">
        <f t="shared" si="22"/>
        <v>107.8</v>
      </c>
    </row>
    <row r="110" spans="1:10" ht="29.25" customHeight="1">
      <c r="A110" s="94"/>
      <c r="B110" s="21" t="s">
        <v>14</v>
      </c>
      <c r="C110" s="14"/>
      <c r="D110" s="14"/>
      <c r="E110" s="14"/>
      <c r="F110" s="58"/>
      <c r="G110" s="58"/>
      <c r="H110" s="58">
        <v>5.4</v>
      </c>
      <c r="I110" s="69"/>
      <c r="J110" s="58">
        <f t="shared" si="22"/>
        <v>5.4</v>
      </c>
    </row>
    <row r="111" spans="1:10" ht="18.75" customHeight="1">
      <c r="A111" s="94"/>
      <c r="B111" s="21" t="s">
        <v>15</v>
      </c>
      <c r="C111" s="14"/>
      <c r="D111" s="14"/>
      <c r="E111" s="14"/>
      <c r="F111" s="58">
        <v>100</v>
      </c>
      <c r="G111" s="58"/>
      <c r="H111" s="58">
        <f>H108-H109-H110</f>
        <v>21.600000000000016</v>
      </c>
      <c r="I111" s="69"/>
      <c r="J111" s="58">
        <f t="shared" si="22"/>
        <v>121.60000000000002</v>
      </c>
    </row>
    <row r="112" spans="1:10" ht="15" customHeight="1">
      <c r="A112" s="103" t="s">
        <v>141</v>
      </c>
      <c r="B112" s="21" t="s">
        <v>12</v>
      </c>
      <c r="C112" s="58">
        <f>C113+C114+C115</f>
        <v>10194.2</v>
      </c>
      <c r="D112" s="58">
        <f>D113+D114+D115</f>
        <v>2707.7</v>
      </c>
      <c r="E112" s="56"/>
      <c r="F112" s="56">
        <v>10000</v>
      </c>
      <c r="G112" s="56"/>
      <c r="H112" s="58">
        <f>H113+H114+H115</f>
        <v>11458.2</v>
      </c>
      <c r="I112" s="70">
        <v>0</v>
      </c>
      <c r="J112" s="58">
        <f t="shared" si="22"/>
        <v>34360.100000000006</v>
      </c>
    </row>
    <row r="113" spans="1:10" ht="15.75">
      <c r="A113" s="103"/>
      <c r="B113" s="21" t="s">
        <v>13</v>
      </c>
      <c r="C113" s="58">
        <v>1584.15</v>
      </c>
      <c r="D113" s="58">
        <v>1962</v>
      </c>
      <c r="E113" s="56"/>
      <c r="F113" s="56">
        <v>5500</v>
      </c>
      <c r="G113" s="56"/>
      <c r="H113" s="58">
        <v>1784.15</v>
      </c>
      <c r="I113" s="62"/>
      <c r="J113" s="58">
        <f t="shared" si="22"/>
        <v>10830.3</v>
      </c>
    </row>
    <row r="114" spans="1:10" ht="30">
      <c r="A114" s="103"/>
      <c r="B114" s="21" t="s">
        <v>14</v>
      </c>
      <c r="C114" s="58">
        <v>1474.05</v>
      </c>
      <c r="D114" s="58">
        <v>745.7</v>
      </c>
      <c r="E114" s="56"/>
      <c r="F114" s="56">
        <v>500</v>
      </c>
      <c r="G114" s="56"/>
      <c r="H114" s="58">
        <v>1674.05</v>
      </c>
      <c r="I114" s="62"/>
      <c r="J114" s="58">
        <f t="shared" si="22"/>
        <v>4393.8</v>
      </c>
    </row>
    <row r="115" spans="1:10" ht="15.75">
      <c r="A115" s="103"/>
      <c r="B115" s="21" t="s">
        <v>15</v>
      </c>
      <c r="C115" s="58">
        <v>7136</v>
      </c>
      <c r="D115" s="58"/>
      <c r="E115" s="56"/>
      <c r="F115" s="56">
        <v>4000</v>
      </c>
      <c r="G115" s="56"/>
      <c r="H115" s="58">
        <v>8000</v>
      </c>
      <c r="I115" s="62"/>
      <c r="J115" s="58">
        <f t="shared" si="22"/>
        <v>19136</v>
      </c>
    </row>
    <row r="116" spans="1:10" ht="15" customHeight="1">
      <c r="A116" s="104" t="s">
        <v>59</v>
      </c>
      <c r="B116" s="21" t="s">
        <v>12</v>
      </c>
      <c r="C116" s="71">
        <f aca="true" t="shared" si="25" ref="C116:I119">C120+C124</f>
        <v>6524.12</v>
      </c>
      <c r="D116" s="71">
        <f t="shared" si="25"/>
        <v>8368</v>
      </c>
      <c r="E116" s="71">
        <f t="shared" si="25"/>
        <v>7735.599999999999</v>
      </c>
      <c r="F116" s="71">
        <f t="shared" si="25"/>
        <v>0</v>
      </c>
      <c r="G116" s="71">
        <f t="shared" si="25"/>
        <v>0</v>
      </c>
      <c r="H116" s="71">
        <f t="shared" si="25"/>
        <v>0</v>
      </c>
      <c r="I116" s="72">
        <f t="shared" si="25"/>
        <v>0</v>
      </c>
      <c r="J116" s="71">
        <f t="shared" si="22"/>
        <v>22627.719999999998</v>
      </c>
    </row>
    <row r="117" spans="1:10" ht="15.75">
      <c r="A117" s="104"/>
      <c r="B117" s="21" t="s">
        <v>13</v>
      </c>
      <c r="C117" s="73">
        <f t="shared" si="25"/>
        <v>1590.12</v>
      </c>
      <c r="D117" s="73">
        <f t="shared" si="25"/>
        <v>2558.8</v>
      </c>
      <c r="E117" s="73">
        <f t="shared" si="25"/>
        <v>2494.2000000000003</v>
      </c>
      <c r="F117" s="73">
        <f t="shared" si="25"/>
        <v>0</v>
      </c>
      <c r="G117" s="73">
        <f t="shared" si="25"/>
        <v>0</v>
      </c>
      <c r="H117" s="73">
        <f t="shared" si="25"/>
        <v>0</v>
      </c>
      <c r="I117" s="74">
        <f t="shared" si="25"/>
        <v>0</v>
      </c>
      <c r="J117" s="73">
        <f t="shared" si="22"/>
        <v>6643.12</v>
      </c>
    </row>
    <row r="118" spans="1:10" ht="30">
      <c r="A118" s="104"/>
      <c r="B118" s="21" t="s">
        <v>14</v>
      </c>
      <c r="C118" s="73">
        <f t="shared" si="25"/>
        <v>909</v>
      </c>
      <c r="D118" s="73">
        <f t="shared" si="25"/>
        <v>1100.2</v>
      </c>
      <c r="E118" s="73">
        <f t="shared" si="25"/>
        <v>960.4</v>
      </c>
      <c r="F118" s="73">
        <f t="shared" si="25"/>
        <v>0</v>
      </c>
      <c r="G118" s="73">
        <f t="shared" si="25"/>
        <v>0</v>
      </c>
      <c r="H118" s="73">
        <f t="shared" si="25"/>
        <v>0</v>
      </c>
      <c r="I118" s="74">
        <f t="shared" si="25"/>
        <v>0</v>
      </c>
      <c r="J118" s="73">
        <f t="shared" si="22"/>
        <v>2969.6</v>
      </c>
    </row>
    <row r="119" spans="1:10" ht="19.5" customHeight="1">
      <c r="A119" s="104"/>
      <c r="B119" s="21" t="s">
        <v>15</v>
      </c>
      <c r="C119" s="73">
        <f t="shared" si="25"/>
        <v>4025</v>
      </c>
      <c r="D119" s="73">
        <f t="shared" si="25"/>
        <v>4709</v>
      </c>
      <c r="E119" s="73">
        <f t="shared" si="25"/>
        <v>4281</v>
      </c>
      <c r="F119" s="73">
        <f t="shared" si="25"/>
        <v>0</v>
      </c>
      <c r="G119" s="73">
        <f t="shared" si="25"/>
        <v>0</v>
      </c>
      <c r="H119" s="73">
        <f t="shared" si="25"/>
        <v>0</v>
      </c>
      <c r="I119" s="74">
        <f t="shared" si="25"/>
        <v>0</v>
      </c>
      <c r="J119" s="73">
        <f t="shared" si="22"/>
        <v>13015</v>
      </c>
    </row>
    <row r="120" spans="1:10" ht="15" customHeight="1">
      <c r="A120" s="98" t="s">
        <v>62</v>
      </c>
      <c r="B120" s="21" t="s">
        <v>12</v>
      </c>
      <c r="C120" s="74">
        <f>C121+C122+C123</f>
        <v>4854.92</v>
      </c>
      <c r="D120" s="74">
        <f aca="true" t="shared" si="26" ref="D120:I120">D121+D122+D123</f>
        <v>5998.3</v>
      </c>
      <c r="E120" s="74">
        <f t="shared" si="26"/>
        <v>6171.9</v>
      </c>
      <c r="F120" s="74">
        <f t="shared" si="26"/>
        <v>0</v>
      </c>
      <c r="G120" s="74">
        <f t="shared" si="26"/>
        <v>0</v>
      </c>
      <c r="H120" s="74">
        <f t="shared" si="26"/>
        <v>0</v>
      </c>
      <c r="I120" s="74">
        <f t="shared" si="26"/>
        <v>0</v>
      </c>
      <c r="J120" s="73">
        <f t="shared" si="22"/>
        <v>17025.120000000003</v>
      </c>
    </row>
    <row r="121" spans="1:10" ht="15.75">
      <c r="A121" s="98"/>
      <c r="B121" s="21" t="s">
        <v>13</v>
      </c>
      <c r="C121" s="73">
        <v>1387.82</v>
      </c>
      <c r="D121" s="73">
        <v>2263.5</v>
      </c>
      <c r="E121" s="73">
        <v>2485.4</v>
      </c>
      <c r="F121" s="73"/>
      <c r="G121" s="73"/>
      <c r="H121" s="73"/>
      <c r="I121" s="74"/>
      <c r="J121" s="73">
        <f t="shared" si="22"/>
        <v>6136.719999999999</v>
      </c>
    </row>
    <row r="122" spans="1:10" ht="30">
      <c r="A122" s="98"/>
      <c r="B122" s="21" t="s">
        <v>14</v>
      </c>
      <c r="C122" s="73">
        <v>845.1</v>
      </c>
      <c r="D122" s="73">
        <v>1037.8</v>
      </c>
      <c r="E122" s="73">
        <v>955.5</v>
      </c>
      <c r="F122" s="73"/>
      <c r="G122" s="73"/>
      <c r="H122" s="73"/>
      <c r="I122" s="74"/>
      <c r="J122" s="73">
        <f t="shared" si="22"/>
        <v>2838.4</v>
      </c>
    </row>
    <row r="123" spans="1:10" ht="15.75">
      <c r="A123" s="98"/>
      <c r="B123" s="21" t="s">
        <v>15</v>
      </c>
      <c r="C123" s="73">
        <v>2622</v>
      </c>
      <c r="D123" s="73">
        <v>2697</v>
      </c>
      <c r="E123" s="73">
        <v>2731</v>
      </c>
      <c r="F123" s="73"/>
      <c r="G123" s="73"/>
      <c r="H123" s="73"/>
      <c r="I123" s="74"/>
      <c r="J123" s="73">
        <f t="shared" si="22"/>
        <v>8050</v>
      </c>
    </row>
    <row r="124" spans="1:10" ht="15" customHeight="1">
      <c r="A124" s="98" t="s">
        <v>61</v>
      </c>
      <c r="B124" s="21" t="s">
        <v>12</v>
      </c>
      <c r="C124" s="73">
        <f>C125+C126+C127</f>
        <v>1669.2</v>
      </c>
      <c r="D124" s="73">
        <f aca="true" t="shared" si="27" ref="D124:I124">D125+D126+D127</f>
        <v>2369.7</v>
      </c>
      <c r="E124" s="73">
        <f t="shared" si="27"/>
        <v>1563.7</v>
      </c>
      <c r="F124" s="73">
        <f t="shared" si="27"/>
        <v>0</v>
      </c>
      <c r="G124" s="73">
        <f t="shared" si="27"/>
        <v>0</v>
      </c>
      <c r="H124" s="73">
        <f t="shared" si="27"/>
        <v>0</v>
      </c>
      <c r="I124" s="73">
        <f t="shared" si="27"/>
        <v>0</v>
      </c>
      <c r="J124" s="73">
        <f t="shared" si="22"/>
        <v>5602.599999999999</v>
      </c>
    </row>
    <row r="125" spans="1:10" ht="15.75">
      <c r="A125" s="98"/>
      <c r="B125" s="21" t="s">
        <v>47</v>
      </c>
      <c r="C125" s="75">
        <v>202.3</v>
      </c>
      <c r="D125" s="75">
        <v>295.3</v>
      </c>
      <c r="E125" s="73">
        <v>8.8</v>
      </c>
      <c r="F125" s="73"/>
      <c r="G125" s="73"/>
      <c r="H125" s="73"/>
      <c r="I125" s="74"/>
      <c r="J125" s="73">
        <f t="shared" si="22"/>
        <v>506.40000000000003</v>
      </c>
    </row>
    <row r="126" spans="1:10" ht="30">
      <c r="A126" s="98"/>
      <c r="B126" s="21" t="s">
        <v>14</v>
      </c>
      <c r="C126" s="75">
        <v>63.9</v>
      </c>
      <c r="D126" s="75">
        <v>62.4</v>
      </c>
      <c r="E126" s="73">
        <v>4.9</v>
      </c>
      <c r="F126" s="73"/>
      <c r="G126" s="73"/>
      <c r="H126" s="73"/>
      <c r="I126" s="74"/>
      <c r="J126" s="73">
        <f t="shared" si="22"/>
        <v>131.2</v>
      </c>
    </row>
    <row r="127" spans="1:10" ht="15.75">
      <c r="A127" s="98"/>
      <c r="B127" s="21" t="s">
        <v>15</v>
      </c>
      <c r="C127" s="76">
        <v>1403</v>
      </c>
      <c r="D127" s="76">
        <v>2012</v>
      </c>
      <c r="E127" s="76">
        <v>1550</v>
      </c>
      <c r="F127" s="76"/>
      <c r="G127" s="76"/>
      <c r="H127" s="76"/>
      <c r="I127" s="77"/>
      <c r="J127" s="73">
        <f t="shared" si="22"/>
        <v>4965</v>
      </c>
    </row>
    <row r="128" spans="1:10" ht="15" customHeight="1">
      <c r="A128" s="106" t="s">
        <v>27</v>
      </c>
      <c r="B128" s="21" t="s">
        <v>12</v>
      </c>
      <c r="C128" s="49">
        <f aca="true" t="shared" si="28" ref="C128:I128">C129+C130+C131</f>
        <v>14730.4</v>
      </c>
      <c r="D128" s="49">
        <f t="shared" si="28"/>
        <v>1597</v>
      </c>
      <c r="E128" s="49">
        <f t="shared" si="28"/>
        <v>140</v>
      </c>
      <c r="F128" s="49">
        <f t="shared" si="28"/>
        <v>1628.94</v>
      </c>
      <c r="G128" s="49">
        <f t="shared" si="28"/>
        <v>1661.5188000000003</v>
      </c>
      <c r="H128" s="49">
        <f t="shared" si="28"/>
        <v>1694.7491760000003</v>
      </c>
      <c r="I128" s="49">
        <f t="shared" si="28"/>
        <v>1728.6441595200004</v>
      </c>
      <c r="J128" s="50">
        <f t="shared" si="22"/>
        <v>23181.25213552</v>
      </c>
    </row>
    <row r="129" spans="1:10" ht="15.75">
      <c r="A129" s="106"/>
      <c r="B129" s="21" t="s">
        <v>13</v>
      </c>
      <c r="C129" s="50">
        <v>6938</v>
      </c>
      <c r="D129" s="50">
        <v>758.6</v>
      </c>
      <c r="E129" s="50"/>
      <c r="F129" s="50">
        <f>D129*1.02</f>
        <v>773.772</v>
      </c>
      <c r="G129" s="50">
        <f>F129*1.02</f>
        <v>789.2474400000001</v>
      </c>
      <c r="H129" s="50">
        <f>G129*1.02</f>
        <v>805.0323888000001</v>
      </c>
      <c r="I129" s="50">
        <f>H129*1.02</f>
        <v>821.1330365760002</v>
      </c>
      <c r="J129" s="50">
        <f t="shared" si="22"/>
        <v>10885.784865376001</v>
      </c>
    </row>
    <row r="130" spans="1:10" ht="30">
      <c r="A130" s="106"/>
      <c r="B130" s="21" t="s">
        <v>14</v>
      </c>
      <c r="C130" s="50">
        <v>427.2</v>
      </c>
      <c r="D130" s="50">
        <v>39.9</v>
      </c>
      <c r="E130" s="50"/>
      <c r="F130" s="50">
        <f>D130*1.02</f>
        <v>40.698</v>
      </c>
      <c r="G130" s="50">
        <f aca="true" t="shared" si="29" ref="G130:I131">F130*1.02</f>
        <v>41.51196</v>
      </c>
      <c r="H130" s="50">
        <f t="shared" si="29"/>
        <v>42.3421992</v>
      </c>
      <c r="I130" s="50">
        <f t="shared" si="29"/>
        <v>43.189043184000006</v>
      </c>
      <c r="J130" s="50">
        <f t="shared" si="22"/>
        <v>634.841202384</v>
      </c>
    </row>
    <row r="131" spans="1:10" ht="15.75">
      <c r="A131" s="106"/>
      <c r="B131" s="21" t="s">
        <v>15</v>
      </c>
      <c r="C131" s="50">
        <v>7365.2</v>
      </c>
      <c r="D131" s="50">
        <v>798.5</v>
      </c>
      <c r="E131" s="50">
        <v>140</v>
      </c>
      <c r="F131" s="50">
        <f>D131*1.02</f>
        <v>814.47</v>
      </c>
      <c r="G131" s="50">
        <f t="shared" si="29"/>
        <v>830.7594</v>
      </c>
      <c r="H131" s="50">
        <f t="shared" si="29"/>
        <v>847.374588</v>
      </c>
      <c r="I131" s="50">
        <f t="shared" si="29"/>
        <v>864.3220797600001</v>
      </c>
      <c r="J131" s="50">
        <f>J129+J130</f>
        <v>11520.62606776</v>
      </c>
    </row>
    <row r="132" spans="1:10" ht="16.5" customHeight="1">
      <c r="A132" s="107" t="s">
        <v>66</v>
      </c>
      <c r="B132" s="21" t="s">
        <v>12</v>
      </c>
      <c r="C132" s="13"/>
      <c r="D132" s="13"/>
      <c r="E132" s="13"/>
      <c r="F132" s="13"/>
      <c r="G132" s="13"/>
      <c r="H132" s="13"/>
      <c r="I132" s="29"/>
      <c r="J132" s="16">
        <f t="shared" si="22"/>
        <v>0</v>
      </c>
    </row>
    <row r="133" spans="1:10" ht="18" customHeight="1">
      <c r="A133" s="107"/>
      <c r="B133" s="21" t="s">
        <v>13</v>
      </c>
      <c r="C133" s="14"/>
      <c r="D133" s="14"/>
      <c r="E133" s="14"/>
      <c r="F133" s="14"/>
      <c r="G133" s="14"/>
      <c r="H133" s="14"/>
      <c r="I133" s="30"/>
      <c r="J133" s="16">
        <f t="shared" si="22"/>
        <v>0</v>
      </c>
    </row>
    <row r="134" spans="1:10" ht="18.75" customHeight="1">
      <c r="A134" s="107"/>
      <c r="B134" s="21" t="s">
        <v>14</v>
      </c>
      <c r="C134" s="14"/>
      <c r="D134" s="14"/>
      <c r="E134" s="14"/>
      <c r="F134" s="14"/>
      <c r="G134" s="14"/>
      <c r="H134" s="14"/>
      <c r="I134" s="30"/>
      <c r="J134" s="16">
        <f t="shared" si="22"/>
        <v>0</v>
      </c>
    </row>
    <row r="135" spans="1:10" ht="18.75" customHeight="1">
      <c r="A135" s="107"/>
      <c r="B135" s="21" t="s">
        <v>15</v>
      </c>
      <c r="C135" s="14"/>
      <c r="D135" s="14"/>
      <c r="E135" s="14"/>
      <c r="F135" s="14"/>
      <c r="G135" s="14"/>
      <c r="H135" s="14"/>
      <c r="I135" s="30"/>
      <c r="J135" s="16">
        <f t="shared" si="22"/>
        <v>0</v>
      </c>
    </row>
    <row r="136" spans="1:10" ht="21" customHeight="1">
      <c r="A136" s="107" t="s">
        <v>67</v>
      </c>
      <c r="B136" s="21" t="s">
        <v>12</v>
      </c>
      <c r="C136" s="13"/>
      <c r="D136" s="13"/>
      <c r="E136" s="13"/>
      <c r="F136" s="13"/>
      <c r="G136" s="13"/>
      <c r="H136" s="13"/>
      <c r="I136" s="29"/>
      <c r="J136" s="16">
        <f t="shared" si="22"/>
        <v>0</v>
      </c>
    </row>
    <row r="137" spans="1:10" ht="17.25" customHeight="1">
      <c r="A137" s="107"/>
      <c r="B137" s="21" t="s">
        <v>13</v>
      </c>
      <c r="C137" s="15"/>
      <c r="D137" s="15"/>
      <c r="E137" s="15"/>
      <c r="F137" s="15"/>
      <c r="G137" s="15"/>
      <c r="H137" s="15"/>
      <c r="I137" s="34"/>
      <c r="J137" s="16">
        <f t="shared" si="22"/>
        <v>0</v>
      </c>
    </row>
    <row r="138" spans="1:10" ht="30" customHeight="1">
      <c r="A138" s="107"/>
      <c r="B138" s="21" t="s">
        <v>14</v>
      </c>
      <c r="C138" s="14"/>
      <c r="D138" s="14"/>
      <c r="E138" s="14"/>
      <c r="F138" s="14"/>
      <c r="G138" s="14"/>
      <c r="H138" s="14"/>
      <c r="I138" s="30"/>
      <c r="J138" s="16">
        <f t="shared" si="22"/>
        <v>0</v>
      </c>
    </row>
    <row r="139" spans="1:10" ht="18.75" customHeight="1">
      <c r="A139" s="107"/>
      <c r="B139" s="21" t="s">
        <v>15</v>
      </c>
      <c r="C139" s="15"/>
      <c r="D139" s="15"/>
      <c r="E139" s="15"/>
      <c r="F139" s="15"/>
      <c r="G139" s="15"/>
      <c r="H139" s="15"/>
      <c r="I139" s="34"/>
      <c r="J139" s="16">
        <f t="shared" si="22"/>
        <v>0</v>
      </c>
    </row>
    <row r="140" spans="1:10" ht="15" customHeight="1">
      <c r="A140" s="108" t="s">
        <v>142</v>
      </c>
      <c r="B140" s="21" t="s">
        <v>12</v>
      </c>
      <c r="C140" s="49">
        <f>C145+C149+C153+C157+C162</f>
        <v>42912.899999999994</v>
      </c>
      <c r="D140" s="49">
        <f aca="true" t="shared" si="30" ref="D140:I140">D145+D149+D153+D157+D162</f>
        <v>42458.4</v>
      </c>
      <c r="E140" s="49">
        <f t="shared" si="30"/>
        <v>42721.104999999996</v>
      </c>
      <c r="F140" s="49">
        <f t="shared" si="30"/>
        <v>44326.03815</v>
      </c>
      <c r="G140" s="49">
        <f t="shared" si="30"/>
        <v>45894.50209450001</v>
      </c>
      <c r="H140" s="49">
        <f t="shared" si="30"/>
        <v>47424.888985335005</v>
      </c>
      <c r="I140" s="49">
        <f t="shared" si="30"/>
        <v>48949.60260117505</v>
      </c>
      <c r="J140" s="51">
        <f t="shared" si="22"/>
        <v>314687.43683101004</v>
      </c>
    </row>
    <row r="141" spans="1:10" ht="15.75">
      <c r="A141" s="108"/>
      <c r="B141" s="21" t="s">
        <v>13</v>
      </c>
      <c r="C141" s="50">
        <f>C146+C150+C154+C158+C163</f>
        <v>6343.2</v>
      </c>
      <c r="D141" s="50">
        <f aca="true" t="shared" si="31" ref="D141:I141">D146+D150+D154+D158+D163</f>
        <v>6944.7</v>
      </c>
      <c r="E141" s="50">
        <f t="shared" si="31"/>
        <v>6548.1</v>
      </c>
      <c r="F141" s="50">
        <f t="shared" si="31"/>
        <v>6613.581</v>
      </c>
      <c r="G141" s="50">
        <f t="shared" si="31"/>
        <v>6679.71681</v>
      </c>
      <c r="H141" s="50">
        <f t="shared" si="31"/>
        <v>6746.5139781</v>
      </c>
      <c r="I141" s="50">
        <f t="shared" si="31"/>
        <v>6813.979117881</v>
      </c>
      <c r="J141" s="52">
        <f t="shared" si="22"/>
        <v>46689.79090598099</v>
      </c>
    </row>
    <row r="142" spans="1:10" ht="15.75">
      <c r="A142" s="108"/>
      <c r="B142" s="21" t="s">
        <v>113</v>
      </c>
      <c r="C142" s="50"/>
      <c r="D142" s="50"/>
      <c r="E142" s="50"/>
      <c r="F142" s="50"/>
      <c r="G142" s="50"/>
      <c r="H142" s="50"/>
      <c r="I142" s="50"/>
      <c r="J142" s="52">
        <f t="shared" si="22"/>
        <v>0</v>
      </c>
    </row>
    <row r="143" spans="1:10" ht="30">
      <c r="A143" s="108"/>
      <c r="B143" s="21" t="s">
        <v>14</v>
      </c>
      <c r="C143" s="50">
        <f>C147+C151+C155+C160+C164</f>
        <v>3796.7</v>
      </c>
      <c r="D143" s="50">
        <f aca="true" t="shared" si="32" ref="D143:I143">D147+D151+D155+D160+D164</f>
        <v>1075.2</v>
      </c>
      <c r="E143" s="50">
        <f t="shared" si="32"/>
        <v>337.9</v>
      </c>
      <c r="F143" s="50">
        <f t="shared" si="32"/>
        <v>341.279</v>
      </c>
      <c r="G143" s="50">
        <f t="shared" si="32"/>
        <v>344.69179</v>
      </c>
      <c r="H143" s="50">
        <f t="shared" si="32"/>
        <v>348.13870790000004</v>
      </c>
      <c r="I143" s="50">
        <f t="shared" si="32"/>
        <v>351.62009497900004</v>
      </c>
      <c r="J143" s="52">
        <f t="shared" si="22"/>
        <v>6595.529592879</v>
      </c>
    </row>
    <row r="144" spans="1:10" ht="27.75" customHeight="1">
      <c r="A144" s="108"/>
      <c r="B144" s="21" t="s">
        <v>15</v>
      </c>
      <c r="C144" s="50">
        <f>C148+C152+C156+C161+C165</f>
        <v>32773</v>
      </c>
      <c r="D144" s="50">
        <f aca="true" t="shared" si="33" ref="D144:I144">D148+D152+D156+D161+D165</f>
        <v>34438.5</v>
      </c>
      <c r="E144" s="50">
        <f t="shared" si="33"/>
        <v>35835.104999999996</v>
      </c>
      <c r="F144" s="50">
        <f t="shared" si="33"/>
        <v>37371.17815</v>
      </c>
      <c r="G144" s="50">
        <f t="shared" si="33"/>
        <v>38870.093494500004</v>
      </c>
      <c r="H144" s="50">
        <f t="shared" si="33"/>
        <v>40330.236299335</v>
      </c>
      <c r="I144" s="50">
        <f t="shared" si="33"/>
        <v>41784.00338831505</v>
      </c>
      <c r="J144" s="52">
        <f t="shared" si="22"/>
        <v>261402.11633215006</v>
      </c>
    </row>
    <row r="145" spans="1:10" ht="15.75" customHeight="1">
      <c r="A145" s="109" t="s">
        <v>63</v>
      </c>
      <c r="B145" s="21" t="s">
        <v>12</v>
      </c>
      <c r="C145" s="16">
        <f>C146+C147+C148</f>
        <v>1871.7</v>
      </c>
      <c r="D145" s="16">
        <f aca="true" t="shared" si="34" ref="D145:I145">D146+D147+D148</f>
        <v>1201</v>
      </c>
      <c r="E145" s="16">
        <f t="shared" si="34"/>
        <v>501</v>
      </c>
      <c r="F145" s="16">
        <f t="shared" si="34"/>
        <v>706</v>
      </c>
      <c r="G145" s="16">
        <f t="shared" si="34"/>
        <v>816</v>
      </c>
      <c r="H145" s="16">
        <f t="shared" si="34"/>
        <v>827</v>
      </c>
      <c r="I145" s="16">
        <f t="shared" si="34"/>
        <v>942</v>
      </c>
      <c r="J145" s="16">
        <f t="shared" si="22"/>
        <v>6864.7</v>
      </c>
    </row>
    <row r="146" spans="1:10" ht="15">
      <c r="A146" s="109"/>
      <c r="B146" s="21" t="s">
        <v>13</v>
      </c>
      <c r="C146" s="16"/>
      <c r="D146" s="16"/>
      <c r="E146" s="16"/>
      <c r="F146" s="16"/>
      <c r="G146" s="16"/>
      <c r="H146" s="16"/>
      <c r="I146" s="32"/>
      <c r="J146" s="16">
        <f t="shared" si="22"/>
        <v>0</v>
      </c>
    </row>
    <row r="147" spans="1:10" ht="30">
      <c r="A147" s="109"/>
      <c r="B147" s="21" t="s">
        <v>14</v>
      </c>
      <c r="C147" s="16">
        <v>1390.7</v>
      </c>
      <c r="D147" s="16">
        <v>705</v>
      </c>
      <c r="E147" s="16">
        <v>0</v>
      </c>
      <c r="F147" s="16"/>
      <c r="G147" s="16"/>
      <c r="H147" s="16"/>
      <c r="I147" s="32"/>
      <c r="J147" s="16">
        <f t="shared" si="22"/>
        <v>2095.7</v>
      </c>
    </row>
    <row r="148" spans="1:10" ht="45.75" customHeight="1">
      <c r="A148" s="109"/>
      <c r="B148" s="21" t="s">
        <v>15</v>
      </c>
      <c r="C148" s="16">
        <v>481</v>
      </c>
      <c r="D148" s="16">
        <v>496</v>
      </c>
      <c r="E148" s="16">
        <v>501</v>
      </c>
      <c r="F148" s="16">
        <v>706</v>
      </c>
      <c r="G148" s="16">
        <v>816</v>
      </c>
      <c r="H148" s="16">
        <v>827</v>
      </c>
      <c r="I148" s="32">
        <v>942</v>
      </c>
      <c r="J148" s="16">
        <f t="shared" si="22"/>
        <v>4769</v>
      </c>
    </row>
    <row r="149" spans="1:10" ht="17.25" customHeight="1">
      <c r="A149" s="109" t="s">
        <v>111</v>
      </c>
      <c r="B149" s="21" t="s">
        <v>12</v>
      </c>
      <c r="C149" s="16">
        <v>17195</v>
      </c>
      <c r="D149" s="16">
        <v>17539</v>
      </c>
      <c r="E149" s="20">
        <v>18065</v>
      </c>
      <c r="F149" s="20">
        <v>18968</v>
      </c>
      <c r="G149" s="20">
        <v>19916</v>
      </c>
      <c r="H149" s="20">
        <v>20911</v>
      </c>
      <c r="I149" s="33">
        <v>21956</v>
      </c>
      <c r="J149" s="16">
        <f t="shared" si="22"/>
        <v>134550</v>
      </c>
    </row>
    <row r="150" spans="1:10" ht="24" customHeight="1">
      <c r="A150" s="109"/>
      <c r="B150" s="21" t="s">
        <v>13</v>
      </c>
      <c r="C150" s="16"/>
      <c r="D150" s="16"/>
      <c r="E150" s="20"/>
      <c r="F150" s="20"/>
      <c r="G150" s="20"/>
      <c r="H150" s="20"/>
      <c r="I150" s="33"/>
      <c r="J150" s="16">
        <f t="shared" si="22"/>
        <v>0</v>
      </c>
    </row>
    <row r="151" spans="1:10" ht="16.5" customHeight="1">
      <c r="A151" s="109"/>
      <c r="B151" s="21" t="s">
        <v>14</v>
      </c>
      <c r="C151" s="16"/>
      <c r="D151" s="16"/>
      <c r="E151" s="20"/>
      <c r="F151" s="20"/>
      <c r="G151" s="20"/>
      <c r="H151" s="20"/>
      <c r="I151" s="33"/>
      <c r="J151" s="16">
        <f t="shared" si="22"/>
        <v>0</v>
      </c>
    </row>
    <row r="152" spans="1:10" ht="20.25" customHeight="1">
      <c r="A152" s="109"/>
      <c r="B152" s="21" t="s">
        <v>15</v>
      </c>
      <c r="C152" s="16">
        <f aca="true" t="shared" si="35" ref="C152:I152">C149-C150-C151</f>
        <v>17195</v>
      </c>
      <c r="D152" s="16">
        <f t="shared" si="35"/>
        <v>17539</v>
      </c>
      <c r="E152" s="16">
        <f t="shared" si="35"/>
        <v>18065</v>
      </c>
      <c r="F152" s="16">
        <f t="shared" si="35"/>
        <v>18968</v>
      </c>
      <c r="G152" s="16">
        <f t="shared" si="35"/>
        <v>19916</v>
      </c>
      <c r="H152" s="16">
        <f t="shared" si="35"/>
        <v>20911</v>
      </c>
      <c r="I152" s="32">
        <f t="shared" si="35"/>
        <v>21956</v>
      </c>
      <c r="J152" s="16">
        <f t="shared" si="22"/>
        <v>134550</v>
      </c>
    </row>
    <row r="153" spans="1:10" ht="15" customHeight="1">
      <c r="A153" s="109" t="s">
        <v>112</v>
      </c>
      <c r="B153" s="21" t="s">
        <v>12</v>
      </c>
      <c r="C153" s="16">
        <f aca="true" t="shared" si="36" ref="C153:I153">C155+C156</f>
        <v>13450</v>
      </c>
      <c r="D153" s="16">
        <f t="shared" si="36"/>
        <v>13853.5</v>
      </c>
      <c r="E153" s="16">
        <f t="shared" si="36"/>
        <v>14269.105</v>
      </c>
      <c r="F153" s="16">
        <f t="shared" si="36"/>
        <v>14697.17815</v>
      </c>
      <c r="G153" s="16">
        <f t="shared" si="36"/>
        <v>15138.0934945</v>
      </c>
      <c r="H153" s="16">
        <f t="shared" si="36"/>
        <v>15592.236299335002</v>
      </c>
      <c r="I153" s="16">
        <f t="shared" si="36"/>
        <v>16060.003388315052</v>
      </c>
      <c r="J153" s="16">
        <f t="shared" si="22"/>
        <v>103060.11633215005</v>
      </c>
    </row>
    <row r="154" spans="1:10" ht="15">
      <c r="A154" s="109"/>
      <c r="B154" s="21" t="s">
        <v>13</v>
      </c>
      <c r="C154" s="16"/>
      <c r="D154" s="16"/>
      <c r="E154" s="20"/>
      <c r="F154" s="20"/>
      <c r="G154" s="20"/>
      <c r="H154" s="20"/>
      <c r="I154" s="33"/>
      <c r="J154" s="16">
        <f aca="true" t="shared" si="37" ref="J154:J221">I154+H154+G154+F154+E154+D154+C154</f>
        <v>0</v>
      </c>
    </row>
    <row r="155" spans="1:10" ht="30">
      <c r="A155" s="109"/>
      <c r="B155" s="21" t="s">
        <v>14</v>
      </c>
      <c r="C155" s="16"/>
      <c r="D155" s="16"/>
      <c r="E155" s="20"/>
      <c r="F155" s="20"/>
      <c r="G155" s="20"/>
      <c r="H155" s="20"/>
      <c r="I155" s="33"/>
      <c r="J155" s="16">
        <f t="shared" si="37"/>
        <v>0</v>
      </c>
    </row>
    <row r="156" spans="1:10" ht="15">
      <c r="A156" s="109"/>
      <c r="B156" s="21" t="s">
        <v>15</v>
      </c>
      <c r="C156" s="16">
        <v>13450</v>
      </c>
      <c r="D156" s="16">
        <f aca="true" t="shared" si="38" ref="D156:I156">C156*1.03</f>
        <v>13853.5</v>
      </c>
      <c r="E156" s="16">
        <f t="shared" si="38"/>
        <v>14269.105</v>
      </c>
      <c r="F156" s="16">
        <f t="shared" si="38"/>
        <v>14697.17815</v>
      </c>
      <c r="G156" s="16">
        <f t="shared" si="38"/>
        <v>15138.0934945</v>
      </c>
      <c r="H156" s="16">
        <f t="shared" si="38"/>
        <v>15592.236299335002</v>
      </c>
      <c r="I156" s="16">
        <f t="shared" si="38"/>
        <v>16060.003388315052</v>
      </c>
      <c r="J156" s="16">
        <f t="shared" si="37"/>
        <v>103060.11633215005</v>
      </c>
    </row>
    <row r="157" spans="1:10" ht="15" customHeight="1">
      <c r="A157" s="109" t="s">
        <v>64</v>
      </c>
      <c r="B157" s="21" t="s">
        <v>12</v>
      </c>
      <c r="C157" s="16">
        <f>C161</f>
        <v>1647</v>
      </c>
      <c r="D157" s="16">
        <f aca="true" t="shared" si="39" ref="D157:I157">D161</f>
        <v>2550</v>
      </c>
      <c r="E157" s="16">
        <f t="shared" si="39"/>
        <v>3000</v>
      </c>
      <c r="F157" s="16">
        <f t="shared" si="39"/>
        <v>3000</v>
      </c>
      <c r="G157" s="16">
        <f t="shared" si="39"/>
        <v>3000</v>
      </c>
      <c r="H157" s="16">
        <f t="shared" si="39"/>
        <v>3000</v>
      </c>
      <c r="I157" s="16">
        <f t="shared" si="39"/>
        <v>2826</v>
      </c>
      <c r="J157" s="16">
        <f t="shared" si="37"/>
        <v>19023</v>
      </c>
    </row>
    <row r="158" spans="1:10" ht="15">
      <c r="A158" s="109"/>
      <c r="B158" s="21" t="s">
        <v>13</v>
      </c>
      <c r="C158" s="16"/>
      <c r="D158" s="16"/>
      <c r="E158" s="15"/>
      <c r="F158" s="15"/>
      <c r="G158" s="15"/>
      <c r="H158" s="15"/>
      <c r="I158" s="34"/>
      <c r="J158" s="16">
        <f t="shared" si="37"/>
        <v>0</v>
      </c>
    </row>
    <row r="159" spans="1:10" ht="15">
      <c r="A159" s="109"/>
      <c r="B159" s="21" t="s">
        <v>113</v>
      </c>
      <c r="C159" s="16"/>
      <c r="D159" s="16"/>
      <c r="E159" s="15"/>
      <c r="F159" s="15"/>
      <c r="G159" s="15"/>
      <c r="H159" s="15"/>
      <c r="I159" s="34"/>
      <c r="J159" s="16">
        <f t="shared" si="37"/>
        <v>0</v>
      </c>
    </row>
    <row r="160" spans="1:10" ht="30">
      <c r="A160" s="109"/>
      <c r="B160" s="21" t="s">
        <v>14</v>
      </c>
      <c r="C160" s="16"/>
      <c r="D160" s="16"/>
      <c r="E160" s="15"/>
      <c r="F160" s="15"/>
      <c r="G160" s="15"/>
      <c r="H160" s="15"/>
      <c r="I160" s="34"/>
      <c r="J160" s="16">
        <f t="shared" si="37"/>
        <v>0</v>
      </c>
    </row>
    <row r="161" spans="1:10" ht="21.75" customHeight="1">
      <c r="A161" s="109"/>
      <c r="B161" s="21" t="s">
        <v>15</v>
      </c>
      <c r="C161" s="16">
        <v>1647</v>
      </c>
      <c r="D161" s="16">
        <v>2550</v>
      </c>
      <c r="E161" s="15">
        <v>3000</v>
      </c>
      <c r="F161" s="15">
        <v>3000</v>
      </c>
      <c r="G161" s="15">
        <v>3000</v>
      </c>
      <c r="H161" s="15">
        <v>3000</v>
      </c>
      <c r="I161" s="34">
        <v>2826</v>
      </c>
      <c r="J161" s="16">
        <f t="shared" si="37"/>
        <v>19023</v>
      </c>
    </row>
    <row r="162" spans="1:10" ht="20.25" customHeight="1">
      <c r="A162" s="109" t="s">
        <v>138</v>
      </c>
      <c r="B162" s="21" t="s">
        <v>12</v>
      </c>
      <c r="C162" s="16">
        <f>C163+C164</f>
        <v>8749.2</v>
      </c>
      <c r="D162" s="16">
        <f aca="true" t="shared" si="40" ref="D162:I162">D163+D164</f>
        <v>7314.9</v>
      </c>
      <c r="E162" s="16">
        <f t="shared" si="40"/>
        <v>6886</v>
      </c>
      <c r="F162" s="16">
        <f t="shared" si="40"/>
        <v>6954.860000000001</v>
      </c>
      <c r="G162" s="16">
        <f t="shared" si="40"/>
        <v>7024.4086</v>
      </c>
      <c r="H162" s="16">
        <f t="shared" si="40"/>
        <v>7094.652685999999</v>
      </c>
      <c r="I162" s="16">
        <f t="shared" si="40"/>
        <v>7165.59921286</v>
      </c>
      <c r="J162" s="16">
        <f t="shared" si="37"/>
        <v>51189.62049886001</v>
      </c>
    </row>
    <row r="163" spans="1:10" ht="18.75" customHeight="1">
      <c r="A163" s="109"/>
      <c r="B163" s="21" t="s">
        <v>13</v>
      </c>
      <c r="C163" s="16">
        <v>6343.2</v>
      </c>
      <c r="D163" s="16">
        <v>6944.7</v>
      </c>
      <c r="E163" s="16">
        <v>6548.1</v>
      </c>
      <c r="F163" s="16">
        <f aca="true" t="shared" si="41" ref="F163:I164">E163*1.01</f>
        <v>6613.581</v>
      </c>
      <c r="G163" s="16">
        <f t="shared" si="41"/>
        <v>6679.71681</v>
      </c>
      <c r="H163" s="16">
        <f t="shared" si="41"/>
        <v>6746.5139781</v>
      </c>
      <c r="I163" s="16">
        <f t="shared" si="41"/>
        <v>6813.979117881</v>
      </c>
      <c r="J163" s="16">
        <f t="shared" si="37"/>
        <v>46689.79090598099</v>
      </c>
    </row>
    <row r="164" spans="1:10" ht="18" customHeight="1">
      <c r="A164" s="109"/>
      <c r="B164" s="21" t="s">
        <v>14</v>
      </c>
      <c r="C164" s="16">
        <v>2406</v>
      </c>
      <c r="D164" s="16">
        <v>370.2</v>
      </c>
      <c r="E164" s="16">
        <v>337.9</v>
      </c>
      <c r="F164" s="16">
        <f t="shared" si="41"/>
        <v>341.279</v>
      </c>
      <c r="G164" s="16">
        <f t="shared" si="41"/>
        <v>344.69179</v>
      </c>
      <c r="H164" s="16">
        <f t="shared" si="41"/>
        <v>348.13870790000004</v>
      </c>
      <c r="I164" s="16">
        <f t="shared" si="41"/>
        <v>351.62009497900004</v>
      </c>
      <c r="J164" s="16">
        <f t="shared" si="37"/>
        <v>4499.829592878999</v>
      </c>
    </row>
    <row r="165" spans="1:10" ht="21.75" customHeight="1">
      <c r="A165" s="109"/>
      <c r="B165" s="21" t="s">
        <v>15</v>
      </c>
      <c r="C165" s="14"/>
      <c r="D165" s="14"/>
      <c r="E165" s="16"/>
      <c r="F165" s="16"/>
      <c r="G165" s="16"/>
      <c r="H165" s="16"/>
      <c r="I165" s="32"/>
      <c r="J165" s="16">
        <f t="shared" si="37"/>
        <v>0</v>
      </c>
    </row>
    <row r="166" spans="1:10" ht="15">
      <c r="A166" s="110" t="s">
        <v>87</v>
      </c>
      <c r="B166" s="21" t="s">
        <v>12</v>
      </c>
      <c r="C166" s="19">
        <f>C170+C234+C294+C346</f>
        <v>28308</v>
      </c>
      <c r="D166" s="19">
        <f aca="true" t="shared" si="42" ref="D166:I166">D170+D234+D294+D346</f>
        <v>29941.68</v>
      </c>
      <c r="E166" s="19">
        <f t="shared" si="42"/>
        <v>24226</v>
      </c>
      <c r="F166" s="19">
        <f t="shared" si="42"/>
        <v>128134.29000000001</v>
      </c>
      <c r="G166" s="19">
        <f t="shared" si="42"/>
        <v>125736.782</v>
      </c>
      <c r="H166" s="19">
        <f t="shared" si="42"/>
        <v>69074.36222</v>
      </c>
      <c r="I166" s="19">
        <f t="shared" si="42"/>
        <v>58572.0507422</v>
      </c>
      <c r="J166" s="19">
        <f t="shared" si="37"/>
        <v>463993.16496220004</v>
      </c>
    </row>
    <row r="167" spans="1:10" ht="15">
      <c r="A167" s="110"/>
      <c r="B167" s="21" t="s">
        <v>13</v>
      </c>
      <c r="C167" s="16">
        <f>C171+C235+C295+C347</f>
        <v>337.3</v>
      </c>
      <c r="D167" s="16">
        <f aca="true" t="shared" si="43" ref="D167:I167">D171+D235+D295+D347</f>
        <v>536.5</v>
      </c>
      <c r="E167" s="16">
        <f t="shared" si="43"/>
        <v>633.2</v>
      </c>
      <c r="F167" s="16">
        <f t="shared" si="43"/>
        <v>10925</v>
      </c>
      <c r="G167" s="16">
        <f t="shared" si="43"/>
        <v>12235</v>
      </c>
      <c r="H167" s="16">
        <f t="shared" si="43"/>
        <v>11825</v>
      </c>
      <c r="I167" s="16">
        <f t="shared" si="43"/>
        <v>11810</v>
      </c>
      <c r="J167" s="16">
        <f t="shared" si="37"/>
        <v>48302</v>
      </c>
    </row>
    <row r="168" spans="1:10" ht="30">
      <c r="A168" s="110"/>
      <c r="B168" s="21" t="s">
        <v>14</v>
      </c>
      <c r="C168" s="16">
        <f>C172+C236+C296+C348</f>
        <v>67.7</v>
      </c>
      <c r="D168" s="16">
        <f aca="true" t="shared" si="44" ref="D168:I168">D172+D236+D296+D348</f>
        <v>140.18</v>
      </c>
      <c r="E168" s="16">
        <f t="shared" si="44"/>
        <v>33.3</v>
      </c>
      <c r="F168" s="16">
        <f t="shared" si="44"/>
        <v>1607.54</v>
      </c>
      <c r="G168" s="16">
        <f t="shared" si="44"/>
        <v>1611</v>
      </c>
      <c r="H168" s="16">
        <f t="shared" si="44"/>
        <v>2138.2</v>
      </c>
      <c r="I168" s="16">
        <f t="shared" si="44"/>
        <v>2048.3</v>
      </c>
      <c r="J168" s="16">
        <f t="shared" si="37"/>
        <v>7646.22</v>
      </c>
    </row>
    <row r="169" spans="1:10" ht="15">
      <c r="A169" s="110"/>
      <c r="B169" s="21" t="s">
        <v>15</v>
      </c>
      <c r="C169" s="16">
        <f>C173+C237+C297+C349</f>
        <v>27903</v>
      </c>
      <c r="D169" s="16">
        <f aca="true" t="shared" si="45" ref="D169:I169">D173+D237+D297+D349</f>
        <v>29265</v>
      </c>
      <c r="E169" s="16">
        <f t="shared" si="45"/>
        <v>23559.5</v>
      </c>
      <c r="F169" s="16">
        <f t="shared" si="45"/>
        <v>115601.75</v>
      </c>
      <c r="G169" s="16">
        <f t="shared" si="45"/>
        <v>111890.782</v>
      </c>
      <c r="H169" s="16">
        <f t="shared" si="45"/>
        <v>55111.16222</v>
      </c>
      <c r="I169" s="16">
        <f t="shared" si="45"/>
        <v>44713.7507422</v>
      </c>
      <c r="J169" s="16">
        <f t="shared" si="37"/>
        <v>408044.9449622</v>
      </c>
    </row>
    <row r="170" spans="1:10" ht="15" customHeight="1">
      <c r="A170" s="111" t="s">
        <v>116</v>
      </c>
      <c r="B170" s="21" t="s">
        <v>12</v>
      </c>
      <c r="C170" s="44">
        <f>C174+C182+C186+C190+C194+C198+C202+C206+C210+C214+C218+C222+C226+C230</f>
        <v>9888</v>
      </c>
      <c r="D170" s="44">
        <f aca="true" t="shared" si="46" ref="D170:I170">D174+D182+D186+D190+D194+D198+D202+D206+D210+D214+D218+D222+D226+D230</f>
        <v>10422.179999999998</v>
      </c>
      <c r="E170" s="44">
        <f t="shared" si="46"/>
        <v>9566</v>
      </c>
      <c r="F170" s="44">
        <f t="shared" si="46"/>
        <v>16504.29</v>
      </c>
      <c r="G170" s="44">
        <f t="shared" si="46"/>
        <v>19193.782</v>
      </c>
      <c r="H170" s="44">
        <f t="shared" si="46"/>
        <v>20278.36222</v>
      </c>
      <c r="I170" s="44">
        <f t="shared" si="46"/>
        <v>22192.0507422</v>
      </c>
      <c r="J170" s="16">
        <f t="shared" si="37"/>
        <v>108044.6649622</v>
      </c>
    </row>
    <row r="171" spans="1:10" ht="15">
      <c r="A171" s="111"/>
      <c r="B171" s="21" t="s">
        <v>13</v>
      </c>
      <c r="C171" s="44">
        <f>C175+C183+C187+C191+C195+C199+C203+C207+C211+C215+C219+C223+C227+C231</f>
        <v>19.3</v>
      </c>
      <c r="D171" s="44">
        <f aca="true" t="shared" si="47" ref="D171:I171">D175+D183+D187+D191+D195+D199+D203+D207+D211+D215+D219+D223+D227+D231</f>
        <v>330.9</v>
      </c>
      <c r="E171" s="44">
        <f t="shared" si="47"/>
        <v>633.2</v>
      </c>
      <c r="F171" s="44">
        <f t="shared" si="47"/>
        <v>1900</v>
      </c>
      <c r="G171" s="44">
        <f t="shared" si="47"/>
        <v>3435</v>
      </c>
      <c r="H171" s="44">
        <f t="shared" si="47"/>
        <v>3725</v>
      </c>
      <c r="I171" s="44">
        <f t="shared" si="47"/>
        <v>4210</v>
      </c>
      <c r="J171" s="16">
        <f t="shared" si="37"/>
        <v>14253.4</v>
      </c>
    </row>
    <row r="172" spans="1:10" ht="30">
      <c r="A172" s="111"/>
      <c r="B172" s="21" t="s">
        <v>14</v>
      </c>
      <c r="C172" s="44">
        <f>C176+C184+C188+C192+C196+C200+C204+C208+C212+C216+C220+C224+C228+C232</f>
        <v>3.7</v>
      </c>
      <c r="D172" s="44">
        <f aca="true" t="shared" si="48" ref="D172:I172">D176+D184+D188+D192+D196+D200+D204+D208+D212+D216+D220+D224+D228+D232</f>
        <v>96.28</v>
      </c>
      <c r="E172" s="44">
        <f t="shared" si="48"/>
        <v>33.3</v>
      </c>
      <c r="F172" s="44">
        <f t="shared" si="48"/>
        <v>897.54</v>
      </c>
      <c r="G172" s="44">
        <f t="shared" si="48"/>
        <v>1043</v>
      </c>
      <c r="H172" s="44">
        <f t="shared" si="48"/>
        <v>1222.7</v>
      </c>
      <c r="I172" s="44">
        <f t="shared" si="48"/>
        <v>1533.3</v>
      </c>
      <c r="J172" s="16">
        <f t="shared" si="37"/>
        <v>4829.82</v>
      </c>
    </row>
    <row r="173" spans="1:10" ht="15">
      <c r="A173" s="111"/>
      <c r="B173" s="21" t="s">
        <v>15</v>
      </c>
      <c r="C173" s="44">
        <f>C177+C185+C189+C193+C197+C201+C205+C209+C213+C217+C221+C225+C229+C233</f>
        <v>9865</v>
      </c>
      <c r="D173" s="44">
        <f aca="true" t="shared" si="49" ref="D173:I173">D177+D185+D189+D193+D197+D201+D205+D209+D213+D217+D221+D225+D229+D233</f>
        <v>9995</v>
      </c>
      <c r="E173" s="44">
        <f t="shared" si="49"/>
        <v>8899.5</v>
      </c>
      <c r="F173" s="44">
        <f t="shared" si="49"/>
        <v>13706.75</v>
      </c>
      <c r="G173" s="44">
        <f t="shared" si="49"/>
        <v>14715.782000000001</v>
      </c>
      <c r="H173" s="44">
        <f t="shared" si="49"/>
        <v>15330.66222</v>
      </c>
      <c r="I173" s="44">
        <f t="shared" si="49"/>
        <v>16448.750742199998</v>
      </c>
      <c r="J173" s="16">
        <f t="shared" si="37"/>
        <v>88961.4449622</v>
      </c>
    </row>
    <row r="174" spans="1:10" ht="15">
      <c r="A174" s="105" t="s">
        <v>143</v>
      </c>
      <c r="B174" s="21" t="s">
        <v>12</v>
      </c>
      <c r="C174" s="43">
        <f>C175+C176+C177</f>
        <v>23</v>
      </c>
      <c r="D174" s="43">
        <f aca="true" t="shared" si="50" ref="D174:I174">D175+D176+D177</f>
        <v>348.29999999999995</v>
      </c>
      <c r="E174" s="43">
        <f t="shared" si="50"/>
        <v>666.5</v>
      </c>
      <c r="F174" s="43">
        <f t="shared" si="50"/>
        <v>1010</v>
      </c>
      <c r="G174" s="43">
        <f t="shared" si="50"/>
        <v>1220</v>
      </c>
      <c r="H174" s="43">
        <f t="shared" si="50"/>
        <v>1345</v>
      </c>
      <c r="I174" s="43">
        <f t="shared" si="50"/>
        <v>1800</v>
      </c>
      <c r="J174" s="43">
        <f t="shared" si="37"/>
        <v>6412.8</v>
      </c>
    </row>
    <row r="175" spans="1:10" ht="15">
      <c r="A175" s="105"/>
      <c r="B175" s="21" t="s">
        <v>13</v>
      </c>
      <c r="C175" s="43">
        <v>19.3</v>
      </c>
      <c r="D175" s="43">
        <v>330.9</v>
      </c>
      <c r="E175" s="43">
        <v>633.2</v>
      </c>
      <c r="F175" s="43">
        <v>900</v>
      </c>
      <c r="G175" s="43">
        <v>1100</v>
      </c>
      <c r="H175" s="43">
        <v>1210</v>
      </c>
      <c r="I175" s="47">
        <v>1500</v>
      </c>
      <c r="J175" s="43">
        <f t="shared" si="37"/>
        <v>5693.4</v>
      </c>
    </row>
    <row r="176" spans="1:10" ht="30">
      <c r="A176" s="105"/>
      <c r="B176" s="21" t="s">
        <v>14</v>
      </c>
      <c r="C176" s="43">
        <v>3.7</v>
      </c>
      <c r="D176" s="43">
        <v>17.4</v>
      </c>
      <c r="E176" s="43">
        <v>33.3</v>
      </c>
      <c r="F176" s="43">
        <v>110</v>
      </c>
      <c r="G176" s="43">
        <v>120</v>
      </c>
      <c r="H176" s="43">
        <v>135</v>
      </c>
      <c r="I176" s="47">
        <v>300</v>
      </c>
      <c r="J176" s="43">
        <f t="shared" si="37"/>
        <v>719.4</v>
      </c>
    </row>
    <row r="177" spans="1:10" ht="15">
      <c r="A177" s="105"/>
      <c r="B177" s="21" t="s">
        <v>15</v>
      </c>
      <c r="C177" s="16"/>
      <c r="D177" s="16"/>
      <c r="E177" s="16"/>
      <c r="F177" s="16"/>
      <c r="G177" s="16"/>
      <c r="H177" s="16"/>
      <c r="I177" s="32"/>
      <c r="J177" s="16"/>
    </row>
    <row r="178" spans="1:10" ht="15" customHeight="1">
      <c r="A178" s="105" t="s">
        <v>28</v>
      </c>
      <c r="B178" s="21" t="s">
        <v>12</v>
      </c>
      <c r="C178" s="25"/>
      <c r="D178" s="25"/>
      <c r="E178" s="25"/>
      <c r="F178" s="15">
        <v>590</v>
      </c>
      <c r="G178" s="15">
        <v>1390</v>
      </c>
      <c r="H178" s="15">
        <v>1560</v>
      </c>
      <c r="I178" s="34">
        <v>1633</v>
      </c>
      <c r="J178" s="43">
        <f t="shared" si="37"/>
        <v>5173</v>
      </c>
    </row>
    <row r="179" spans="1:10" ht="15">
      <c r="A179" s="105"/>
      <c r="B179" s="21" t="s">
        <v>13</v>
      </c>
      <c r="C179" s="25"/>
      <c r="D179" s="25"/>
      <c r="E179" s="25"/>
      <c r="F179" s="15"/>
      <c r="G179" s="15">
        <v>675</v>
      </c>
      <c r="H179" s="15">
        <v>769</v>
      </c>
      <c r="I179" s="34">
        <v>810</v>
      </c>
      <c r="J179" s="43">
        <f t="shared" si="37"/>
        <v>2254</v>
      </c>
    </row>
    <row r="180" spans="1:10" ht="30">
      <c r="A180" s="105"/>
      <c r="B180" s="21" t="s">
        <v>14</v>
      </c>
      <c r="C180" s="25"/>
      <c r="D180" s="25"/>
      <c r="E180" s="25"/>
      <c r="F180" s="15"/>
      <c r="G180" s="15">
        <v>35</v>
      </c>
      <c r="H180" s="15">
        <v>41</v>
      </c>
      <c r="I180" s="34">
        <v>43</v>
      </c>
      <c r="J180" s="43">
        <f t="shared" si="37"/>
        <v>119</v>
      </c>
    </row>
    <row r="181" spans="1:10" ht="16.5" customHeight="1">
      <c r="A181" s="105"/>
      <c r="B181" s="21" t="s">
        <v>15</v>
      </c>
      <c r="C181" s="25"/>
      <c r="D181" s="25"/>
      <c r="E181" s="25"/>
      <c r="F181" s="15">
        <v>590</v>
      </c>
      <c r="G181" s="15">
        <v>680</v>
      </c>
      <c r="H181" s="15">
        <v>750</v>
      </c>
      <c r="I181" s="34">
        <v>780</v>
      </c>
      <c r="J181" s="43">
        <f t="shared" si="37"/>
        <v>2800</v>
      </c>
    </row>
    <row r="182" spans="1:10" ht="15" customHeight="1">
      <c r="A182" s="105" t="s">
        <v>29</v>
      </c>
      <c r="B182" s="21" t="s">
        <v>12</v>
      </c>
      <c r="C182" s="19"/>
      <c r="D182" s="19"/>
      <c r="E182" s="15"/>
      <c r="F182" s="15">
        <v>600</v>
      </c>
      <c r="G182" s="15">
        <v>2410</v>
      </c>
      <c r="H182" s="15">
        <v>2585</v>
      </c>
      <c r="I182" s="34">
        <v>3334</v>
      </c>
      <c r="J182" s="16">
        <f t="shared" si="37"/>
        <v>8929</v>
      </c>
    </row>
    <row r="183" spans="1:10" ht="15">
      <c r="A183" s="105"/>
      <c r="B183" s="21" t="s">
        <v>13</v>
      </c>
      <c r="C183" s="16"/>
      <c r="D183" s="16"/>
      <c r="E183" s="15"/>
      <c r="F183" s="15"/>
      <c r="G183" s="15">
        <v>1235</v>
      </c>
      <c r="H183" s="15">
        <v>1315</v>
      </c>
      <c r="I183" s="15">
        <v>1410</v>
      </c>
      <c r="J183" s="16">
        <f t="shared" si="37"/>
        <v>3960</v>
      </c>
    </row>
    <row r="184" spans="1:10" ht="30">
      <c r="A184" s="105"/>
      <c r="B184" s="21" t="s">
        <v>14</v>
      </c>
      <c r="C184" s="16"/>
      <c r="D184" s="16"/>
      <c r="E184" s="15"/>
      <c r="F184" s="15"/>
      <c r="G184" s="15">
        <v>65</v>
      </c>
      <c r="H184" s="15">
        <v>69</v>
      </c>
      <c r="I184" s="34">
        <v>74</v>
      </c>
      <c r="J184" s="16">
        <f t="shared" si="37"/>
        <v>208</v>
      </c>
    </row>
    <row r="185" spans="1:10" ht="15">
      <c r="A185" s="105"/>
      <c r="B185" s="21" t="s">
        <v>15</v>
      </c>
      <c r="C185" s="16"/>
      <c r="D185" s="16"/>
      <c r="E185" s="15"/>
      <c r="F185" s="15">
        <v>600</v>
      </c>
      <c r="G185" s="15">
        <v>1110</v>
      </c>
      <c r="H185" s="15">
        <v>1201</v>
      </c>
      <c r="I185" s="34">
        <v>1850</v>
      </c>
      <c r="J185" s="16">
        <f t="shared" si="37"/>
        <v>4761</v>
      </c>
    </row>
    <row r="186" spans="1:10" ht="15" customHeight="1">
      <c r="A186" s="105" t="s">
        <v>30</v>
      </c>
      <c r="B186" s="21" t="s">
        <v>12</v>
      </c>
      <c r="C186" s="19">
        <f aca="true" t="shared" si="51" ref="C186:I186">C187+C188+C189</f>
        <v>9040</v>
      </c>
      <c r="D186" s="19">
        <f t="shared" si="51"/>
        <v>9128.88</v>
      </c>
      <c r="E186" s="44">
        <f t="shared" si="51"/>
        <v>8001</v>
      </c>
      <c r="F186" s="44">
        <f t="shared" si="51"/>
        <v>9480</v>
      </c>
      <c r="G186" s="44">
        <f t="shared" si="51"/>
        <v>9610</v>
      </c>
      <c r="H186" s="44">
        <f t="shared" si="51"/>
        <v>9850</v>
      </c>
      <c r="I186" s="44">
        <f t="shared" si="51"/>
        <v>9950</v>
      </c>
      <c r="J186" s="16">
        <f t="shared" si="37"/>
        <v>65059.88</v>
      </c>
    </row>
    <row r="187" spans="1:10" ht="15">
      <c r="A187" s="105"/>
      <c r="B187" s="21" t="s">
        <v>13</v>
      </c>
      <c r="C187" s="16"/>
      <c r="D187" s="16"/>
      <c r="E187" s="42"/>
      <c r="F187" s="42"/>
      <c r="G187" s="42"/>
      <c r="H187" s="42"/>
      <c r="I187" s="45"/>
      <c r="J187" s="16">
        <f t="shared" si="37"/>
        <v>0</v>
      </c>
    </row>
    <row r="188" spans="1:10" ht="30">
      <c r="A188" s="105"/>
      <c r="B188" s="21" t="s">
        <v>14</v>
      </c>
      <c r="C188" s="16"/>
      <c r="D188" s="16">
        <v>78.88</v>
      </c>
      <c r="E188" s="42"/>
      <c r="F188" s="42">
        <v>480</v>
      </c>
      <c r="G188" s="42">
        <v>510</v>
      </c>
      <c r="H188" s="42">
        <v>650</v>
      </c>
      <c r="I188" s="45">
        <v>700</v>
      </c>
      <c r="J188" s="16">
        <f t="shared" si="37"/>
        <v>2418.88</v>
      </c>
    </row>
    <row r="189" spans="1:10" ht="20.25" customHeight="1">
      <c r="A189" s="105"/>
      <c r="B189" s="21" t="s">
        <v>15</v>
      </c>
      <c r="C189" s="16">
        <v>9040</v>
      </c>
      <c r="D189" s="16">
        <v>9050</v>
      </c>
      <c r="E189" s="42">
        <v>8001</v>
      </c>
      <c r="F189" s="42">
        <v>9000</v>
      </c>
      <c r="G189" s="42">
        <v>9100</v>
      </c>
      <c r="H189" s="42">
        <v>9200</v>
      </c>
      <c r="I189" s="45">
        <v>9250</v>
      </c>
      <c r="J189" s="16">
        <f t="shared" si="37"/>
        <v>62641</v>
      </c>
    </row>
    <row r="190" spans="1:10" ht="19.5" customHeight="1">
      <c r="A190" s="112" t="s">
        <v>31</v>
      </c>
      <c r="B190" s="21" t="s">
        <v>12</v>
      </c>
      <c r="C190" s="13"/>
      <c r="D190" s="13"/>
      <c r="E190" s="15"/>
      <c r="F190" s="15"/>
      <c r="G190" s="15"/>
      <c r="H190" s="15"/>
      <c r="I190" s="34"/>
      <c r="J190" s="16">
        <f t="shared" si="37"/>
        <v>0</v>
      </c>
    </row>
    <row r="191" spans="1:10" ht="20.25" customHeight="1">
      <c r="A191" s="113"/>
      <c r="B191" s="21" t="s">
        <v>13</v>
      </c>
      <c r="C191" s="14"/>
      <c r="D191" s="14"/>
      <c r="E191" s="15"/>
      <c r="F191" s="15"/>
      <c r="G191" s="15"/>
      <c r="H191" s="15"/>
      <c r="I191" s="34"/>
      <c r="J191" s="16">
        <f t="shared" si="37"/>
        <v>0</v>
      </c>
    </row>
    <row r="192" spans="1:10" ht="18.75" customHeight="1">
      <c r="A192" s="113"/>
      <c r="B192" s="21" t="s">
        <v>14</v>
      </c>
      <c r="C192" s="14"/>
      <c r="D192" s="14"/>
      <c r="E192" s="15"/>
      <c r="F192" s="15"/>
      <c r="G192" s="15"/>
      <c r="H192" s="15"/>
      <c r="I192" s="34"/>
      <c r="J192" s="16">
        <f t="shared" si="37"/>
        <v>0</v>
      </c>
    </row>
    <row r="193" spans="1:10" ht="18.75" customHeight="1">
      <c r="A193" s="114"/>
      <c r="B193" s="21" t="s">
        <v>15</v>
      </c>
      <c r="C193" s="14"/>
      <c r="D193" s="14"/>
      <c r="E193" s="15"/>
      <c r="F193" s="15"/>
      <c r="G193" s="15"/>
      <c r="H193" s="15"/>
      <c r="I193" s="34"/>
      <c r="J193" s="16">
        <f t="shared" si="37"/>
        <v>0</v>
      </c>
    </row>
    <row r="194" spans="1:10" ht="15" customHeight="1">
      <c r="A194" s="105" t="s">
        <v>90</v>
      </c>
      <c r="B194" s="21" t="s">
        <v>12</v>
      </c>
      <c r="C194" s="19"/>
      <c r="D194" s="19"/>
      <c r="E194" s="15"/>
      <c r="F194" s="42">
        <f>F195+F196+F197</f>
        <v>4370</v>
      </c>
      <c r="G194" s="42">
        <f>G195+G196+G197</f>
        <v>4890</v>
      </c>
      <c r="H194" s="42">
        <f>H195+H196+H197</f>
        <v>5420</v>
      </c>
      <c r="I194" s="42">
        <f>I195+I196+I197</f>
        <v>6010</v>
      </c>
      <c r="J194" s="16">
        <f t="shared" si="37"/>
        <v>20690</v>
      </c>
    </row>
    <row r="195" spans="1:10" ht="15">
      <c r="A195" s="105"/>
      <c r="B195" s="21" t="s">
        <v>13</v>
      </c>
      <c r="C195" s="16"/>
      <c r="D195" s="16"/>
      <c r="E195" s="15"/>
      <c r="F195" s="42">
        <v>1000</v>
      </c>
      <c r="G195" s="42">
        <v>1100</v>
      </c>
      <c r="H195" s="42">
        <v>1200</v>
      </c>
      <c r="I195" s="45">
        <v>1300</v>
      </c>
      <c r="J195" s="16">
        <f t="shared" si="37"/>
        <v>4600</v>
      </c>
    </row>
    <row r="196" spans="1:10" ht="30">
      <c r="A196" s="105"/>
      <c r="B196" s="21" t="s">
        <v>14</v>
      </c>
      <c r="C196" s="16"/>
      <c r="D196" s="16"/>
      <c r="E196" s="15"/>
      <c r="F196" s="42">
        <v>250</v>
      </c>
      <c r="G196" s="42">
        <v>290</v>
      </c>
      <c r="H196" s="42">
        <v>310</v>
      </c>
      <c r="I196" s="45">
        <v>400</v>
      </c>
      <c r="J196" s="16">
        <f t="shared" si="37"/>
        <v>1250</v>
      </c>
    </row>
    <row r="197" spans="1:10" ht="15">
      <c r="A197" s="105"/>
      <c r="B197" s="21" t="s">
        <v>15</v>
      </c>
      <c r="C197" s="16"/>
      <c r="D197" s="16"/>
      <c r="E197" s="15"/>
      <c r="F197" s="42">
        <v>3120</v>
      </c>
      <c r="G197" s="42">
        <v>3500</v>
      </c>
      <c r="H197" s="42">
        <v>3910</v>
      </c>
      <c r="I197" s="45">
        <v>4310</v>
      </c>
      <c r="J197" s="16">
        <f t="shared" si="37"/>
        <v>14840</v>
      </c>
    </row>
    <row r="198" spans="1:10" ht="18" customHeight="1">
      <c r="A198" s="112" t="s">
        <v>68</v>
      </c>
      <c r="B198" s="21" t="s">
        <v>12</v>
      </c>
      <c r="C198" s="13"/>
      <c r="D198" s="13"/>
      <c r="E198" s="15"/>
      <c r="F198" s="15"/>
      <c r="G198" s="15"/>
      <c r="H198" s="15"/>
      <c r="I198" s="34"/>
      <c r="J198" s="16">
        <f t="shared" si="37"/>
        <v>0</v>
      </c>
    </row>
    <row r="199" spans="1:10" ht="15.75" customHeight="1">
      <c r="A199" s="113"/>
      <c r="B199" s="21" t="s">
        <v>13</v>
      </c>
      <c r="C199" s="14"/>
      <c r="D199" s="14"/>
      <c r="E199" s="15"/>
      <c r="F199" s="15"/>
      <c r="G199" s="15"/>
      <c r="H199" s="15"/>
      <c r="I199" s="34"/>
      <c r="J199" s="16">
        <f t="shared" si="37"/>
        <v>0</v>
      </c>
    </row>
    <row r="200" spans="1:10" ht="33.75" customHeight="1">
      <c r="A200" s="113"/>
      <c r="B200" s="21" t="s">
        <v>14</v>
      </c>
      <c r="C200" s="14"/>
      <c r="D200" s="14"/>
      <c r="E200" s="15"/>
      <c r="F200" s="15"/>
      <c r="G200" s="15"/>
      <c r="H200" s="15"/>
      <c r="I200" s="34"/>
      <c r="J200" s="16">
        <f t="shared" si="37"/>
        <v>0</v>
      </c>
    </row>
    <row r="201" spans="1:10" ht="20.25" customHeight="1">
      <c r="A201" s="114"/>
      <c r="B201" s="21" t="s">
        <v>15</v>
      </c>
      <c r="C201" s="14"/>
      <c r="D201" s="14"/>
      <c r="E201" s="15"/>
      <c r="F201" s="15"/>
      <c r="G201" s="15"/>
      <c r="H201" s="15"/>
      <c r="I201" s="34"/>
      <c r="J201" s="16">
        <f t="shared" si="37"/>
        <v>0</v>
      </c>
    </row>
    <row r="202" spans="1:10" ht="15" customHeight="1">
      <c r="A202" s="105" t="s">
        <v>32</v>
      </c>
      <c r="B202" s="21" t="s">
        <v>12</v>
      </c>
      <c r="C202" s="19"/>
      <c r="D202" s="19"/>
      <c r="E202" s="15"/>
      <c r="F202" s="42">
        <v>82.2</v>
      </c>
      <c r="G202" s="46">
        <f>F202*1.01</f>
        <v>83.022</v>
      </c>
      <c r="H202" s="46">
        <f>G202*1.01</f>
        <v>83.85222</v>
      </c>
      <c r="I202" s="46">
        <f>H202*1.01</f>
        <v>84.6907422</v>
      </c>
      <c r="J202" s="16">
        <f t="shared" si="37"/>
        <v>333.7649622</v>
      </c>
    </row>
    <row r="203" spans="1:10" ht="15">
      <c r="A203" s="105"/>
      <c r="B203" s="21" t="s">
        <v>13</v>
      </c>
      <c r="C203" s="16"/>
      <c r="D203" s="16"/>
      <c r="E203" s="15"/>
      <c r="F203" s="42"/>
      <c r="G203" s="42"/>
      <c r="H203" s="42"/>
      <c r="I203" s="45"/>
      <c r="J203" s="16">
        <f t="shared" si="37"/>
        <v>0</v>
      </c>
    </row>
    <row r="204" spans="1:10" ht="30">
      <c r="A204" s="105"/>
      <c r="B204" s="21" t="s">
        <v>14</v>
      </c>
      <c r="C204" s="16"/>
      <c r="D204" s="16"/>
      <c r="E204" s="15"/>
      <c r="F204" s="42">
        <v>57.54</v>
      </c>
      <c r="G204" s="46">
        <v>58</v>
      </c>
      <c r="H204" s="46">
        <v>58.7</v>
      </c>
      <c r="I204" s="46">
        <v>59.3</v>
      </c>
      <c r="J204" s="16">
        <f t="shared" si="37"/>
        <v>233.54</v>
      </c>
    </row>
    <row r="205" spans="1:10" ht="15">
      <c r="A205" s="105"/>
      <c r="B205" s="21" t="s">
        <v>15</v>
      </c>
      <c r="C205" s="16"/>
      <c r="D205" s="16"/>
      <c r="E205" s="15"/>
      <c r="F205" s="42">
        <f>F202-F204</f>
        <v>24.660000000000004</v>
      </c>
      <c r="G205" s="46">
        <f>G202-G204</f>
        <v>25.022000000000006</v>
      </c>
      <c r="H205" s="46">
        <f>H202-H204</f>
        <v>25.15222</v>
      </c>
      <c r="I205" s="46">
        <f>I202-I204</f>
        <v>25.390742200000005</v>
      </c>
      <c r="J205" s="16">
        <f t="shared" si="37"/>
        <v>100.22496220000002</v>
      </c>
    </row>
    <row r="206" spans="1:10" ht="15" customHeight="1">
      <c r="A206" s="105" t="s">
        <v>72</v>
      </c>
      <c r="B206" s="21" t="s">
        <v>12</v>
      </c>
      <c r="C206" s="19"/>
      <c r="D206" s="19"/>
      <c r="E206" s="15"/>
      <c r="F206" s="15"/>
      <c r="G206" s="15"/>
      <c r="H206" s="15"/>
      <c r="I206" s="34"/>
      <c r="J206" s="16">
        <f t="shared" si="37"/>
        <v>0</v>
      </c>
    </row>
    <row r="207" spans="1:10" ht="15">
      <c r="A207" s="105"/>
      <c r="B207" s="21" t="s">
        <v>13</v>
      </c>
      <c r="C207" s="16"/>
      <c r="D207" s="16"/>
      <c r="E207" s="15"/>
      <c r="F207" s="15"/>
      <c r="G207" s="15"/>
      <c r="H207" s="15"/>
      <c r="I207" s="34"/>
      <c r="J207" s="16">
        <f t="shared" si="37"/>
        <v>0</v>
      </c>
    </row>
    <row r="208" spans="1:10" ht="30">
      <c r="A208" s="105"/>
      <c r="B208" s="21" t="s">
        <v>14</v>
      </c>
      <c r="C208" s="16"/>
      <c r="D208" s="16"/>
      <c r="E208" s="15"/>
      <c r="F208" s="15"/>
      <c r="G208" s="15"/>
      <c r="H208" s="15"/>
      <c r="I208" s="34"/>
      <c r="J208" s="16">
        <f t="shared" si="37"/>
        <v>0</v>
      </c>
    </row>
    <row r="209" spans="1:10" ht="15">
      <c r="A209" s="105"/>
      <c r="B209" s="21" t="s">
        <v>15</v>
      </c>
      <c r="C209" s="16"/>
      <c r="D209" s="16"/>
      <c r="E209" s="15"/>
      <c r="F209" s="15"/>
      <c r="G209" s="15"/>
      <c r="H209" s="15"/>
      <c r="I209" s="34"/>
      <c r="J209" s="16">
        <f t="shared" si="37"/>
        <v>0</v>
      </c>
    </row>
    <row r="210" spans="1:10" ht="15" customHeight="1">
      <c r="A210" s="105" t="s">
        <v>69</v>
      </c>
      <c r="B210" s="21" t="s">
        <v>12</v>
      </c>
      <c r="C210" s="19">
        <v>745</v>
      </c>
      <c r="D210" s="19">
        <v>850</v>
      </c>
      <c r="E210" s="42">
        <v>858.5</v>
      </c>
      <c r="F210" s="42">
        <v>867.09</v>
      </c>
      <c r="G210" s="42">
        <v>875.76</v>
      </c>
      <c r="H210" s="42">
        <v>884.51</v>
      </c>
      <c r="I210" s="45">
        <v>893.36</v>
      </c>
      <c r="J210" s="16">
        <f t="shared" si="37"/>
        <v>5974.22</v>
      </c>
    </row>
    <row r="211" spans="1:10" ht="15">
      <c r="A211" s="105"/>
      <c r="B211" s="21" t="s">
        <v>13</v>
      </c>
      <c r="C211" s="16"/>
      <c r="D211" s="16"/>
      <c r="E211" s="42"/>
      <c r="F211" s="42"/>
      <c r="G211" s="42"/>
      <c r="H211" s="42"/>
      <c r="I211" s="45"/>
      <c r="J211" s="16">
        <f t="shared" si="37"/>
        <v>0</v>
      </c>
    </row>
    <row r="212" spans="1:10" ht="30">
      <c r="A212" s="105"/>
      <c r="B212" s="21" t="s">
        <v>14</v>
      </c>
      <c r="C212" s="16"/>
      <c r="D212" s="16"/>
      <c r="E212" s="42"/>
      <c r="F212" s="42"/>
      <c r="G212" s="42"/>
      <c r="H212" s="42"/>
      <c r="I212" s="45"/>
      <c r="J212" s="16">
        <f t="shared" si="37"/>
        <v>0</v>
      </c>
    </row>
    <row r="213" spans="1:10" ht="15">
      <c r="A213" s="105"/>
      <c r="B213" s="21" t="s">
        <v>15</v>
      </c>
      <c r="C213" s="16">
        <v>745</v>
      </c>
      <c r="D213" s="16">
        <v>850</v>
      </c>
      <c r="E213" s="42">
        <v>858.5</v>
      </c>
      <c r="F213" s="42">
        <v>867.09</v>
      </c>
      <c r="G213" s="42">
        <v>875.76</v>
      </c>
      <c r="H213" s="42">
        <v>884.51</v>
      </c>
      <c r="I213" s="45">
        <v>893.36</v>
      </c>
      <c r="J213" s="16">
        <f t="shared" si="37"/>
        <v>5974.22</v>
      </c>
    </row>
    <row r="214" spans="1:10" ht="15" customHeight="1">
      <c r="A214" s="105" t="s">
        <v>80</v>
      </c>
      <c r="B214" s="21" t="s">
        <v>12</v>
      </c>
      <c r="C214" s="16">
        <v>50</v>
      </c>
      <c r="D214" s="16">
        <v>60</v>
      </c>
      <c r="E214" s="42"/>
      <c r="F214" s="42">
        <v>50</v>
      </c>
      <c r="G214" s="42">
        <v>55</v>
      </c>
      <c r="H214" s="42">
        <v>55</v>
      </c>
      <c r="I214" s="45">
        <v>60</v>
      </c>
      <c r="J214" s="16">
        <f t="shared" si="37"/>
        <v>330</v>
      </c>
    </row>
    <row r="215" spans="1:10" ht="15">
      <c r="A215" s="105"/>
      <c r="B215" s="21" t="s">
        <v>13</v>
      </c>
      <c r="C215" s="16"/>
      <c r="D215" s="16"/>
      <c r="E215" s="42"/>
      <c r="F215" s="42"/>
      <c r="G215" s="42"/>
      <c r="H215" s="42"/>
      <c r="I215" s="45"/>
      <c r="J215" s="16">
        <f t="shared" si="37"/>
        <v>0</v>
      </c>
    </row>
    <row r="216" spans="1:10" ht="30">
      <c r="A216" s="105"/>
      <c r="B216" s="21" t="s">
        <v>14</v>
      </c>
      <c r="C216" s="16"/>
      <c r="D216" s="16"/>
      <c r="E216" s="42"/>
      <c r="F216" s="42"/>
      <c r="G216" s="42"/>
      <c r="H216" s="42"/>
      <c r="I216" s="45"/>
      <c r="J216" s="16">
        <f t="shared" si="37"/>
        <v>0</v>
      </c>
    </row>
    <row r="217" spans="1:10" ht="15">
      <c r="A217" s="105"/>
      <c r="B217" s="21" t="s">
        <v>15</v>
      </c>
      <c r="C217" s="16">
        <v>50</v>
      </c>
      <c r="D217" s="16">
        <v>60</v>
      </c>
      <c r="E217" s="42"/>
      <c r="F217" s="42">
        <v>50</v>
      </c>
      <c r="G217" s="42">
        <v>55</v>
      </c>
      <c r="H217" s="42">
        <v>55</v>
      </c>
      <c r="I217" s="45">
        <v>60</v>
      </c>
      <c r="J217" s="16">
        <f t="shared" si="37"/>
        <v>330</v>
      </c>
    </row>
    <row r="218" spans="1:10" ht="15.75">
      <c r="A218" s="105" t="s">
        <v>34</v>
      </c>
      <c r="B218" s="21" t="s">
        <v>12</v>
      </c>
      <c r="C218" s="16">
        <v>30</v>
      </c>
      <c r="D218" s="16">
        <v>35</v>
      </c>
      <c r="E218" s="48">
        <v>40</v>
      </c>
      <c r="F218" s="42">
        <v>45</v>
      </c>
      <c r="G218" s="42">
        <v>50</v>
      </c>
      <c r="H218" s="42">
        <v>55</v>
      </c>
      <c r="I218" s="45">
        <v>60</v>
      </c>
      <c r="J218" s="16">
        <f t="shared" si="37"/>
        <v>315</v>
      </c>
    </row>
    <row r="219" spans="1:10" ht="15">
      <c r="A219" s="105"/>
      <c r="B219" s="21" t="s">
        <v>13</v>
      </c>
      <c r="C219" s="16"/>
      <c r="D219" s="16"/>
      <c r="E219" s="42"/>
      <c r="F219" s="42"/>
      <c r="G219" s="42"/>
      <c r="H219" s="42"/>
      <c r="I219" s="45"/>
      <c r="J219" s="16">
        <f t="shared" si="37"/>
        <v>0</v>
      </c>
    </row>
    <row r="220" spans="1:10" ht="30">
      <c r="A220" s="105"/>
      <c r="B220" s="21" t="s">
        <v>14</v>
      </c>
      <c r="C220" s="16"/>
      <c r="D220" s="16"/>
      <c r="E220" s="42"/>
      <c r="F220" s="42"/>
      <c r="G220" s="42"/>
      <c r="H220" s="42"/>
      <c r="I220" s="45"/>
      <c r="J220" s="16">
        <f t="shared" si="37"/>
        <v>0</v>
      </c>
    </row>
    <row r="221" spans="1:10" ht="15">
      <c r="A221" s="105"/>
      <c r="B221" s="21" t="s">
        <v>15</v>
      </c>
      <c r="C221" s="16">
        <v>30</v>
      </c>
      <c r="D221" s="16">
        <v>35</v>
      </c>
      <c r="E221" s="42">
        <v>40</v>
      </c>
      <c r="F221" s="42">
        <v>45</v>
      </c>
      <c r="G221" s="42">
        <v>50</v>
      </c>
      <c r="H221" s="42">
        <v>55</v>
      </c>
      <c r="I221" s="45">
        <v>60</v>
      </c>
      <c r="J221" s="16">
        <f t="shared" si="37"/>
        <v>315</v>
      </c>
    </row>
    <row r="222" spans="1:10" ht="0.75" customHeight="1">
      <c r="A222" s="115" t="s">
        <v>35</v>
      </c>
      <c r="B222" s="12" t="s">
        <v>12</v>
      </c>
      <c r="C222" s="14"/>
      <c r="D222" s="14"/>
      <c r="E222" s="15"/>
      <c r="F222" s="15"/>
      <c r="G222" s="15"/>
      <c r="H222" s="15"/>
      <c r="I222" s="34"/>
      <c r="J222" s="16">
        <f aca="true" t="shared" si="52" ref="J222:J285">I222+H222+G222+F222+E222+D222+C222</f>
        <v>0</v>
      </c>
    </row>
    <row r="223" spans="1:10" ht="0.75" customHeight="1" hidden="1">
      <c r="A223" s="116"/>
      <c r="B223" s="12" t="s">
        <v>13</v>
      </c>
      <c r="C223" s="14"/>
      <c r="D223" s="14"/>
      <c r="E223" s="15"/>
      <c r="F223" s="15"/>
      <c r="G223" s="15"/>
      <c r="H223" s="15"/>
      <c r="I223" s="34"/>
      <c r="J223" s="16">
        <f t="shared" si="52"/>
        <v>0</v>
      </c>
    </row>
    <row r="224" spans="1:10" ht="71.25" customHeight="1" hidden="1">
      <c r="A224" s="116"/>
      <c r="B224" s="12" t="s">
        <v>14</v>
      </c>
      <c r="C224" s="14"/>
      <c r="D224" s="14"/>
      <c r="E224" s="15"/>
      <c r="F224" s="15"/>
      <c r="G224" s="15"/>
      <c r="H224" s="15"/>
      <c r="I224" s="34"/>
      <c r="J224" s="16">
        <f t="shared" si="52"/>
        <v>0</v>
      </c>
    </row>
    <row r="225" spans="1:10" ht="15" hidden="1">
      <c r="A225" s="117"/>
      <c r="B225" s="12" t="s">
        <v>15</v>
      </c>
      <c r="C225" s="14"/>
      <c r="D225" s="14"/>
      <c r="E225" s="15"/>
      <c r="F225" s="15"/>
      <c r="G225" s="15"/>
      <c r="H225" s="15"/>
      <c r="I225" s="34"/>
      <c r="J225" s="16">
        <f t="shared" si="52"/>
        <v>0</v>
      </c>
    </row>
    <row r="226" spans="1:10" ht="15" customHeight="1" hidden="1">
      <c r="A226" s="26" t="s">
        <v>91</v>
      </c>
      <c r="B226" s="21" t="s">
        <v>12</v>
      </c>
      <c r="C226" s="14"/>
      <c r="D226" s="14"/>
      <c r="E226" s="15"/>
      <c r="F226" s="15"/>
      <c r="G226" s="15"/>
      <c r="H226" s="15"/>
      <c r="I226" s="34"/>
      <c r="J226" s="16">
        <f t="shared" si="52"/>
        <v>0</v>
      </c>
    </row>
    <row r="227" spans="1:10" ht="15" hidden="1">
      <c r="A227" s="27"/>
      <c r="B227" s="21" t="s">
        <v>13</v>
      </c>
      <c r="C227" s="14"/>
      <c r="D227" s="14"/>
      <c r="E227" s="15"/>
      <c r="F227" s="15"/>
      <c r="G227" s="15"/>
      <c r="H227" s="15"/>
      <c r="I227" s="34"/>
      <c r="J227" s="16">
        <f t="shared" si="52"/>
        <v>0</v>
      </c>
    </row>
    <row r="228" spans="1:10" ht="30" hidden="1">
      <c r="A228" s="27"/>
      <c r="B228" s="21" t="s">
        <v>14</v>
      </c>
      <c r="C228" s="14"/>
      <c r="D228" s="14"/>
      <c r="E228" s="15"/>
      <c r="F228" s="15"/>
      <c r="G228" s="15"/>
      <c r="H228" s="15"/>
      <c r="I228" s="34"/>
      <c r="J228" s="16">
        <f t="shared" si="52"/>
        <v>0</v>
      </c>
    </row>
    <row r="229" spans="1:10" ht="15" hidden="1">
      <c r="A229" s="28"/>
      <c r="B229" s="21" t="s">
        <v>15</v>
      </c>
      <c r="C229" s="14"/>
      <c r="D229" s="14"/>
      <c r="E229" s="15"/>
      <c r="F229" s="15"/>
      <c r="G229" s="15"/>
      <c r="H229" s="15"/>
      <c r="I229" s="34"/>
      <c r="J229" s="16">
        <f t="shared" si="52"/>
        <v>0</v>
      </c>
    </row>
    <row r="230" spans="1:10" ht="15" customHeight="1" hidden="1">
      <c r="A230" s="115" t="s">
        <v>36</v>
      </c>
      <c r="B230" s="12" t="s">
        <v>12</v>
      </c>
      <c r="C230" s="14"/>
      <c r="D230" s="14"/>
      <c r="E230" s="15"/>
      <c r="F230" s="15"/>
      <c r="G230" s="15"/>
      <c r="H230" s="15"/>
      <c r="I230" s="34"/>
      <c r="J230" s="16">
        <f t="shared" si="52"/>
        <v>0</v>
      </c>
    </row>
    <row r="231" spans="1:10" ht="15" hidden="1">
      <c r="A231" s="116"/>
      <c r="B231" s="12" t="s">
        <v>13</v>
      </c>
      <c r="C231" s="14"/>
      <c r="D231" s="14"/>
      <c r="E231" s="15"/>
      <c r="F231" s="15"/>
      <c r="G231" s="15"/>
      <c r="H231" s="15"/>
      <c r="I231" s="34"/>
      <c r="J231" s="16">
        <f t="shared" si="52"/>
        <v>0</v>
      </c>
    </row>
    <row r="232" spans="1:10" ht="30" hidden="1">
      <c r="A232" s="116"/>
      <c r="B232" s="12" t="s">
        <v>14</v>
      </c>
      <c r="C232" s="14"/>
      <c r="D232" s="14"/>
      <c r="E232" s="15"/>
      <c r="F232" s="15"/>
      <c r="G232" s="15"/>
      <c r="H232" s="15"/>
      <c r="I232" s="34"/>
      <c r="J232" s="16">
        <f t="shared" si="52"/>
        <v>0</v>
      </c>
    </row>
    <row r="233" spans="1:10" ht="15" hidden="1">
      <c r="A233" s="117"/>
      <c r="B233" s="12" t="s">
        <v>15</v>
      </c>
      <c r="C233" s="14"/>
      <c r="D233" s="14"/>
      <c r="E233" s="15"/>
      <c r="F233" s="15"/>
      <c r="G233" s="15"/>
      <c r="H233" s="15"/>
      <c r="I233" s="34"/>
      <c r="J233" s="16">
        <f t="shared" si="52"/>
        <v>0</v>
      </c>
    </row>
    <row r="234" spans="1:10" ht="15.75" customHeight="1">
      <c r="A234" s="99" t="s">
        <v>114</v>
      </c>
      <c r="B234" s="21" t="s">
        <v>12</v>
      </c>
      <c r="C234" s="19">
        <f aca="true" t="shared" si="53" ref="C234:I237">C238+C242+C254+C258+C262+C266+C270+C274+C278+C282+C286+C290+C250</f>
        <v>16170</v>
      </c>
      <c r="D234" s="19">
        <f t="shared" si="53"/>
        <v>17859.5</v>
      </c>
      <c r="E234" s="19">
        <f t="shared" si="53"/>
        <v>14500</v>
      </c>
      <c r="F234" s="19">
        <f t="shared" si="53"/>
        <v>110930</v>
      </c>
      <c r="G234" s="19">
        <f t="shared" si="53"/>
        <v>106373</v>
      </c>
      <c r="H234" s="19">
        <f t="shared" si="53"/>
        <v>34616</v>
      </c>
      <c r="I234" s="19">
        <f t="shared" si="53"/>
        <v>34660</v>
      </c>
      <c r="J234" s="19">
        <f t="shared" si="52"/>
        <v>335108.5</v>
      </c>
    </row>
    <row r="235" spans="1:10" ht="15">
      <c r="A235" s="99"/>
      <c r="B235" s="21" t="s">
        <v>13</v>
      </c>
      <c r="C235" s="19">
        <f t="shared" si="53"/>
        <v>318</v>
      </c>
      <c r="D235" s="19">
        <f t="shared" si="53"/>
        <v>205.6</v>
      </c>
      <c r="E235" s="19">
        <f t="shared" si="53"/>
        <v>0</v>
      </c>
      <c r="F235" s="19">
        <f t="shared" si="53"/>
        <v>9025</v>
      </c>
      <c r="G235" s="19">
        <f t="shared" si="53"/>
        <v>8800</v>
      </c>
      <c r="H235" s="19">
        <f t="shared" si="53"/>
        <v>8100</v>
      </c>
      <c r="I235" s="19">
        <f t="shared" si="53"/>
        <v>7600</v>
      </c>
      <c r="J235" s="16">
        <f t="shared" si="52"/>
        <v>34048.6</v>
      </c>
    </row>
    <row r="236" spans="1:10" ht="30">
      <c r="A236" s="99"/>
      <c r="B236" s="21" t="s">
        <v>14</v>
      </c>
      <c r="C236" s="19">
        <f t="shared" si="53"/>
        <v>64</v>
      </c>
      <c r="D236" s="19">
        <f t="shared" si="53"/>
        <v>43.9</v>
      </c>
      <c r="E236" s="19">
        <f t="shared" si="53"/>
        <v>0</v>
      </c>
      <c r="F236" s="19">
        <f t="shared" si="53"/>
        <v>575</v>
      </c>
      <c r="G236" s="19">
        <f t="shared" si="53"/>
        <v>568</v>
      </c>
      <c r="H236" s="19">
        <f t="shared" si="53"/>
        <v>536</v>
      </c>
      <c r="I236" s="19">
        <f t="shared" si="53"/>
        <v>515</v>
      </c>
      <c r="J236" s="16">
        <f t="shared" si="52"/>
        <v>2301.9</v>
      </c>
    </row>
    <row r="237" spans="1:10" ht="15">
      <c r="A237" s="99"/>
      <c r="B237" s="21" t="s">
        <v>15</v>
      </c>
      <c r="C237" s="19">
        <f t="shared" si="53"/>
        <v>15788</v>
      </c>
      <c r="D237" s="19">
        <f t="shared" si="53"/>
        <v>17610</v>
      </c>
      <c r="E237" s="19">
        <f t="shared" si="53"/>
        <v>14500</v>
      </c>
      <c r="F237" s="19">
        <f t="shared" si="53"/>
        <v>101330</v>
      </c>
      <c r="G237" s="19">
        <f t="shared" si="53"/>
        <v>97005</v>
      </c>
      <c r="H237" s="19">
        <f t="shared" si="53"/>
        <v>25980</v>
      </c>
      <c r="I237" s="19">
        <f t="shared" si="53"/>
        <v>26545</v>
      </c>
      <c r="J237" s="16">
        <f t="shared" si="52"/>
        <v>298758</v>
      </c>
    </row>
    <row r="238" spans="1:10" ht="15" customHeight="1">
      <c r="A238" s="118" t="s">
        <v>37</v>
      </c>
      <c r="B238" s="21" t="s">
        <v>12</v>
      </c>
      <c r="C238" s="53">
        <f>C239+C240+C241</f>
        <v>3820</v>
      </c>
      <c r="D238" s="53">
        <f aca="true" t="shared" si="54" ref="D238:I238">D239+D240+D241</f>
        <v>2494.5</v>
      </c>
      <c r="E238" s="53">
        <f t="shared" si="54"/>
        <v>0</v>
      </c>
      <c r="F238" s="53">
        <f t="shared" si="54"/>
        <v>95000</v>
      </c>
      <c r="G238" s="53">
        <f t="shared" si="54"/>
        <v>89263</v>
      </c>
      <c r="H238" s="53">
        <f t="shared" si="54"/>
        <v>16326</v>
      </c>
      <c r="I238" s="53">
        <f t="shared" si="54"/>
        <v>15200</v>
      </c>
      <c r="J238" s="16">
        <f t="shared" si="52"/>
        <v>222103.5</v>
      </c>
    </row>
    <row r="239" spans="1:10" ht="15.75" customHeight="1">
      <c r="A239" s="118"/>
      <c r="B239" s="17" t="s">
        <v>13</v>
      </c>
      <c r="C239" s="53">
        <v>318</v>
      </c>
      <c r="D239" s="54">
        <v>205.6</v>
      </c>
      <c r="E239" s="42"/>
      <c r="F239" s="42">
        <v>9025</v>
      </c>
      <c r="G239" s="20">
        <v>8800</v>
      </c>
      <c r="H239" s="20">
        <v>8100</v>
      </c>
      <c r="I239" s="33">
        <v>7600</v>
      </c>
      <c r="J239" s="16">
        <f t="shared" si="52"/>
        <v>34048.6</v>
      </c>
    </row>
    <row r="240" spans="1:10" ht="30">
      <c r="A240" s="118"/>
      <c r="B240" s="17" t="s">
        <v>14</v>
      </c>
      <c r="C240" s="53">
        <v>64</v>
      </c>
      <c r="D240" s="54">
        <v>43.9</v>
      </c>
      <c r="E240" s="42"/>
      <c r="F240" s="42">
        <v>475</v>
      </c>
      <c r="G240" s="20">
        <v>463</v>
      </c>
      <c r="H240" s="20">
        <v>426</v>
      </c>
      <c r="I240" s="33">
        <v>400</v>
      </c>
      <c r="J240" s="16">
        <f t="shared" si="52"/>
        <v>1871.9</v>
      </c>
    </row>
    <row r="241" spans="1:10" ht="15">
      <c r="A241" s="118"/>
      <c r="B241" s="17" t="s">
        <v>38</v>
      </c>
      <c r="C241" s="53">
        <v>3438</v>
      </c>
      <c r="D241" s="53">
        <v>2245</v>
      </c>
      <c r="E241" s="42"/>
      <c r="F241" s="42">
        <v>85500</v>
      </c>
      <c r="G241" s="20">
        <v>80000</v>
      </c>
      <c r="H241" s="20">
        <v>7800</v>
      </c>
      <c r="I241" s="33">
        <v>7200</v>
      </c>
      <c r="J241" s="16">
        <f t="shared" si="52"/>
        <v>186183</v>
      </c>
    </row>
    <row r="242" spans="1:10" ht="15" customHeight="1">
      <c r="A242" s="118" t="s">
        <v>70</v>
      </c>
      <c r="B242" s="21" t="s">
        <v>12</v>
      </c>
      <c r="C242" s="16"/>
      <c r="D242" s="16"/>
      <c r="E242" s="20"/>
      <c r="F242" s="20">
        <v>100</v>
      </c>
      <c r="G242" s="20">
        <v>105</v>
      </c>
      <c r="H242" s="20">
        <v>110</v>
      </c>
      <c r="I242" s="33">
        <v>115</v>
      </c>
      <c r="J242" s="16">
        <f t="shared" si="52"/>
        <v>430</v>
      </c>
    </row>
    <row r="243" spans="1:10" ht="15.75" customHeight="1">
      <c r="A243" s="118"/>
      <c r="B243" s="17" t="s">
        <v>13</v>
      </c>
      <c r="C243" s="16"/>
      <c r="D243" s="16"/>
      <c r="E243" s="20"/>
      <c r="F243" s="20"/>
      <c r="G243" s="20"/>
      <c r="H243" s="20"/>
      <c r="I243" s="33"/>
      <c r="J243" s="16">
        <f t="shared" si="52"/>
        <v>0</v>
      </c>
    </row>
    <row r="244" spans="1:10" ht="30">
      <c r="A244" s="118"/>
      <c r="B244" s="17" t="s">
        <v>14</v>
      </c>
      <c r="C244" s="16"/>
      <c r="D244" s="16"/>
      <c r="E244" s="20"/>
      <c r="F244" s="20">
        <v>100</v>
      </c>
      <c r="G244" s="20">
        <v>105</v>
      </c>
      <c r="H244" s="20">
        <v>110</v>
      </c>
      <c r="I244" s="33">
        <v>115</v>
      </c>
      <c r="J244" s="16">
        <f t="shared" si="52"/>
        <v>430</v>
      </c>
    </row>
    <row r="245" spans="1:10" ht="19.5" customHeight="1">
      <c r="A245" s="118"/>
      <c r="B245" s="17" t="s">
        <v>15</v>
      </c>
      <c r="C245" s="16"/>
      <c r="D245" s="16"/>
      <c r="E245" s="20"/>
      <c r="F245" s="20"/>
      <c r="G245" s="20"/>
      <c r="H245" s="20"/>
      <c r="I245" s="33"/>
      <c r="J245" s="16">
        <f t="shared" si="52"/>
        <v>0</v>
      </c>
    </row>
    <row r="246" spans="1:10" ht="16.5" customHeight="1">
      <c r="A246" s="118" t="s">
        <v>73</v>
      </c>
      <c r="B246" s="21" t="s">
        <v>12</v>
      </c>
      <c r="C246" s="19"/>
      <c r="D246" s="19"/>
      <c r="E246" s="20"/>
      <c r="F246" s="20"/>
      <c r="G246" s="20"/>
      <c r="H246" s="20"/>
      <c r="I246" s="33"/>
      <c r="J246" s="16">
        <f t="shared" si="52"/>
        <v>0</v>
      </c>
    </row>
    <row r="247" spans="1:10" ht="19.5" customHeight="1">
      <c r="A247" s="118"/>
      <c r="B247" s="17" t="s">
        <v>13</v>
      </c>
      <c r="C247" s="16"/>
      <c r="D247" s="16"/>
      <c r="E247" s="20"/>
      <c r="F247" s="20"/>
      <c r="G247" s="20"/>
      <c r="H247" s="20"/>
      <c r="I247" s="33"/>
      <c r="J247" s="16">
        <f t="shared" si="52"/>
        <v>0</v>
      </c>
    </row>
    <row r="248" spans="1:10" ht="14.25" customHeight="1">
      <c r="A248" s="118"/>
      <c r="B248" s="17" t="s">
        <v>14</v>
      </c>
      <c r="C248" s="16"/>
      <c r="D248" s="16"/>
      <c r="E248" s="20"/>
      <c r="F248" s="20"/>
      <c r="G248" s="20"/>
      <c r="H248" s="20"/>
      <c r="I248" s="33"/>
      <c r="J248" s="16">
        <f t="shared" si="52"/>
        <v>0</v>
      </c>
    </row>
    <row r="249" spans="1:10" ht="13.5" customHeight="1">
      <c r="A249" s="118"/>
      <c r="B249" s="17" t="s">
        <v>15</v>
      </c>
      <c r="C249" s="16"/>
      <c r="D249" s="16"/>
      <c r="E249" s="20"/>
      <c r="F249" s="20"/>
      <c r="G249" s="20"/>
      <c r="H249" s="20"/>
      <c r="I249" s="33"/>
      <c r="J249" s="16">
        <f t="shared" si="52"/>
        <v>0</v>
      </c>
    </row>
    <row r="250" spans="1:10" ht="16.5" customHeight="1">
      <c r="A250" s="118" t="s">
        <v>139</v>
      </c>
      <c r="B250" s="21" t="s">
        <v>12</v>
      </c>
      <c r="C250" s="19">
        <f aca="true" t="shared" si="55" ref="C250:I250">C251+C252+C253</f>
        <v>0</v>
      </c>
      <c r="D250" s="19">
        <f t="shared" si="55"/>
        <v>0</v>
      </c>
      <c r="E250" s="19">
        <f t="shared" si="55"/>
        <v>0</v>
      </c>
      <c r="F250" s="19">
        <f t="shared" si="55"/>
        <v>0</v>
      </c>
      <c r="G250" s="19">
        <f t="shared" si="55"/>
        <v>0</v>
      </c>
      <c r="H250" s="19">
        <f t="shared" si="55"/>
        <v>0</v>
      </c>
      <c r="I250" s="19">
        <f t="shared" si="55"/>
        <v>0</v>
      </c>
      <c r="J250" s="19">
        <f t="shared" si="52"/>
        <v>0</v>
      </c>
    </row>
    <row r="251" spans="1:10" ht="18.75" customHeight="1">
      <c r="A251" s="118"/>
      <c r="B251" s="17" t="s">
        <v>13</v>
      </c>
      <c r="C251" s="16"/>
      <c r="D251" s="16"/>
      <c r="E251" s="16"/>
      <c r="F251" s="16"/>
      <c r="G251" s="16"/>
      <c r="H251" s="16"/>
      <c r="I251" s="16">
        <f>H251*1.03</f>
        <v>0</v>
      </c>
      <c r="J251" s="16">
        <f t="shared" si="52"/>
        <v>0</v>
      </c>
    </row>
    <row r="252" spans="1:10" ht="18.75" customHeight="1">
      <c r="A252" s="118"/>
      <c r="B252" s="17" t="s">
        <v>14</v>
      </c>
      <c r="C252" s="16"/>
      <c r="D252" s="16"/>
      <c r="E252" s="16"/>
      <c r="F252" s="16"/>
      <c r="G252" s="16"/>
      <c r="H252" s="16"/>
      <c r="I252" s="16">
        <f>H252*1.03</f>
        <v>0</v>
      </c>
      <c r="J252" s="16">
        <f t="shared" si="52"/>
        <v>0</v>
      </c>
    </row>
    <row r="253" spans="1:10" ht="17.25" customHeight="1">
      <c r="A253" s="118"/>
      <c r="B253" s="17" t="s">
        <v>15</v>
      </c>
      <c r="C253" s="16"/>
      <c r="D253" s="16"/>
      <c r="E253" s="20"/>
      <c r="F253" s="20"/>
      <c r="G253" s="20"/>
      <c r="H253" s="20"/>
      <c r="I253" s="33"/>
      <c r="J253" s="16">
        <f t="shared" si="52"/>
        <v>0</v>
      </c>
    </row>
    <row r="254" spans="1:10" ht="15" customHeight="1">
      <c r="A254" s="118" t="s">
        <v>39</v>
      </c>
      <c r="B254" s="21" t="s">
        <v>12</v>
      </c>
      <c r="C254" s="19">
        <v>25</v>
      </c>
      <c r="D254" s="19">
        <v>30</v>
      </c>
      <c r="E254" s="20">
        <v>35</v>
      </c>
      <c r="F254" s="20">
        <v>40</v>
      </c>
      <c r="G254" s="20">
        <v>45</v>
      </c>
      <c r="H254" s="20">
        <v>50</v>
      </c>
      <c r="I254" s="33">
        <v>55</v>
      </c>
      <c r="J254" s="16">
        <f t="shared" si="52"/>
        <v>280</v>
      </c>
    </row>
    <row r="255" spans="1:10" ht="15.75" customHeight="1">
      <c r="A255" s="118"/>
      <c r="B255" s="17" t="s">
        <v>13</v>
      </c>
      <c r="C255" s="16"/>
      <c r="D255" s="16"/>
      <c r="E255" s="20"/>
      <c r="F255" s="20"/>
      <c r="G255" s="20"/>
      <c r="H255" s="20"/>
      <c r="I255" s="33"/>
      <c r="J255" s="16">
        <f t="shared" si="52"/>
        <v>0</v>
      </c>
    </row>
    <row r="256" spans="1:10" ht="30">
      <c r="A256" s="118"/>
      <c r="B256" s="17" t="s">
        <v>14</v>
      </c>
      <c r="C256" s="16"/>
      <c r="D256" s="16"/>
      <c r="E256" s="20"/>
      <c r="F256" s="20"/>
      <c r="G256" s="20"/>
      <c r="H256" s="20"/>
      <c r="I256" s="33"/>
      <c r="J256" s="16">
        <f t="shared" si="52"/>
        <v>0</v>
      </c>
    </row>
    <row r="257" spans="1:10" ht="15">
      <c r="A257" s="118"/>
      <c r="B257" s="17" t="s">
        <v>15</v>
      </c>
      <c r="C257" s="16">
        <v>25</v>
      </c>
      <c r="D257" s="16">
        <v>30</v>
      </c>
      <c r="E257" s="20">
        <v>35</v>
      </c>
      <c r="F257" s="20">
        <v>40</v>
      </c>
      <c r="G257" s="20">
        <v>45</v>
      </c>
      <c r="H257" s="20">
        <v>50</v>
      </c>
      <c r="I257" s="33">
        <v>55</v>
      </c>
      <c r="J257" s="16">
        <f t="shared" si="52"/>
        <v>280</v>
      </c>
    </row>
    <row r="258" spans="1:10" ht="15" customHeight="1">
      <c r="A258" s="118" t="s">
        <v>92</v>
      </c>
      <c r="B258" s="21" t="s">
        <v>12</v>
      </c>
      <c r="C258" s="16">
        <v>10000</v>
      </c>
      <c r="D258" s="16">
        <v>11000</v>
      </c>
      <c r="E258" s="20">
        <v>12000</v>
      </c>
      <c r="F258" s="20">
        <v>13000</v>
      </c>
      <c r="G258" s="20">
        <v>14000</v>
      </c>
      <c r="H258" s="20">
        <v>15000</v>
      </c>
      <c r="I258" s="33">
        <v>16000</v>
      </c>
      <c r="J258" s="16">
        <f t="shared" si="52"/>
        <v>91000</v>
      </c>
    </row>
    <row r="259" spans="1:10" ht="15.75" customHeight="1">
      <c r="A259" s="118"/>
      <c r="B259" s="17" t="s">
        <v>13</v>
      </c>
      <c r="C259" s="16"/>
      <c r="D259" s="16"/>
      <c r="E259" s="20"/>
      <c r="F259" s="20"/>
      <c r="G259" s="20"/>
      <c r="H259" s="20"/>
      <c r="I259" s="33"/>
      <c r="J259" s="16">
        <f t="shared" si="52"/>
        <v>0</v>
      </c>
    </row>
    <row r="260" spans="1:10" ht="30">
      <c r="A260" s="118"/>
      <c r="B260" s="17" t="s">
        <v>14</v>
      </c>
      <c r="C260" s="16"/>
      <c r="D260" s="16"/>
      <c r="E260" s="20"/>
      <c r="F260" s="20"/>
      <c r="G260" s="20"/>
      <c r="H260" s="20"/>
      <c r="I260" s="33"/>
      <c r="J260" s="16">
        <f t="shared" si="52"/>
        <v>0</v>
      </c>
    </row>
    <row r="261" spans="1:10" ht="15">
      <c r="A261" s="118"/>
      <c r="B261" s="17" t="s">
        <v>15</v>
      </c>
      <c r="C261" s="16">
        <v>10000</v>
      </c>
      <c r="D261" s="16">
        <v>11000</v>
      </c>
      <c r="E261" s="20">
        <v>12000</v>
      </c>
      <c r="F261" s="20">
        <v>13000</v>
      </c>
      <c r="G261" s="20">
        <v>14000</v>
      </c>
      <c r="H261" s="20">
        <v>15000</v>
      </c>
      <c r="I261" s="33">
        <v>16000</v>
      </c>
      <c r="J261" s="16">
        <f t="shared" si="52"/>
        <v>91000</v>
      </c>
    </row>
    <row r="262" spans="1:10" ht="15" customHeight="1" hidden="1">
      <c r="A262" s="118" t="s">
        <v>40</v>
      </c>
      <c r="B262" s="21" t="s">
        <v>12</v>
      </c>
      <c r="C262" s="19"/>
      <c r="D262" s="16">
        <v>2000</v>
      </c>
      <c r="E262" s="20"/>
      <c r="F262" s="20"/>
      <c r="G262" s="20"/>
      <c r="H262" s="20"/>
      <c r="I262" s="33"/>
      <c r="J262" s="16">
        <f t="shared" si="52"/>
        <v>2000</v>
      </c>
    </row>
    <row r="263" spans="1:10" ht="15.75" customHeight="1" hidden="1">
      <c r="A263" s="118"/>
      <c r="B263" s="17" t="s">
        <v>13</v>
      </c>
      <c r="C263" s="16"/>
      <c r="D263" s="16"/>
      <c r="E263" s="20"/>
      <c r="F263" s="20"/>
      <c r="G263" s="20"/>
      <c r="H263" s="20"/>
      <c r="I263" s="33"/>
      <c r="J263" s="16">
        <f t="shared" si="52"/>
        <v>0</v>
      </c>
    </row>
    <row r="264" spans="1:10" ht="30" hidden="1">
      <c r="A264" s="118"/>
      <c r="B264" s="17" t="s">
        <v>14</v>
      </c>
      <c r="C264" s="16"/>
      <c r="D264" s="16"/>
      <c r="E264" s="20"/>
      <c r="F264" s="20"/>
      <c r="G264" s="20"/>
      <c r="H264" s="20"/>
      <c r="I264" s="33"/>
      <c r="J264" s="16">
        <f t="shared" si="52"/>
        <v>0</v>
      </c>
    </row>
    <row r="265" spans="1:10" ht="15" hidden="1">
      <c r="A265" s="118"/>
      <c r="B265" s="17" t="s">
        <v>15</v>
      </c>
      <c r="C265" s="16"/>
      <c r="D265" s="16">
        <v>2000</v>
      </c>
      <c r="E265" s="20"/>
      <c r="F265" s="20"/>
      <c r="G265" s="20"/>
      <c r="H265" s="20"/>
      <c r="I265" s="33"/>
      <c r="J265" s="16">
        <f t="shared" si="52"/>
        <v>2000</v>
      </c>
    </row>
    <row r="266" spans="1:10" ht="15" customHeight="1">
      <c r="A266" s="118" t="s">
        <v>93</v>
      </c>
      <c r="B266" s="21" t="s">
        <v>12</v>
      </c>
      <c r="C266" s="16">
        <v>60</v>
      </c>
      <c r="D266" s="16">
        <v>70</v>
      </c>
      <c r="E266" s="20">
        <v>80</v>
      </c>
      <c r="F266" s="20">
        <v>90</v>
      </c>
      <c r="G266" s="20">
        <v>100</v>
      </c>
      <c r="H266" s="20">
        <v>110</v>
      </c>
      <c r="I266" s="33">
        <v>120</v>
      </c>
      <c r="J266" s="16">
        <f t="shared" si="52"/>
        <v>630</v>
      </c>
    </row>
    <row r="267" spans="1:10" ht="15.75" customHeight="1">
      <c r="A267" s="118"/>
      <c r="B267" s="17" t="s">
        <v>13</v>
      </c>
      <c r="C267" s="16"/>
      <c r="D267" s="16"/>
      <c r="E267" s="20"/>
      <c r="F267" s="20"/>
      <c r="G267" s="20"/>
      <c r="H267" s="20"/>
      <c r="I267" s="33"/>
      <c r="J267" s="16">
        <f t="shared" si="52"/>
        <v>0</v>
      </c>
    </row>
    <row r="268" spans="1:10" ht="30">
      <c r="A268" s="118"/>
      <c r="B268" s="17" t="s">
        <v>14</v>
      </c>
      <c r="C268" s="16"/>
      <c r="D268" s="16"/>
      <c r="E268" s="20"/>
      <c r="F268" s="20"/>
      <c r="G268" s="20"/>
      <c r="H268" s="20"/>
      <c r="I268" s="33"/>
      <c r="J268" s="16">
        <f t="shared" si="52"/>
        <v>0</v>
      </c>
    </row>
    <row r="269" spans="1:10" ht="15">
      <c r="A269" s="118"/>
      <c r="B269" s="17" t="s">
        <v>15</v>
      </c>
      <c r="C269" s="16">
        <v>60</v>
      </c>
      <c r="D269" s="16">
        <v>70</v>
      </c>
      <c r="E269" s="20">
        <v>80</v>
      </c>
      <c r="F269" s="20">
        <v>90</v>
      </c>
      <c r="G269" s="20">
        <v>100</v>
      </c>
      <c r="H269" s="20">
        <v>110</v>
      </c>
      <c r="I269" s="33">
        <v>120</v>
      </c>
      <c r="J269" s="16">
        <f t="shared" si="52"/>
        <v>630</v>
      </c>
    </row>
    <row r="270" spans="1:10" ht="15" customHeight="1">
      <c r="A270" s="118" t="s">
        <v>41</v>
      </c>
      <c r="B270" s="21" t="s">
        <v>12</v>
      </c>
      <c r="C270" s="16">
        <v>15</v>
      </c>
      <c r="D270" s="16">
        <v>25</v>
      </c>
      <c r="E270" s="20">
        <v>35</v>
      </c>
      <c r="F270" s="20">
        <v>50</v>
      </c>
      <c r="G270" s="20">
        <v>60</v>
      </c>
      <c r="H270" s="20">
        <v>70</v>
      </c>
      <c r="I270" s="33">
        <v>80</v>
      </c>
      <c r="J270" s="16">
        <f t="shared" si="52"/>
        <v>335</v>
      </c>
    </row>
    <row r="271" spans="1:10" ht="15.75" customHeight="1">
      <c r="A271" s="118"/>
      <c r="B271" s="17" t="s">
        <v>13</v>
      </c>
      <c r="C271" s="16"/>
      <c r="D271" s="16"/>
      <c r="E271" s="20"/>
      <c r="F271" s="20"/>
      <c r="G271" s="20"/>
      <c r="H271" s="20"/>
      <c r="I271" s="33"/>
      <c r="J271" s="16">
        <f t="shared" si="52"/>
        <v>0</v>
      </c>
    </row>
    <row r="272" spans="1:10" ht="30">
      <c r="A272" s="118"/>
      <c r="B272" s="17" t="s">
        <v>14</v>
      </c>
      <c r="C272" s="16"/>
      <c r="D272" s="16"/>
      <c r="E272" s="20"/>
      <c r="F272" s="20"/>
      <c r="G272" s="20"/>
      <c r="H272" s="20"/>
      <c r="I272" s="33"/>
      <c r="J272" s="16">
        <f t="shared" si="52"/>
        <v>0</v>
      </c>
    </row>
    <row r="273" spans="1:10" ht="15">
      <c r="A273" s="118"/>
      <c r="B273" s="17" t="s">
        <v>15</v>
      </c>
      <c r="C273" s="16">
        <v>15</v>
      </c>
      <c r="D273" s="16">
        <v>25</v>
      </c>
      <c r="E273" s="20">
        <v>35</v>
      </c>
      <c r="F273" s="20">
        <v>50</v>
      </c>
      <c r="G273" s="20">
        <v>60</v>
      </c>
      <c r="H273" s="20">
        <v>70</v>
      </c>
      <c r="I273" s="33">
        <v>80</v>
      </c>
      <c r="J273" s="16">
        <f t="shared" si="52"/>
        <v>335</v>
      </c>
    </row>
    <row r="274" spans="1:10" ht="9" customHeight="1" hidden="1">
      <c r="A274" s="118" t="s">
        <v>42</v>
      </c>
      <c r="B274" s="21" t="s">
        <v>12</v>
      </c>
      <c r="C274" s="16"/>
      <c r="D274" s="16"/>
      <c r="E274" s="20"/>
      <c r="F274" s="20"/>
      <c r="G274" s="20"/>
      <c r="H274" s="20"/>
      <c r="I274" s="33"/>
      <c r="J274" s="16">
        <f t="shared" si="52"/>
        <v>0</v>
      </c>
    </row>
    <row r="275" spans="1:10" ht="15" hidden="1">
      <c r="A275" s="118"/>
      <c r="B275" s="17" t="s">
        <v>13</v>
      </c>
      <c r="C275" s="16"/>
      <c r="D275" s="16"/>
      <c r="E275" s="20"/>
      <c r="F275" s="20"/>
      <c r="G275" s="20"/>
      <c r="H275" s="20"/>
      <c r="I275" s="33"/>
      <c r="J275" s="16">
        <f t="shared" si="52"/>
        <v>0</v>
      </c>
    </row>
    <row r="276" spans="1:10" ht="30" hidden="1">
      <c r="A276" s="118"/>
      <c r="B276" s="17" t="s">
        <v>14</v>
      </c>
      <c r="C276" s="16"/>
      <c r="D276" s="16"/>
      <c r="E276" s="20"/>
      <c r="F276" s="20"/>
      <c r="G276" s="20"/>
      <c r="H276" s="20"/>
      <c r="I276" s="33"/>
      <c r="J276" s="16">
        <f t="shared" si="52"/>
        <v>0</v>
      </c>
    </row>
    <row r="277" spans="1:10" ht="15" hidden="1">
      <c r="A277" s="118"/>
      <c r="B277" s="17" t="s">
        <v>15</v>
      </c>
      <c r="C277" s="16"/>
      <c r="D277" s="16"/>
      <c r="E277" s="20"/>
      <c r="F277" s="20"/>
      <c r="G277" s="20"/>
      <c r="H277" s="20"/>
      <c r="I277" s="33"/>
      <c r="J277" s="16">
        <f t="shared" si="52"/>
        <v>0</v>
      </c>
    </row>
    <row r="278" spans="1:10" ht="15" customHeight="1">
      <c r="A278" s="118" t="s">
        <v>94</v>
      </c>
      <c r="B278" s="21" t="s">
        <v>12</v>
      </c>
      <c r="C278" s="16">
        <v>2100</v>
      </c>
      <c r="D278" s="16">
        <v>2200</v>
      </c>
      <c r="E278" s="20">
        <v>2300</v>
      </c>
      <c r="F278" s="20">
        <v>2400</v>
      </c>
      <c r="G278" s="20">
        <v>2500</v>
      </c>
      <c r="H278" s="20">
        <v>2600</v>
      </c>
      <c r="I278" s="33">
        <v>2700</v>
      </c>
      <c r="J278" s="16">
        <f t="shared" si="52"/>
        <v>16800</v>
      </c>
    </row>
    <row r="279" spans="1:10" ht="15.75" customHeight="1">
      <c r="A279" s="118"/>
      <c r="B279" s="17" t="s">
        <v>13</v>
      </c>
      <c r="C279" s="16"/>
      <c r="D279" s="16"/>
      <c r="E279" s="20"/>
      <c r="F279" s="20"/>
      <c r="G279" s="20"/>
      <c r="H279" s="20"/>
      <c r="I279" s="33"/>
      <c r="J279" s="16">
        <f t="shared" si="52"/>
        <v>0</v>
      </c>
    </row>
    <row r="280" spans="1:10" ht="30">
      <c r="A280" s="118"/>
      <c r="B280" s="17" t="s">
        <v>14</v>
      </c>
      <c r="C280" s="16"/>
      <c r="D280" s="16"/>
      <c r="E280" s="20"/>
      <c r="F280" s="20"/>
      <c r="G280" s="20"/>
      <c r="H280" s="20"/>
      <c r="I280" s="33"/>
      <c r="J280" s="16">
        <f t="shared" si="52"/>
        <v>0</v>
      </c>
    </row>
    <row r="281" spans="1:10" ht="15">
      <c r="A281" s="118"/>
      <c r="B281" s="17" t="s">
        <v>15</v>
      </c>
      <c r="C281" s="16">
        <v>2100</v>
      </c>
      <c r="D281" s="16">
        <v>2200</v>
      </c>
      <c r="E281" s="20">
        <v>2300</v>
      </c>
      <c r="F281" s="20">
        <v>2400</v>
      </c>
      <c r="G281" s="20">
        <v>2500</v>
      </c>
      <c r="H281" s="20">
        <v>2600</v>
      </c>
      <c r="I281" s="33">
        <v>2700</v>
      </c>
      <c r="J281" s="16">
        <f t="shared" si="52"/>
        <v>16800</v>
      </c>
    </row>
    <row r="282" spans="1:10" ht="15" customHeight="1">
      <c r="A282" s="118" t="s">
        <v>71</v>
      </c>
      <c r="B282" s="21" t="s">
        <v>12</v>
      </c>
      <c r="C282" s="16"/>
      <c r="D282" s="16"/>
      <c r="E282" s="20"/>
      <c r="F282" s="20"/>
      <c r="G282" s="20"/>
      <c r="H282" s="20"/>
      <c r="I282" s="33"/>
      <c r="J282" s="16">
        <f t="shared" si="52"/>
        <v>0</v>
      </c>
    </row>
    <row r="283" spans="1:10" ht="15.75" customHeight="1">
      <c r="A283" s="118"/>
      <c r="B283" s="17" t="s">
        <v>13</v>
      </c>
      <c r="C283" s="16"/>
      <c r="D283" s="16"/>
      <c r="E283" s="20"/>
      <c r="F283" s="20"/>
      <c r="G283" s="20"/>
      <c r="H283" s="20"/>
      <c r="I283" s="33"/>
      <c r="J283" s="16">
        <f t="shared" si="52"/>
        <v>0</v>
      </c>
    </row>
    <row r="284" spans="1:10" ht="30">
      <c r="A284" s="118"/>
      <c r="B284" s="17" t="s">
        <v>14</v>
      </c>
      <c r="C284" s="16"/>
      <c r="D284" s="16"/>
      <c r="E284" s="20"/>
      <c r="F284" s="20"/>
      <c r="G284" s="20"/>
      <c r="H284" s="20"/>
      <c r="I284" s="33"/>
      <c r="J284" s="16">
        <f t="shared" si="52"/>
        <v>0</v>
      </c>
    </row>
    <row r="285" spans="1:10" ht="15">
      <c r="A285" s="118"/>
      <c r="B285" s="17" t="s">
        <v>15</v>
      </c>
      <c r="C285" s="16"/>
      <c r="D285" s="16"/>
      <c r="E285" s="20"/>
      <c r="F285" s="20"/>
      <c r="G285" s="20"/>
      <c r="H285" s="20"/>
      <c r="I285" s="33"/>
      <c r="J285" s="16">
        <f t="shared" si="52"/>
        <v>0</v>
      </c>
    </row>
    <row r="286" spans="1:10" ht="15" customHeight="1">
      <c r="A286" s="118" t="s">
        <v>74</v>
      </c>
      <c r="B286" s="21" t="s">
        <v>12</v>
      </c>
      <c r="C286" s="16">
        <v>120</v>
      </c>
      <c r="D286" s="16"/>
      <c r="E286" s="20"/>
      <c r="F286" s="20">
        <v>190</v>
      </c>
      <c r="G286" s="20">
        <v>230</v>
      </c>
      <c r="H286" s="20">
        <v>270</v>
      </c>
      <c r="I286" s="33">
        <v>300</v>
      </c>
      <c r="J286" s="16">
        <f aca="true" t="shared" si="56" ref="J286:J345">I286+H286+G286+F286+E286+D286+C286</f>
        <v>1110</v>
      </c>
    </row>
    <row r="287" spans="1:10" ht="15.75" customHeight="1">
      <c r="A287" s="118"/>
      <c r="B287" s="17" t="s">
        <v>13</v>
      </c>
      <c r="C287" s="16"/>
      <c r="D287" s="16"/>
      <c r="E287" s="20"/>
      <c r="F287" s="20"/>
      <c r="G287" s="20"/>
      <c r="H287" s="20"/>
      <c r="I287" s="33"/>
      <c r="J287" s="16">
        <f t="shared" si="56"/>
        <v>0</v>
      </c>
    </row>
    <row r="288" spans="1:10" ht="30">
      <c r="A288" s="118"/>
      <c r="B288" s="17" t="s">
        <v>14</v>
      </c>
      <c r="C288" s="16"/>
      <c r="D288" s="16"/>
      <c r="E288" s="20"/>
      <c r="F288" s="20"/>
      <c r="G288" s="20"/>
      <c r="H288" s="20"/>
      <c r="I288" s="33"/>
      <c r="J288" s="16">
        <f t="shared" si="56"/>
        <v>0</v>
      </c>
    </row>
    <row r="289" spans="1:10" ht="57.75" customHeight="1">
      <c r="A289" s="118"/>
      <c r="B289" s="17" t="s">
        <v>15</v>
      </c>
      <c r="C289" s="16">
        <v>120</v>
      </c>
      <c r="D289" s="16"/>
      <c r="E289" s="20"/>
      <c r="F289" s="20">
        <v>190</v>
      </c>
      <c r="G289" s="20">
        <v>230</v>
      </c>
      <c r="H289" s="20">
        <v>270</v>
      </c>
      <c r="I289" s="33">
        <v>300</v>
      </c>
      <c r="J289" s="16">
        <f t="shared" si="56"/>
        <v>1110</v>
      </c>
    </row>
    <row r="290" spans="1:10" ht="15" customHeight="1">
      <c r="A290" s="118" t="s">
        <v>85</v>
      </c>
      <c r="B290" s="21" t="s">
        <v>12</v>
      </c>
      <c r="C290" s="16">
        <v>30</v>
      </c>
      <c r="D290" s="16">
        <v>40</v>
      </c>
      <c r="E290" s="20">
        <v>50</v>
      </c>
      <c r="F290" s="20">
        <v>60</v>
      </c>
      <c r="G290" s="20">
        <v>70</v>
      </c>
      <c r="H290" s="20">
        <v>80</v>
      </c>
      <c r="I290" s="33">
        <v>90</v>
      </c>
      <c r="J290" s="16">
        <f t="shared" si="56"/>
        <v>420</v>
      </c>
    </row>
    <row r="291" spans="1:10" ht="15.75" customHeight="1">
      <c r="A291" s="118"/>
      <c r="B291" s="17" t="s">
        <v>13</v>
      </c>
      <c r="C291" s="16"/>
      <c r="D291" s="16"/>
      <c r="E291" s="20"/>
      <c r="F291" s="20"/>
      <c r="G291" s="20"/>
      <c r="H291" s="20"/>
      <c r="I291" s="33"/>
      <c r="J291" s="16">
        <f t="shared" si="56"/>
        <v>0</v>
      </c>
    </row>
    <row r="292" spans="1:10" ht="30">
      <c r="A292" s="118"/>
      <c r="B292" s="17" t="s">
        <v>14</v>
      </c>
      <c r="C292" s="16"/>
      <c r="D292" s="16"/>
      <c r="E292" s="20"/>
      <c r="F292" s="20"/>
      <c r="G292" s="20"/>
      <c r="H292" s="20"/>
      <c r="I292" s="33"/>
      <c r="J292" s="16">
        <f t="shared" si="56"/>
        <v>0</v>
      </c>
    </row>
    <row r="293" spans="1:10" ht="31.5" customHeight="1">
      <c r="A293" s="118"/>
      <c r="B293" s="17" t="s">
        <v>15</v>
      </c>
      <c r="C293" s="16">
        <v>30</v>
      </c>
      <c r="D293" s="16">
        <v>40</v>
      </c>
      <c r="E293" s="20">
        <v>50</v>
      </c>
      <c r="F293" s="20">
        <v>60</v>
      </c>
      <c r="G293" s="20">
        <v>70</v>
      </c>
      <c r="H293" s="20">
        <v>80</v>
      </c>
      <c r="I293" s="33">
        <v>90</v>
      </c>
      <c r="J293" s="16">
        <f t="shared" si="56"/>
        <v>420</v>
      </c>
    </row>
    <row r="294" spans="1:10" ht="15" customHeight="1">
      <c r="A294" s="119" t="s">
        <v>115</v>
      </c>
      <c r="B294" s="21" t="s">
        <v>12</v>
      </c>
      <c r="C294" s="14"/>
      <c r="D294" s="16"/>
      <c r="E294" s="14"/>
      <c r="F294" s="58">
        <f>F334</f>
        <v>535</v>
      </c>
      <c r="G294" s="58"/>
      <c r="H294" s="58">
        <f>H318</f>
        <v>4600</v>
      </c>
      <c r="I294" s="65"/>
      <c r="J294" s="58">
        <f t="shared" si="56"/>
        <v>5135</v>
      </c>
    </row>
    <row r="295" spans="1:10" ht="15.75">
      <c r="A295" s="120"/>
      <c r="B295" s="21" t="s">
        <v>13</v>
      </c>
      <c r="C295" s="14"/>
      <c r="D295" s="16"/>
      <c r="E295" s="15"/>
      <c r="F295" s="58">
        <f>F335</f>
        <v>0</v>
      </c>
      <c r="G295" s="56"/>
      <c r="H295" s="58">
        <f>H319</f>
        <v>0</v>
      </c>
      <c r="I295" s="62"/>
      <c r="J295" s="58">
        <f t="shared" si="56"/>
        <v>0</v>
      </c>
    </row>
    <row r="296" spans="1:10" ht="30">
      <c r="A296" s="120"/>
      <c r="B296" s="21" t="s">
        <v>14</v>
      </c>
      <c r="C296" s="14"/>
      <c r="D296" s="16"/>
      <c r="E296" s="15"/>
      <c r="F296" s="58">
        <f>F336</f>
        <v>135</v>
      </c>
      <c r="G296" s="56"/>
      <c r="H296" s="58">
        <f>H320</f>
        <v>379.5</v>
      </c>
      <c r="I296" s="62"/>
      <c r="J296" s="58">
        <f t="shared" si="56"/>
        <v>514.5</v>
      </c>
    </row>
    <row r="297" spans="1:10" ht="15.75">
      <c r="A297" s="121"/>
      <c r="B297" s="21" t="s">
        <v>15</v>
      </c>
      <c r="C297" s="14"/>
      <c r="D297" s="16"/>
      <c r="E297" s="15"/>
      <c r="F297" s="58">
        <f>F337</f>
        <v>400</v>
      </c>
      <c r="G297" s="56"/>
      <c r="H297" s="58">
        <f>H321</f>
        <v>4220.5</v>
      </c>
      <c r="I297" s="62"/>
      <c r="J297" s="58">
        <f t="shared" si="56"/>
        <v>4620.5</v>
      </c>
    </row>
    <row r="298" spans="1:10" ht="2.25" customHeight="1">
      <c r="A298" s="122"/>
      <c r="B298" s="21" t="s">
        <v>12</v>
      </c>
      <c r="C298" s="15"/>
      <c r="D298" s="15"/>
      <c r="E298" s="15"/>
      <c r="F298" s="14">
        <f>F338</f>
        <v>1828</v>
      </c>
      <c r="G298" s="15"/>
      <c r="H298" s="15"/>
      <c r="I298" s="34"/>
      <c r="J298" s="16">
        <f t="shared" si="56"/>
        <v>1828</v>
      </c>
    </row>
    <row r="299" spans="1:10" ht="21.75" customHeight="1" hidden="1">
      <c r="A299" s="123"/>
      <c r="B299" s="21" t="s">
        <v>13</v>
      </c>
      <c r="C299" s="15"/>
      <c r="D299" s="15"/>
      <c r="E299" s="15"/>
      <c r="F299" s="15"/>
      <c r="G299" s="15"/>
      <c r="H299" s="15"/>
      <c r="I299" s="34"/>
      <c r="J299" s="16">
        <f t="shared" si="56"/>
        <v>0</v>
      </c>
    </row>
    <row r="300" spans="1:10" ht="26.25" customHeight="1" hidden="1">
      <c r="A300" s="123"/>
      <c r="B300" s="21" t="s">
        <v>14</v>
      </c>
      <c r="C300" s="15"/>
      <c r="D300" s="15"/>
      <c r="E300" s="15"/>
      <c r="F300" s="15"/>
      <c r="G300" s="15"/>
      <c r="H300" s="15"/>
      <c r="I300" s="34"/>
      <c r="J300" s="16">
        <f t="shared" si="56"/>
        <v>0</v>
      </c>
    </row>
    <row r="301" spans="1:10" ht="26.25" customHeight="1" hidden="1">
      <c r="A301" s="124"/>
      <c r="B301" s="21" t="s">
        <v>15</v>
      </c>
      <c r="C301" s="15"/>
      <c r="D301" s="15"/>
      <c r="E301" s="15"/>
      <c r="F301" s="15"/>
      <c r="G301" s="15"/>
      <c r="H301" s="15"/>
      <c r="I301" s="34"/>
      <c r="J301" s="16">
        <f t="shared" si="56"/>
        <v>0</v>
      </c>
    </row>
    <row r="302" spans="1:10" ht="32.25" customHeight="1" hidden="1">
      <c r="A302" s="122"/>
      <c r="B302" s="21" t="s">
        <v>12</v>
      </c>
      <c r="C302" s="15"/>
      <c r="D302" s="15"/>
      <c r="E302" s="15"/>
      <c r="F302" s="15"/>
      <c r="G302" s="15"/>
      <c r="H302" s="15"/>
      <c r="I302" s="34"/>
      <c r="J302" s="16">
        <f t="shared" si="56"/>
        <v>0</v>
      </c>
    </row>
    <row r="303" spans="1:10" ht="27.75" customHeight="1" hidden="1">
      <c r="A303" s="123"/>
      <c r="B303" s="21" t="s">
        <v>13</v>
      </c>
      <c r="C303" s="15"/>
      <c r="D303" s="15"/>
      <c r="E303" s="15"/>
      <c r="F303" s="15"/>
      <c r="G303" s="15"/>
      <c r="H303" s="15"/>
      <c r="I303" s="34"/>
      <c r="J303" s="16">
        <f t="shared" si="56"/>
        <v>0</v>
      </c>
    </row>
    <row r="304" spans="1:10" ht="26.25" customHeight="1" hidden="1">
      <c r="A304" s="123"/>
      <c r="B304" s="21" t="s">
        <v>14</v>
      </c>
      <c r="C304" s="15"/>
      <c r="D304" s="15"/>
      <c r="E304" s="15"/>
      <c r="F304" s="15"/>
      <c r="G304" s="15"/>
      <c r="H304" s="15"/>
      <c r="I304" s="34"/>
      <c r="J304" s="16">
        <f t="shared" si="56"/>
        <v>0</v>
      </c>
    </row>
    <row r="305" spans="1:10" ht="88.5" customHeight="1" hidden="1">
      <c r="A305" s="124"/>
      <c r="B305" s="21" t="s">
        <v>15</v>
      </c>
      <c r="C305" s="15"/>
      <c r="D305" s="15"/>
      <c r="E305" s="15"/>
      <c r="F305" s="15"/>
      <c r="G305" s="15"/>
      <c r="H305" s="15"/>
      <c r="I305" s="34"/>
      <c r="J305" s="16">
        <f t="shared" si="56"/>
        <v>0</v>
      </c>
    </row>
    <row r="306" spans="1:10" ht="24.75" customHeight="1">
      <c r="A306" s="125" t="s">
        <v>43</v>
      </c>
      <c r="B306" s="21" t="s">
        <v>12</v>
      </c>
      <c r="C306" s="15"/>
      <c r="D306" s="15"/>
      <c r="E306" s="15"/>
      <c r="F306" s="15"/>
      <c r="G306" s="15"/>
      <c r="H306" s="15"/>
      <c r="I306" s="34"/>
      <c r="J306" s="16">
        <f t="shared" si="56"/>
        <v>0</v>
      </c>
    </row>
    <row r="307" spans="1:10" ht="18" customHeight="1">
      <c r="A307" s="126"/>
      <c r="B307" s="21" t="s">
        <v>13</v>
      </c>
      <c r="C307" s="15"/>
      <c r="D307" s="15"/>
      <c r="E307" s="15"/>
      <c r="F307" s="15"/>
      <c r="G307" s="15"/>
      <c r="H307" s="15"/>
      <c r="I307" s="34"/>
      <c r="J307" s="16">
        <f t="shared" si="56"/>
        <v>0</v>
      </c>
    </row>
    <row r="308" spans="1:10" ht="33" customHeight="1">
      <c r="A308" s="126"/>
      <c r="B308" s="21" t="s">
        <v>14</v>
      </c>
      <c r="C308" s="15"/>
      <c r="D308" s="15"/>
      <c r="E308" s="15"/>
      <c r="F308" s="15"/>
      <c r="G308" s="15"/>
      <c r="H308" s="15"/>
      <c r="I308" s="34"/>
      <c r="J308" s="16">
        <f t="shared" si="56"/>
        <v>0</v>
      </c>
    </row>
    <row r="309" spans="1:10" ht="18.75" customHeight="1">
      <c r="A309" s="127"/>
      <c r="B309" s="21" t="s">
        <v>15</v>
      </c>
      <c r="C309" s="15"/>
      <c r="D309" s="15"/>
      <c r="E309" s="15"/>
      <c r="F309" s="15"/>
      <c r="G309" s="15"/>
      <c r="H309" s="15"/>
      <c r="I309" s="34"/>
      <c r="J309" s="16">
        <f t="shared" si="56"/>
        <v>0</v>
      </c>
    </row>
    <row r="310" spans="1:10" ht="21.75" customHeight="1">
      <c r="A310" s="125" t="s">
        <v>75</v>
      </c>
      <c r="B310" s="21" t="s">
        <v>12</v>
      </c>
      <c r="C310" s="15"/>
      <c r="D310" s="15"/>
      <c r="E310" s="15"/>
      <c r="F310" s="15"/>
      <c r="G310" s="15"/>
      <c r="H310" s="15"/>
      <c r="I310" s="34"/>
      <c r="J310" s="16">
        <f t="shared" si="56"/>
        <v>0</v>
      </c>
    </row>
    <row r="311" spans="1:10" ht="18.75" customHeight="1">
      <c r="A311" s="126"/>
      <c r="B311" s="21" t="s">
        <v>13</v>
      </c>
      <c r="C311" s="15"/>
      <c r="D311" s="15"/>
      <c r="E311" s="15"/>
      <c r="F311" s="15"/>
      <c r="G311" s="15"/>
      <c r="H311" s="15"/>
      <c r="I311" s="34"/>
      <c r="J311" s="16">
        <f t="shared" si="56"/>
        <v>0</v>
      </c>
    </row>
    <row r="312" spans="1:10" ht="19.5" customHeight="1">
      <c r="A312" s="126"/>
      <c r="B312" s="21" t="s">
        <v>14</v>
      </c>
      <c r="C312" s="15"/>
      <c r="D312" s="15"/>
      <c r="E312" s="15"/>
      <c r="F312" s="15"/>
      <c r="G312" s="15"/>
      <c r="H312" s="15"/>
      <c r="I312" s="34"/>
      <c r="J312" s="16">
        <f t="shared" si="56"/>
        <v>0</v>
      </c>
    </row>
    <row r="313" spans="1:10" ht="24" customHeight="1">
      <c r="A313" s="127"/>
      <c r="B313" s="21" t="s">
        <v>15</v>
      </c>
      <c r="C313" s="15"/>
      <c r="D313" s="15"/>
      <c r="E313" s="15"/>
      <c r="F313" s="15"/>
      <c r="G313" s="15"/>
      <c r="H313" s="15"/>
      <c r="I313" s="34"/>
      <c r="J313" s="16">
        <f t="shared" si="56"/>
        <v>0</v>
      </c>
    </row>
    <row r="314" spans="1:10" ht="21.75" customHeight="1">
      <c r="A314" s="125" t="s">
        <v>76</v>
      </c>
      <c r="B314" s="21" t="s">
        <v>12</v>
      </c>
      <c r="C314" s="15"/>
      <c r="D314" s="15"/>
      <c r="E314" s="15"/>
      <c r="F314" s="15"/>
      <c r="G314" s="15"/>
      <c r="H314" s="15"/>
      <c r="I314" s="34"/>
      <c r="J314" s="16">
        <f t="shared" si="56"/>
        <v>0</v>
      </c>
    </row>
    <row r="315" spans="1:10" ht="21" customHeight="1">
      <c r="A315" s="126"/>
      <c r="B315" s="21" t="s">
        <v>13</v>
      </c>
      <c r="C315" s="15"/>
      <c r="D315" s="15"/>
      <c r="E315" s="15"/>
      <c r="F315" s="15"/>
      <c r="G315" s="15"/>
      <c r="H315" s="15"/>
      <c r="I315" s="34"/>
      <c r="J315" s="16">
        <f t="shared" si="56"/>
        <v>0</v>
      </c>
    </row>
    <row r="316" spans="1:10" ht="34.5" customHeight="1">
      <c r="A316" s="126"/>
      <c r="B316" s="21" t="s">
        <v>14</v>
      </c>
      <c r="C316" s="15"/>
      <c r="D316" s="15"/>
      <c r="E316" s="15"/>
      <c r="F316" s="15"/>
      <c r="G316" s="15"/>
      <c r="H316" s="15"/>
      <c r="I316" s="34"/>
      <c r="J316" s="16">
        <f t="shared" si="56"/>
        <v>0</v>
      </c>
    </row>
    <row r="317" spans="1:10" ht="19.5" customHeight="1">
      <c r="A317" s="127"/>
      <c r="B317" s="21" t="s">
        <v>15</v>
      </c>
      <c r="C317" s="15"/>
      <c r="D317" s="15"/>
      <c r="E317" s="15"/>
      <c r="F317" s="15"/>
      <c r="G317" s="15"/>
      <c r="H317" s="15"/>
      <c r="I317" s="34"/>
      <c r="J317" s="16">
        <f t="shared" si="56"/>
        <v>0</v>
      </c>
    </row>
    <row r="318" spans="1:10" ht="15.75" customHeight="1">
      <c r="A318" s="125" t="s">
        <v>121</v>
      </c>
      <c r="B318" s="21" t="s">
        <v>12</v>
      </c>
      <c r="C318" s="15"/>
      <c r="D318" s="16"/>
      <c r="E318" s="15"/>
      <c r="F318" s="15"/>
      <c r="G318" s="15"/>
      <c r="H318" s="43">
        <v>4600</v>
      </c>
      <c r="I318" s="34"/>
      <c r="J318" s="16">
        <f t="shared" si="56"/>
        <v>4600</v>
      </c>
    </row>
    <row r="319" spans="1:10" ht="15">
      <c r="A319" s="126"/>
      <c r="B319" s="21" t="s">
        <v>13</v>
      </c>
      <c r="C319" s="15"/>
      <c r="D319" s="22"/>
      <c r="E319" s="15"/>
      <c r="F319" s="15"/>
      <c r="G319" s="15"/>
      <c r="H319" s="68"/>
      <c r="I319" s="34"/>
      <c r="J319" s="16">
        <f t="shared" si="56"/>
        <v>0</v>
      </c>
    </row>
    <row r="320" spans="1:10" ht="30">
      <c r="A320" s="126"/>
      <c r="B320" s="21" t="s">
        <v>14</v>
      </c>
      <c r="C320" s="15"/>
      <c r="D320" s="22"/>
      <c r="E320" s="15"/>
      <c r="F320" s="15"/>
      <c r="G320" s="15"/>
      <c r="H320" s="68">
        <v>379.5</v>
      </c>
      <c r="I320" s="34"/>
      <c r="J320" s="16">
        <f t="shared" si="56"/>
        <v>379.5</v>
      </c>
    </row>
    <row r="321" spans="1:10" ht="21" customHeight="1">
      <c r="A321" s="127"/>
      <c r="B321" s="21" t="s">
        <v>15</v>
      </c>
      <c r="C321" s="15"/>
      <c r="D321" s="22"/>
      <c r="E321" s="15"/>
      <c r="F321" s="15"/>
      <c r="G321" s="15"/>
      <c r="H321" s="68">
        <f>H318-H320</f>
        <v>4220.5</v>
      </c>
      <c r="I321" s="34"/>
      <c r="J321" s="16">
        <f t="shared" si="56"/>
        <v>4220.5</v>
      </c>
    </row>
    <row r="322" spans="1:10" ht="15" customHeight="1">
      <c r="A322" s="125" t="s">
        <v>44</v>
      </c>
      <c r="B322" s="21" t="s">
        <v>12</v>
      </c>
      <c r="C322" s="15"/>
      <c r="D322" s="15"/>
      <c r="E322" s="15"/>
      <c r="F322" s="15"/>
      <c r="G322" s="15"/>
      <c r="H322" s="15"/>
      <c r="I322" s="34"/>
      <c r="J322" s="16">
        <f t="shared" si="56"/>
        <v>0</v>
      </c>
    </row>
    <row r="323" spans="1:10" ht="18" customHeight="1">
      <c r="A323" s="126"/>
      <c r="B323" s="21" t="s">
        <v>13</v>
      </c>
      <c r="C323" s="15"/>
      <c r="D323" s="15"/>
      <c r="E323" s="15"/>
      <c r="F323" s="15"/>
      <c r="G323" s="15"/>
      <c r="H323" s="15"/>
      <c r="I323" s="34"/>
      <c r="J323" s="16">
        <f t="shared" si="56"/>
        <v>0</v>
      </c>
    </row>
    <row r="324" spans="1:10" ht="17.25" customHeight="1">
      <c r="A324" s="126"/>
      <c r="B324" s="21" t="s">
        <v>14</v>
      </c>
      <c r="C324" s="15"/>
      <c r="D324" s="15"/>
      <c r="E324" s="15"/>
      <c r="F324" s="15"/>
      <c r="G324" s="15"/>
      <c r="H324" s="15"/>
      <c r="I324" s="34"/>
      <c r="J324" s="16">
        <f t="shared" si="56"/>
        <v>0</v>
      </c>
    </row>
    <row r="325" spans="1:10" ht="18" customHeight="1">
      <c r="A325" s="127"/>
      <c r="B325" s="21" t="s">
        <v>15</v>
      </c>
      <c r="C325" s="15"/>
      <c r="D325" s="15"/>
      <c r="E325" s="15"/>
      <c r="F325" s="15"/>
      <c r="G325" s="15"/>
      <c r="H325" s="15"/>
      <c r="I325" s="34"/>
      <c r="J325" s="16">
        <f t="shared" si="56"/>
        <v>0</v>
      </c>
    </row>
    <row r="326" spans="1:10" ht="15" customHeight="1">
      <c r="A326" s="125" t="s">
        <v>77</v>
      </c>
      <c r="B326" s="21" t="s">
        <v>12</v>
      </c>
      <c r="C326" s="15"/>
      <c r="D326" s="15"/>
      <c r="E326" s="15"/>
      <c r="F326" s="15"/>
      <c r="G326" s="15"/>
      <c r="H326" s="15"/>
      <c r="I326" s="34"/>
      <c r="J326" s="16">
        <f t="shared" si="56"/>
        <v>0</v>
      </c>
    </row>
    <row r="327" spans="1:10" ht="18.75" customHeight="1">
      <c r="A327" s="126"/>
      <c r="B327" s="21" t="s">
        <v>13</v>
      </c>
      <c r="C327" s="15"/>
      <c r="D327" s="15"/>
      <c r="E327" s="15"/>
      <c r="F327" s="15"/>
      <c r="G327" s="15"/>
      <c r="H327" s="15"/>
      <c r="I327" s="34"/>
      <c r="J327" s="16">
        <f t="shared" si="56"/>
        <v>0</v>
      </c>
    </row>
    <row r="328" spans="1:10" ht="15.75" customHeight="1">
      <c r="A328" s="126"/>
      <c r="B328" s="21" t="s">
        <v>14</v>
      </c>
      <c r="C328" s="15"/>
      <c r="D328" s="15"/>
      <c r="E328" s="15"/>
      <c r="F328" s="15"/>
      <c r="G328" s="15"/>
      <c r="H328" s="15"/>
      <c r="I328" s="34"/>
      <c r="J328" s="16">
        <f t="shared" si="56"/>
        <v>0</v>
      </c>
    </row>
    <row r="329" spans="1:10" ht="45.75" customHeight="1">
      <c r="A329" s="127"/>
      <c r="B329" s="21" t="s">
        <v>15</v>
      </c>
      <c r="C329" s="15"/>
      <c r="D329" s="15"/>
      <c r="E329" s="15"/>
      <c r="F329" s="15"/>
      <c r="G329" s="15"/>
      <c r="H329" s="15"/>
      <c r="I329" s="34"/>
      <c r="J329" s="16">
        <f t="shared" si="56"/>
        <v>0</v>
      </c>
    </row>
    <row r="330" spans="1:10" ht="18" customHeight="1">
      <c r="A330" s="125" t="s">
        <v>78</v>
      </c>
      <c r="B330" s="21" t="s">
        <v>12</v>
      </c>
      <c r="C330" s="15"/>
      <c r="D330" s="15"/>
      <c r="E330" s="15"/>
      <c r="F330" s="15"/>
      <c r="G330" s="15"/>
      <c r="H330" s="15"/>
      <c r="I330" s="34"/>
      <c r="J330" s="16">
        <f t="shared" si="56"/>
        <v>0</v>
      </c>
    </row>
    <row r="331" spans="1:10" ht="25.5" customHeight="1">
      <c r="A331" s="126"/>
      <c r="B331" s="21" t="s">
        <v>13</v>
      </c>
      <c r="C331" s="15"/>
      <c r="D331" s="15"/>
      <c r="E331" s="15"/>
      <c r="F331" s="15"/>
      <c r="G331" s="15"/>
      <c r="H331" s="15"/>
      <c r="I331" s="34"/>
      <c r="J331" s="16">
        <f t="shared" si="56"/>
        <v>0</v>
      </c>
    </row>
    <row r="332" spans="1:10" ht="15.75" customHeight="1">
      <c r="A332" s="126"/>
      <c r="B332" s="21" t="s">
        <v>14</v>
      </c>
      <c r="C332" s="15"/>
      <c r="D332" s="15"/>
      <c r="E332" s="15"/>
      <c r="F332" s="15"/>
      <c r="G332" s="15"/>
      <c r="H332" s="15"/>
      <c r="I332" s="34"/>
      <c r="J332" s="16">
        <f t="shared" si="56"/>
        <v>0</v>
      </c>
    </row>
    <row r="333" spans="1:10" ht="14.25" customHeight="1">
      <c r="A333" s="127"/>
      <c r="B333" s="21" t="s">
        <v>15</v>
      </c>
      <c r="C333" s="15"/>
      <c r="D333" s="15"/>
      <c r="E333" s="15"/>
      <c r="F333" s="15"/>
      <c r="G333" s="15"/>
      <c r="H333" s="15"/>
      <c r="I333" s="34"/>
      <c r="J333" s="16">
        <f t="shared" si="56"/>
        <v>0</v>
      </c>
    </row>
    <row r="334" spans="1:10" ht="20.25" customHeight="1">
      <c r="A334" s="125" t="s">
        <v>95</v>
      </c>
      <c r="B334" s="21" t="s">
        <v>12</v>
      </c>
      <c r="C334" s="53">
        <f aca="true" t="shared" si="57" ref="C334:I334">C335+C336+C337</f>
        <v>451.95</v>
      </c>
      <c r="D334" s="53">
        <f t="shared" si="57"/>
        <v>58.95</v>
      </c>
      <c r="E334" s="53">
        <f t="shared" si="57"/>
        <v>0</v>
      </c>
      <c r="F334" s="53">
        <f t="shared" si="57"/>
        <v>535</v>
      </c>
      <c r="G334" s="53">
        <f t="shared" si="57"/>
        <v>580</v>
      </c>
      <c r="H334" s="53">
        <f t="shared" si="57"/>
        <v>620</v>
      </c>
      <c r="I334" s="53">
        <f t="shared" si="57"/>
        <v>640</v>
      </c>
      <c r="J334" s="16">
        <f t="shared" si="56"/>
        <v>2885.8999999999996</v>
      </c>
    </row>
    <row r="335" spans="1:10" ht="19.5" customHeight="1">
      <c r="A335" s="126"/>
      <c r="B335" s="21" t="s">
        <v>13</v>
      </c>
      <c r="C335" s="15"/>
      <c r="D335" s="15"/>
      <c r="E335" s="15"/>
      <c r="F335" s="42"/>
      <c r="G335" s="15"/>
      <c r="H335" s="15"/>
      <c r="I335" s="34"/>
      <c r="J335" s="16">
        <f t="shared" si="56"/>
        <v>0</v>
      </c>
    </row>
    <row r="336" spans="1:10" ht="19.5" customHeight="1">
      <c r="A336" s="126"/>
      <c r="B336" s="21" t="s">
        <v>14</v>
      </c>
      <c r="C336" s="15">
        <v>101.95</v>
      </c>
      <c r="D336" s="15">
        <v>13.95</v>
      </c>
      <c r="E336" s="15"/>
      <c r="F336" s="42">
        <v>135</v>
      </c>
      <c r="G336" s="15">
        <v>145</v>
      </c>
      <c r="H336" s="15">
        <v>155</v>
      </c>
      <c r="I336" s="34">
        <v>160</v>
      </c>
      <c r="J336" s="16">
        <f t="shared" si="56"/>
        <v>710.9000000000001</v>
      </c>
    </row>
    <row r="337" spans="1:10" ht="34.5" customHeight="1">
      <c r="A337" s="127"/>
      <c r="B337" s="21" t="s">
        <v>15</v>
      </c>
      <c r="C337" s="15">
        <v>350</v>
      </c>
      <c r="D337" s="15">
        <v>45</v>
      </c>
      <c r="E337" s="15"/>
      <c r="F337" s="42">
        <v>400</v>
      </c>
      <c r="G337" s="15">
        <v>435</v>
      </c>
      <c r="H337" s="15">
        <v>465</v>
      </c>
      <c r="I337" s="34">
        <v>480</v>
      </c>
      <c r="J337" s="16">
        <f t="shared" si="56"/>
        <v>2175</v>
      </c>
    </row>
    <row r="338" spans="1:10" ht="29.25" customHeight="1">
      <c r="A338" s="125" t="s">
        <v>96</v>
      </c>
      <c r="B338" s="21" t="s">
        <v>12</v>
      </c>
      <c r="C338" s="15"/>
      <c r="D338" s="15"/>
      <c r="E338" s="15"/>
      <c r="F338" s="53">
        <f>F339+F340+F341</f>
        <v>1828</v>
      </c>
      <c r="G338" s="53">
        <f>G339+G340+G341</f>
        <v>1643</v>
      </c>
      <c r="H338" s="53">
        <f>H339+H340+H341</f>
        <v>1479</v>
      </c>
      <c r="I338" s="53">
        <f>I339+I340+I341</f>
        <v>1376</v>
      </c>
      <c r="J338" s="16">
        <f t="shared" si="56"/>
        <v>6326</v>
      </c>
    </row>
    <row r="339" spans="1:10" ht="36" customHeight="1">
      <c r="A339" s="126"/>
      <c r="B339" s="21" t="s">
        <v>13</v>
      </c>
      <c r="C339" s="15"/>
      <c r="D339" s="15"/>
      <c r="E339" s="15"/>
      <c r="F339" s="15">
        <v>900</v>
      </c>
      <c r="G339" s="15">
        <v>810</v>
      </c>
      <c r="H339" s="15">
        <v>730</v>
      </c>
      <c r="I339" s="34">
        <v>690</v>
      </c>
      <c r="J339" s="16">
        <f t="shared" si="56"/>
        <v>3130</v>
      </c>
    </row>
    <row r="340" spans="1:10" ht="33.75" customHeight="1">
      <c r="A340" s="126"/>
      <c r="B340" s="21" t="s">
        <v>14</v>
      </c>
      <c r="C340" s="15"/>
      <c r="D340" s="15"/>
      <c r="E340" s="15"/>
      <c r="F340" s="15">
        <v>48</v>
      </c>
      <c r="G340" s="15">
        <v>43</v>
      </c>
      <c r="H340" s="15">
        <v>39</v>
      </c>
      <c r="I340" s="34">
        <v>36</v>
      </c>
      <c r="J340" s="16">
        <f t="shared" si="56"/>
        <v>166</v>
      </c>
    </row>
    <row r="341" spans="1:10" ht="78.75" customHeight="1">
      <c r="A341" s="127"/>
      <c r="B341" s="21" t="s">
        <v>15</v>
      </c>
      <c r="C341" s="15"/>
      <c r="D341" s="15"/>
      <c r="E341" s="15"/>
      <c r="F341" s="15">
        <v>880</v>
      </c>
      <c r="G341" s="15">
        <v>790</v>
      </c>
      <c r="H341" s="15">
        <v>710</v>
      </c>
      <c r="I341" s="34">
        <v>650</v>
      </c>
      <c r="J341" s="16">
        <f t="shared" si="56"/>
        <v>3030</v>
      </c>
    </row>
    <row r="342" spans="1:10" ht="24.75" customHeight="1">
      <c r="A342" s="125" t="s">
        <v>79</v>
      </c>
      <c r="B342" s="21" t="s">
        <v>12</v>
      </c>
      <c r="C342" s="15"/>
      <c r="D342" s="15"/>
      <c r="E342" s="15"/>
      <c r="F342" s="15"/>
      <c r="G342" s="15"/>
      <c r="H342" s="15"/>
      <c r="I342" s="34"/>
      <c r="J342" s="16">
        <f t="shared" si="56"/>
        <v>0</v>
      </c>
    </row>
    <row r="343" spans="1:10" ht="24.75" customHeight="1">
      <c r="A343" s="126"/>
      <c r="B343" s="21" t="s">
        <v>13</v>
      </c>
      <c r="C343" s="15"/>
      <c r="D343" s="15"/>
      <c r="E343" s="15"/>
      <c r="F343" s="15"/>
      <c r="G343" s="15"/>
      <c r="H343" s="15"/>
      <c r="I343" s="34"/>
      <c r="J343" s="16">
        <f t="shared" si="56"/>
        <v>0</v>
      </c>
    </row>
    <row r="344" spans="1:10" ht="31.5" customHeight="1">
      <c r="A344" s="126"/>
      <c r="B344" s="21" t="s">
        <v>14</v>
      </c>
      <c r="C344" s="15"/>
      <c r="D344" s="15"/>
      <c r="E344" s="15"/>
      <c r="F344" s="15"/>
      <c r="G344" s="15"/>
      <c r="H344" s="15"/>
      <c r="I344" s="34"/>
      <c r="J344" s="16">
        <f t="shared" si="56"/>
        <v>0</v>
      </c>
    </row>
    <row r="345" spans="1:10" ht="12.75" customHeight="1">
      <c r="A345" s="127"/>
      <c r="B345" s="21" t="s">
        <v>15</v>
      </c>
      <c r="C345" s="15"/>
      <c r="D345" s="15"/>
      <c r="E345" s="15"/>
      <c r="F345" s="15"/>
      <c r="G345" s="15"/>
      <c r="H345" s="15"/>
      <c r="I345" s="34"/>
      <c r="J345" s="16">
        <f t="shared" si="56"/>
        <v>0</v>
      </c>
    </row>
    <row r="346" spans="1:10" ht="15.75">
      <c r="A346" s="128" t="s">
        <v>145</v>
      </c>
      <c r="B346" s="21" t="s">
        <v>12</v>
      </c>
      <c r="C346" s="55">
        <f>C350+C354+C358+C362+C366+C370+C374+C378</f>
        <v>2250</v>
      </c>
      <c r="D346" s="55">
        <f aca="true" t="shared" si="58" ref="D346:I346">D350+D354+D358+D362+D366+D370+D374+D378</f>
        <v>1660</v>
      </c>
      <c r="E346" s="55">
        <f t="shared" si="58"/>
        <v>160</v>
      </c>
      <c r="F346" s="55">
        <f t="shared" si="58"/>
        <v>165</v>
      </c>
      <c r="G346" s="55">
        <f t="shared" si="58"/>
        <v>170</v>
      </c>
      <c r="H346" s="55">
        <f t="shared" si="58"/>
        <v>9580</v>
      </c>
      <c r="I346" s="55">
        <f t="shared" si="58"/>
        <v>1720</v>
      </c>
      <c r="J346" s="55">
        <f aca="true" t="shared" si="59" ref="J346:J357">I346+H346+G346+F346+E346+D346+C346</f>
        <v>15705</v>
      </c>
    </row>
    <row r="347" spans="1:10" ht="15.75">
      <c r="A347" s="128"/>
      <c r="B347" s="21" t="s">
        <v>13</v>
      </c>
      <c r="C347" s="55">
        <f aca="true" t="shared" si="60" ref="C347:I349">C351+C355+C359+C363+C367+C371+C375+C379</f>
        <v>0</v>
      </c>
      <c r="D347" s="55">
        <f t="shared" si="60"/>
        <v>0</v>
      </c>
      <c r="E347" s="55">
        <f t="shared" si="60"/>
        <v>0</v>
      </c>
      <c r="F347" s="55">
        <f t="shared" si="60"/>
        <v>0</v>
      </c>
      <c r="G347" s="55">
        <f t="shared" si="60"/>
        <v>0</v>
      </c>
      <c r="H347" s="55">
        <f t="shared" si="60"/>
        <v>0</v>
      </c>
      <c r="I347" s="55">
        <f t="shared" si="60"/>
        <v>0</v>
      </c>
      <c r="J347" s="55">
        <f t="shared" si="59"/>
        <v>0</v>
      </c>
    </row>
    <row r="348" spans="1:10" ht="30">
      <c r="A348" s="128"/>
      <c r="B348" s="21" t="s">
        <v>14</v>
      </c>
      <c r="C348" s="55">
        <f t="shared" si="60"/>
        <v>0</v>
      </c>
      <c r="D348" s="55">
        <f t="shared" si="60"/>
        <v>0</v>
      </c>
      <c r="E348" s="55">
        <f t="shared" si="60"/>
        <v>0</v>
      </c>
      <c r="F348" s="55">
        <f t="shared" si="60"/>
        <v>0</v>
      </c>
      <c r="G348" s="55">
        <f t="shared" si="60"/>
        <v>0</v>
      </c>
      <c r="H348" s="55">
        <f t="shared" si="60"/>
        <v>0</v>
      </c>
      <c r="I348" s="55">
        <f t="shared" si="60"/>
        <v>0</v>
      </c>
      <c r="J348" s="55">
        <f t="shared" si="59"/>
        <v>0</v>
      </c>
    </row>
    <row r="349" spans="1:10" ht="15.75">
      <c r="A349" s="128"/>
      <c r="B349" s="21" t="s">
        <v>15</v>
      </c>
      <c r="C349" s="55">
        <f t="shared" si="60"/>
        <v>2250</v>
      </c>
      <c r="D349" s="55">
        <f t="shared" si="60"/>
        <v>1660</v>
      </c>
      <c r="E349" s="55">
        <f t="shared" si="60"/>
        <v>160</v>
      </c>
      <c r="F349" s="55">
        <f t="shared" si="60"/>
        <v>165</v>
      </c>
      <c r="G349" s="55">
        <f t="shared" si="60"/>
        <v>170</v>
      </c>
      <c r="H349" s="55">
        <f t="shared" si="60"/>
        <v>9580</v>
      </c>
      <c r="I349" s="55">
        <f t="shared" si="60"/>
        <v>1720</v>
      </c>
      <c r="J349" s="55">
        <f t="shared" si="59"/>
        <v>15705</v>
      </c>
    </row>
    <row r="350" spans="1:10" ht="15.75" customHeight="1">
      <c r="A350" s="129" t="s">
        <v>45</v>
      </c>
      <c r="B350" s="21" t="s">
        <v>12</v>
      </c>
      <c r="C350" s="58">
        <f>C351+C352+C353</f>
        <v>2100</v>
      </c>
      <c r="D350" s="58">
        <f>D351+D352+D353</f>
        <v>1500</v>
      </c>
      <c r="E350" s="64"/>
      <c r="F350" s="56"/>
      <c r="G350" s="56"/>
      <c r="H350" s="56"/>
      <c r="I350" s="62"/>
      <c r="J350" s="58">
        <f t="shared" si="59"/>
        <v>3600</v>
      </c>
    </row>
    <row r="351" spans="1:10" ht="15.75" customHeight="1">
      <c r="A351" s="129"/>
      <c r="B351" s="21" t="s">
        <v>13</v>
      </c>
      <c r="C351" s="55"/>
      <c r="D351" s="55"/>
      <c r="E351" s="64"/>
      <c r="F351" s="56"/>
      <c r="G351" s="56"/>
      <c r="H351" s="56"/>
      <c r="I351" s="62"/>
      <c r="J351" s="58">
        <f t="shared" si="59"/>
        <v>0</v>
      </c>
    </row>
    <row r="352" spans="1:10" ht="30">
      <c r="A352" s="129"/>
      <c r="B352" s="21" t="s">
        <v>14</v>
      </c>
      <c r="C352" s="58"/>
      <c r="D352" s="58"/>
      <c r="E352" s="56"/>
      <c r="F352" s="56"/>
      <c r="G352" s="56"/>
      <c r="H352" s="56"/>
      <c r="I352" s="62"/>
      <c r="J352" s="58">
        <f t="shared" si="59"/>
        <v>0</v>
      </c>
    </row>
    <row r="353" spans="1:10" ht="15.75">
      <c r="A353" s="129"/>
      <c r="B353" s="21" t="s">
        <v>15</v>
      </c>
      <c r="C353" s="58">
        <v>2100</v>
      </c>
      <c r="D353" s="58">
        <v>1500</v>
      </c>
      <c r="E353" s="56"/>
      <c r="F353" s="56"/>
      <c r="G353" s="56"/>
      <c r="H353" s="56"/>
      <c r="I353" s="62"/>
      <c r="J353" s="58">
        <f t="shared" si="59"/>
        <v>3600</v>
      </c>
    </row>
    <row r="354" spans="1:10" ht="15.75" customHeight="1">
      <c r="A354" s="98" t="s">
        <v>90</v>
      </c>
      <c r="B354" s="21" t="s">
        <v>12</v>
      </c>
      <c r="C354" s="55"/>
      <c r="D354" s="55"/>
      <c r="E354" s="56"/>
      <c r="F354" s="56"/>
      <c r="G354" s="56"/>
      <c r="H354" s="56">
        <v>8000</v>
      </c>
      <c r="I354" s="62"/>
      <c r="J354" s="58">
        <f t="shared" si="59"/>
        <v>8000</v>
      </c>
    </row>
    <row r="355" spans="1:10" ht="15.75" customHeight="1">
      <c r="A355" s="98"/>
      <c r="B355" s="21" t="s">
        <v>13</v>
      </c>
      <c r="C355" s="58"/>
      <c r="D355" s="58"/>
      <c r="E355" s="56"/>
      <c r="F355" s="56"/>
      <c r="G355" s="56"/>
      <c r="H355" s="56"/>
      <c r="I355" s="62"/>
      <c r="J355" s="58">
        <f t="shared" si="59"/>
        <v>0</v>
      </c>
    </row>
    <row r="356" spans="1:10" ht="30">
      <c r="A356" s="98"/>
      <c r="B356" s="21" t="s">
        <v>14</v>
      </c>
      <c r="C356" s="58"/>
      <c r="D356" s="58"/>
      <c r="E356" s="56"/>
      <c r="F356" s="56"/>
      <c r="G356" s="56"/>
      <c r="H356" s="56"/>
      <c r="I356" s="62"/>
      <c r="J356" s="58">
        <f t="shared" si="59"/>
        <v>0</v>
      </c>
    </row>
    <row r="357" spans="1:10" ht="15.75">
      <c r="A357" s="98"/>
      <c r="B357" s="21" t="s">
        <v>15</v>
      </c>
      <c r="C357" s="58"/>
      <c r="D357" s="58"/>
      <c r="E357" s="56"/>
      <c r="F357" s="56"/>
      <c r="G357" s="56"/>
      <c r="H357" s="56">
        <v>8000</v>
      </c>
      <c r="I357" s="62"/>
      <c r="J357" s="58">
        <f t="shared" si="59"/>
        <v>8000</v>
      </c>
    </row>
    <row r="358" spans="1:10" ht="15.75" customHeight="1">
      <c r="A358" s="98" t="s">
        <v>32</v>
      </c>
      <c r="B358" s="21" t="s">
        <v>12</v>
      </c>
      <c r="C358" s="55"/>
      <c r="D358" s="55"/>
      <c r="E358" s="56"/>
      <c r="F358" s="56"/>
      <c r="G358" s="56"/>
      <c r="H358" s="56">
        <v>150</v>
      </c>
      <c r="I358" s="62">
        <v>180</v>
      </c>
      <c r="J358" s="58">
        <f aca="true" t="shared" si="61" ref="J358:J405">I358+H358+G358+F358+E358+D358+C358</f>
        <v>330</v>
      </c>
    </row>
    <row r="359" spans="1:10" ht="15.75" customHeight="1">
      <c r="A359" s="98"/>
      <c r="B359" s="21" t="s">
        <v>13</v>
      </c>
      <c r="C359" s="58"/>
      <c r="D359" s="58"/>
      <c r="E359" s="56"/>
      <c r="F359" s="56"/>
      <c r="G359" s="56"/>
      <c r="H359" s="56"/>
      <c r="I359" s="62"/>
      <c r="J359" s="58">
        <f t="shared" si="61"/>
        <v>0</v>
      </c>
    </row>
    <row r="360" spans="1:10" ht="30">
      <c r="A360" s="98"/>
      <c r="B360" s="21" t="s">
        <v>14</v>
      </c>
      <c r="C360" s="58"/>
      <c r="D360" s="58"/>
      <c r="E360" s="56"/>
      <c r="F360" s="56"/>
      <c r="G360" s="56"/>
      <c r="H360" s="56"/>
      <c r="I360" s="62"/>
      <c r="J360" s="58">
        <f t="shared" si="61"/>
        <v>0</v>
      </c>
    </row>
    <row r="361" spans="1:10" ht="15.75">
      <c r="A361" s="98"/>
      <c r="B361" s="21" t="s">
        <v>15</v>
      </c>
      <c r="C361" s="58"/>
      <c r="D361" s="58"/>
      <c r="E361" s="56"/>
      <c r="F361" s="56"/>
      <c r="G361" s="56"/>
      <c r="H361" s="56">
        <v>150</v>
      </c>
      <c r="I361" s="62">
        <v>180</v>
      </c>
      <c r="J361" s="58">
        <f t="shared" si="61"/>
        <v>330</v>
      </c>
    </row>
    <row r="362" spans="1:10" ht="15.75" customHeight="1">
      <c r="A362" s="98" t="s">
        <v>33</v>
      </c>
      <c r="B362" s="21" t="s">
        <v>12</v>
      </c>
      <c r="C362" s="55"/>
      <c r="D362" s="55"/>
      <c r="E362" s="56"/>
      <c r="F362" s="56"/>
      <c r="G362" s="56"/>
      <c r="H362" s="56">
        <v>1200</v>
      </c>
      <c r="I362" s="62">
        <v>1300</v>
      </c>
      <c r="J362" s="58">
        <f t="shared" si="61"/>
        <v>2500</v>
      </c>
    </row>
    <row r="363" spans="1:10" ht="15.75" customHeight="1">
      <c r="A363" s="98"/>
      <c r="B363" s="21" t="s">
        <v>13</v>
      </c>
      <c r="C363" s="58"/>
      <c r="D363" s="58"/>
      <c r="E363" s="56"/>
      <c r="F363" s="56"/>
      <c r="G363" s="56"/>
      <c r="H363" s="56"/>
      <c r="I363" s="62"/>
      <c r="J363" s="58">
        <f t="shared" si="61"/>
        <v>0</v>
      </c>
    </row>
    <row r="364" spans="1:10" ht="30">
      <c r="A364" s="98"/>
      <c r="B364" s="21" t="s">
        <v>14</v>
      </c>
      <c r="C364" s="58"/>
      <c r="D364" s="58"/>
      <c r="E364" s="56"/>
      <c r="F364" s="56"/>
      <c r="G364" s="56"/>
      <c r="H364" s="56"/>
      <c r="I364" s="62"/>
      <c r="J364" s="58">
        <f t="shared" si="61"/>
        <v>0</v>
      </c>
    </row>
    <row r="365" spans="1:10" ht="15.75">
      <c r="A365" s="98"/>
      <c r="B365" s="21" t="s">
        <v>15</v>
      </c>
      <c r="C365" s="58"/>
      <c r="D365" s="58"/>
      <c r="E365" s="56"/>
      <c r="F365" s="56"/>
      <c r="G365" s="56"/>
      <c r="H365" s="56">
        <v>1200</v>
      </c>
      <c r="I365" s="62">
        <v>1300</v>
      </c>
      <c r="J365" s="58">
        <f t="shared" si="61"/>
        <v>2500</v>
      </c>
    </row>
    <row r="366" spans="1:10" ht="15.75" customHeight="1">
      <c r="A366" s="98" t="s">
        <v>80</v>
      </c>
      <c r="B366" s="21" t="s">
        <v>12</v>
      </c>
      <c r="C366" s="55"/>
      <c r="D366" s="55"/>
      <c r="E366" s="56"/>
      <c r="F366" s="56"/>
      <c r="G366" s="56"/>
      <c r="H366" s="56">
        <v>30</v>
      </c>
      <c r="I366" s="62">
        <v>30</v>
      </c>
      <c r="J366" s="58">
        <f t="shared" si="61"/>
        <v>60</v>
      </c>
    </row>
    <row r="367" spans="1:10" ht="15.75" customHeight="1">
      <c r="A367" s="98"/>
      <c r="B367" s="21" t="s">
        <v>13</v>
      </c>
      <c r="C367" s="58"/>
      <c r="D367" s="58"/>
      <c r="E367" s="56"/>
      <c r="F367" s="56"/>
      <c r="G367" s="56"/>
      <c r="H367" s="56"/>
      <c r="I367" s="62"/>
      <c r="J367" s="58">
        <f t="shared" si="61"/>
        <v>0</v>
      </c>
    </row>
    <row r="368" spans="1:10" ht="30">
      <c r="A368" s="98"/>
      <c r="B368" s="21" t="s">
        <v>14</v>
      </c>
      <c r="C368" s="58"/>
      <c r="D368" s="58"/>
      <c r="E368" s="56"/>
      <c r="F368" s="56"/>
      <c r="G368" s="56"/>
      <c r="H368" s="56"/>
      <c r="I368" s="62"/>
      <c r="J368" s="58">
        <f t="shared" si="61"/>
        <v>0</v>
      </c>
    </row>
    <row r="369" spans="1:10" ht="15.75">
      <c r="A369" s="98"/>
      <c r="B369" s="21" t="s">
        <v>15</v>
      </c>
      <c r="C369" s="58"/>
      <c r="D369" s="58"/>
      <c r="E369" s="56"/>
      <c r="F369" s="56"/>
      <c r="G369" s="56"/>
      <c r="H369" s="56">
        <v>30</v>
      </c>
      <c r="I369" s="62">
        <v>30</v>
      </c>
      <c r="J369" s="58">
        <f t="shared" si="61"/>
        <v>60</v>
      </c>
    </row>
    <row r="370" spans="1:10" ht="15.75" customHeight="1">
      <c r="A370" s="98" t="s">
        <v>34</v>
      </c>
      <c r="B370" s="21" t="s">
        <v>12</v>
      </c>
      <c r="C370" s="55"/>
      <c r="D370" s="55"/>
      <c r="E370" s="56"/>
      <c r="F370" s="56"/>
      <c r="G370" s="56"/>
      <c r="H370" s="56">
        <v>20</v>
      </c>
      <c r="I370" s="62">
        <v>20</v>
      </c>
      <c r="J370" s="58">
        <f t="shared" si="61"/>
        <v>40</v>
      </c>
    </row>
    <row r="371" spans="1:10" ht="15.75" customHeight="1">
      <c r="A371" s="98"/>
      <c r="B371" s="21" t="s">
        <v>13</v>
      </c>
      <c r="C371" s="58"/>
      <c r="D371" s="58"/>
      <c r="E371" s="56"/>
      <c r="F371" s="56"/>
      <c r="G371" s="56"/>
      <c r="H371" s="56"/>
      <c r="I371" s="62"/>
      <c r="J371" s="58">
        <f t="shared" si="61"/>
        <v>0</v>
      </c>
    </row>
    <row r="372" spans="1:10" ht="30">
      <c r="A372" s="98"/>
      <c r="B372" s="21" t="s">
        <v>14</v>
      </c>
      <c r="C372" s="58"/>
      <c r="D372" s="58"/>
      <c r="E372" s="56"/>
      <c r="F372" s="56"/>
      <c r="G372" s="56"/>
      <c r="H372" s="56"/>
      <c r="I372" s="62"/>
      <c r="J372" s="58">
        <f t="shared" si="61"/>
        <v>0</v>
      </c>
    </row>
    <row r="373" spans="1:10" ht="15.75">
      <c r="A373" s="98"/>
      <c r="B373" s="21" t="s">
        <v>15</v>
      </c>
      <c r="C373" s="58"/>
      <c r="D373" s="58"/>
      <c r="E373" s="56"/>
      <c r="F373" s="56"/>
      <c r="G373" s="56"/>
      <c r="H373" s="56">
        <v>20</v>
      </c>
      <c r="I373" s="62">
        <v>20</v>
      </c>
      <c r="J373" s="58">
        <f t="shared" si="61"/>
        <v>40</v>
      </c>
    </row>
    <row r="374" spans="1:10" ht="16.5" customHeight="1">
      <c r="A374" s="98" t="s">
        <v>0</v>
      </c>
      <c r="B374" s="21" t="s">
        <v>12</v>
      </c>
      <c r="C374" s="55"/>
      <c r="D374" s="55">
        <v>0</v>
      </c>
      <c r="E374" s="55">
        <v>0</v>
      </c>
      <c r="F374" s="55">
        <v>0</v>
      </c>
      <c r="G374" s="55">
        <v>0</v>
      </c>
      <c r="H374" s="55">
        <v>0</v>
      </c>
      <c r="I374" s="65">
        <v>0</v>
      </c>
      <c r="J374" s="58">
        <f t="shared" si="61"/>
        <v>0</v>
      </c>
    </row>
    <row r="375" spans="1:10" ht="17.25" customHeight="1">
      <c r="A375" s="98"/>
      <c r="B375" s="21" t="s">
        <v>13</v>
      </c>
      <c r="C375" s="56"/>
      <c r="D375" s="56"/>
      <c r="E375" s="56"/>
      <c r="F375" s="56"/>
      <c r="G375" s="56"/>
      <c r="H375" s="56"/>
      <c r="I375" s="62"/>
      <c r="J375" s="58">
        <f t="shared" si="61"/>
        <v>0</v>
      </c>
    </row>
    <row r="376" spans="1:10" ht="33" customHeight="1">
      <c r="A376" s="98"/>
      <c r="B376" s="21" t="s">
        <v>14</v>
      </c>
      <c r="C376" s="56"/>
      <c r="D376" s="56"/>
      <c r="E376" s="56"/>
      <c r="F376" s="56"/>
      <c r="G376" s="56"/>
      <c r="H376" s="56"/>
      <c r="I376" s="62"/>
      <c r="J376" s="58">
        <f t="shared" si="61"/>
        <v>0</v>
      </c>
    </row>
    <row r="377" spans="1:10" ht="19.5" customHeight="1">
      <c r="A377" s="98"/>
      <c r="B377" s="21" t="s">
        <v>15</v>
      </c>
      <c r="C377" s="56"/>
      <c r="D377" s="56"/>
      <c r="E377" s="56"/>
      <c r="F377" s="56"/>
      <c r="G377" s="56"/>
      <c r="H377" s="56"/>
      <c r="I377" s="62"/>
      <c r="J377" s="58">
        <f t="shared" si="61"/>
        <v>0</v>
      </c>
    </row>
    <row r="378" spans="1:10" ht="19.5" customHeight="1">
      <c r="A378" s="98" t="s">
        <v>1</v>
      </c>
      <c r="B378" s="21" t="s">
        <v>12</v>
      </c>
      <c r="C378" s="66">
        <v>150</v>
      </c>
      <c r="D378" s="66">
        <v>160</v>
      </c>
      <c r="E378" s="66">
        <v>160</v>
      </c>
      <c r="F378" s="66">
        <v>165</v>
      </c>
      <c r="G378" s="66">
        <v>170</v>
      </c>
      <c r="H378" s="66">
        <v>180</v>
      </c>
      <c r="I378" s="67">
        <v>190</v>
      </c>
      <c r="J378" s="58">
        <f t="shared" si="61"/>
        <v>1175</v>
      </c>
    </row>
    <row r="379" spans="1:10" ht="19.5" customHeight="1">
      <c r="A379" s="98"/>
      <c r="B379" s="21" t="s">
        <v>13</v>
      </c>
      <c r="C379" s="56"/>
      <c r="D379" s="56"/>
      <c r="E379" s="56"/>
      <c r="F379" s="56"/>
      <c r="G379" s="56"/>
      <c r="H379" s="56"/>
      <c r="I379" s="62"/>
      <c r="J379" s="58">
        <f t="shared" si="61"/>
        <v>0</v>
      </c>
    </row>
    <row r="380" spans="1:10" ht="19.5" customHeight="1">
      <c r="A380" s="98"/>
      <c r="B380" s="21" t="s">
        <v>14</v>
      </c>
      <c r="C380" s="56"/>
      <c r="D380" s="56"/>
      <c r="E380" s="56"/>
      <c r="F380" s="56"/>
      <c r="G380" s="56"/>
      <c r="H380" s="56"/>
      <c r="I380" s="62"/>
      <c r="J380" s="58">
        <f t="shared" si="61"/>
        <v>0</v>
      </c>
    </row>
    <row r="381" spans="1:10" ht="19.5" customHeight="1">
      <c r="A381" s="98"/>
      <c r="B381" s="21" t="s">
        <v>15</v>
      </c>
      <c r="C381" s="66">
        <v>150</v>
      </c>
      <c r="D381" s="66">
        <v>160</v>
      </c>
      <c r="E381" s="66">
        <v>160</v>
      </c>
      <c r="F381" s="66">
        <v>165</v>
      </c>
      <c r="G381" s="66">
        <v>170</v>
      </c>
      <c r="H381" s="66">
        <v>180</v>
      </c>
      <c r="I381" s="67">
        <v>190</v>
      </c>
      <c r="J381" s="58">
        <f t="shared" si="61"/>
        <v>1175</v>
      </c>
    </row>
    <row r="382" spans="1:10" ht="15.75">
      <c r="A382" s="131" t="s">
        <v>88</v>
      </c>
      <c r="B382" s="21" t="s">
        <v>12</v>
      </c>
      <c r="C382" s="55">
        <f>C386+C394+C402</f>
        <v>147596</v>
      </c>
      <c r="D382" s="55">
        <f aca="true" t="shared" si="62" ref="D382:I382">D386+D394+D402</f>
        <v>71609.5</v>
      </c>
      <c r="E382" s="55">
        <f t="shared" si="62"/>
        <v>55320.1</v>
      </c>
      <c r="F382" s="55">
        <f t="shared" si="62"/>
        <v>51746.985</v>
      </c>
      <c r="G382" s="55">
        <f t="shared" si="62"/>
        <v>63990.7609</v>
      </c>
      <c r="H382" s="55">
        <f t="shared" si="62"/>
        <v>57904.276461999994</v>
      </c>
      <c r="I382" s="55">
        <f t="shared" si="62"/>
        <v>71287.37752786</v>
      </c>
      <c r="J382" s="51">
        <f t="shared" si="61"/>
        <v>519454.99988986</v>
      </c>
    </row>
    <row r="383" spans="1:10" ht="15.75">
      <c r="A383" s="131"/>
      <c r="B383" s="21" t="s">
        <v>13</v>
      </c>
      <c r="C383" s="55">
        <f aca="true" t="shared" si="63" ref="C383:I385">C387+C395+C403</f>
        <v>28925.3</v>
      </c>
      <c r="D383" s="55">
        <f t="shared" si="63"/>
        <v>32546.8</v>
      </c>
      <c r="E383" s="55">
        <f t="shared" si="63"/>
        <v>14469.1</v>
      </c>
      <c r="F383" s="55">
        <f t="shared" si="63"/>
        <v>11365.005000000001</v>
      </c>
      <c r="G383" s="55">
        <f t="shared" si="63"/>
        <v>19132.5055</v>
      </c>
      <c r="H383" s="55">
        <f t="shared" si="63"/>
        <v>14827.0066</v>
      </c>
      <c r="I383" s="55">
        <f t="shared" si="63"/>
        <v>23196.85693</v>
      </c>
      <c r="J383" s="52">
        <f t="shared" si="61"/>
        <v>144462.57403000002</v>
      </c>
    </row>
    <row r="384" spans="1:10" ht="30">
      <c r="A384" s="131"/>
      <c r="B384" s="21" t="s">
        <v>14</v>
      </c>
      <c r="C384" s="55">
        <f t="shared" si="63"/>
        <v>7032.5</v>
      </c>
      <c r="D384" s="55">
        <f t="shared" si="63"/>
        <v>8370.2</v>
      </c>
      <c r="E384" s="55">
        <f t="shared" si="63"/>
        <v>4345</v>
      </c>
      <c r="F384" s="55">
        <f t="shared" si="63"/>
        <v>4360.8</v>
      </c>
      <c r="G384" s="55">
        <f t="shared" si="63"/>
        <v>4930.84</v>
      </c>
      <c r="H384" s="55">
        <f t="shared" si="63"/>
        <v>4811.6320000000005</v>
      </c>
      <c r="I384" s="55">
        <f t="shared" si="63"/>
        <v>5453.713600000001</v>
      </c>
      <c r="J384" s="52">
        <f t="shared" si="61"/>
        <v>39304.6856</v>
      </c>
    </row>
    <row r="385" spans="1:10" ht="15.75">
      <c r="A385" s="131"/>
      <c r="B385" s="21" t="s">
        <v>15</v>
      </c>
      <c r="C385" s="55">
        <f t="shared" si="63"/>
        <v>111638.2</v>
      </c>
      <c r="D385" s="55">
        <f t="shared" si="63"/>
        <v>30692.5</v>
      </c>
      <c r="E385" s="55">
        <f t="shared" si="63"/>
        <v>36506</v>
      </c>
      <c r="F385" s="55">
        <f t="shared" si="63"/>
        <v>36021.18</v>
      </c>
      <c r="G385" s="55">
        <f t="shared" si="63"/>
        <v>39927.4154</v>
      </c>
      <c r="H385" s="55">
        <f t="shared" si="63"/>
        <v>38265.637861999996</v>
      </c>
      <c r="I385" s="55">
        <f t="shared" si="63"/>
        <v>42636.806997859996</v>
      </c>
      <c r="J385" s="52">
        <f t="shared" si="61"/>
        <v>335687.74025986</v>
      </c>
    </row>
    <row r="386" spans="1:10" ht="15" customHeight="1">
      <c r="A386" s="132" t="s">
        <v>81</v>
      </c>
      <c r="B386" s="21" t="s">
        <v>12</v>
      </c>
      <c r="C386" s="55">
        <f>C390</f>
        <v>1584.5</v>
      </c>
      <c r="D386" s="55">
        <f>D390</f>
        <v>1540</v>
      </c>
      <c r="E386" s="55"/>
      <c r="F386" s="55">
        <f aca="true" t="shared" si="64" ref="F386:I389">F390</f>
        <v>1680</v>
      </c>
      <c r="G386" s="55">
        <f t="shared" si="64"/>
        <v>1820</v>
      </c>
      <c r="H386" s="55">
        <f t="shared" si="64"/>
        <v>1960</v>
      </c>
      <c r="I386" s="55">
        <f t="shared" si="64"/>
        <v>2100</v>
      </c>
      <c r="J386" s="52">
        <f t="shared" si="61"/>
        <v>10684.5</v>
      </c>
    </row>
    <row r="387" spans="1:10" ht="15.75">
      <c r="A387" s="132"/>
      <c r="B387" s="21" t="s">
        <v>13</v>
      </c>
      <c r="C387" s="55">
        <f aca="true" t="shared" si="65" ref="C387:D389">C391</f>
        <v>780.8</v>
      </c>
      <c r="D387" s="55">
        <f t="shared" si="65"/>
        <v>1045</v>
      </c>
      <c r="E387" s="56"/>
      <c r="F387" s="55">
        <f t="shared" si="64"/>
        <v>1140</v>
      </c>
      <c r="G387" s="55">
        <f t="shared" si="64"/>
        <v>1235</v>
      </c>
      <c r="H387" s="55">
        <f t="shared" si="64"/>
        <v>1330</v>
      </c>
      <c r="I387" s="55">
        <f t="shared" si="64"/>
        <v>1425</v>
      </c>
      <c r="J387" s="52">
        <f t="shared" si="61"/>
        <v>6955.8</v>
      </c>
    </row>
    <row r="388" spans="1:10" ht="30">
      <c r="A388" s="132"/>
      <c r="B388" s="21" t="s">
        <v>14</v>
      </c>
      <c r="C388" s="55">
        <f t="shared" si="65"/>
        <v>303.7</v>
      </c>
      <c r="D388" s="55">
        <f t="shared" si="65"/>
        <v>55</v>
      </c>
      <c r="E388" s="56"/>
      <c r="F388" s="55">
        <f t="shared" si="64"/>
        <v>60</v>
      </c>
      <c r="G388" s="55">
        <f t="shared" si="64"/>
        <v>65</v>
      </c>
      <c r="H388" s="55">
        <f t="shared" si="64"/>
        <v>70</v>
      </c>
      <c r="I388" s="55">
        <f t="shared" si="64"/>
        <v>75</v>
      </c>
      <c r="J388" s="52">
        <f t="shared" si="61"/>
        <v>628.7</v>
      </c>
    </row>
    <row r="389" spans="1:10" ht="15.75">
      <c r="A389" s="132"/>
      <c r="B389" s="21" t="s">
        <v>15</v>
      </c>
      <c r="C389" s="55">
        <f t="shared" si="65"/>
        <v>500</v>
      </c>
      <c r="D389" s="55">
        <f t="shared" si="65"/>
        <v>440</v>
      </c>
      <c r="E389" s="56"/>
      <c r="F389" s="55">
        <f t="shared" si="64"/>
        <v>480</v>
      </c>
      <c r="G389" s="55">
        <f t="shared" si="64"/>
        <v>520</v>
      </c>
      <c r="H389" s="55">
        <f t="shared" si="64"/>
        <v>560</v>
      </c>
      <c r="I389" s="55">
        <f t="shared" si="64"/>
        <v>600</v>
      </c>
      <c r="J389" s="52">
        <f t="shared" si="61"/>
        <v>3100</v>
      </c>
    </row>
    <row r="390" spans="1:10" ht="15" customHeight="1">
      <c r="A390" s="107" t="s">
        <v>46</v>
      </c>
      <c r="B390" s="21" t="s">
        <v>12</v>
      </c>
      <c r="C390" s="57">
        <f aca="true" t="shared" si="66" ref="C390:I390">C391+C392+C393</f>
        <v>1584.5</v>
      </c>
      <c r="D390" s="57">
        <f t="shared" si="66"/>
        <v>1540</v>
      </c>
      <c r="E390" s="57">
        <f t="shared" si="66"/>
        <v>0</v>
      </c>
      <c r="F390" s="58">
        <f t="shared" si="66"/>
        <v>1680</v>
      </c>
      <c r="G390" s="58">
        <f t="shared" si="66"/>
        <v>1820</v>
      </c>
      <c r="H390" s="58">
        <f t="shared" si="66"/>
        <v>1960</v>
      </c>
      <c r="I390" s="58">
        <f t="shared" si="66"/>
        <v>2100</v>
      </c>
      <c r="J390" s="52">
        <f t="shared" si="61"/>
        <v>10684.5</v>
      </c>
    </row>
    <row r="391" spans="1:10" ht="15.75">
      <c r="A391" s="107"/>
      <c r="B391" s="21" t="s">
        <v>13</v>
      </c>
      <c r="C391" s="57">
        <v>780.8</v>
      </c>
      <c r="D391" s="59">
        <v>1045</v>
      </c>
      <c r="E391" s="60"/>
      <c r="F391" s="58">
        <v>1140</v>
      </c>
      <c r="G391" s="58">
        <v>1235</v>
      </c>
      <c r="H391" s="58">
        <v>1330</v>
      </c>
      <c r="I391" s="58">
        <v>1425</v>
      </c>
      <c r="J391" s="52">
        <f t="shared" si="61"/>
        <v>6955.8</v>
      </c>
    </row>
    <row r="392" spans="1:10" ht="30">
      <c r="A392" s="107"/>
      <c r="B392" s="21" t="s">
        <v>14</v>
      </c>
      <c r="C392" s="57">
        <v>303.7</v>
      </c>
      <c r="D392" s="59">
        <v>55</v>
      </c>
      <c r="E392" s="60"/>
      <c r="F392" s="58">
        <v>60</v>
      </c>
      <c r="G392" s="58">
        <v>65</v>
      </c>
      <c r="H392" s="58">
        <v>70</v>
      </c>
      <c r="I392" s="58">
        <v>75</v>
      </c>
      <c r="J392" s="52">
        <f t="shared" si="61"/>
        <v>628.7</v>
      </c>
    </row>
    <row r="393" spans="1:10" ht="15.75">
      <c r="A393" s="107"/>
      <c r="B393" s="21" t="s">
        <v>15</v>
      </c>
      <c r="C393" s="57">
        <v>500</v>
      </c>
      <c r="D393" s="59">
        <v>440</v>
      </c>
      <c r="E393" s="60"/>
      <c r="F393" s="58">
        <v>480</v>
      </c>
      <c r="G393" s="58">
        <v>520</v>
      </c>
      <c r="H393" s="58">
        <v>560</v>
      </c>
      <c r="I393" s="58">
        <v>600</v>
      </c>
      <c r="J393" s="52">
        <f t="shared" si="61"/>
        <v>3100</v>
      </c>
    </row>
    <row r="394" spans="1:10" ht="15" customHeight="1">
      <c r="A394" s="132" t="s">
        <v>2</v>
      </c>
      <c r="B394" s="21" t="s">
        <v>12</v>
      </c>
      <c r="C394" s="55">
        <f>C398</f>
        <v>10000</v>
      </c>
      <c r="D394" s="55"/>
      <c r="E394" s="55">
        <f aca="true" t="shared" si="67" ref="E394:G397">E398</f>
        <v>6980</v>
      </c>
      <c r="F394" s="57">
        <f>F395+F396+F397</f>
        <v>0</v>
      </c>
      <c r="G394" s="58">
        <f>G395+G396+G397</f>
        <v>9800</v>
      </c>
      <c r="H394" s="58">
        <f>H395+H396+H397</f>
        <v>0</v>
      </c>
      <c r="I394" s="58">
        <f>I395+I396+I397</f>
        <v>11200</v>
      </c>
      <c r="J394" s="52">
        <f t="shared" si="61"/>
        <v>37980</v>
      </c>
    </row>
    <row r="395" spans="1:10" ht="15.75">
      <c r="A395" s="132"/>
      <c r="B395" s="21" t="s">
        <v>47</v>
      </c>
      <c r="C395" s="55">
        <f>C399</f>
        <v>2900</v>
      </c>
      <c r="D395" s="56"/>
      <c r="E395" s="55">
        <f t="shared" si="67"/>
        <v>4731</v>
      </c>
      <c r="F395" s="61"/>
      <c r="G395" s="55">
        <f t="shared" si="67"/>
        <v>6650</v>
      </c>
      <c r="H395" s="61"/>
      <c r="I395" s="55">
        <f>I399</f>
        <v>7600</v>
      </c>
      <c r="J395" s="52">
        <f t="shared" si="61"/>
        <v>21881</v>
      </c>
    </row>
    <row r="396" spans="1:10" ht="30">
      <c r="A396" s="132"/>
      <c r="B396" s="21" t="s">
        <v>14</v>
      </c>
      <c r="C396" s="55">
        <f>C400</f>
        <v>2100</v>
      </c>
      <c r="D396" s="56"/>
      <c r="E396" s="55">
        <f t="shared" si="67"/>
        <v>249</v>
      </c>
      <c r="F396" s="61"/>
      <c r="G396" s="55">
        <f t="shared" si="67"/>
        <v>350</v>
      </c>
      <c r="H396" s="61"/>
      <c r="I396" s="55">
        <f>I400</f>
        <v>400</v>
      </c>
      <c r="J396" s="52">
        <f t="shared" si="61"/>
        <v>3099</v>
      </c>
    </row>
    <row r="397" spans="1:10" ht="15.75">
      <c r="A397" s="132"/>
      <c r="B397" s="21" t="s">
        <v>15</v>
      </c>
      <c r="C397" s="55">
        <f>C401</f>
        <v>5000</v>
      </c>
      <c r="D397" s="56"/>
      <c r="E397" s="55">
        <f t="shared" si="67"/>
        <v>2000</v>
      </c>
      <c r="F397" s="61"/>
      <c r="G397" s="55">
        <f t="shared" si="67"/>
        <v>2800</v>
      </c>
      <c r="H397" s="61"/>
      <c r="I397" s="55">
        <f>I401</f>
        <v>3200</v>
      </c>
      <c r="J397" s="52">
        <f t="shared" si="61"/>
        <v>13000</v>
      </c>
    </row>
    <row r="398" spans="1:10" ht="15" customHeight="1">
      <c r="A398" s="107" t="s">
        <v>144</v>
      </c>
      <c r="B398" s="21" t="s">
        <v>12</v>
      </c>
      <c r="C398" s="58">
        <f>C399+C400+C401</f>
        <v>10000</v>
      </c>
      <c r="D398" s="56"/>
      <c r="E398" s="58">
        <f>E399+E400+E401</f>
        <v>6980</v>
      </c>
      <c r="F398" s="61"/>
      <c r="G398" s="58">
        <f>G399+G400+G401</f>
        <v>9800</v>
      </c>
      <c r="H398" s="61"/>
      <c r="I398" s="58">
        <f>I399+I400+I401</f>
        <v>11200</v>
      </c>
      <c r="J398" s="52">
        <f t="shared" si="61"/>
        <v>37980</v>
      </c>
    </row>
    <row r="399" spans="1:10" ht="15.75">
      <c r="A399" s="107"/>
      <c r="B399" s="21" t="s">
        <v>47</v>
      </c>
      <c r="C399" s="58">
        <v>2900</v>
      </c>
      <c r="D399" s="56"/>
      <c r="E399" s="56">
        <v>4731</v>
      </c>
      <c r="F399" s="61"/>
      <c r="G399" s="56">
        <v>6650</v>
      </c>
      <c r="H399" s="56"/>
      <c r="I399" s="62">
        <v>7600</v>
      </c>
      <c r="J399" s="52">
        <f t="shared" si="61"/>
        <v>21881</v>
      </c>
    </row>
    <row r="400" spans="1:10" ht="30">
      <c r="A400" s="107"/>
      <c r="B400" s="21" t="s">
        <v>14</v>
      </c>
      <c r="C400" s="58">
        <v>2100</v>
      </c>
      <c r="D400" s="56"/>
      <c r="E400" s="56">
        <v>249</v>
      </c>
      <c r="F400" s="61"/>
      <c r="G400" s="56">
        <v>350</v>
      </c>
      <c r="H400" s="56"/>
      <c r="I400" s="62">
        <v>400</v>
      </c>
      <c r="J400" s="52">
        <f t="shared" si="61"/>
        <v>3099</v>
      </c>
    </row>
    <row r="401" spans="1:10" ht="17.25" customHeight="1">
      <c r="A401" s="107"/>
      <c r="B401" s="21" t="s">
        <v>15</v>
      </c>
      <c r="C401" s="58">
        <v>5000</v>
      </c>
      <c r="D401" s="56"/>
      <c r="E401" s="56">
        <v>2000</v>
      </c>
      <c r="F401" s="61"/>
      <c r="G401" s="56">
        <v>2800</v>
      </c>
      <c r="H401" s="56"/>
      <c r="I401" s="62">
        <v>3200</v>
      </c>
      <c r="J401" s="52">
        <f t="shared" si="61"/>
        <v>13000</v>
      </c>
    </row>
    <row r="402" spans="1:10" ht="15" customHeight="1">
      <c r="A402" s="130" t="s">
        <v>48</v>
      </c>
      <c r="B402" s="21" t="s">
        <v>12</v>
      </c>
      <c r="C402" s="55">
        <f aca="true" t="shared" si="68" ref="C402:I402">C403+C404+C405</f>
        <v>136011.5</v>
      </c>
      <c r="D402" s="55">
        <f t="shared" si="68"/>
        <v>70069.5</v>
      </c>
      <c r="E402" s="55">
        <f t="shared" si="68"/>
        <v>48340.1</v>
      </c>
      <c r="F402" s="55">
        <f t="shared" si="68"/>
        <v>50066.985</v>
      </c>
      <c r="G402" s="55">
        <f t="shared" si="68"/>
        <v>52370.7609</v>
      </c>
      <c r="H402" s="55">
        <f t="shared" si="68"/>
        <v>55944.276461999994</v>
      </c>
      <c r="I402" s="55">
        <f t="shared" si="68"/>
        <v>57987.37752786</v>
      </c>
      <c r="J402" s="52">
        <f t="shared" si="61"/>
        <v>470790.49988986</v>
      </c>
    </row>
    <row r="403" spans="1:10" ht="15.75">
      <c r="A403" s="130"/>
      <c r="B403" s="21" t="s">
        <v>13</v>
      </c>
      <c r="C403" s="58">
        <v>25244.5</v>
      </c>
      <c r="D403" s="58">
        <v>31501.8</v>
      </c>
      <c r="E403" s="56">
        <v>9738.1</v>
      </c>
      <c r="F403" s="63">
        <f>E403*1.05</f>
        <v>10225.005000000001</v>
      </c>
      <c r="G403" s="63">
        <f>F403*1.1</f>
        <v>11247.505500000001</v>
      </c>
      <c r="H403" s="63">
        <f>G403*1.2</f>
        <v>13497.0066</v>
      </c>
      <c r="I403" s="63">
        <f>H403*1.05</f>
        <v>14171.856930000002</v>
      </c>
      <c r="J403" s="52">
        <f t="shared" si="61"/>
        <v>115625.77403</v>
      </c>
    </row>
    <row r="404" spans="1:10" ht="30">
      <c r="A404" s="130"/>
      <c r="B404" s="21" t="s">
        <v>14</v>
      </c>
      <c r="C404" s="58">
        <v>4628.8</v>
      </c>
      <c r="D404" s="58">
        <v>8315.2</v>
      </c>
      <c r="E404" s="56">
        <v>4096</v>
      </c>
      <c r="F404" s="63">
        <f>E404*1.05</f>
        <v>4300.8</v>
      </c>
      <c r="G404" s="63">
        <f>F404*1.05</f>
        <v>4515.84</v>
      </c>
      <c r="H404" s="63">
        <f>G404*1.05</f>
        <v>4741.6320000000005</v>
      </c>
      <c r="I404" s="63">
        <f>H404*1.05</f>
        <v>4978.713600000001</v>
      </c>
      <c r="J404" s="52">
        <f t="shared" si="61"/>
        <v>35576.9856</v>
      </c>
    </row>
    <row r="405" spans="1:10" ht="15.75">
      <c r="A405" s="130"/>
      <c r="B405" s="21" t="s">
        <v>15</v>
      </c>
      <c r="C405" s="58">
        <v>106138.2</v>
      </c>
      <c r="D405" s="58">
        <v>30252.5</v>
      </c>
      <c r="E405" s="56">
        <v>34506</v>
      </c>
      <c r="F405" s="63">
        <f>E405*1.03</f>
        <v>35541.18</v>
      </c>
      <c r="G405" s="63">
        <f>F405*1.03</f>
        <v>36607.4154</v>
      </c>
      <c r="H405" s="63">
        <f>G405*1.03</f>
        <v>37705.637861999996</v>
      </c>
      <c r="I405" s="63">
        <f>H405*1.03</f>
        <v>38836.806997859996</v>
      </c>
      <c r="J405" s="52">
        <f t="shared" si="61"/>
        <v>319587.74025986</v>
      </c>
    </row>
    <row r="406" spans="1:10" ht="15" customHeight="1">
      <c r="A406" s="107" t="s">
        <v>49</v>
      </c>
      <c r="B406" s="21" t="s">
        <v>12</v>
      </c>
      <c r="C406" s="19"/>
      <c r="D406" s="19"/>
      <c r="E406" s="19"/>
      <c r="F406" s="19"/>
      <c r="G406" s="19"/>
      <c r="H406" s="19"/>
      <c r="I406" s="31"/>
      <c r="J406" s="16"/>
    </row>
    <row r="407" spans="1:10" ht="15">
      <c r="A407" s="107"/>
      <c r="B407" s="21" t="s">
        <v>13</v>
      </c>
      <c r="C407" s="16"/>
      <c r="D407" s="16"/>
      <c r="E407" s="16"/>
      <c r="F407" s="16"/>
      <c r="G407" s="16"/>
      <c r="H407" s="16"/>
      <c r="I407" s="32"/>
      <c r="J407" s="16"/>
    </row>
    <row r="408" spans="1:10" ht="30">
      <c r="A408" s="107"/>
      <c r="B408" s="21" t="s">
        <v>14</v>
      </c>
      <c r="C408" s="16"/>
      <c r="D408" s="16"/>
      <c r="E408" s="16"/>
      <c r="F408" s="16"/>
      <c r="G408" s="16"/>
      <c r="H408" s="16"/>
      <c r="I408" s="32"/>
      <c r="J408" s="16"/>
    </row>
    <row r="409" spans="1:10" ht="61.5" customHeight="1">
      <c r="A409" s="107"/>
      <c r="B409" s="21" t="s">
        <v>15</v>
      </c>
      <c r="C409" s="20"/>
      <c r="D409" s="20"/>
      <c r="E409" s="20"/>
      <c r="F409" s="20"/>
      <c r="G409" s="20"/>
      <c r="H409" s="20"/>
      <c r="I409" s="33"/>
      <c r="J409" s="16"/>
    </row>
    <row r="410" spans="1:10" ht="20.25" customHeight="1">
      <c r="A410" s="133" t="s">
        <v>148</v>
      </c>
      <c r="B410" s="21" t="s">
        <v>12</v>
      </c>
      <c r="C410" s="20"/>
      <c r="D410" s="20">
        <v>20</v>
      </c>
      <c r="E410" s="20">
        <v>39.3</v>
      </c>
      <c r="F410" s="20">
        <v>35.3</v>
      </c>
      <c r="G410" s="20">
        <v>35.3</v>
      </c>
      <c r="H410" s="20">
        <v>35.3</v>
      </c>
      <c r="I410" s="33">
        <v>35.3</v>
      </c>
      <c r="J410" s="16">
        <v>200.5</v>
      </c>
    </row>
    <row r="411" spans="1:10" ht="19.5" customHeight="1">
      <c r="A411" s="134"/>
      <c r="B411" s="21" t="s">
        <v>13</v>
      </c>
      <c r="C411" s="20"/>
      <c r="D411" s="20"/>
      <c r="E411" s="20"/>
      <c r="F411" s="20"/>
      <c r="G411" s="20"/>
      <c r="H411" s="20"/>
      <c r="I411" s="33"/>
      <c r="J411" s="16"/>
    </row>
    <row r="412" spans="1:10" ht="33.75" customHeight="1">
      <c r="A412" s="134"/>
      <c r="B412" s="21" t="s">
        <v>14</v>
      </c>
      <c r="C412" s="20"/>
      <c r="D412" s="20">
        <v>20</v>
      </c>
      <c r="E412" s="20">
        <v>9.3</v>
      </c>
      <c r="F412" s="20">
        <v>5.3</v>
      </c>
      <c r="G412" s="20">
        <v>5.3</v>
      </c>
      <c r="H412" s="20">
        <v>5.3</v>
      </c>
      <c r="I412" s="33">
        <v>5.3</v>
      </c>
      <c r="J412" s="16">
        <v>50.5</v>
      </c>
    </row>
    <row r="413" spans="1:10" ht="24.75" customHeight="1">
      <c r="A413" s="135"/>
      <c r="B413" s="21" t="s">
        <v>113</v>
      </c>
      <c r="C413" s="20"/>
      <c r="D413" s="20"/>
      <c r="E413" s="20">
        <v>30</v>
      </c>
      <c r="F413" s="20">
        <v>30</v>
      </c>
      <c r="G413" s="20">
        <v>30</v>
      </c>
      <c r="H413" s="20">
        <v>30</v>
      </c>
      <c r="I413" s="33">
        <v>30</v>
      </c>
      <c r="J413" s="16">
        <v>150</v>
      </c>
    </row>
    <row r="414" spans="1:10" ht="21" customHeight="1">
      <c r="A414" s="136" t="s">
        <v>146</v>
      </c>
      <c r="B414" s="21" t="s">
        <v>12</v>
      </c>
      <c r="C414" s="20"/>
      <c r="D414" s="20">
        <v>20</v>
      </c>
      <c r="E414" s="20">
        <v>9.3</v>
      </c>
      <c r="F414" s="20">
        <v>5.3</v>
      </c>
      <c r="G414" s="20">
        <v>5.3</v>
      </c>
      <c r="H414" s="20">
        <v>5.3</v>
      </c>
      <c r="I414" s="33">
        <v>5.3</v>
      </c>
      <c r="J414" s="16">
        <v>50.5</v>
      </c>
    </row>
    <row r="415" spans="1:10" ht="23.25" customHeight="1">
      <c r="A415" s="134"/>
      <c r="B415" s="21" t="s">
        <v>13</v>
      </c>
      <c r="C415" s="20"/>
      <c r="D415" s="20"/>
      <c r="E415" s="20"/>
      <c r="F415" s="20"/>
      <c r="G415" s="20"/>
      <c r="H415" s="20"/>
      <c r="I415" s="33"/>
      <c r="J415" s="16"/>
    </row>
    <row r="416" spans="1:10" ht="35.25" customHeight="1">
      <c r="A416" s="134"/>
      <c r="B416" s="21" t="s">
        <v>14</v>
      </c>
      <c r="C416" s="20"/>
      <c r="D416" s="20">
        <v>20</v>
      </c>
      <c r="E416" s="20">
        <v>9.3</v>
      </c>
      <c r="F416" s="20">
        <v>5.3</v>
      </c>
      <c r="G416" s="20">
        <v>5.3</v>
      </c>
      <c r="H416" s="20">
        <v>5.3</v>
      </c>
      <c r="I416" s="33">
        <v>5.3</v>
      </c>
      <c r="J416" s="16">
        <v>50.3</v>
      </c>
    </row>
    <row r="417" spans="1:10" ht="21" customHeight="1">
      <c r="A417" s="135"/>
      <c r="B417" s="21" t="s">
        <v>113</v>
      </c>
      <c r="C417" s="20"/>
      <c r="D417" s="20"/>
      <c r="E417" s="20"/>
      <c r="F417" s="20"/>
      <c r="G417" s="20"/>
      <c r="H417" s="20"/>
      <c r="I417" s="33"/>
      <c r="J417" s="16"/>
    </row>
    <row r="418" spans="1:10" ht="21" customHeight="1">
      <c r="A418" s="136" t="s">
        <v>147</v>
      </c>
      <c r="B418" s="21" t="s">
        <v>12</v>
      </c>
      <c r="C418" s="20"/>
      <c r="D418" s="20"/>
      <c r="E418" s="20">
        <v>30</v>
      </c>
      <c r="F418" s="20">
        <v>30</v>
      </c>
      <c r="G418" s="20">
        <v>30</v>
      </c>
      <c r="H418" s="20">
        <v>30</v>
      </c>
      <c r="I418" s="33">
        <v>30</v>
      </c>
      <c r="J418" s="16">
        <v>150</v>
      </c>
    </row>
    <row r="419" spans="1:10" ht="22.5" customHeight="1">
      <c r="A419" s="134"/>
      <c r="B419" s="21" t="s">
        <v>13</v>
      </c>
      <c r="C419" s="20"/>
      <c r="D419" s="20"/>
      <c r="E419" s="20"/>
      <c r="F419" s="20"/>
      <c r="G419" s="20"/>
      <c r="H419" s="20"/>
      <c r="I419" s="33"/>
      <c r="J419" s="16"/>
    </row>
    <row r="420" spans="1:10" ht="33" customHeight="1">
      <c r="A420" s="134"/>
      <c r="B420" s="21" t="s">
        <v>14</v>
      </c>
      <c r="C420" s="20"/>
      <c r="D420" s="20"/>
      <c r="E420" s="20"/>
      <c r="F420" s="20"/>
      <c r="G420" s="20"/>
      <c r="H420" s="20"/>
      <c r="I420" s="33"/>
      <c r="J420" s="16"/>
    </row>
    <row r="421" spans="1:10" ht="27" customHeight="1">
      <c r="A421" s="135"/>
      <c r="B421" s="21" t="s">
        <v>113</v>
      </c>
      <c r="C421" s="20"/>
      <c r="D421" s="20"/>
      <c r="E421" s="20">
        <v>30</v>
      </c>
      <c r="F421" s="20">
        <v>30</v>
      </c>
      <c r="G421" s="20">
        <v>30</v>
      </c>
      <c r="H421" s="20">
        <v>30</v>
      </c>
      <c r="I421" s="33">
        <v>30</v>
      </c>
      <c r="J421" s="16">
        <v>150</v>
      </c>
    </row>
    <row r="422" spans="1:10" ht="15">
      <c r="A422" s="111" t="s">
        <v>117</v>
      </c>
      <c r="B422" s="21" t="s">
        <v>12</v>
      </c>
      <c r="C422" s="19">
        <f>C426</f>
        <v>1566</v>
      </c>
      <c r="D422" s="19">
        <f aca="true" t="shared" si="69" ref="D422:I422">D426</f>
        <v>2566</v>
      </c>
      <c r="E422" s="19">
        <f t="shared" si="69"/>
        <v>3212</v>
      </c>
      <c r="F422" s="19">
        <f t="shared" si="69"/>
        <v>9106</v>
      </c>
      <c r="G422" s="19">
        <f t="shared" si="69"/>
        <v>9872</v>
      </c>
      <c r="H422" s="19">
        <f t="shared" si="69"/>
        <v>10763</v>
      </c>
      <c r="I422" s="19">
        <f t="shared" si="69"/>
        <v>11917</v>
      </c>
      <c r="J422" s="19">
        <f aca="true" t="shared" si="70" ref="J422:J467">I422+H422+G422+F422+E422+D422+C422</f>
        <v>49002</v>
      </c>
    </row>
    <row r="423" spans="1:10" ht="15">
      <c r="A423" s="111"/>
      <c r="B423" s="21" t="s">
        <v>13</v>
      </c>
      <c r="C423" s="19">
        <f aca="true" t="shared" si="71" ref="C423:I425">C427</f>
        <v>0</v>
      </c>
      <c r="D423" s="19">
        <f t="shared" si="71"/>
        <v>0</v>
      </c>
      <c r="E423" s="19">
        <f t="shared" si="71"/>
        <v>0</v>
      </c>
      <c r="F423" s="19">
        <f t="shared" si="71"/>
        <v>0</v>
      </c>
      <c r="G423" s="19">
        <f t="shared" si="71"/>
        <v>0</v>
      </c>
      <c r="H423" s="19">
        <f t="shared" si="71"/>
        <v>0</v>
      </c>
      <c r="I423" s="19">
        <f t="shared" si="71"/>
        <v>0</v>
      </c>
      <c r="J423" s="16">
        <f t="shared" si="70"/>
        <v>0</v>
      </c>
    </row>
    <row r="424" spans="1:10" ht="30">
      <c r="A424" s="111"/>
      <c r="B424" s="21" t="s">
        <v>14</v>
      </c>
      <c r="C424" s="19">
        <f t="shared" si="71"/>
        <v>0</v>
      </c>
      <c r="D424" s="19">
        <f t="shared" si="71"/>
        <v>0</v>
      </c>
      <c r="E424" s="19">
        <f t="shared" si="71"/>
        <v>0</v>
      </c>
      <c r="F424" s="19">
        <f t="shared" si="71"/>
        <v>3651</v>
      </c>
      <c r="G424" s="19">
        <f t="shared" si="71"/>
        <v>3760</v>
      </c>
      <c r="H424" s="19">
        <f t="shared" si="71"/>
        <v>3873</v>
      </c>
      <c r="I424" s="19">
        <f t="shared" si="71"/>
        <v>4067</v>
      </c>
      <c r="J424" s="16">
        <f t="shared" si="70"/>
        <v>15351</v>
      </c>
    </row>
    <row r="425" spans="1:10" ht="15">
      <c r="A425" s="111"/>
      <c r="B425" s="21" t="s">
        <v>15</v>
      </c>
      <c r="C425" s="19">
        <f t="shared" si="71"/>
        <v>1566</v>
      </c>
      <c r="D425" s="19">
        <f t="shared" si="71"/>
        <v>2566</v>
      </c>
      <c r="E425" s="19">
        <f t="shared" si="71"/>
        <v>3212</v>
      </c>
      <c r="F425" s="19">
        <f t="shared" si="71"/>
        <v>5455</v>
      </c>
      <c r="G425" s="19">
        <f t="shared" si="71"/>
        <v>6112</v>
      </c>
      <c r="H425" s="19">
        <f t="shared" si="71"/>
        <v>6890</v>
      </c>
      <c r="I425" s="19">
        <f t="shared" si="71"/>
        <v>7850</v>
      </c>
      <c r="J425" s="16">
        <f t="shared" si="70"/>
        <v>33651</v>
      </c>
    </row>
    <row r="426" spans="1:10" ht="15" customHeight="1">
      <c r="A426" s="98" t="s">
        <v>50</v>
      </c>
      <c r="B426" s="21" t="s">
        <v>12</v>
      </c>
      <c r="C426" s="16">
        <f>C429+C427+C428</f>
        <v>1566</v>
      </c>
      <c r="D426" s="16">
        <f aca="true" t="shared" si="72" ref="D426:I426">D429+D427+D428</f>
        <v>2566</v>
      </c>
      <c r="E426" s="16">
        <f t="shared" si="72"/>
        <v>3212</v>
      </c>
      <c r="F426" s="16">
        <f t="shared" si="72"/>
        <v>9106</v>
      </c>
      <c r="G426" s="16">
        <f t="shared" si="72"/>
        <v>9872</v>
      </c>
      <c r="H426" s="16">
        <f t="shared" si="72"/>
        <v>10763</v>
      </c>
      <c r="I426" s="16">
        <f t="shared" si="72"/>
        <v>11917</v>
      </c>
      <c r="J426" s="16">
        <f t="shared" si="70"/>
        <v>49002</v>
      </c>
    </row>
    <row r="427" spans="1:10" ht="15">
      <c r="A427" s="98"/>
      <c r="B427" s="21" t="s">
        <v>13</v>
      </c>
      <c r="C427" s="16"/>
      <c r="D427" s="16"/>
      <c r="E427" s="16"/>
      <c r="F427" s="16"/>
      <c r="G427" s="16"/>
      <c r="H427" s="16"/>
      <c r="I427" s="32"/>
      <c r="J427" s="16">
        <f t="shared" si="70"/>
        <v>0</v>
      </c>
    </row>
    <row r="428" spans="1:10" ht="30">
      <c r="A428" s="98"/>
      <c r="B428" s="21" t="s">
        <v>14</v>
      </c>
      <c r="C428" s="16"/>
      <c r="D428" s="16"/>
      <c r="E428" s="16"/>
      <c r="F428" s="16">
        <v>3651</v>
      </c>
      <c r="G428" s="16">
        <v>3760</v>
      </c>
      <c r="H428" s="16">
        <v>3873</v>
      </c>
      <c r="I428" s="32">
        <v>4067</v>
      </c>
      <c r="J428" s="16">
        <f t="shared" si="70"/>
        <v>15351</v>
      </c>
    </row>
    <row r="429" spans="1:10" ht="15">
      <c r="A429" s="98"/>
      <c r="B429" s="21" t="s">
        <v>15</v>
      </c>
      <c r="C429" s="16">
        <v>1566</v>
      </c>
      <c r="D429" s="16">
        <v>2566</v>
      </c>
      <c r="E429" s="16">
        <v>3212</v>
      </c>
      <c r="F429" s="16">
        <v>5455</v>
      </c>
      <c r="G429" s="16">
        <v>6112</v>
      </c>
      <c r="H429" s="16">
        <v>6890</v>
      </c>
      <c r="I429" s="32">
        <v>7850</v>
      </c>
      <c r="J429" s="16">
        <f t="shared" si="70"/>
        <v>33651</v>
      </c>
    </row>
    <row r="430" spans="1:10" ht="15" customHeight="1">
      <c r="A430" s="98" t="s">
        <v>3</v>
      </c>
      <c r="B430" s="21" t="s">
        <v>12</v>
      </c>
      <c r="C430" s="16">
        <f>C426</f>
        <v>1566</v>
      </c>
      <c r="D430" s="16">
        <f aca="true" t="shared" si="73" ref="D430:I430">D426</f>
        <v>2566</v>
      </c>
      <c r="E430" s="16">
        <f t="shared" si="73"/>
        <v>3212</v>
      </c>
      <c r="F430" s="16">
        <f t="shared" si="73"/>
        <v>9106</v>
      </c>
      <c r="G430" s="16">
        <f t="shared" si="73"/>
        <v>9872</v>
      </c>
      <c r="H430" s="16">
        <f t="shared" si="73"/>
        <v>10763</v>
      </c>
      <c r="I430" s="16">
        <f t="shared" si="73"/>
        <v>11917</v>
      </c>
      <c r="J430" s="16">
        <f t="shared" si="70"/>
        <v>49002</v>
      </c>
    </row>
    <row r="431" spans="1:10" ht="15">
      <c r="A431" s="98"/>
      <c r="B431" s="21" t="s">
        <v>13</v>
      </c>
      <c r="C431" s="16">
        <f aca="true" t="shared" si="74" ref="C431:I433">C427</f>
        <v>0</v>
      </c>
      <c r="D431" s="16">
        <f t="shared" si="74"/>
        <v>0</v>
      </c>
      <c r="E431" s="16">
        <f t="shared" si="74"/>
        <v>0</v>
      </c>
      <c r="F431" s="16">
        <f t="shared" si="74"/>
        <v>0</v>
      </c>
      <c r="G431" s="16">
        <f t="shared" si="74"/>
        <v>0</v>
      </c>
      <c r="H431" s="16">
        <f t="shared" si="74"/>
        <v>0</v>
      </c>
      <c r="I431" s="16">
        <f t="shared" si="74"/>
        <v>0</v>
      </c>
      <c r="J431" s="16">
        <f t="shared" si="70"/>
        <v>0</v>
      </c>
    </row>
    <row r="432" spans="1:10" ht="30">
      <c r="A432" s="98"/>
      <c r="B432" s="21" t="s">
        <v>14</v>
      </c>
      <c r="C432" s="16">
        <f t="shared" si="74"/>
        <v>0</v>
      </c>
      <c r="D432" s="16">
        <f t="shared" si="74"/>
        <v>0</v>
      </c>
      <c r="E432" s="16">
        <f t="shared" si="74"/>
        <v>0</v>
      </c>
      <c r="F432" s="16">
        <f t="shared" si="74"/>
        <v>3651</v>
      </c>
      <c r="G432" s="16">
        <f t="shared" si="74"/>
        <v>3760</v>
      </c>
      <c r="H432" s="16">
        <f t="shared" si="74"/>
        <v>3873</v>
      </c>
      <c r="I432" s="16">
        <f t="shared" si="74"/>
        <v>4067</v>
      </c>
      <c r="J432" s="16">
        <f t="shared" si="70"/>
        <v>15351</v>
      </c>
    </row>
    <row r="433" spans="1:10" ht="14.25" customHeight="1">
      <c r="A433" s="98"/>
      <c r="B433" s="21" t="s">
        <v>15</v>
      </c>
      <c r="C433" s="16">
        <f t="shared" si="74"/>
        <v>1566</v>
      </c>
      <c r="D433" s="16">
        <f t="shared" si="74"/>
        <v>2566</v>
      </c>
      <c r="E433" s="16">
        <f t="shared" si="74"/>
        <v>3212</v>
      </c>
      <c r="F433" s="16">
        <f t="shared" si="74"/>
        <v>5455</v>
      </c>
      <c r="G433" s="16">
        <f t="shared" si="74"/>
        <v>6112</v>
      </c>
      <c r="H433" s="16">
        <f t="shared" si="74"/>
        <v>6890</v>
      </c>
      <c r="I433" s="16">
        <f t="shared" si="74"/>
        <v>7850</v>
      </c>
      <c r="J433" s="16">
        <f t="shared" si="70"/>
        <v>33651</v>
      </c>
    </row>
    <row r="434" spans="1:10" ht="15" customHeight="1" hidden="1">
      <c r="A434" s="98" t="s">
        <v>89</v>
      </c>
      <c r="B434" s="21" t="s">
        <v>12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29">
        <v>0</v>
      </c>
      <c r="J434" s="16">
        <f t="shared" si="70"/>
        <v>0</v>
      </c>
    </row>
    <row r="435" spans="1:10" ht="15" customHeight="1" hidden="1">
      <c r="A435" s="98"/>
      <c r="B435" s="21" t="s">
        <v>13</v>
      </c>
      <c r="C435" s="15"/>
      <c r="D435" s="15"/>
      <c r="E435" s="15"/>
      <c r="F435" s="15"/>
      <c r="G435" s="15"/>
      <c r="H435" s="15"/>
      <c r="I435" s="34"/>
      <c r="J435" s="16">
        <f t="shared" si="70"/>
        <v>0</v>
      </c>
    </row>
    <row r="436" spans="1:10" ht="30" customHeight="1" hidden="1">
      <c r="A436" s="98"/>
      <c r="B436" s="21" t="s">
        <v>14</v>
      </c>
      <c r="C436" s="15"/>
      <c r="D436" s="15"/>
      <c r="E436" s="15"/>
      <c r="F436" s="15"/>
      <c r="G436" s="15"/>
      <c r="H436" s="15"/>
      <c r="I436" s="34"/>
      <c r="J436" s="16">
        <f t="shared" si="70"/>
        <v>0</v>
      </c>
    </row>
    <row r="437" spans="1:10" ht="47.25" customHeight="1" hidden="1">
      <c r="A437" s="98"/>
      <c r="B437" s="21" t="s">
        <v>15</v>
      </c>
      <c r="C437" s="15"/>
      <c r="D437" s="15"/>
      <c r="E437" s="15"/>
      <c r="F437" s="15"/>
      <c r="G437" s="15"/>
      <c r="H437" s="15"/>
      <c r="I437" s="34"/>
      <c r="J437" s="16">
        <f t="shared" si="70"/>
        <v>0</v>
      </c>
    </row>
    <row r="438" spans="1:10" ht="15" customHeight="1">
      <c r="A438" s="106" t="s">
        <v>122</v>
      </c>
      <c r="B438" s="21" t="s">
        <v>12</v>
      </c>
      <c r="C438" s="19">
        <v>0</v>
      </c>
      <c r="D438" s="19">
        <v>0</v>
      </c>
      <c r="E438" s="19">
        <v>0</v>
      </c>
      <c r="F438" s="19">
        <v>32000</v>
      </c>
      <c r="G438" s="19">
        <v>0</v>
      </c>
      <c r="H438" s="19">
        <v>0</v>
      </c>
      <c r="I438" s="31">
        <v>0</v>
      </c>
      <c r="J438" s="16">
        <f t="shared" si="70"/>
        <v>32000</v>
      </c>
    </row>
    <row r="439" spans="1:10" ht="15">
      <c r="A439" s="106"/>
      <c r="B439" s="21" t="s">
        <v>13</v>
      </c>
      <c r="C439" s="16"/>
      <c r="D439" s="16"/>
      <c r="E439" s="16"/>
      <c r="F439" s="16"/>
      <c r="G439" s="16"/>
      <c r="H439" s="16"/>
      <c r="I439" s="32"/>
      <c r="J439" s="16">
        <f t="shared" si="70"/>
        <v>0</v>
      </c>
    </row>
    <row r="440" spans="1:10" ht="30">
      <c r="A440" s="106"/>
      <c r="B440" s="21" t="s">
        <v>14</v>
      </c>
      <c r="C440" s="16"/>
      <c r="D440" s="16"/>
      <c r="E440" s="16"/>
      <c r="F440" s="16">
        <v>2640</v>
      </c>
      <c r="G440" s="16"/>
      <c r="H440" s="16"/>
      <c r="I440" s="32"/>
      <c r="J440" s="16">
        <f t="shared" si="70"/>
        <v>2640</v>
      </c>
    </row>
    <row r="441" spans="1:10" ht="15">
      <c r="A441" s="106"/>
      <c r="B441" s="21" t="s">
        <v>15</v>
      </c>
      <c r="C441" s="16"/>
      <c r="D441" s="16"/>
      <c r="E441" s="16"/>
      <c r="F441" s="16">
        <f>F438-F439-F440</f>
        <v>29360</v>
      </c>
      <c r="G441" s="16"/>
      <c r="H441" s="16"/>
      <c r="I441" s="32"/>
      <c r="J441" s="16">
        <f t="shared" si="70"/>
        <v>29360</v>
      </c>
    </row>
    <row r="442" spans="1:10" ht="15" customHeight="1">
      <c r="A442" s="130" t="s">
        <v>65</v>
      </c>
      <c r="B442" s="21" t="s">
        <v>12</v>
      </c>
      <c r="C442" s="19">
        <v>0</v>
      </c>
      <c r="D442" s="19">
        <v>0</v>
      </c>
      <c r="E442" s="19">
        <v>0</v>
      </c>
      <c r="F442" s="25"/>
      <c r="G442" s="19">
        <v>0</v>
      </c>
      <c r="H442" s="19">
        <v>32000</v>
      </c>
      <c r="I442" s="31">
        <v>0</v>
      </c>
      <c r="J442" s="16">
        <f t="shared" si="70"/>
        <v>32000</v>
      </c>
    </row>
    <row r="443" spans="1:10" ht="15">
      <c r="A443" s="130"/>
      <c r="B443" s="21" t="s">
        <v>13</v>
      </c>
      <c r="C443" s="20"/>
      <c r="D443" s="20"/>
      <c r="E443" s="20"/>
      <c r="F443" s="25"/>
      <c r="G443" s="20"/>
      <c r="H443" s="16"/>
      <c r="I443" s="33"/>
      <c r="J443" s="16">
        <f t="shared" si="70"/>
        <v>0</v>
      </c>
    </row>
    <row r="444" spans="1:10" ht="30">
      <c r="A444" s="130"/>
      <c r="B444" s="21" t="s">
        <v>14</v>
      </c>
      <c r="C444" s="20"/>
      <c r="D444" s="20"/>
      <c r="E444" s="20"/>
      <c r="F444" s="25"/>
      <c r="G444" s="20"/>
      <c r="H444" s="16">
        <v>2640</v>
      </c>
      <c r="I444" s="33"/>
      <c r="J444" s="16">
        <f t="shared" si="70"/>
        <v>2640</v>
      </c>
    </row>
    <row r="445" spans="1:10" ht="22.5" customHeight="1">
      <c r="A445" s="130"/>
      <c r="B445" s="21" t="s">
        <v>15</v>
      </c>
      <c r="C445" s="20"/>
      <c r="D445" s="20"/>
      <c r="E445" s="20"/>
      <c r="F445" s="25"/>
      <c r="G445" s="20"/>
      <c r="H445" s="16">
        <f>H442-H443-H444</f>
        <v>29360</v>
      </c>
      <c r="I445" s="33"/>
      <c r="J445" s="16">
        <f t="shared" si="70"/>
        <v>29360</v>
      </c>
    </row>
    <row r="446" spans="1:10" ht="15">
      <c r="A446" s="128" t="s">
        <v>98</v>
      </c>
      <c r="B446" s="21" t="s">
        <v>12</v>
      </c>
      <c r="C446" s="19">
        <f aca="true" t="shared" si="75" ref="C446:I448">C451+C455+C459+C463+C468+C472</f>
        <v>464.4</v>
      </c>
      <c r="D446" s="19">
        <f t="shared" si="75"/>
        <v>752</v>
      </c>
      <c r="E446" s="19">
        <f t="shared" si="75"/>
        <v>386</v>
      </c>
      <c r="F446" s="19">
        <f t="shared" si="75"/>
        <v>392</v>
      </c>
      <c r="G446" s="19">
        <f t="shared" si="75"/>
        <v>398</v>
      </c>
      <c r="H446" s="19">
        <f t="shared" si="75"/>
        <v>404</v>
      </c>
      <c r="I446" s="31">
        <f t="shared" si="75"/>
        <v>412</v>
      </c>
      <c r="J446" s="19">
        <f t="shared" si="70"/>
        <v>3208.4</v>
      </c>
    </row>
    <row r="447" spans="1:10" ht="15">
      <c r="A447" s="128"/>
      <c r="B447" s="21" t="s">
        <v>13</v>
      </c>
      <c r="C447" s="16">
        <f t="shared" si="75"/>
        <v>0</v>
      </c>
      <c r="D447" s="16">
        <f t="shared" si="75"/>
        <v>0</v>
      </c>
      <c r="E447" s="16">
        <f t="shared" si="75"/>
        <v>0</v>
      </c>
      <c r="F447" s="16">
        <f t="shared" si="75"/>
        <v>0</v>
      </c>
      <c r="G447" s="16">
        <f t="shared" si="75"/>
        <v>0</v>
      </c>
      <c r="H447" s="16">
        <f t="shared" si="75"/>
        <v>0</v>
      </c>
      <c r="I447" s="32">
        <f t="shared" si="75"/>
        <v>0</v>
      </c>
      <c r="J447" s="16">
        <f t="shared" si="70"/>
        <v>0</v>
      </c>
    </row>
    <row r="448" spans="1:10" ht="30">
      <c r="A448" s="128"/>
      <c r="B448" s="21" t="s">
        <v>14</v>
      </c>
      <c r="C448" s="16">
        <f t="shared" si="75"/>
        <v>0</v>
      </c>
      <c r="D448" s="16">
        <f t="shared" si="75"/>
        <v>0</v>
      </c>
      <c r="E448" s="16">
        <f t="shared" si="75"/>
        <v>0</v>
      </c>
      <c r="F448" s="16">
        <f t="shared" si="75"/>
        <v>0</v>
      </c>
      <c r="G448" s="16">
        <f t="shared" si="75"/>
        <v>0</v>
      </c>
      <c r="H448" s="16">
        <f t="shared" si="75"/>
        <v>0</v>
      </c>
      <c r="I448" s="32">
        <f t="shared" si="75"/>
        <v>0</v>
      </c>
      <c r="J448" s="16">
        <f t="shared" si="70"/>
        <v>0</v>
      </c>
    </row>
    <row r="449" spans="1:10" ht="15">
      <c r="A449" s="128"/>
      <c r="B449" s="21" t="s">
        <v>113</v>
      </c>
      <c r="C449" s="16">
        <f>C466</f>
        <v>99.2</v>
      </c>
      <c r="D449" s="16">
        <f aca="true" t="shared" si="76" ref="D449:I449">D466</f>
        <v>237</v>
      </c>
      <c r="E449" s="16">
        <f t="shared" si="76"/>
        <v>90</v>
      </c>
      <c r="F449" s="16">
        <f t="shared" si="76"/>
        <v>90</v>
      </c>
      <c r="G449" s="16">
        <f t="shared" si="76"/>
        <v>90</v>
      </c>
      <c r="H449" s="16">
        <f t="shared" si="76"/>
        <v>90</v>
      </c>
      <c r="I449" s="16">
        <f t="shared" si="76"/>
        <v>90</v>
      </c>
      <c r="J449" s="16">
        <f t="shared" si="70"/>
        <v>786.2</v>
      </c>
    </row>
    <row r="450" spans="1:10" ht="44.25" customHeight="1">
      <c r="A450" s="128"/>
      <c r="B450" s="21" t="s">
        <v>15</v>
      </c>
      <c r="C450" s="16">
        <f aca="true" t="shared" si="77" ref="C450:I450">C454+C458+C462+C467+C471+C475</f>
        <v>266</v>
      </c>
      <c r="D450" s="16">
        <f t="shared" si="77"/>
        <v>278</v>
      </c>
      <c r="E450" s="16">
        <f t="shared" si="77"/>
        <v>206</v>
      </c>
      <c r="F450" s="16">
        <f t="shared" si="77"/>
        <v>212</v>
      </c>
      <c r="G450" s="16">
        <f t="shared" si="77"/>
        <v>218</v>
      </c>
      <c r="H450" s="16">
        <f t="shared" si="77"/>
        <v>224</v>
      </c>
      <c r="I450" s="32">
        <f t="shared" si="77"/>
        <v>232</v>
      </c>
      <c r="J450" s="16">
        <f t="shared" si="70"/>
        <v>1636</v>
      </c>
    </row>
    <row r="451" spans="1:10" ht="15" customHeight="1">
      <c r="A451" s="106" t="s">
        <v>118</v>
      </c>
      <c r="B451" s="21" t="s">
        <v>12</v>
      </c>
      <c r="C451" s="16">
        <v>18</v>
      </c>
      <c r="D451" s="16">
        <v>20</v>
      </c>
      <c r="E451" s="16">
        <v>22</v>
      </c>
      <c r="F451" s="16">
        <v>24</v>
      </c>
      <c r="G451" s="16">
        <v>26</v>
      </c>
      <c r="H451" s="16">
        <v>28</v>
      </c>
      <c r="I451" s="32">
        <v>30</v>
      </c>
      <c r="J451" s="16">
        <f t="shared" si="70"/>
        <v>168</v>
      </c>
    </row>
    <row r="452" spans="1:10" ht="15">
      <c r="A452" s="106"/>
      <c r="B452" s="21" t="s">
        <v>13</v>
      </c>
      <c r="C452" s="16"/>
      <c r="D452" s="16"/>
      <c r="E452" s="16"/>
      <c r="F452" s="16"/>
      <c r="G452" s="16"/>
      <c r="H452" s="16"/>
      <c r="I452" s="32"/>
      <c r="J452" s="16">
        <f t="shared" si="70"/>
        <v>0</v>
      </c>
    </row>
    <row r="453" spans="1:10" ht="30">
      <c r="A453" s="106"/>
      <c r="B453" s="21" t="s">
        <v>14</v>
      </c>
      <c r="C453" s="16"/>
      <c r="D453" s="16"/>
      <c r="E453" s="16"/>
      <c r="F453" s="16"/>
      <c r="G453" s="16"/>
      <c r="H453" s="16"/>
      <c r="I453" s="32"/>
      <c r="J453" s="16">
        <f t="shared" si="70"/>
        <v>0</v>
      </c>
    </row>
    <row r="454" spans="1:10" ht="15">
      <c r="A454" s="106"/>
      <c r="B454" s="21" t="s">
        <v>15</v>
      </c>
      <c r="C454" s="16">
        <v>18</v>
      </c>
      <c r="D454" s="16">
        <v>20</v>
      </c>
      <c r="E454" s="16">
        <v>22</v>
      </c>
      <c r="F454" s="16">
        <v>24</v>
      </c>
      <c r="G454" s="16">
        <v>26</v>
      </c>
      <c r="H454" s="16">
        <v>28</v>
      </c>
      <c r="I454" s="32">
        <v>30</v>
      </c>
      <c r="J454" s="16">
        <f t="shared" si="70"/>
        <v>168</v>
      </c>
    </row>
    <row r="455" spans="1:10" ht="15" customHeight="1">
      <c r="A455" s="106" t="s">
        <v>97</v>
      </c>
      <c r="B455" s="21" t="s">
        <v>12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29">
        <v>0</v>
      </c>
      <c r="J455" s="16">
        <f t="shared" si="70"/>
        <v>0</v>
      </c>
    </row>
    <row r="456" spans="1:10" ht="15">
      <c r="A456" s="106"/>
      <c r="B456" s="21" t="s">
        <v>13</v>
      </c>
      <c r="C456" s="14"/>
      <c r="D456" s="14"/>
      <c r="E456" s="14"/>
      <c r="F456" s="14"/>
      <c r="G456" s="14"/>
      <c r="H456" s="14"/>
      <c r="I456" s="30"/>
      <c r="J456" s="16">
        <f t="shared" si="70"/>
        <v>0</v>
      </c>
    </row>
    <row r="457" spans="1:10" ht="30">
      <c r="A457" s="106"/>
      <c r="B457" s="21" t="s">
        <v>14</v>
      </c>
      <c r="C457" s="14"/>
      <c r="D457" s="14"/>
      <c r="E457" s="14"/>
      <c r="F457" s="14"/>
      <c r="G457" s="14"/>
      <c r="H457" s="14"/>
      <c r="I457" s="30"/>
      <c r="J457" s="16">
        <f t="shared" si="70"/>
        <v>0</v>
      </c>
    </row>
    <row r="458" spans="1:10" ht="15">
      <c r="A458" s="106"/>
      <c r="B458" s="21" t="s">
        <v>15</v>
      </c>
      <c r="C458" s="14"/>
      <c r="D458" s="14"/>
      <c r="E458" s="14"/>
      <c r="F458" s="14"/>
      <c r="G458" s="14"/>
      <c r="H458" s="14"/>
      <c r="I458" s="30"/>
      <c r="J458" s="16">
        <f t="shared" si="70"/>
        <v>0</v>
      </c>
    </row>
    <row r="459" spans="1:10" ht="15" customHeight="1">
      <c r="A459" s="106" t="s">
        <v>119</v>
      </c>
      <c r="B459" s="21" t="s">
        <v>12</v>
      </c>
      <c r="C459" s="19">
        <f aca="true" t="shared" si="78" ref="C459:I459">C463+C468+C472</f>
        <v>223.2</v>
      </c>
      <c r="D459" s="19">
        <f t="shared" si="78"/>
        <v>366</v>
      </c>
      <c r="E459" s="19">
        <f t="shared" si="78"/>
        <v>182</v>
      </c>
      <c r="F459" s="19">
        <f t="shared" si="78"/>
        <v>184</v>
      </c>
      <c r="G459" s="19">
        <f t="shared" si="78"/>
        <v>186</v>
      </c>
      <c r="H459" s="19">
        <f t="shared" si="78"/>
        <v>188</v>
      </c>
      <c r="I459" s="31">
        <f t="shared" si="78"/>
        <v>191</v>
      </c>
      <c r="J459" s="19">
        <f t="shared" si="70"/>
        <v>1520.2</v>
      </c>
    </row>
    <row r="460" spans="1:10" ht="15">
      <c r="A460" s="106"/>
      <c r="B460" s="21" t="s">
        <v>13</v>
      </c>
      <c r="C460" s="16"/>
      <c r="D460" s="16"/>
      <c r="E460" s="16"/>
      <c r="F460" s="16"/>
      <c r="G460" s="16"/>
      <c r="H460" s="16"/>
      <c r="I460" s="32"/>
      <c r="J460" s="16">
        <f t="shared" si="70"/>
        <v>0</v>
      </c>
    </row>
    <row r="461" spans="1:10" ht="30">
      <c r="A461" s="106"/>
      <c r="B461" s="21" t="s">
        <v>14</v>
      </c>
      <c r="C461" s="16"/>
      <c r="D461" s="16"/>
      <c r="E461" s="16"/>
      <c r="F461" s="16"/>
      <c r="G461" s="16"/>
      <c r="H461" s="16"/>
      <c r="I461" s="32"/>
      <c r="J461" s="16">
        <f t="shared" si="70"/>
        <v>0</v>
      </c>
    </row>
    <row r="462" spans="1:10" ht="15">
      <c r="A462" s="106"/>
      <c r="B462" s="21" t="s">
        <v>15</v>
      </c>
      <c r="C462" s="16">
        <f aca="true" t="shared" si="79" ref="C462:I462">C467+C471+C475</f>
        <v>124</v>
      </c>
      <c r="D462" s="16">
        <f t="shared" si="79"/>
        <v>129</v>
      </c>
      <c r="E462" s="16">
        <f t="shared" si="79"/>
        <v>92</v>
      </c>
      <c r="F462" s="16">
        <f t="shared" si="79"/>
        <v>94</v>
      </c>
      <c r="G462" s="16">
        <f t="shared" si="79"/>
        <v>96</v>
      </c>
      <c r="H462" s="16">
        <f t="shared" si="79"/>
        <v>98</v>
      </c>
      <c r="I462" s="32">
        <f t="shared" si="79"/>
        <v>101</v>
      </c>
      <c r="J462" s="16">
        <f t="shared" si="70"/>
        <v>734</v>
      </c>
    </row>
    <row r="463" spans="1:10" ht="15" customHeight="1">
      <c r="A463" s="106" t="s">
        <v>56</v>
      </c>
      <c r="B463" s="21" t="s">
        <v>12</v>
      </c>
      <c r="C463" s="16">
        <v>127.2</v>
      </c>
      <c r="D463" s="16">
        <v>266</v>
      </c>
      <c r="E463" s="16">
        <v>120</v>
      </c>
      <c r="F463" s="16">
        <v>121</v>
      </c>
      <c r="G463" s="16">
        <v>122</v>
      </c>
      <c r="H463" s="16">
        <v>123</v>
      </c>
      <c r="I463" s="32">
        <v>124</v>
      </c>
      <c r="J463" s="16">
        <f t="shared" si="70"/>
        <v>1003.2</v>
      </c>
    </row>
    <row r="464" spans="1:10" ht="15">
      <c r="A464" s="106"/>
      <c r="B464" s="21" t="s">
        <v>13</v>
      </c>
      <c r="C464" s="16"/>
      <c r="D464" s="16"/>
      <c r="E464" s="16"/>
      <c r="F464" s="16"/>
      <c r="G464" s="16"/>
      <c r="H464" s="16"/>
      <c r="I464" s="32"/>
      <c r="J464" s="16">
        <f t="shared" si="70"/>
        <v>0</v>
      </c>
    </row>
    <row r="465" spans="1:10" ht="30">
      <c r="A465" s="106"/>
      <c r="B465" s="21" t="s">
        <v>14</v>
      </c>
      <c r="C465" s="16"/>
      <c r="D465" s="16"/>
      <c r="E465" s="16"/>
      <c r="F465" s="16"/>
      <c r="G465" s="16"/>
      <c r="H465" s="16"/>
      <c r="I465" s="32"/>
      <c r="J465" s="16">
        <f t="shared" si="70"/>
        <v>0</v>
      </c>
    </row>
    <row r="466" spans="1:10" ht="15">
      <c r="A466" s="106"/>
      <c r="B466" s="21" t="s">
        <v>113</v>
      </c>
      <c r="C466" s="16">
        <v>99.2</v>
      </c>
      <c r="D466" s="16">
        <v>237</v>
      </c>
      <c r="E466" s="16">
        <v>90</v>
      </c>
      <c r="F466" s="16">
        <v>90</v>
      </c>
      <c r="G466" s="16">
        <v>90</v>
      </c>
      <c r="H466" s="16">
        <v>90</v>
      </c>
      <c r="I466" s="32">
        <v>90</v>
      </c>
      <c r="J466" s="16">
        <f t="shared" si="70"/>
        <v>786.2</v>
      </c>
    </row>
    <row r="467" spans="1:10" ht="15">
      <c r="A467" s="106"/>
      <c r="B467" s="21" t="s">
        <v>15</v>
      </c>
      <c r="C467" s="16">
        <v>28</v>
      </c>
      <c r="D467" s="16">
        <v>29</v>
      </c>
      <c r="E467" s="16">
        <v>30</v>
      </c>
      <c r="F467" s="16">
        <v>31</v>
      </c>
      <c r="G467" s="16">
        <v>32</v>
      </c>
      <c r="H467" s="16">
        <v>33</v>
      </c>
      <c r="I467" s="32">
        <v>34</v>
      </c>
      <c r="J467" s="16">
        <f t="shared" si="70"/>
        <v>217</v>
      </c>
    </row>
    <row r="468" spans="1:10" ht="15" customHeight="1">
      <c r="A468" s="106" t="s">
        <v>51</v>
      </c>
      <c r="B468" s="21" t="s">
        <v>12</v>
      </c>
      <c r="C468" s="16">
        <v>58</v>
      </c>
      <c r="D468" s="16">
        <v>60</v>
      </c>
      <c r="E468" s="16">
        <v>62</v>
      </c>
      <c r="F468" s="16">
        <v>63</v>
      </c>
      <c r="G468" s="16">
        <v>64</v>
      </c>
      <c r="H468" s="16">
        <v>65</v>
      </c>
      <c r="I468" s="32">
        <v>67</v>
      </c>
      <c r="J468" s="16">
        <f aca="true" t="shared" si="80" ref="J468:J533">I468+H468+G468+F468+E468+D468+C468</f>
        <v>439</v>
      </c>
    </row>
    <row r="469" spans="1:10" ht="15">
      <c r="A469" s="106"/>
      <c r="B469" s="21" t="s">
        <v>13</v>
      </c>
      <c r="C469" s="16"/>
      <c r="D469" s="16"/>
      <c r="E469" s="16"/>
      <c r="F469" s="16"/>
      <c r="G469" s="16"/>
      <c r="H469" s="16"/>
      <c r="I469" s="32"/>
      <c r="J469" s="16">
        <f t="shared" si="80"/>
        <v>0</v>
      </c>
    </row>
    <row r="470" spans="1:10" ht="30">
      <c r="A470" s="106"/>
      <c r="B470" s="21" t="s">
        <v>14</v>
      </c>
      <c r="C470" s="16"/>
      <c r="D470" s="16"/>
      <c r="E470" s="16"/>
      <c r="F470" s="16"/>
      <c r="G470" s="16"/>
      <c r="H470" s="16"/>
      <c r="I470" s="32"/>
      <c r="J470" s="16">
        <f t="shared" si="80"/>
        <v>0</v>
      </c>
    </row>
    <row r="471" spans="1:10" ht="15">
      <c r="A471" s="106"/>
      <c r="B471" s="21" t="s">
        <v>15</v>
      </c>
      <c r="C471" s="16">
        <v>58</v>
      </c>
      <c r="D471" s="16">
        <v>60</v>
      </c>
      <c r="E471" s="16">
        <v>62</v>
      </c>
      <c r="F471" s="16">
        <v>63</v>
      </c>
      <c r="G471" s="16">
        <v>64</v>
      </c>
      <c r="H471" s="16">
        <v>65</v>
      </c>
      <c r="I471" s="32">
        <v>67</v>
      </c>
      <c r="J471" s="16">
        <f t="shared" si="80"/>
        <v>439</v>
      </c>
    </row>
    <row r="472" spans="1:10" ht="15" customHeight="1">
      <c r="A472" s="106" t="s">
        <v>57</v>
      </c>
      <c r="B472" s="21" t="s">
        <v>12</v>
      </c>
      <c r="C472" s="16">
        <v>38</v>
      </c>
      <c r="D472" s="16">
        <v>40</v>
      </c>
      <c r="E472" s="16">
        <v>0</v>
      </c>
      <c r="F472" s="16">
        <v>0</v>
      </c>
      <c r="G472" s="16">
        <v>0</v>
      </c>
      <c r="H472" s="16">
        <v>0</v>
      </c>
      <c r="I472" s="32">
        <v>0</v>
      </c>
      <c r="J472" s="16">
        <f t="shared" si="80"/>
        <v>78</v>
      </c>
    </row>
    <row r="473" spans="1:10" ht="15">
      <c r="A473" s="106"/>
      <c r="B473" s="21" t="s">
        <v>13</v>
      </c>
      <c r="C473" s="16"/>
      <c r="D473" s="16"/>
      <c r="E473" s="16"/>
      <c r="F473" s="16"/>
      <c r="G473" s="16"/>
      <c r="H473" s="16"/>
      <c r="I473" s="32"/>
      <c r="J473" s="16">
        <f t="shared" si="80"/>
        <v>0</v>
      </c>
    </row>
    <row r="474" spans="1:10" ht="30">
      <c r="A474" s="106"/>
      <c r="B474" s="21" t="s">
        <v>14</v>
      </c>
      <c r="C474" s="16"/>
      <c r="D474" s="16"/>
      <c r="E474" s="16"/>
      <c r="F474" s="16"/>
      <c r="G474" s="16"/>
      <c r="H474" s="16"/>
      <c r="I474" s="32"/>
      <c r="J474" s="16">
        <f t="shared" si="80"/>
        <v>0</v>
      </c>
    </row>
    <row r="475" spans="1:10" ht="15">
      <c r="A475" s="137"/>
      <c r="B475" s="21" t="s">
        <v>15</v>
      </c>
      <c r="C475" s="16">
        <v>38</v>
      </c>
      <c r="D475" s="16">
        <v>40</v>
      </c>
      <c r="E475" s="16"/>
      <c r="F475" s="16"/>
      <c r="G475" s="16"/>
      <c r="H475" s="16"/>
      <c r="I475" s="32"/>
      <c r="J475" s="16">
        <f t="shared" si="80"/>
        <v>78</v>
      </c>
    </row>
    <row r="476" spans="1:10" ht="15">
      <c r="A476" s="138" t="s">
        <v>125</v>
      </c>
      <c r="B476" s="35" t="s">
        <v>12</v>
      </c>
      <c r="C476" s="19">
        <f aca="true" t="shared" si="81" ref="C476:I477">C481+C497+C504+C511+C517+C523+C528+C533</f>
        <v>410371.84</v>
      </c>
      <c r="D476" s="19">
        <f>D481+D497+D504+D511+D517+D523+D528+D533</f>
        <v>424226.6</v>
      </c>
      <c r="E476" s="19">
        <f>E481+E497+E504+E511+E517+E523+E528+E533</f>
        <v>448368.88</v>
      </c>
      <c r="F476" s="19">
        <f t="shared" si="81"/>
        <v>526945</v>
      </c>
      <c r="G476" s="19">
        <f t="shared" si="81"/>
        <v>469750</v>
      </c>
      <c r="H476" s="19">
        <f t="shared" si="81"/>
        <v>469980</v>
      </c>
      <c r="I476" s="19">
        <f t="shared" si="81"/>
        <v>524119</v>
      </c>
      <c r="J476" s="19">
        <f t="shared" si="80"/>
        <v>3273761.32</v>
      </c>
    </row>
    <row r="477" spans="1:10" ht="15">
      <c r="A477" s="138"/>
      <c r="B477" s="35" t="s">
        <v>13</v>
      </c>
      <c r="C477" s="19">
        <f t="shared" si="81"/>
        <v>4039.12</v>
      </c>
      <c r="D477" s="19">
        <f>D482+D498+D505+D512+D518+D524+D529+D534</f>
        <v>4112</v>
      </c>
      <c r="E477" s="19">
        <f>E482+E498+E505+E512+E518+E524+E529+E534</f>
        <v>4853.81</v>
      </c>
      <c r="F477" s="19">
        <f t="shared" si="81"/>
        <v>5500</v>
      </c>
      <c r="G477" s="19">
        <f t="shared" si="81"/>
        <v>6000</v>
      </c>
      <c r="H477" s="19">
        <f t="shared" si="81"/>
        <v>6000</v>
      </c>
      <c r="I477" s="19">
        <f t="shared" si="81"/>
        <v>6000</v>
      </c>
      <c r="J477" s="19">
        <f t="shared" si="80"/>
        <v>36504.93</v>
      </c>
    </row>
    <row r="478" spans="1:10" ht="37.5" customHeight="1">
      <c r="A478" s="138"/>
      <c r="B478" s="35" t="s">
        <v>14</v>
      </c>
      <c r="C478" s="19">
        <f>C483+C499+C506+C513+C519+C525+C530+C535</f>
        <v>10751.43</v>
      </c>
      <c r="D478" s="19">
        <f>D483+D499+D506+D513+D519+D525+D530+D535+D541</f>
        <v>29783.9</v>
      </c>
      <c r="E478" s="19">
        <f>E483+E499+E506+E513+E519+E525+E530+E535</f>
        <v>53260.67</v>
      </c>
      <c r="F478" s="19">
        <f aca="true" t="shared" si="82" ref="E478:I480">F483+F499+F506+F513+F519+F525+F530+F535</f>
        <v>125901</v>
      </c>
      <c r="G478" s="19">
        <f t="shared" si="82"/>
        <v>75340</v>
      </c>
      <c r="H478" s="19">
        <f t="shared" si="82"/>
        <v>79310</v>
      </c>
      <c r="I478" s="19">
        <f t="shared" si="82"/>
        <v>132933</v>
      </c>
      <c r="J478" s="19">
        <f t="shared" si="80"/>
        <v>507280</v>
      </c>
    </row>
    <row r="479" spans="1:10" ht="22.5" customHeight="1">
      <c r="A479" s="138"/>
      <c r="B479" s="35" t="s">
        <v>113</v>
      </c>
      <c r="C479" s="19">
        <f>C484+C500+C507+C514+C520+C526+C531+C536</f>
        <v>1881.29</v>
      </c>
      <c r="D479" s="19">
        <f>D484+D500+D507+D514+D520+D526+D531+D536</f>
        <v>1869.1</v>
      </c>
      <c r="E479" s="19">
        <f t="shared" si="82"/>
        <v>2554.4</v>
      </c>
      <c r="F479" s="19">
        <f t="shared" si="82"/>
        <v>7844</v>
      </c>
      <c r="G479" s="19">
        <f t="shared" si="82"/>
        <v>5210</v>
      </c>
      <c r="H479" s="19">
        <f t="shared" si="82"/>
        <v>5370</v>
      </c>
      <c r="I479" s="19">
        <f t="shared" si="82"/>
        <v>5886</v>
      </c>
      <c r="J479" s="19">
        <f t="shared" si="80"/>
        <v>30614.79</v>
      </c>
    </row>
    <row r="480" spans="1:10" ht="22.5" customHeight="1">
      <c r="A480" s="138"/>
      <c r="B480" s="35" t="s">
        <v>15</v>
      </c>
      <c r="C480" s="19">
        <f>C485+C501+C508+C515+C521+C527+C532+C537</f>
        <v>393700</v>
      </c>
      <c r="D480" s="19">
        <f>D485+D501+D508+D515+D521+D527+D532+D537</f>
        <v>393700</v>
      </c>
      <c r="E480" s="19">
        <f t="shared" si="82"/>
        <v>387700</v>
      </c>
      <c r="F480" s="19">
        <f t="shared" si="82"/>
        <v>387700</v>
      </c>
      <c r="G480" s="19">
        <f t="shared" si="82"/>
        <v>383200</v>
      </c>
      <c r="H480" s="19">
        <f t="shared" si="82"/>
        <v>379300</v>
      </c>
      <c r="I480" s="19">
        <f t="shared" si="82"/>
        <v>379300</v>
      </c>
      <c r="J480" s="19">
        <f t="shared" si="80"/>
        <v>2704600</v>
      </c>
    </row>
    <row r="481" spans="1:10" ht="15">
      <c r="A481" s="139" t="s">
        <v>126</v>
      </c>
      <c r="B481" s="35" t="s">
        <v>12</v>
      </c>
      <c r="C481" s="22">
        <f>C482+C483+C484+C485</f>
        <v>403188.44</v>
      </c>
      <c r="D481" s="22">
        <f aca="true" t="shared" si="83" ref="D481:I481">D482+D483+D484+D485</f>
        <v>400970.1</v>
      </c>
      <c r="E481" s="22">
        <f t="shared" si="83"/>
        <v>395866.88</v>
      </c>
      <c r="F481" s="22">
        <f t="shared" si="83"/>
        <v>396512</v>
      </c>
      <c r="G481" s="22">
        <f t="shared" si="83"/>
        <v>392000</v>
      </c>
      <c r="H481" s="22">
        <f t="shared" si="83"/>
        <v>388000</v>
      </c>
      <c r="I481" s="22">
        <f t="shared" si="83"/>
        <v>388000</v>
      </c>
      <c r="J481" s="16">
        <f t="shared" si="80"/>
        <v>2764537.42</v>
      </c>
    </row>
    <row r="482" spans="1:10" ht="15">
      <c r="A482" s="140"/>
      <c r="B482" s="35" t="s">
        <v>13</v>
      </c>
      <c r="C482" s="16">
        <v>4039.12</v>
      </c>
      <c r="D482" s="16">
        <v>4112</v>
      </c>
      <c r="E482" s="16">
        <v>4663.81</v>
      </c>
      <c r="F482" s="16">
        <v>5500</v>
      </c>
      <c r="G482" s="16">
        <v>6000</v>
      </c>
      <c r="H482" s="16">
        <v>6000</v>
      </c>
      <c r="I482" s="16">
        <v>6000</v>
      </c>
      <c r="J482" s="16">
        <f t="shared" si="80"/>
        <v>36314.93</v>
      </c>
    </row>
    <row r="483" spans="1:10" ht="33.75" customHeight="1">
      <c r="A483" s="140"/>
      <c r="B483" s="35" t="s">
        <v>14</v>
      </c>
      <c r="C483" s="16">
        <v>3880.73</v>
      </c>
      <c r="D483" s="16">
        <v>1762.3</v>
      </c>
      <c r="E483" s="16">
        <v>1998.67</v>
      </c>
      <c r="F483" s="16">
        <v>1912</v>
      </c>
      <c r="G483" s="16">
        <v>1400</v>
      </c>
      <c r="H483" s="16">
        <v>1350</v>
      </c>
      <c r="I483" s="16">
        <v>1350</v>
      </c>
      <c r="J483" s="16">
        <f t="shared" si="80"/>
        <v>13653.699999999999</v>
      </c>
    </row>
    <row r="484" spans="1:10" ht="15">
      <c r="A484" s="140"/>
      <c r="B484" s="35" t="s">
        <v>113</v>
      </c>
      <c r="C484" s="16">
        <v>1568.59</v>
      </c>
      <c r="D484" s="16">
        <v>1395.8</v>
      </c>
      <c r="E484" s="16">
        <v>1504.4</v>
      </c>
      <c r="F484" s="16">
        <v>1400</v>
      </c>
      <c r="G484" s="16">
        <v>1400</v>
      </c>
      <c r="H484" s="16">
        <v>1350</v>
      </c>
      <c r="I484" s="16">
        <v>1350</v>
      </c>
      <c r="J484" s="16">
        <f t="shared" si="80"/>
        <v>9968.789999999999</v>
      </c>
    </row>
    <row r="485" spans="1:10" ht="21.75" customHeight="1">
      <c r="A485" s="140"/>
      <c r="B485" s="35" t="s">
        <v>15</v>
      </c>
      <c r="C485" s="16">
        <v>393700</v>
      </c>
      <c r="D485" s="16">
        <v>393700</v>
      </c>
      <c r="E485" s="16">
        <v>387700</v>
      </c>
      <c r="F485" s="16">
        <v>387700</v>
      </c>
      <c r="G485" s="16">
        <v>383200</v>
      </c>
      <c r="H485" s="16">
        <v>379300</v>
      </c>
      <c r="I485" s="16">
        <v>379300</v>
      </c>
      <c r="J485" s="16">
        <f t="shared" si="80"/>
        <v>2704600</v>
      </c>
    </row>
    <row r="486" spans="1:10" ht="15">
      <c r="A486" s="141" t="s">
        <v>137</v>
      </c>
      <c r="B486" s="35" t="s">
        <v>12</v>
      </c>
      <c r="C486" s="22">
        <f aca="true" t="shared" si="84" ref="C486:I486">C487+C488+C489+C490</f>
        <v>97280.91</v>
      </c>
      <c r="D486" s="22">
        <f t="shared" si="84"/>
        <v>96545.6</v>
      </c>
      <c r="E486" s="22">
        <f t="shared" si="84"/>
        <v>99148.53</v>
      </c>
      <c r="F486" s="22">
        <f t="shared" si="84"/>
        <v>97500</v>
      </c>
      <c r="G486" s="22">
        <f t="shared" si="84"/>
        <v>99500</v>
      </c>
      <c r="H486" s="22">
        <f t="shared" si="84"/>
        <v>103400</v>
      </c>
      <c r="I486" s="22">
        <f t="shared" si="84"/>
        <v>103400</v>
      </c>
      <c r="J486" s="16">
        <f t="shared" si="80"/>
        <v>696775.04</v>
      </c>
    </row>
    <row r="487" spans="1:10" ht="15">
      <c r="A487" s="142"/>
      <c r="B487" s="35" t="s">
        <v>13</v>
      </c>
      <c r="C487" s="16">
        <v>4039.12</v>
      </c>
      <c r="D487" s="16">
        <v>4112</v>
      </c>
      <c r="E487" s="16">
        <v>4663.81</v>
      </c>
      <c r="F487" s="16">
        <v>3600</v>
      </c>
      <c r="G487" s="16">
        <v>3640</v>
      </c>
      <c r="H487" s="16">
        <v>3790</v>
      </c>
      <c r="I487" s="16">
        <v>3790</v>
      </c>
      <c r="J487" s="16">
        <f t="shared" si="80"/>
        <v>27634.93</v>
      </c>
    </row>
    <row r="488" spans="1:10" ht="42.75">
      <c r="A488" s="142"/>
      <c r="B488" s="35" t="s">
        <v>14</v>
      </c>
      <c r="C488" s="16">
        <v>2041.79</v>
      </c>
      <c r="D488" s="16">
        <v>1233.6</v>
      </c>
      <c r="E488" s="16">
        <v>1404.72</v>
      </c>
      <c r="F488" s="16">
        <v>820</v>
      </c>
      <c r="G488" s="16">
        <v>830</v>
      </c>
      <c r="H488" s="16">
        <v>870</v>
      </c>
      <c r="I488" s="16">
        <v>870</v>
      </c>
      <c r="J488" s="16">
        <f t="shared" si="80"/>
        <v>8070.11</v>
      </c>
    </row>
    <row r="489" spans="1:10" ht="15">
      <c r="A489" s="142"/>
      <c r="B489" s="35" t="s">
        <v>113</v>
      </c>
      <c r="C489" s="16">
        <v>800</v>
      </c>
      <c r="D489" s="16">
        <v>800</v>
      </c>
      <c r="E489" s="16">
        <v>820</v>
      </c>
      <c r="F489" s="16">
        <v>820</v>
      </c>
      <c r="G489" s="16">
        <v>830</v>
      </c>
      <c r="H489" s="16">
        <v>870</v>
      </c>
      <c r="I489" s="16">
        <v>870</v>
      </c>
      <c r="J489" s="16">
        <f t="shared" si="80"/>
        <v>5810</v>
      </c>
    </row>
    <row r="490" spans="1:10" ht="28.5">
      <c r="A490" s="142"/>
      <c r="B490" s="35" t="s">
        <v>15</v>
      </c>
      <c r="C490" s="16">
        <v>90400</v>
      </c>
      <c r="D490" s="16">
        <v>90400</v>
      </c>
      <c r="E490" s="16">
        <v>92260</v>
      </c>
      <c r="F490" s="16">
        <v>92260</v>
      </c>
      <c r="G490" s="16">
        <v>94200</v>
      </c>
      <c r="H490" s="16">
        <v>97870</v>
      </c>
      <c r="I490" s="16">
        <v>97870</v>
      </c>
      <c r="J490" s="16">
        <f t="shared" si="80"/>
        <v>655260</v>
      </c>
    </row>
    <row r="491" spans="1:10" ht="15">
      <c r="A491" s="141" t="s">
        <v>149</v>
      </c>
      <c r="B491" s="35" t="s">
        <v>12</v>
      </c>
      <c r="C491" s="22">
        <f>C492+C493+C494+C495</f>
        <v>3752.94</v>
      </c>
      <c r="D491" s="22">
        <f aca="true" t="shared" si="85" ref="D491:I491">D492+D493+D494+D495</f>
        <v>1767.19</v>
      </c>
      <c r="E491" s="22">
        <f t="shared" si="85"/>
        <v>1980.02</v>
      </c>
      <c r="F491" s="22">
        <f t="shared" si="85"/>
        <v>2180</v>
      </c>
      <c r="G491" s="22">
        <f t="shared" si="85"/>
        <v>2325</v>
      </c>
      <c r="H491" s="22">
        <f t="shared" si="85"/>
        <v>2365</v>
      </c>
      <c r="I491" s="22">
        <f t="shared" si="85"/>
        <v>2430</v>
      </c>
      <c r="J491" s="16">
        <f t="shared" si="80"/>
        <v>16800.15</v>
      </c>
    </row>
    <row r="492" spans="1:10" ht="15">
      <c r="A492" s="142"/>
      <c r="B492" s="35" t="s">
        <v>13</v>
      </c>
      <c r="C492" s="16">
        <v>1914</v>
      </c>
      <c r="D492" s="16">
        <v>1238.49</v>
      </c>
      <c r="E492" s="16">
        <v>1386.07</v>
      </c>
      <c r="F492" s="16">
        <v>1450</v>
      </c>
      <c r="G492" s="16">
        <v>1560</v>
      </c>
      <c r="H492" s="16">
        <v>1560</v>
      </c>
      <c r="I492" s="16">
        <v>1600</v>
      </c>
      <c r="J492" s="16">
        <f t="shared" si="80"/>
        <v>10708.56</v>
      </c>
    </row>
    <row r="493" spans="1:10" ht="42.75">
      <c r="A493" s="142"/>
      <c r="B493" s="35" t="s">
        <v>14</v>
      </c>
      <c r="C493" s="16">
        <v>1838.94</v>
      </c>
      <c r="D493" s="16">
        <v>528.7</v>
      </c>
      <c r="E493" s="16">
        <v>593.95</v>
      </c>
      <c r="F493" s="16">
        <v>730</v>
      </c>
      <c r="G493" s="16">
        <v>765</v>
      </c>
      <c r="H493" s="16">
        <v>805</v>
      </c>
      <c r="I493" s="16">
        <v>830</v>
      </c>
      <c r="J493" s="16">
        <f t="shared" si="80"/>
        <v>6091.59</v>
      </c>
    </row>
    <row r="494" spans="1:10" ht="15">
      <c r="A494" s="142"/>
      <c r="B494" s="35" t="s">
        <v>113</v>
      </c>
      <c r="C494" s="16"/>
      <c r="D494" s="16"/>
      <c r="E494" s="16"/>
      <c r="F494" s="16"/>
      <c r="G494" s="16"/>
      <c r="H494" s="16"/>
      <c r="I494" s="16"/>
      <c r="J494" s="16"/>
    </row>
    <row r="495" spans="1:10" ht="28.5">
      <c r="A495" s="142"/>
      <c r="B495" s="35" t="s">
        <v>15</v>
      </c>
      <c r="C495" s="16"/>
      <c r="D495" s="16"/>
      <c r="E495" s="16"/>
      <c r="F495" s="16"/>
      <c r="G495" s="16"/>
      <c r="H495" s="16"/>
      <c r="I495" s="16"/>
      <c r="J495" s="16"/>
    </row>
    <row r="496" spans="1:10" ht="15">
      <c r="A496" s="139" t="s">
        <v>127</v>
      </c>
      <c r="B496" s="35" t="s">
        <v>133</v>
      </c>
      <c r="C496" s="23">
        <v>1</v>
      </c>
      <c r="D496" s="23">
        <v>1</v>
      </c>
      <c r="E496" s="16">
        <v>2</v>
      </c>
      <c r="F496" s="16"/>
      <c r="G496" s="16"/>
      <c r="H496" s="16"/>
      <c r="I496" s="16"/>
      <c r="J496" s="16">
        <f t="shared" si="80"/>
        <v>4</v>
      </c>
    </row>
    <row r="497" spans="1:10" ht="15" customHeight="1">
      <c r="A497" s="140"/>
      <c r="B497" s="35" t="s">
        <v>12</v>
      </c>
      <c r="C497" s="22">
        <f>C498+C499+C500+C501</f>
        <v>2500</v>
      </c>
      <c r="D497" s="22">
        <f>D498+D499+D500+D501</f>
        <v>2613</v>
      </c>
      <c r="E497" s="22">
        <f>E498+E499+E500+E501</f>
        <v>3087</v>
      </c>
      <c r="F497" s="16"/>
      <c r="G497" s="16"/>
      <c r="H497" s="16"/>
      <c r="I497" s="16"/>
      <c r="J497" s="16">
        <f t="shared" si="80"/>
        <v>8200</v>
      </c>
    </row>
    <row r="498" spans="1:10" ht="15">
      <c r="A498" s="140"/>
      <c r="B498" s="35" t="s">
        <v>13</v>
      </c>
      <c r="C498" s="16"/>
      <c r="D498" s="16"/>
      <c r="E498" s="16">
        <v>190</v>
      </c>
      <c r="F498" s="16"/>
      <c r="G498" s="16"/>
      <c r="H498" s="16"/>
      <c r="I498" s="16"/>
      <c r="J498" s="16">
        <f t="shared" si="80"/>
        <v>190</v>
      </c>
    </row>
    <row r="499" spans="1:10" ht="42.75">
      <c r="A499" s="140"/>
      <c r="B499" s="35" t="s">
        <v>14</v>
      </c>
      <c r="C499" s="16">
        <v>2380</v>
      </c>
      <c r="D499" s="16">
        <v>2473</v>
      </c>
      <c r="E499" s="16">
        <v>2897</v>
      </c>
      <c r="F499" s="16"/>
      <c r="G499" s="16"/>
      <c r="H499" s="16"/>
      <c r="I499" s="16"/>
      <c r="J499" s="16">
        <f t="shared" si="80"/>
        <v>7750</v>
      </c>
    </row>
    <row r="500" spans="1:10" ht="15">
      <c r="A500" s="140"/>
      <c r="B500" s="35" t="s">
        <v>113</v>
      </c>
      <c r="C500" s="16">
        <v>120</v>
      </c>
      <c r="D500" s="16">
        <v>140</v>
      </c>
      <c r="E500" s="16"/>
      <c r="F500" s="16"/>
      <c r="G500" s="16"/>
      <c r="H500" s="16"/>
      <c r="I500" s="16"/>
      <c r="J500" s="16">
        <f t="shared" si="80"/>
        <v>260</v>
      </c>
    </row>
    <row r="501" spans="1:10" ht="28.5">
      <c r="A501" s="140"/>
      <c r="B501" s="35" t="s">
        <v>15</v>
      </c>
      <c r="C501" s="16"/>
      <c r="D501" s="16"/>
      <c r="E501" s="16"/>
      <c r="F501" s="16"/>
      <c r="G501" s="16"/>
      <c r="H501" s="16"/>
      <c r="I501" s="16"/>
      <c r="J501" s="16">
        <f t="shared" si="80"/>
        <v>0</v>
      </c>
    </row>
    <row r="502" spans="1:10" ht="15">
      <c r="A502" s="139" t="s">
        <v>128</v>
      </c>
      <c r="B502" s="35" t="s">
        <v>133</v>
      </c>
      <c r="C502" s="16"/>
      <c r="D502" s="39"/>
      <c r="E502" s="39">
        <v>1</v>
      </c>
      <c r="F502" s="16"/>
      <c r="G502" s="16"/>
      <c r="H502" s="16"/>
      <c r="I502" s="16"/>
      <c r="J502" s="16">
        <f>I502+H502+G502+F502+E502+D502+C502</f>
        <v>1</v>
      </c>
    </row>
    <row r="503" spans="1:10" ht="15">
      <c r="A503" s="140"/>
      <c r="B503" s="35" t="s">
        <v>134</v>
      </c>
      <c r="C503" s="16"/>
      <c r="D503" s="39"/>
      <c r="E503" s="39">
        <v>150</v>
      </c>
      <c r="F503" s="16"/>
      <c r="G503" s="16"/>
      <c r="H503" s="16"/>
      <c r="I503" s="16"/>
      <c r="J503" s="16">
        <f>I503+H503+G503+F503+E503+D503+C503</f>
        <v>150</v>
      </c>
    </row>
    <row r="504" spans="1:10" ht="15">
      <c r="A504" s="140"/>
      <c r="B504" s="35" t="s">
        <v>12</v>
      </c>
      <c r="C504" s="16"/>
      <c r="D504" s="22"/>
      <c r="E504" s="22">
        <f>E505+E506+E507+E508</f>
        <v>9600</v>
      </c>
      <c r="F504" s="16"/>
      <c r="G504" s="16"/>
      <c r="H504" s="16"/>
      <c r="I504" s="16"/>
      <c r="J504" s="16">
        <f>I504+H504+G504+F504+E504+D504+C504</f>
        <v>9600</v>
      </c>
    </row>
    <row r="505" spans="1:10" ht="15">
      <c r="A505" s="140"/>
      <c r="B505" s="35" t="s">
        <v>13</v>
      </c>
      <c r="C505" s="16"/>
      <c r="D505" s="16"/>
      <c r="E505" s="16"/>
      <c r="F505" s="16"/>
      <c r="G505" s="16"/>
      <c r="H505" s="16"/>
      <c r="I505" s="16"/>
      <c r="J505" s="16">
        <f>I505+H505+G505+F505+E505+D505+C505</f>
        <v>0</v>
      </c>
    </row>
    <row r="506" spans="1:10" ht="42.75">
      <c r="A506" s="140"/>
      <c r="B506" s="35" t="s">
        <v>14</v>
      </c>
      <c r="C506" s="16"/>
      <c r="D506" s="16"/>
      <c r="E506" s="16">
        <v>9600</v>
      </c>
      <c r="F506" s="16"/>
      <c r="G506" s="16"/>
      <c r="H506" s="16"/>
      <c r="I506" s="16"/>
      <c r="J506" s="16">
        <f>I506+H506+G506+F506+E506+D506+C506</f>
        <v>9600</v>
      </c>
    </row>
    <row r="507" spans="1:10" ht="15">
      <c r="A507" s="140"/>
      <c r="B507" s="35" t="s">
        <v>113</v>
      </c>
      <c r="C507" s="16"/>
      <c r="D507" s="16"/>
      <c r="E507" s="16"/>
      <c r="F507" s="16"/>
      <c r="G507" s="16"/>
      <c r="H507" s="16"/>
      <c r="I507" s="16"/>
      <c r="J507" s="16">
        <f t="shared" si="80"/>
        <v>0</v>
      </c>
    </row>
    <row r="508" spans="1:10" ht="28.5">
      <c r="A508" s="140"/>
      <c r="B508" s="35" t="s">
        <v>15</v>
      </c>
      <c r="C508" s="16"/>
      <c r="D508" s="16"/>
      <c r="E508" s="16"/>
      <c r="F508" s="16"/>
      <c r="G508" s="16"/>
      <c r="H508" s="16"/>
      <c r="I508" s="16"/>
      <c r="J508" s="16">
        <f t="shared" si="80"/>
        <v>0</v>
      </c>
    </row>
    <row r="509" spans="1:10" ht="15">
      <c r="A509" s="139" t="s">
        <v>129</v>
      </c>
      <c r="B509" s="35" t="s">
        <v>133</v>
      </c>
      <c r="C509" s="16"/>
      <c r="D509" s="16"/>
      <c r="E509" s="16"/>
      <c r="F509" s="16"/>
      <c r="G509" s="16"/>
      <c r="H509" s="16"/>
      <c r="I509" s="16">
        <v>1</v>
      </c>
      <c r="J509" s="16">
        <f t="shared" si="80"/>
        <v>1</v>
      </c>
    </row>
    <row r="510" spans="1:10" ht="15">
      <c r="A510" s="140"/>
      <c r="B510" s="35" t="s">
        <v>135</v>
      </c>
      <c r="C510" s="16"/>
      <c r="D510" s="16"/>
      <c r="E510" s="16"/>
      <c r="F510" s="16"/>
      <c r="G510" s="16"/>
      <c r="H510" s="16"/>
      <c r="I510" s="16">
        <v>6000</v>
      </c>
      <c r="J510" s="16">
        <f t="shared" si="80"/>
        <v>6000</v>
      </c>
    </row>
    <row r="511" spans="1:10" ht="15">
      <c r="A511" s="140"/>
      <c r="B511" s="35" t="s">
        <v>12</v>
      </c>
      <c r="C511" s="16">
        <f>C512+C513+C514+C515</f>
        <v>0</v>
      </c>
      <c r="D511" s="16"/>
      <c r="E511" s="16"/>
      <c r="F511" s="16"/>
      <c r="G511" s="16"/>
      <c r="H511" s="16"/>
      <c r="I511" s="16">
        <f>I512+I513+I514+I515</f>
        <v>43700</v>
      </c>
      <c r="J511" s="16">
        <f t="shared" si="80"/>
        <v>43700</v>
      </c>
    </row>
    <row r="512" spans="1:10" ht="15">
      <c r="A512" s="140"/>
      <c r="B512" s="35" t="s">
        <v>13</v>
      </c>
      <c r="C512" s="16"/>
      <c r="D512" s="16"/>
      <c r="E512" s="16"/>
      <c r="F512" s="16"/>
      <c r="G512" s="16"/>
      <c r="H512" s="16"/>
      <c r="I512" s="16"/>
      <c r="J512" s="16">
        <f t="shared" si="80"/>
        <v>0</v>
      </c>
    </row>
    <row r="513" spans="1:10" ht="42.75">
      <c r="A513" s="140"/>
      <c r="B513" s="35" t="s">
        <v>14</v>
      </c>
      <c r="C513" s="16"/>
      <c r="D513" s="16"/>
      <c r="E513" s="16"/>
      <c r="F513" s="16"/>
      <c r="G513" s="16"/>
      <c r="H513" s="16"/>
      <c r="I513" s="16">
        <v>43700</v>
      </c>
      <c r="J513" s="16">
        <f t="shared" si="80"/>
        <v>43700</v>
      </c>
    </row>
    <row r="514" spans="1:10" ht="15">
      <c r="A514" s="140"/>
      <c r="B514" s="35" t="s">
        <v>113</v>
      </c>
      <c r="C514" s="16"/>
      <c r="D514" s="16"/>
      <c r="E514" s="16"/>
      <c r="F514" s="16"/>
      <c r="G514" s="16"/>
      <c r="H514" s="16"/>
      <c r="I514" s="16"/>
      <c r="J514" s="16">
        <f t="shared" si="80"/>
        <v>0</v>
      </c>
    </row>
    <row r="515" spans="1:10" ht="28.5">
      <c r="A515" s="140"/>
      <c r="B515" s="35" t="s">
        <v>15</v>
      </c>
      <c r="C515" s="16"/>
      <c r="D515" s="16"/>
      <c r="E515" s="16"/>
      <c r="F515" s="16"/>
      <c r="G515" s="16"/>
      <c r="H515" s="16"/>
      <c r="I515" s="16"/>
      <c r="J515" s="16">
        <f t="shared" si="80"/>
        <v>0</v>
      </c>
    </row>
    <row r="516" spans="1:10" ht="15">
      <c r="A516" s="139" t="s">
        <v>130</v>
      </c>
      <c r="B516" s="35" t="s">
        <v>136</v>
      </c>
      <c r="C516" s="16">
        <v>2.9</v>
      </c>
      <c r="D516" s="16"/>
      <c r="E516" s="16">
        <v>1.1</v>
      </c>
      <c r="F516" s="16"/>
      <c r="G516" s="16"/>
      <c r="H516" s="16"/>
      <c r="I516" s="16"/>
      <c r="J516" s="16">
        <f t="shared" si="80"/>
        <v>4</v>
      </c>
    </row>
    <row r="517" spans="1:10" ht="15">
      <c r="A517" s="140"/>
      <c r="B517" s="35" t="s">
        <v>12</v>
      </c>
      <c r="C517" s="16">
        <f>C518+C519+C520+C521</f>
        <v>3720</v>
      </c>
      <c r="D517" s="16"/>
      <c r="E517" s="16">
        <f>E518+E519+E520+E521</f>
        <v>765</v>
      </c>
      <c r="F517" s="16"/>
      <c r="G517" s="16"/>
      <c r="H517" s="16"/>
      <c r="I517" s="16"/>
      <c r="J517" s="16">
        <f t="shared" si="80"/>
        <v>4485</v>
      </c>
    </row>
    <row r="518" spans="1:10" ht="15">
      <c r="A518" s="140"/>
      <c r="B518" s="35" t="s">
        <v>13</v>
      </c>
      <c r="C518" s="16"/>
      <c r="D518" s="16"/>
      <c r="E518" s="16"/>
      <c r="F518" s="16"/>
      <c r="G518" s="16"/>
      <c r="H518" s="16"/>
      <c r="I518" s="16"/>
      <c r="J518" s="16">
        <f t="shared" si="80"/>
        <v>0</v>
      </c>
    </row>
    <row r="519" spans="1:10" ht="42.75">
      <c r="A519" s="140"/>
      <c r="B519" s="35" t="s">
        <v>14</v>
      </c>
      <c r="C519" s="16">
        <v>3720</v>
      </c>
      <c r="D519" s="16"/>
      <c r="E519" s="16">
        <v>765</v>
      </c>
      <c r="F519" s="16"/>
      <c r="G519" s="16"/>
      <c r="H519" s="16"/>
      <c r="I519" s="16"/>
      <c r="J519" s="16">
        <f t="shared" si="80"/>
        <v>4485</v>
      </c>
    </row>
    <row r="520" spans="1:10" ht="15">
      <c r="A520" s="140"/>
      <c r="B520" s="35" t="s">
        <v>113</v>
      </c>
      <c r="C520" s="16"/>
      <c r="D520" s="16"/>
      <c r="E520" s="16"/>
      <c r="F520" s="16"/>
      <c r="G520" s="16"/>
      <c r="H520" s="16"/>
      <c r="I520" s="16"/>
      <c r="J520" s="16">
        <f t="shared" si="80"/>
        <v>0</v>
      </c>
    </row>
    <row r="521" spans="1:10" ht="28.5">
      <c r="A521" s="140"/>
      <c r="B521" s="35" t="s">
        <v>15</v>
      </c>
      <c r="C521" s="16"/>
      <c r="D521" s="16"/>
      <c r="E521" s="16"/>
      <c r="F521" s="16"/>
      <c r="G521" s="16"/>
      <c r="H521" s="16"/>
      <c r="I521" s="16"/>
      <c r="J521" s="16">
        <f t="shared" si="80"/>
        <v>0</v>
      </c>
    </row>
    <row r="522" spans="1:10" ht="15">
      <c r="A522" s="139" t="s">
        <v>131</v>
      </c>
      <c r="B522" s="35" t="s">
        <v>136</v>
      </c>
      <c r="C522" s="16"/>
      <c r="D522" s="16"/>
      <c r="E522" s="16">
        <v>0.7</v>
      </c>
      <c r="F522" s="16">
        <v>33.3</v>
      </c>
      <c r="G522" s="16">
        <v>31.7</v>
      </c>
      <c r="H522" s="16">
        <v>26.6</v>
      </c>
      <c r="I522" s="16">
        <v>23.6</v>
      </c>
      <c r="J522" s="16">
        <f t="shared" si="80"/>
        <v>115.9</v>
      </c>
    </row>
    <row r="523" spans="1:10" ht="15" customHeight="1">
      <c r="A523" s="140"/>
      <c r="B523" s="35" t="s">
        <v>12</v>
      </c>
      <c r="C523" s="16"/>
      <c r="D523" s="16"/>
      <c r="E523" s="16">
        <f>E524+E525+E526+E527</f>
        <v>1000</v>
      </c>
      <c r="F523" s="16">
        <f>F524+F525+F526+F527</f>
        <v>66650</v>
      </c>
      <c r="G523" s="16">
        <f>G524+G525+G526+G527</f>
        <v>76150</v>
      </c>
      <c r="H523" s="16">
        <f>H524+H525+H526+H527</f>
        <v>80330</v>
      </c>
      <c r="I523" s="16">
        <f>I524+I525+I526+I527</f>
        <v>90719</v>
      </c>
      <c r="J523" s="16">
        <f t="shared" si="80"/>
        <v>314849</v>
      </c>
    </row>
    <row r="524" spans="1:10" ht="15">
      <c r="A524" s="140"/>
      <c r="B524" s="35" t="s">
        <v>13</v>
      </c>
      <c r="C524" s="16"/>
      <c r="D524" s="16"/>
      <c r="E524" s="16"/>
      <c r="F524" s="16"/>
      <c r="G524" s="16"/>
      <c r="H524" s="16"/>
      <c r="I524" s="16"/>
      <c r="J524" s="16">
        <f t="shared" si="80"/>
        <v>0</v>
      </c>
    </row>
    <row r="525" spans="1:10" ht="42.75">
      <c r="A525" s="140"/>
      <c r="B525" s="35" t="s">
        <v>14</v>
      </c>
      <c r="C525" s="16"/>
      <c r="D525" s="16"/>
      <c r="E525" s="16"/>
      <c r="F525" s="16">
        <v>63320</v>
      </c>
      <c r="G525" s="16">
        <v>72340</v>
      </c>
      <c r="H525" s="16">
        <v>76310</v>
      </c>
      <c r="I525" s="16">
        <v>86183</v>
      </c>
      <c r="J525" s="16">
        <f t="shared" si="80"/>
        <v>298153</v>
      </c>
    </row>
    <row r="526" spans="1:10" ht="15">
      <c r="A526" s="140"/>
      <c r="B526" s="35" t="s">
        <v>113</v>
      </c>
      <c r="C526" s="16"/>
      <c r="D526" s="16"/>
      <c r="E526" s="16">
        <v>1000</v>
      </c>
      <c r="F526" s="16">
        <v>3330</v>
      </c>
      <c r="G526" s="16">
        <v>3810</v>
      </c>
      <c r="H526" s="16">
        <v>4020</v>
      </c>
      <c r="I526" s="16">
        <v>4536</v>
      </c>
      <c r="J526" s="16">
        <f t="shared" si="80"/>
        <v>16696</v>
      </c>
    </row>
    <row r="527" spans="1:10" ht="28.5">
      <c r="A527" s="140"/>
      <c r="B527" s="35" t="s">
        <v>15</v>
      </c>
      <c r="C527" s="16"/>
      <c r="D527" s="16"/>
      <c r="E527" s="16"/>
      <c r="F527" s="16"/>
      <c r="G527" s="16"/>
      <c r="H527" s="16"/>
      <c r="I527" s="16"/>
      <c r="J527" s="16">
        <f t="shared" si="80"/>
        <v>0</v>
      </c>
    </row>
    <row r="528" spans="1:10" ht="15">
      <c r="A528" s="139" t="s">
        <v>132</v>
      </c>
      <c r="B528" s="35" t="s">
        <v>12</v>
      </c>
      <c r="C528" s="16"/>
      <c r="D528" s="16">
        <f>D529+D530+D531+D532</f>
        <v>19000</v>
      </c>
      <c r="E528" s="16">
        <f>E529+E530+E531+E532</f>
        <v>38050</v>
      </c>
      <c r="F528" s="16">
        <f>F529+F530+F531+F532</f>
        <v>62283</v>
      </c>
      <c r="G528" s="16"/>
      <c r="H528" s="16"/>
      <c r="I528" s="16"/>
      <c r="J528" s="16">
        <f t="shared" si="80"/>
        <v>119333</v>
      </c>
    </row>
    <row r="529" spans="1:10" ht="15">
      <c r="A529" s="140"/>
      <c r="B529" s="35" t="s">
        <v>13</v>
      </c>
      <c r="C529" s="16"/>
      <c r="D529" s="16"/>
      <c r="E529" s="16"/>
      <c r="F529" s="16"/>
      <c r="G529" s="16"/>
      <c r="H529" s="16"/>
      <c r="I529" s="16"/>
      <c r="J529" s="16">
        <f t="shared" si="80"/>
        <v>0</v>
      </c>
    </row>
    <row r="530" spans="1:10" ht="42.75">
      <c r="A530" s="140"/>
      <c r="B530" s="35" t="s">
        <v>14</v>
      </c>
      <c r="C530" s="16"/>
      <c r="D530" s="16">
        <v>19000</v>
      </c>
      <c r="E530" s="16">
        <v>38000</v>
      </c>
      <c r="F530" s="16">
        <v>59169</v>
      </c>
      <c r="G530" s="16"/>
      <c r="H530" s="16"/>
      <c r="I530" s="16"/>
      <c r="J530" s="16">
        <f t="shared" si="80"/>
        <v>116169</v>
      </c>
    </row>
    <row r="531" spans="1:10" ht="15">
      <c r="A531" s="140"/>
      <c r="B531" s="35" t="s">
        <v>113</v>
      </c>
      <c r="C531" s="16"/>
      <c r="D531" s="16"/>
      <c r="E531" s="16">
        <v>50</v>
      </c>
      <c r="F531" s="16">
        <v>3114</v>
      </c>
      <c r="G531" s="16"/>
      <c r="H531" s="16"/>
      <c r="I531" s="16"/>
      <c r="J531" s="16">
        <f t="shared" si="80"/>
        <v>3164</v>
      </c>
    </row>
    <row r="532" spans="1:10" ht="28.5">
      <c r="A532" s="140"/>
      <c r="B532" s="35" t="s">
        <v>15</v>
      </c>
      <c r="C532" s="16"/>
      <c r="D532" s="16"/>
      <c r="E532" s="16"/>
      <c r="F532" s="16"/>
      <c r="G532" s="16"/>
      <c r="H532" s="16"/>
      <c r="I532" s="16"/>
      <c r="J532" s="16">
        <f>I532+H532+G532+F532+E532+D532+C532</f>
        <v>0</v>
      </c>
    </row>
    <row r="533" spans="1:10" ht="15" customHeight="1">
      <c r="A533" s="146" t="s">
        <v>140</v>
      </c>
      <c r="B533" s="35" t="s">
        <v>12</v>
      </c>
      <c r="C533" s="16">
        <f aca="true" t="shared" si="86" ref="C533:I533">C534+C535+C536+C537+C538</f>
        <v>963.4000000000001</v>
      </c>
      <c r="D533" s="16">
        <f t="shared" si="86"/>
        <v>1643.5</v>
      </c>
      <c r="E533" s="16">
        <f t="shared" si="86"/>
        <v>0</v>
      </c>
      <c r="F533" s="16">
        <f t="shared" si="86"/>
        <v>1500</v>
      </c>
      <c r="G533" s="16">
        <f t="shared" si="86"/>
        <v>1600</v>
      </c>
      <c r="H533" s="16">
        <f t="shared" si="86"/>
        <v>1650</v>
      </c>
      <c r="I533" s="16">
        <f t="shared" si="86"/>
        <v>1700</v>
      </c>
      <c r="J533" s="16">
        <f t="shared" si="80"/>
        <v>9056.9</v>
      </c>
    </row>
    <row r="534" spans="1:10" ht="15" customHeight="1">
      <c r="A534" s="147"/>
      <c r="B534" s="35" t="s">
        <v>13</v>
      </c>
      <c r="C534" s="16"/>
      <c r="D534" s="16"/>
      <c r="E534" s="16"/>
      <c r="F534" s="16"/>
      <c r="G534" s="16"/>
      <c r="H534" s="16"/>
      <c r="I534" s="16"/>
      <c r="J534" s="16"/>
    </row>
    <row r="535" spans="1:10" ht="42.75">
      <c r="A535" s="147"/>
      <c r="B535" s="35" t="s">
        <v>14</v>
      </c>
      <c r="C535" s="16">
        <v>770.7</v>
      </c>
      <c r="D535" s="16">
        <v>1310.2</v>
      </c>
      <c r="E535" s="16"/>
      <c r="F535" s="16">
        <v>1500</v>
      </c>
      <c r="G535" s="16">
        <v>1600</v>
      </c>
      <c r="H535" s="16">
        <v>1650</v>
      </c>
      <c r="I535" s="16">
        <v>1700</v>
      </c>
      <c r="J535" s="16">
        <f>I535+H535+G535+F535+E535+D535+C535</f>
        <v>8530.9</v>
      </c>
    </row>
    <row r="536" spans="1:10" ht="15" customHeight="1">
      <c r="A536" s="147"/>
      <c r="B536" s="35" t="s">
        <v>113</v>
      </c>
      <c r="C536" s="16">
        <v>192.7</v>
      </c>
      <c r="D536" s="16">
        <v>333.3</v>
      </c>
      <c r="E536" s="16"/>
      <c r="F536" s="16"/>
      <c r="G536" s="16"/>
      <c r="H536" s="16"/>
      <c r="I536" s="16"/>
      <c r="J536" s="16">
        <f>I536+H536+G536+F536+E536+D536+C536</f>
        <v>526</v>
      </c>
    </row>
    <row r="537" spans="1:10" ht="28.5">
      <c r="A537" s="147"/>
      <c r="B537" s="35" t="s">
        <v>15</v>
      </c>
      <c r="C537" s="16"/>
      <c r="D537" s="16"/>
      <c r="E537" s="16"/>
      <c r="F537" s="16"/>
      <c r="G537" s="16"/>
      <c r="H537" s="16"/>
      <c r="I537" s="16"/>
      <c r="J537" s="16"/>
    </row>
    <row r="538" spans="1:10" ht="28.5" customHeight="1">
      <c r="A538" s="148"/>
      <c r="B538" s="35" t="s">
        <v>15</v>
      </c>
      <c r="C538" s="16"/>
      <c r="D538" s="16"/>
      <c r="E538" s="16"/>
      <c r="F538" s="16"/>
      <c r="G538" s="16"/>
      <c r="H538" s="16"/>
      <c r="I538" s="16"/>
      <c r="J538" s="16">
        <f>I538+H538+G538+F538+E538+D538+C538</f>
        <v>0</v>
      </c>
    </row>
    <row r="539" spans="1:10" ht="27.75" customHeight="1">
      <c r="A539" s="143" t="s">
        <v>150</v>
      </c>
      <c r="B539" s="35" t="s">
        <v>12</v>
      </c>
      <c r="C539" s="16"/>
      <c r="D539" s="16">
        <v>5238.4</v>
      </c>
      <c r="E539" s="16">
        <v>13728.5</v>
      </c>
      <c r="F539" s="16"/>
      <c r="G539" s="16"/>
      <c r="H539" s="16"/>
      <c r="I539" s="16"/>
      <c r="J539" s="16">
        <f>I539+H539+G539+F539+E539+D539+C539</f>
        <v>18966.9</v>
      </c>
    </row>
    <row r="540" spans="1:10" ht="24.75" customHeight="1">
      <c r="A540" s="144"/>
      <c r="B540" s="35" t="s">
        <v>13</v>
      </c>
      <c r="C540" s="16"/>
      <c r="D540" s="16"/>
      <c r="E540" s="16"/>
      <c r="F540" s="16"/>
      <c r="G540" s="16"/>
      <c r="H540" s="16"/>
      <c r="I540" s="16"/>
      <c r="J540" s="16"/>
    </row>
    <row r="541" spans="1:10" ht="33.75" customHeight="1">
      <c r="A541" s="144"/>
      <c r="B541" s="35" t="s">
        <v>14</v>
      </c>
      <c r="C541" s="16"/>
      <c r="D541" s="16">
        <v>5238.4</v>
      </c>
      <c r="E541" s="16">
        <v>13728.5</v>
      </c>
      <c r="F541" s="16"/>
      <c r="G541" s="16"/>
      <c r="H541" s="16"/>
      <c r="I541" s="16"/>
      <c r="J541" s="16">
        <f>I541+H541+G541+F541+E541+D541+C541</f>
        <v>18966.9</v>
      </c>
    </row>
    <row r="542" spans="1:10" ht="25.5" customHeight="1">
      <c r="A542" s="144"/>
      <c r="B542" s="35" t="s">
        <v>113</v>
      </c>
      <c r="C542" s="16"/>
      <c r="D542" s="16"/>
      <c r="E542" s="16"/>
      <c r="F542" s="16"/>
      <c r="G542" s="16"/>
      <c r="H542" s="16"/>
      <c r="I542" s="16"/>
      <c r="J542" s="16"/>
    </row>
    <row r="543" spans="1:10" ht="30.75" customHeight="1">
      <c r="A543" s="144"/>
      <c r="B543" s="35" t="s">
        <v>15</v>
      </c>
      <c r="C543" s="16"/>
      <c r="D543" s="16"/>
      <c r="E543" s="16"/>
      <c r="F543" s="16"/>
      <c r="G543" s="16"/>
      <c r="H543" s="16"/>
      <c r="I543" s="16"/>
      <c r="J543" s="16"/>
    </row>
    <row r="544" spans="1:10" ht="26.25" customHeight="1">
      <c r="A544" s="145"/>
      <c r="B544" s="35" t="s">
        <v>15</v>
      </c>
      <c r="C544" s="16"/>
      <c r="D544" s="16"/>
      <c r="E544" s="16"/>
      <c r="F544" s="16"/>
      <c r="G544" s="16"/>
      <c r="H544" s="16"/>
      <c r="I544" s="16"/>
      <c r="J544" s="16"/>
    </row>
    <row r="545" spans="1:10" ht="15" customHeight="1">
      <c r="A545" s="143" t="s">
        <v>151</v>
      </c>
      <c r="B545" s="35" t="s">
        <v>12</v>
      </c>
      <c r="C545" s="16"/>
      <c r="D545" s="16">
        <v>2044.3</v>
      </c>
      <c r="E545" s="16">
        <v>534.4</v>
      </c>
      <c r="F545" s="16"/>
      <c r="G545" s="16"/>
      <c r="H545" s="16"/>
      <c r="I545" s="16"/>
      <c r="J545" s="16">
        <f>I545+H545+G545+F545+E545+D545+C545</f>
        <v>2578.7</v>
      </c>
    </row>
    <row r="546" spans="1:10" ht="15" customHeight="1">
      <c r="A546" s="144"/>
      <c r="B546" s="35" t="s">
        <v>13</v>
      </c>
      <c r="C546" s="16"/>
      <c r="D546" s="16"/>
      <c r="E546" s="16"/>
      <c r="F546" s="16"/>
      <c r="G546" s="16"/>
      <c r="H546" s="16"/>
      <c r="I546" s="16"/>
      <c r="J546" s="16"/>
    </row>
    <row r="547" spans="1:10" ht="15" customHeight="1">
      <c r="A547" s="144"/>
      <c r="B547" s="35" t="s">
        <v>14</v>
      </c>
      <c r="C547" s="16"/>
      <c r="D547" s="16"/>
      <c r="E547" s="16"/>
      <c r="F547" s="16"/>
      <c r="G547" s="16"/>
      <c r="H547" s="16"/>
      <c r="I547" s="16"/>
      <c r="J547" s="16">
        <f>I547+H547+G547+F547+E547+D547+C547</f>
        <v>0</v>
      </c>
    </row>
    <row r="548" spans="1:10" ht="15" customHeight="1">
      <c r="A548" s="144"/>
      <c r="B548" s="35" t="s">
        <v>113</v>
      </c>
      <c r="C548" s="16"/>
      <c r="D548" s="16">
        <v>1451.6</v>
      </c>
      <c r="E548" s="16"/>
      <c r="F548" s="16"/>
      <c r="G548" s="16"/>
      <c r="H548" s="16"/>
      <c r="I548" s="16"/>
      <c r="J548" s="16">
        <f>I548+H548+G548+F548+E548+D548+C548</f>
        <v>1451.6</v>
      </c>
    </row>
    <row r="549" spans="1:10" ht="15" customHeight="1">
      <c r="A549" s="144"/>
      <c r="B549" s="35" t="s">
        <v>152</v>
      </c>
      <c r="C549" s="16"/>
      <c r="D549" s="16">
        <v>592.7</v>
      </c>
      <c r="E549" s="16">
        <v>534.4</v>
      </c>
      <c r="F549" s="16"/>
      <c r="G549" s="16"/>
      <c r="H549" s="16"/>
      <c r="I549" s="16"/>
      <c r="J549" s="16">
        <f>I549+H549+G549+F549+E549+D549+C549</f>
        <v>1127.1</v>
      </c>
    </row>
    <row r="550" spans="1:10" ht="39" customHeight="1">
      <c r="A550" s="145"/>
      <c r="B550" s="35" t="s">
        <v>15</v>
      </c>
      <c r="C550" s="16"/>
      <c r="D550" s="16"/>
      <c r="E550" s="16"/>
      <c r="F550" s="16"/>
      <c r="G550" s="16"/>
      <c r="H550" s="16"/>
      <c r="I550" s="16"/>
      <c r="J550" s="16"/>
    </row>
    <row r="551" spans="1:10" ht="15" customHeight="1">
      <c r="A551" s="143" t="s">
        <v>153</v>
      </c>
      <c r="B551" s="35" t="s">
        <v>12</v>
      </c>
      <c r="C551" s="16"/>
      <c r="D551" s="16"/>
      <c r="E551" s="16">
        <v>9370</v>
      </c>
      <c r="F551" s="16"/>
      <c r="G551" s="16"/>
      <c r="H551" s="16"/>
      <c r="I551" s="16"/>
      <c r="J551" s="16">
        <f>I551+H551+G551+F551+E551+D551+C551</f>
        <v>9370</v>
      </c>
    </row>
    <row r="552" spans="1:10" ht="15" customHeight="1">
      <c r="A552" s="144"/>
      <c r="B552" s="35" t="s">
        <v>13</v>
      </c>
      <c r="C552" s="16"/>
      <c r="D552" s="16"/>
      <c r="E552" s="16">
        <v>8770</v>
      </c>
      <c r="F552" s="16"/>
      <c r="G552" s="16"/>
      <c r="H552" s="16"/>
      <c r="I552" s="16"/>
      <c r="J552" s="16">
        <f>I552+H552+G552+F552+E552+D552+C552</f>
        <v>8770</v>
      </c>
    </row>
    <row r="553" spans="1:10" ht="15" customHeight="1">
      <c r="A553" s="144"/>
      <c r="B553" s="35" t="s">
        <v>14</v>
      </c>
      <c r="C553" s="16"/>
      <c r="D553" s="16"/>
      <c r="E553" s="16"/>
      <c r="F553" s="16"/>
      <c r="G553" s="16"/>
      <c r="H553" s="16"/>
      <c r="I553" s="16"/>
      <c r="J553" s="16">
        <f>I553+H553+G553+F553+E553+D553+C553</f>
        <v>0</v>
      </c>
    </row>
    <row r="554" spans="1:10" ht="15" customHeight="1">
      <c r="A554" s="144"/>
      <c r="B554" s="35" t="s">
        <v>113</v>
      </c>
      <c r="C554" s="16"/>
      <c r="D554" s="16"/>
      <c r="E554" s="16"/>
      <c r="F554" s="16"/>
      <c r="G554" s="16"/>
      <c r="H554" s="16"/>
      <c r="I554" s="16"/>
      <c r="J554" s="16">
        <f>I554+H554+G554+F554+E554+D554+C554</f>
        <v>0</v>
      </c>
    </row>
    <row r="555" spans="1:10" ht="15" customHeight="1">
      <c r="A555" s="144"/>
      <c r="B555" s="35" t="s">
        <v>152</v>
      </c>
      <c r="C555" s="16"/>
      <c r="D555" s="16"/>
      <c r="E555" s="16">
        <v>600</v>
      </c>
      <c r="F555" s="16"/>
      <c r="G555" s="16"/>
      <c r="H555" s="16"/>
      <c r="I555" s="16"/>
      <c r="J555" s="16">
        <f>I555+H555+G555+F555+E555+D555+C555</f>
        <v>600</v>
      </c>
    </row>
    <row r="556" spans="1:10" ht="23.25" customHeight="1">
      <c r="A556" s="145"/>
      <c r="B556" s="35" t="s">
        <v>15</v>
      </c>
      <c r="C556" s="16"/>
      <c r="D556" s="16"/>
      <c r="E556" s="16"/>
      <c r="F556" s="16"/>
      <c r="G556" s="16"/>
      <c r="H556" s="16"/>
      <c r="I556" s="16"/>
      <c r="J556" s="16"/>
    </row>
    <row r="557" spans="1:10" ht="15" customHeight="1">
      <c r="A557" s="37"/>
      <c r="B557" s="38"/>
      <c r="C557" s="36"/>
      <c r="D557" s="36"/>
      <c r="E557" s="36"/>
      <c r="F557" s="36"/>
      <c r="G557" s="36"/>
      <c r="H557" s="36"/>
      <c r="I557" s="36"/>
      <c r="J557" s="36"/>
    </row>
    <row r="558" spans="1:10" ht="15">
      <c r="A558" s="37"/>
      <c r="B558" s="38"/>
      <c r="C558" s="36"/>
      <c r="D558" s="36"/>
      <c r="E558" s="36"/>
      <c r="F558" s="36"/>
      <c r="G558" s="36"/>
      <c r="H558" s="36"/>
      <c r="I558" s="36"/>
      <c r="J558" s="36"/>
    </row>
    <row r="559" spans="1:10" ht="15" customHeight="1">
      <c r="A559" s="3"/>
      <c r="B559" s="3"/>
      <c r="C559" s="4"/>
      <c r="D559" s="4"/>
      <c r="E559" s="4"/>
      <c r="F559" s="4"/>
      <c r="G559" s="4"/>
      <c r="H559" s="4"/>
      <c r="I559" s="4"/>
      <c r="J559" s="4"/>
    </row>
    <row r="560" spans="1:10" ht="15">
      <c r="A560" s="3"/>
      <c r="B560" s="3"/>
      <c r="C560" s="4"/>
      <c r="D560" s="4"/>
      <c r="E560" s="4"/>
      <c r="F560" s="4"/>
      <c r="G560" s="4"/>
      <c r="H560" s="4"/>
      <c r="I560" s="4"/>
      <c r="J560" s="4"/>
    </row>
    <row r="561" spans="1:10" ht="15">
      <c r="A561" s="3"/>
      <c r="B561" s="3"/>
      <c r="C561" s="4"/>
      <c r="D561" s="4"/>
      <c r="E561" s="4"/>
      <c r="F561" s="4"/>
      <c r="G561" s="4"/>
      <c r="H561" s="4"/>
      <c r="I561" s="4"/>
      <c r="J561" s="4"/>
    </row>
    <row r="562" spans="1:10" ht="15">
      <c r="A562" s="3"/>
      <c r="B562" s="3"/>
      <c r="C562" s="4"/>
      <c r="D562" s="4"/>
      <c r="E562" s="4"/>
      <c r="F562" s="4"/>
      <c r="G562" s="4"/>
      <c r="H562" s="4"/>
      <c r="I562" s="4"/>
      <c r="J562" s="4"/>
    </row>
  </sheetData>
  <sheetProtection/>
  <mergeCells count="139">
    <mergeCell ref="A551:A556"/>
    <mergeCell ref="A539:A544"/>
    <mergeCell ref="A545:A550"/>
    <mergeCell ref="A502:A508"/>
    <mergeCell ref="A509:A515"/>
    <mergeCell ref="A516:A521"/>
    <mergeCell ref="A522:A527"/>
    <mergeCell ref="A528:A532"/>
    <mergeCell ref="A533:A538"/>
    <mergeCell ref="A468:A471"/>
    <mergeCell ref="A472:A475"/>
    <mergeCell ref="A476:A480"/>
    <mergeCell ref="A481:A485"/>
    <mergeCell ref="A486:A490"/>
    <mergeCell ref="A496:A501"/>
    <mergeCell ref="A491:A495"/>
    <mergeCell ref="A442:A445"/>
    <mergeCell ref="A446:A450"/>
    <mergeCell ref="A451:A454"/>
    <mergeCell ref="A455:A458"/>
    <mergeCell ref="A459:A462"/>
    <mergeCell ref="A463:A467"/>
    <mergeCell ref="A406:A409"/>
    <mergeCell ref="A422:A425"/>
    <mergeCell ref="A426:A429"/>
    <mergeCell ref="A430:A433"/>
    <mergeCell ref="A434:A437"/>
    <mergeCell ref="A438:A441"/>
    <mergeCell ref="A410:A413"/>
    <mergeCell ref="A414:A417"/>
    <mergeCell ref="A418:A421"/>
    <mergeCell ref="A402:A405"/>
    <mergeCell ref="A382:A385"/>
    <mergeCell ref="A386:A389"/>
    <mergeCell ref="A390:A393"/>
    <mergeCell ref="A394:A397"/>
    <mergeCell ref="A398:A401"/>
    <mergeCell ref="A366:A369"/>
    <mergeCell ref="A370:A373"/>
    <mergeCell ref="A374:A377"/>
    <mergeCell ref="A378:A381"/>
    <mergeCell ref="A354:A357"/>
    <mergeCell ref="A358:A361"/>
    <mergeCell ref="A362:A365"/>
    <mergeCell ref="A346:A349"/>
    <mergeCell ref="A350:A353"/>
    <mergeCell ref="A322:A325"/>
    <mergeCell ref="A326:A329"/>
    <mergeCell ref="A330:A333"/>
    <mergeCell ref="A334:A337"/>
    <mergeCell ref="A338:A341"/>
    <mergeCell ref="A342:A345"/>
    <mergeCell ref="A298:A301"/>
    <mergeCell ref="A302:A305"/>
    <mergeCell ref="A306:A309"/>
    <mergeCell ref="A310:A313"/>
    <mergeCell ref="A314:A317"/>
    <mergeCell ref="A318:A321"/>
    <mergeCell ref="A278:A281"/>
    <mergeCell ref="A282:A285"/>
    <mergeCell ref="A286:A289"/>
    <mergeCell ref="A290:A293"/>
    <mergeCell ref="A294:A297"/>
    <mergeCell ref="A254:A257"/>
    <mergeCell ref="A258:A261"/>
    <mergeCell ref="A262:A265"/>
    <mergeCell ref="A266:A269"/>
    <mergeCell ref="A270:A273"/>
    <mergeCell ref="A218:A221"/>
    <mergeCell ref="A222:A225"/>
    <mergeCell ref="A274:A277"/>
    <mergeCell ref="A230:A233"/>
    <mergeCell ref="A234:A237"/>
    <mergeCell ref="A238:A241"/>
    <mergeCell ref="A242:A245"/>
    <mergeCell ref="A246:A249"/>
    <mergeCell ref="A250:A253"/>
    <mergeCell ref="A194:A197"/>
    <mergeCell ref="A198:A201"/>
    <mergeCell ref="A202:A205"/>
    <mergeCell ref="A206:A209"/>
    <mergeCell ref="A210:A213"/>
    <mergeCell ref="A214:A217"/>
    <mergeCell ref="A166:A169"/>
    <mergeCell ref="A170:A173"/>
    <mergeCell ref="A178:A181"/>
    <mergeCell ref="A182:A185"/>
    <mergeCell ref="A186:A189"/>
    <mergeCell ref="A190:A193"/>
    <mergeCell ref="A140:A144"/>
    <mergeCell ref="A145:A148"/>
    <mergeCell ref="A149:A152"/>
    <mergeCell ref="A153:A156"/>
    <mergeCell ref="A157:A161"/>
    <mergeCell ref="A162:A165"/>
    <mergeCell ref="A104:A107"/>
    <mergeCell ref="A108:A111"/>
    <mergeCell ref="A112:A115"/>
    <mergeCell ref="A116:A119"/>
    <mergeCell ref="A120:A123"/>
    <mergeCell ref="A174:A177"/>
    <mergeCell ref="A124:A127"/>
    <mergeCell ref="A128:A131"/>
    <mergeCell ref="A132:A135"/>
    <mergeCell ref="A136:A139"/>
    <mergeCell ref="A77:A80"/>
    <mergeCell ref="A81:A83"/>
    <mergeCell ref="A88:A91"/>
    <mergeCell ref="A92:A95"/>
    <mergeCell ref="A96:A99"/>
    <mergeCell ref="A100:A103"/>
    <mergeCell ref="A84:A87"/>
    <mergeCell ref="A53:A56"/>
    <mergeCell ref="A57:A60"/>
    <mergeCell ref="A61:A64"/>
    <mergeCell ref="A66:A69"/>
    <mergeCell ref="A70:A72"/>
    <mergeCell ref="A73:A76"/>
    <mergeCell ref="A32:A34"/>
    <mergeCell ref="A35:A38"/>
    <mergeCell ref="A39:A41"/>
    <mergeCell ref="A42:A44"/>
    <mergeCell ref="A45:A48"/>
    <mergeCell ref="A49:A52"/>
    <mergeCell ref="J11:J12"/>
    <mergeCell ref="A14:A18"/>
    <mergeCell ref="A19:I19"/>
    <mergeCell ref="A20:A24"/>
    <mergeCell ref="A25:A28"/>
    <mergeCell ref="A29:A31"/>
    <mergeCell ref="H10:I10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4" r:id="rId1"/>
  <rowBreaks count="6" manualBreakCount="6">
    <brk id="131" max="255" man="1"/>
    <brk id="169" max="255" man="1"/>
    <brk id="245" max="255" man="1"/>
    <brk id="281" max="255" man="1"/>
    <brk id="305" max="255" man="1"/>
    <brk id="3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agro31</dc:creator>
  <cp:keywords/>
  <dc:description/>
  <cp:lastModifiedBy>agro3</cp:lastModifiedBy>
  <cp:lastPrinted>2016-11-21T07:56:30Z</cp:lastPrinted>
  <dcterms:created xsi:type="dcterms:W3CDTF">2012-09-17T06:36:38Z</dcterms:created>
  <dcterms:modified xsi:type="dcterms:W3CDTF">2016-12-05T12:38:04Z</dcterms:modified>
  <cp:category/>
  <cp:version/>
  <cp:contentType/>
  <cp:contentStatus/>
</cp:coreProperties>
</file>