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<sst xmlns="http://schemas.openxmlformats.org/spreadsheetml/2006/main" count="367" uniqueCount="358">
  <si>
    <t>Всего</t>
  </si>
  <si>
    <t>Обеспечение реализации государственной программы Чувашской Республики "Развитие потенциала государственного управления" на 2012–2020 годы</t>
  </si>
  <si>
    <t>Субвенции на обеспечение деятельности административных комиссий для рассмотрения дел об административных правонарушениях</t>
  </si>
  <si>
    <t>Обеспечение функций муниципальных органов</t>
  </si>
  <si>
    <t>Подпрограмма "Совершенствование бюджетной политики и эффективное использование бюджетного потенциала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 на 2012 - 2020 годы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</si>
  <si>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</si>
  <si>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</si>
  <si>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</si>
  <si>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Обеспечение реализации муниципальной программы Урмарского района Чувашской Республики "Управление общественными финансами и муниципальным долгом Урмарского района Чувашской Республики" на 2014–2020 годы</t>
  </si>
  <si>
    <t xml:space="preserve">Резервный фонд администрации мунципального образования Чувашской Республики 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</si>
  <si>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</si>
  <si>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</si>
  <si>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Вовлечение в оборот необрабатываемых сельскохозяйственных земель</t>
  </si>
  <si>
    <t xml:space="preserve"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</si>
  <si>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за счет субсидии, предоставляемой из республиканского бюджета Чувашской Республики</t>
  </si>
  <si>
    <t>Содержание автомобильных дорог общего пользования местного значения в границах населенных пунктов поселений за счет субсидии, предоставляемой из республиканского бюджета Чувашской Республики</t>
  </si>
  <si>
    <t>Капитальный ремонт и ремонт автомобильных дорог общего пользования местного значения в границах населенных пунктов поселений за счет субсидии, предоставляемой из республиканского бюджета Чувашской Республики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</si>
  <si>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</si>
  <si>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</si>
  <si>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</si>
  <si>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Обеспечение деятельности детских дошкольных учреждений</t>
  </si>
  <si>
    <t>Строительство здания дошкольного образовательного учреждения в пгт Урмары Урмарского района (в рамках софинансирования)</t>
  </si>
  <si>
    <t>Обеспечение деятельности школ-детских садов, начальных, неполных средних и средних школ</t>
  </si>
  <si>
    <t>Субвенции на обеспечение выплаты ежемесячного денежного вознаграждения за классное руководство в муниципальных образовательных учреждениях,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</si>
  <si>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организациях, за счет субвенции, предоставляемой из республиканского бюджета Чувашской Республики</t>
  </si>
  <si>
    <t xml:space="preserve">Обеспечение деятельности учреждений по внешкольной работе с детьми </t>
  </si>
  <si>
    <t>Допризывная подготовка молодежи</t>
  </si>
  <si>
    <t>Приобретение путевок в детские оздоровительные лагеря</t>
  </si>
  <si>
    <t>Иные межбюджетные трансферты на выплату социальных пособий учащимся общеобразовательных организаций, расположенных на территории Чувашской Республики,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Республики, за счет иных межбюджетных трансфертов, предоставляемых из республиканского бюджета Чувашской Республики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</si>
  <si>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</si>
  <si>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</si>
  <si>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за счет субвенции, предоставляемой из республиканского бюджета Чувашской Республики</t>
  </si>
  <si>
    <t>Субвенции на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</si>
  <si>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Организация и проведение официальных физкультурных мероприятий</t>
  </si>
  <si>
    <t>Обеспечение деятельности муниципальных детско-юношеских спортивных школ</t>
  </si>
  <si>
    <t xml:space="preserve">Подпрограмма "Развитие спорта высших достижений и системы подготовки спортивного резерва" муниципальной программы Урмарского района Чувашской Республики "Развитие физической культуры и спорта" на 2014-2020 годы </t>
  </si>
  <si>
    <t>Организация отдыха детей в загородных и пришкольных лагерях</t>
  </si>
  <si>
    <t>Выплаты пенсии за выслугу лет  мунципальным служащим Чувашской Республики</t>
  </si>
  <si>
    <t>Обеспечение деятельности (оказание услуг) мунципальных учреждений</t>
  </si>
  <si>
    <t xml:space="preserve">Обеспечение реализации муниципальной программы Урмарского района Чувашской Республики "Повышение безопасности жизнедеятельности населения и территорий Урмарского района Чувашской Республики" на 2014-2020 годы </t>
  </si>
  <si>
    <t>Обеспечение мероприятий по переселению граждан из аварийного жилищного фонда (в рамках софинансирования)</t>
  </si>
  <si>
    <t>Обеспечение реализации муниципальной программы Урмарского района Чувашской Республики "Развитие образования" на 2014-2020 годы</t>
  </si>
  <si>
    <t>Обеспечение деятельности (оказание услуг) муниципальных учреждений</t>
  </si>
  <si>
    <t>Создание единой системы учета государственного имущества Чувашской Республики и муниципального имущества</t>
  </si>
  <si>
    <t>Эффективное управление государственным (муниципальным) имуществом Чувашской Республики</t>
  </si>
  <si>
    <t>Подпрограмма "Профилактика правонарушений и противодействие преступности в Урмарском районе Чувашской Республики" муниципальной программы Урмарского района Чувашской Республики "Повышение безопасности жизнедеятельности населения Урмарского района Чувашской Республики" на 2014-2020 годы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</si>
  <si>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</si>
  <si>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Мероприятия, направленные на снижение количества преступлений, совершаемых несовершеннолетними гражданами</t>
  </si>
  <si>
    <t xml:space="preserve">Строительство здания дошкольного образовательного учреждения в пгт Урмары Урмарского района, за счет субсидии, предоставляемой из республиканского бюджета Чувашской Республики </t>
  </si>
  <si>
    <t>Сохранение и развитие народного творчества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</si>
  <si>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</si>
  <si>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Строительство (реконструкция) котельных муниципальных образований</t>
  </si>
  <si>
    <t>Подпрограмма "Устойчивое развитие сельских территорий" муниципальной программы Урмарского района  Чувашской Республики "Развитие сельского хозяйства и регулирование рынка сельскохозяйственной продукции, сырья и продовольствия Урмарского района Чувашской Республики" на 2014–2020 годы</t>
  </si>
  <si>
    <t>1.</t>
  </si>
  <si>
    <t>2.</t>
  </si>
  <si>
    <t>5.</t>
  </si>
  <si>
    <t>6.</t>
  </si>
  <si>
    <t>7.</t>
  </si>
  <si>
    <t>8.</t>
  </si>
  <si>
    <t>Оказание поддержки начинающим субъектам малого предпринимательства в создании и развитии собственного бизнеса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</si>
  <si>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федерального бюджета</t>
  </si>
  <si>
    <t>Поощрение победителей республиканского конкурса на звание "Самое благоустроенное городское (сельское) поселение Чувашии" за счет субсидии,предоставляемой из республиканского бюджета Чувашской Республики</t>
  </si>
  <si>
    <t>Обеспечение мероприятий по переселению граждан из аварийного жилищного фонда за счет средств, передаваемых из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</si>
  <si>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за счет средств республиканского бюджета Чувашской Республики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</si>
  <si>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 за счет субсидии, предоставляемой из федерального бюджета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</si>
  <si>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субсидии, предоставляемой из республиканского бюджета Чувашской Республики</t>
  </si>
  <si>
    <t>Проектирование и строительство 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пользования, за счет субсидии, предоставляемой из республиканского бюджета Чувашской Республики</t>
  </si>
  <si>
    <t>Капитальный ремонт муниципального жилищного фонда, в том числе многоквартирных домов (не в рамках софинансирования)</t>
  </si>
  <si>
    <t>Мероприятия, направленные на развитие и модернизацию объектов коммунальной инфраструктуры</t>
  </si>
  <si>
    <t>Реализация мероприятий федеральной целевой программы "Устойчивое развитие сельских территорий на 2014 - 2017 годы и на период до 2020 года" за счет субсидии, предоставляемой из федерального бюджета</t>
  </si>
  <si>
    <t>Улучшение жилищных условий молодых семей и молодых специалистов, проживающих и работающих в сельской местности, за счет субсидии, предоставляемой из республиканского бюджета Чувашской Республики</t>
  </si>
  <si>
    <t>Осуществление капитального ремонта объектов социально-культурной сферы муниципальных образований, за счет субсидии, предоставляемой из республиканского бюджета Чувашской Республики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</si>
  <si>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 за счет субсидии, предоставляемой из федерального бюджета</t>
  </si>
  <si>
    <t>Капитальный ремонт объектов водоснабжения и водоотведения муниципального образования</t>
  </si>
  <si>
    <t>Уличное освещение</t>
  </si>
  <si>
    <t>Озеленение</t>
  </si>
  <si>
    <t xml:space="preserve">Мероприятия по благоустройству, уборке территории </t>
  </si>
  <si>
    <t>Организация и содержание мест захоронений</t>
  </si>
  <si>
    <t>Оказание материальной помощи гражданам, находящимся в трудной жизненной ситуации</t>
  </si>
  <si>
    <t>Обеспечение деятельности учреждений в сфере культурно-досугового обслуживания населения</t>
  </si>
  <si>
    <t>Обеспечение деятельности музеев и постоянных выставок</t>
  </si>
  <si>
    <t>Обеспечение деятельности библиотек</t>
  </si>
  <si>
    <t xml:space="preserve">Обеспечение деятельности театров, концертных и других организаций исполнительских искусств 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</si>
  <si>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</si>
  <si>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Осуществление капитального и текущего ремонта объектов социально-культурной сферы муниципальных образований</t>
  </si>
  <si>
    <t>Реконструкция стадиона пос. Урмары Урмарского района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</si>
  <si>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 (софинансирование)</t>
  </si>
  <si>
    <t>Строительство школы МОУ "Шихабыловская ООШ" им. Первого чемпиона Соколова В.С. в д. Шихабылово Урмарского района Чувашской Республики</t>
  </si>
  <si>
    <t>Развитие гражданской обороны, снижение рисков и смягчение последствий чрезвычайных ситуаций природного и техногенного характера</t>
  </si>
  <si>
    <t>Добровольная сдача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</si>
  <si>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Строительство модульных фельдшерско-акушерских пунктов в рамках реализации дополнительных мер по совершенствованию оказания первичной медико-санитарной помощи сельскому населению в Чувашской Республике</t>
  </si>
  <si>
    <t>Улучшение жилищных условий молодых семей и молодых специалистов, проживающих и работающих в сельской местности (в рамках софинансирования)</t>
  </si>
  <si>
    <t>Улучшение жилищных условий граждан, проживающих и работающих в сельской местности (в рамках софинансирования)</t>
  </si>
  <si>
    <t>Обеспечение деятельности (оказание услуг) многофункциональных центров предоставления государственных и муниципальных услуг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</si>
  <si>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</si>
  <si>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 границах населенных пунктов поселений</t>
  </si>
  <si>
    <t xml:space="preserve">Капитальный ремонт  и ремонт автомобильных дорог общего пользования местного значения в границах  населенных пунктов поселений </t>
  </si>
  <si>
    <t>Капитальный ремонт гидротехнических сооружений, находящихся в муниципальной собственности</t>
  </si>
  <si>
    <t>Разработка проектной документации на осуществление капитального ремонта гидротехнических сооружений, находящихся в муниципальной собственности</t>
  </si>
  <si>
    <t>Процентные платежи по государственному долгу Чувашской Республики</t>
  </si>
  <si>
    <t>Создание условий для максимального вовлечения в хозяйственный оборот государственного (муниципального) имущества Чувашской Республики, в том числе земельных участков</t>
  </si>
  <si>
    <t>Обеспечение доступности для населения бытовых услуг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</si>
  <si>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</si>
  <si>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Газификация населенных пунктов (проектирование, строительство (реконструкция) газопроводных сетей)</t>
  </si>
  <si>
    <t>Районный бюджет</t>
  </si>
  <si>
    <t>№ п/п</t>
  </si>
  <si>
    <t>Наименование программ, подпрограмм, направление деятельности</t>
  </si>
  <si>
    <t xml:space="preserve">Подпрограмма "Обеспечение комфортных условий граждан" </t>
  </si>
  <si>
    <t>Подпрограмма "Государственная (муниципальная) поддержка строительства жилья"</t>
  </si>
  <si>
    <t xml:space="preserve"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</si>
  <si>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>Республиканская адресная программа "Переселение граждан из аварийного жилищного фонда, расположенного на территории Чувашской Республики" на 2014-2020 годы</t>
  </si>
  <si>
    <t>Подпрограмма "Улучшение условий труда, охраны труда и здоровья работающих в Урмарском районе Чувашской Республике" на 2014-2020 годы</t>
  </si>
  <si>
    <t xml:space="preserve">Подпрограмма "Социальная защита населения Урмарского района Чувашской Республики" </t>
  </si>
  <si>
    <t xml:space="preserve">Попрограмма "Молодежь Урмарского района Чувашской Республики" </t>
  </si>
  <si>
    <t>Ц110000</t>
  </si>
  <si>
    <t>Ц11Д009</t>
  </si>
  <si>
    <t>Поощрение победителей ежегодного республиканского смотра-конкурса на лучшее озеленение и благоустройство населенного пункта Чувашской Республики за счет субсидии, предоставляемой из республиканского бюджета Чувашской Республики</t>
  </si>
  <si>
    <t>Ц11Д010</t>
  </si>
  <si>
    <t>Ц117035</t>
  </si>
  <si>
    <t>Ц117001</t>
  </si>
  <si>
    <t>Ц117024</t>
  </si>
  <si>
    <t>Мероприятия подпрограммы "Обеспечение жильем молодых семей" федеральной целевой программы "Жилище" на 2011-2015 годы,за счет субсидии,предоставляемой из федерального бюджета</t>
  </si>
  <si>
    <t>Ц120000</t>
  </si>
  <si>
    <t>Ц125020</t>
  </si>
  <si>
    <t>Обеспечение жильем молодых семей в рамках федеральной целевой программы "Жилище" на 2011-2015 годы за счет субсидии,предоставляемой из республиканского бюджета Чувашской Республики</t>
  </si>
  <si>
    <t>Ц12Д011</t>
  </si>
  <si>
    <t>Обеспечение жильем молодых семей в рамках федеральной целевой программы "Жилище" на 2011-2015 годы (в рамках софинансирования)</t>
  </si>
  <si>
    <t xml:space="preserve">Подпрограмма "Энергосбережение" </t>
  </si>
  <si>
    <t>Ц130000</t>
  </si>
  <si>
    <t>Ц13Ш101</t>
  </si>
  <si>
    <t>Ц140000</t>
  </si>
  <si>
    <t>Ц147025</t>
  </si>
  <si>
    <t>Ц14Б004</t>
  </si>
  <si>
    <t>Ц180000</t>
  </si>
  <si>
    <t>Ц187019</t>
  </si>
  <si>
    <t>Ц1Б0000</t>
  </si>
  <si>
    <t>Ц1Б9502</t>
  </si>
  <si>
    <t>Ц1Б9602</t>
  </si>
  <si>
    <t>Ц1Ш006</t>
  </si>
  <si>
    <t>Ц1Б005</t>
  </si>
  <si>
    <t>Ц170000</t>
  </si>
  <si>
    <t>Ц175082</t>
  </si>
  <si>
    <t>Ц17Б006</t>
  </si>
  <si>
    <t>Ц1Б9702</t>
  </si>
  <si>
    <t>Ц1Л0000</t>
  </si>
  <si>
    <t>Ц1Л7011</t>
  </si>
  <si>
    <t>Ц1Л7012</t>
  </si>
  <si>
    <t>Ц1Л7013</t>
  </si>
  <si>
    <t>Ц1Л7014</t>
  </si>
  <si>
    <t>Ц310000</t>
  </si>
  <si>
    <t>Ц31П001</t>
  </si>
  <si>
    <t>Ц31Ф010</t>
  </si>
  <si>
    <t>Подпрограмма "Доступная среда"</t>
  </si>
  <si>
    <t>Ц330000</t>
  </si>
  <si>
    <t>Осуществление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за счет иных межбюджетных трансфертов, предоставляемых из республиканского бюджета Чувашской Республики</t>
  </si>
  <si>
    <t>Ц33Ц011</t>
  </si>
  <si>
    <t>Ц410000</t>
  </si>
  <si>
    <t>Ц411007</t>
  </si>
  <si>
    <t>Ц414039</t>
  </si>
  <si>
    <t>Ц414040</t>
  </si>
  <si>
    <t>Ц414041</t>
  </si>
  <si>
    <t>Ц414042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</si>
  <si>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поселений, за счет иных межбюджетных трансфертов, предоставляемых из федерального бюджета</t>
  </si>
  <si>
    <t>Ц415148</t>
  </si>
  <si>
    <t>Государственная поддержка (грант) комплексного развития региональных и муниципальных учреждений культуры за счет иных межбюджетных трансфертов, предоставляемых из федерального бюджета</t>
  </si>
  <si>
    <t>Ц415190</t>
  </si>
  <si>
    <t>Ц417015</t>
  </si>
  <si>
    <t>Ц417016</t>
  </si>
  <si>
    <t>Строительство дома культуры в с. Шоркистры Урмарского района</t>
  </si>
  <si>
    <t>Ц41Ш130</t>
  </si>
  <si>
    <t xml:space="preserve">Подпрограмма "Развитие физической культуры и массового спорта" </t>
  </si>
  <si>
    <t>Ц510000</t>
  </si>
  <si>
    <t>Ц511003</t>
  </si>
  <si>
    <t>Ц51Ш116</t>
  </si>
  <si>
    <t>Ц521007</t>
  </si>
  <si>
    <t>Ц524034</t>
  </si>
  <si>
    <t>Ц525081</t>
  </si>
  <si>
    <t>Ц63Б001</t>
  </si>
  <si>
    <t>Ц630000</t>
  </si>
  <si>
    <t xml:space="preserve">Подпрограмма "Поддержка развития образования" </t>
  </si>
  <si>
    <t>Ц715260</t>
  </si>
  <si>
    <t>Ц710000</t>
  </si>
  <si>
    <t>Ц71Б008</t>
  </si>
  <si>
    <t>Ц71Б009</t>
  </si>
  <si>
    <t>Ц71Б010</t>
  </si>
  <si>
    <t>Ц71Б011</t>
  </si>
  <si>
    <t>Ц71Б012</t>
  </si>
  <si>
    <t>Ц71Б013</t>
  </si>
  <si>
    <t>Ц71И007</t>
  </si>
  <si>
    <t>Ц715059</t>
  </si>
  <si>
    <t>Ц71Ц008</t>
  </si>
  <si>
    <t>Ц714056</t>
  </si>
  <si>
    <t>Ц714067</t>
  </si>
  <si>
    <t>Ц71Л007</t>
  </si>
  <si>
    <t>Ц71Ш113</t>
  </si>
  <si>
    <t>Иные межбюджетные трансферты на создание в общеобразовательных организациях, расположенных в сельской местности, условий для занятий физической культурой и спортом за счет субсидии, предоставляемой из федерального бюджета</t>
  </si>
  <si>
    <t>Ц715097</t>
  </si>
  <si>
    <t>Дооснащение дошкольных образовательных учреждений, вводимых в эксплуатацию, за счет иных межбюджетных трансфертов, предоставляемых из республиканского бюджета Чувашской Республики</t>
  </si>
  <si>
    <t>Ц71Ц005</t>
  </si>
  <si>
    <t>Ц721016</t>
  </si>
  <si>
    <t>Ц727001</t>
  </si>
  <si>
    <t>Ц72Ф022</t>
  </si>
  <si>
    <t>Ц7Э0000</t>
  </si>
  <si>
    <t xml:space="preserve"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объектах» </t>
  </si>
  <si>
    <t>Ц810000</t>
  </si>
  <si>
    <t>Ц811003</t>
  </si>
  <si>
    <t>Ц820000</t>
  </si>
  <si>
    <t>Ц821004</t>
  </si>
  <si>
    <t>Ц821007</t>
  </si>
  <si>
    <t>Ц827034</t>
  </si>
  <si>
    <t>Ц8Э0000</t>
  </si>
  <si>
    <t>Ц8Э0060</t>
  </si>
  <si>
    <t xml:space="preserve">Подпрограмма "Развитие подотрасли растениеводства, переработки и реализации продукции растениеводства" </t>
  </si>
  <si>
    <t>Ц910000</t>
  </si>
  <si>
    <t>Ц91Ю004</t>
  </si>
  <si>
    <t>Попрограмма "Организация научного и информационного обслуживания агропромышленного комплекса"</t>
  </si>
  <si>
    <t>Организация конкурсов, выставок и ярмарок с участием организаций агропромышленного комплекса</t>
  </si>
  <si>
    <t>Ц961003</t>
  </si>
  <si>
    <t>Попрограмма "Развитие ветеринарии"</t>
  </si>
  <si>
    <t>Ц970000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</si>
  <si>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</si>
  <si>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Ц97Б014</t>
  </si>
  <si>
    <t>Ц990000</t>
  </si>
  <si>
    <t>Ц995018</t>
  </si>
  <si>
    <t>Ц99Д002</t>
  </si>
  <si>
    <t>Ц99Д003</t>
  </si>
  <si>
    <t>Улучшение жилищных условий граждан, проживающих и работающих в сельской местности, за счет субсидии, предоставляемой из республиканского бюджета Чувашской Республики</t>
  </si>
  <si>
    <t>Ц99Ю002</t>
  </si>
  <si>
    <t>Ц99Ю003</t>
  </si>
  <si>
    <t>Ц99Ш001</t>
  </si>
  <si>
    <t>Ц99Д008</t>
  </si>
  <si>
    <t>Ц99Ю008</t>
  </si>
  <si>
    <t>Осуществление капитального ремонта объектов социально-культурной сферы муниципальных образований (в рамках софинансирования)</t>
  </si>
  <si>
    <t>9.</t>
  </si>
  <si>
    <t xml:space="preserve">Подпрограмма "Развитие субъектов малого и среднего предпринимательства" </t>
  </si>
  <si>
    <t>Подпрограмма "Совершенствование системы управления экономически развитием муниципального образования</t>
  </si>
  <si>
    <t>Поощрение победителей экономического соревнования между сельскими, городскими поселениями Чувашской Республики</t>
  </si>
  <si>
    <t>Ч117017</t>
  </si>
  <si>
    <t>Ч120000</t>
  </si>
  <si>
    <t>Ч127021</t>
  </si>
  <si>
    <t xml:space="preserve">Подпрограмма "Снижение административных барьеров, оптимизация и повышение качества предоставления муниципальных услуг в Урмарском районе Чувашской Республики" </t>
  </si>
  <si>
    <t>Ч180000</t>
  </si>
  <si>
    <t>Ч187027</t>
  </si>
  <si>
    <t>10.</t>
  </si>
  <si>
    <t xml:space="preserve">Подпрограмма "Автомобильные дороги" </t>
  </si>
  <si>
    <t>Ч210000</t>
  </si>
  <si>
    <t>Ч21Д012</t>
  </si>
  <si>
    <t>Ч21Д014</t>
  </si>
  <si>
    <t>Ч21Д015</t>
  </si>
  <si>
    <t>Ч21Д016</t>
  </si>
  <si>
    <t>Ч21И001</t>
  </si>
  <si>
    <t>Ч21Ю012</t>
  </si>
  <si>
    <t>Ч21Ю014</t>
  </si>
  <si>
    <t>Ч21Л001</t>
  </si>
  <si>
    <t>Ч21Ю015</t>
  </si>
  <si>
    <t>Ч21Ю016</t>
  </si>
  <si>
    <t>11.</t>
  </si>
  <si>
    <t>12.</t>
  </si>
  <si>
    <t>Подпрограмма "Развитие водохозяйственного комплекса"</t>
  </si>
  <si>
    <t>Ч330000</t>
  </si>
  <si>
    <t>Ч34Ю006</t>
  </si>
  <si>
    <t>Ч34Ю007</t>
  </si>
  <si>
    <t>Приобретение автобусов и техники для жилищно-коммунального хозяйства, работающих на газомоторном топливе (софинансирование)</t>
  </si>
  <si>
    <t>Ч357040</t>
  </si>
  <si>
    <t>Ч410000</t>
  </si>
  <si>
    <t>Ч417006</t>
  </si>
  <si>
    <t>Ч417009</t>
  </si>
  <si>
    <t>Ч415118</t>
  </si>
  <si>
    <t>Ч41Б007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</si>
  <si>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</si>
  <si>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Ч41Г004</t>
  </si>
  <si>
    <t>Дотации на выравнивание бюджетной обеспеченности городских и сельских поселений Чувашской Республики</t>
  </si>
  <si>
    <t>Ч41Ц009</t>
  </si>
  <si>
    <t xml:space="preserve">Подпрограмма "Управление муниципальным имуществом" </t>
  </si>
  <si>
    <t>Ч430000</t>
  </si>
  <si>
    <t>Ч431001</t>
  </si>
  <si>
    <t>Ч431003</t>
  </si>
  <si>
    <t>Ч431004</t>
  </si>
  <si>
    <t>Ч4Э0000</t>
  </si>
  <si>
    <t>13.</t>
  </si>
  <si>
    <t xml:space="preserve">Подпрограмма "Совершенствование муниципального управления в сфере юстиции" </t>
  </si>
  <si>
    <t>Ч500000</t>
  </si>
  <si>
    <t>Ч515932</t>
  </si>
  <si>
    <t>Ч515120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</si>
  <si>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</si>
  <si>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Ч5ЭБ002</t>
  </si>
  <si>
    <t>Ч5Э0000</t>
  </si>
  <si>
    <t>Целевая статья</t>
  </si>
  <si>
    <t>ФБ</t>
  </si>
  <si>
    <t>РБ</t>
  </si>
  <si>
    <t>МБ</t>
  </si>
  <si>
    <t>Муниципальная программа "Развитие жилищного строительства и сферы жилищно-коммунального хозяйства" на 2014–2020 годы</t>
  </si>
  <si>
    <t>Муниципальная программа  "Социальная поддержка граждан" на 2014–2020 годы</t>
  </si>
  <si>
    <t>Муниципальная программа  "Развитие культуры и туризма  Урмарского района Чувашской Республики " на 2014-2020 годы</t>
  </si>
  <si>
    <t>Муниципальная программа  "Развитие потенциала муниципального управления" на 2014–2020 годы</t>
  </si>
  <si>
    <t>Муниципальная программа  "Развитие потенциала природно-сырьевых ресурсов и повышение экологической безопасности" Урмарского района Чувашской Республики на 2014-2020 годы</t>
  </si>
  <si>
    <t>Муниципальная программа  "Развитие транспортной системы в Урмарском районе Чувашской Республики" на 2014-2020 годы</t>
  </si>
  <si>
    <t>Муниципальная программа "Экономическое развитие и инновационная экономика" на 2014 - 2020 годы</t>
  </si>
  <si>
    <t>Муниципальная программа "Развитие сельского хозяйства и регулирование рынка сельскохозяйственной продукции, сырья и продовольствия Урмарского района Чувашской Республики" на 2014–2020 годы</t>
  </si>
  <si>
    <t>Муниципальная программа  "Повышение безопасности жизнедеятельности населения и торриторий Урмарского района Чувашской Республики" на 2014-2020 годы</t>
  </si>
  <si>
    <t>Муниципальная программа  "Развитие образования" на 2014-2020 годы</t>
  </si>
  <si>
    <t>Муниципальная программа  "Содействие занятости населения Урмарского района Чувашской Республики" на 2014-2020 годы</t>
  </si>
  <si>
    <t>Муниципальная программа  "Развитие физической культуры и спорта" на 2014-2020 годы</t>
  </si>
  <si>
    <t xml:space="preserve">Подпрограмма "Развитие культуры" </t>
  </si>
  <si>
    <t xml:space="preserve">Подпрограмма "Государственная поддержка молодых семей в решении жилищной проблемы" </t>
  </si>
  <si>
    <t xml:space="preserve">Подпрограмма «Обеспечение населения качественной питьевой водой» </t>
  </si>
  <si>
    <t>Субсидии на возмещение части расходов местных бюджетов на повышение заработной платы отдельных категорий работников учреждений культуры и дополнительного образования</t>
  </si>
  <si>
    <t>Ч41Д033</t>
  </si>
  <si>
    <t>Подпрограмма "Благоустройство"</t>
  </si>
  <si>
    <t>Муниципальная программа "Управление общественными финансами и государственным долгом Урмарского района Чувашской Республики" на 2014-2020 годы"</t>
  </si>
  <si>
    <t>Ц12Ю011</t>
  </si>
  <si>
    <t>Ц714054</t>
  </si>
  <si>
    <t>Ц7Э0060</t>
  </si>
  <si>
    <t>Ц720000</t>
  </si>
  <si>
    <t>Ц960000</t>
  </si>
  <si>
    <t>3.</t>
  </si>
  <si>
    <t>4.</t>
  </si>
  <si>
    <t>Ц520000</t>
  </si>
  <si>
    <t xml:space="preserve">Подпрограмма «Повышение безопасности дорожного движения» </t>
  </si>
  <si>
    <t>Обеспечение безопасности участия детей в дорожном движении</t>
  </si>
  <si>
    <t>Ч230000</t>
  </si>
  <si>
    <t>Ч231004</t>
  </si>
  <si>
    <t>Ч4Э0020</t>
  </si>
  <si>
    <t>Финансирование муниципальных программ Урмарского района за 2014 год</t>
  </si>
  <si>
    <t>Произведено кассовых расходов на 01.01.2015 г.</t>
  </si>
  <si>
    <t>Плановые назначения на 01.01.2015 г.</t>
  </si>
  <si>
    <t>ПРОГРАММНЫЕ:</t>
  </si>
  <si>
    <t>Ч400000</t>
  </si>
  <si>
    <t>Ч510000</t>
  </si>
  <si>
    <t>Ч200000</t>
  </si>
  <si>
    <t>Ч110000</t>
  </si>
  <si>
    <t>Ч100000</t>
  </si>
  <si>
    <t>Ц900000</t>
  </si>
  <si>
    <t>Ц800000</t>
  </si>
  <si>
    <t>Ц700000</t>
  </si>
  <si>
    <t>Ц600000</t>
  </si>
  <si>
    <t>Ц500000</t>
  </si>
  <si>
    <t>Ц400000</t>
  </si>
  <si>
    <t>Ц300000</t>
  </si>
  <si>
    <t>Ц100000</t>
  </si>
  <si>
    <t>Итого программные расходы</t>
  </si>
  <si>
    <t>НЕПРОГРАММНЫЕ:</t>
  </si>
  <si>
    <t>14.</t>
  </si>
  <si>
    <t>Реализация муниципальных функций, связанных с общемуниципальным управлением</t>
  </si>
  <si>
    <t>7510000</t>
  </si>
  <si>
    <t>Прочие выплаты по обязательствам муниципального образования Чувашской Республики</t>
  </si>
  <si>
    <t>7517007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</si>
  <si>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</si>
  <si>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7517015</t>
  </si>
  <si>
    <t>15.</t>
  </si>
  <si>
    <t>Руководство и управление в сфере установленных функций органов местного самоуправления Чувашской Республики в рамках непрограммных направлений расходов бюджетов</t>
  </si>
  <si>
    <t>75Э0000</t>
  </si>
  <si>
    <t>75Э0020</t>
  </si>
  <si>
    <t>75Э0060</t>
  </si>
  <si>
    <t>83Э0000</t>
  </si>
  <si>
    <t>83Э0020</t>
  </si>
  <si>
    <t>Итого непрограммные расходы</t>
  </si>
  <si>
    <t>ВСЕГО РАСХОДОВ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</si>
</sst>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38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/>
    </xf>
    <xf numFmtId="171" fontId="38" fillId="0" borderId="10" xfId="0" applyNumberFormat="1" applyFont="1" applyBorder="1" applyAlignment="1">
      <alignment vertical="top"/>
    </xf>
    <xf numFmtId="171" fontId="40" fillId="0" borderId="10" xfId="0" applyNumberFormat="1" applyFont="1" applyFill="1" applyBorder="1" applyAlignment="1">
      <alignment vertical="top" wrapText="1"/>
    </xf>
    <xf numFmtId="171" fontId="38" fillId="0" borderId="10" xfId="0" applyNumberFormat="1" applyFont="1" applyFill="1" applyBorder="1" applyAlignment="1">
      <alignment vertical="top" wrapText="1"/>
    </xf>
    <xf numFmtId="171" fontId="38" fillId="0" borderId="10" xfId="0" applyNumberFormat="1" applyFont="1" applyFill="1" applyBorder="1" applyAlignment="1">
      <alignment vertical="top"/>
    </xf>
    <xf numFmtId="171" fontId="38" fillId="0" borderId="0" xfId="0" applyNumberFormat="1" applyFont="1" applyAlignment="1">
      <alignment vertical="top"/>
    </xf>
    <xf numFmtId="171" fontId="40" fillId="0" borderId="10" xfId="0" applyNumberFormat="1" applyFont="1" applyBorder="1" applyAlignment="1">
      <alignment vertical="top"/>
    </xf>
    <xf numFmtId="171" fontId="38" fillId="0" borderId="10" xfId="0" applyNumberFormat="1" applyFont="1" applyFill="1" applyBorder="1" applyAlignment="1">
      <alignment horizontal="righ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171" fontId="40" fillId="0" borderId="10" xfId="0" applyNumberFormat="1" applyFont="1" applyFill="1" applyBorder="1" applyAlignment="1">
      <alignment horizontal="right" vertical="top" wrapText="1"/>
    </xf>
    <xf numFmtId="171" fontId="38" fillId="0" borderId="10" xfId="0" applyNumberFormat="1" applyFont="1" applyBorder="1" applyAlignment="1">
      <alignment horizontal="right" vertical="top"/>
    </xf>
    <xf numFmtId="0" fontId="38" fillId="0" borderId="0" xfId="0" applyFont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171" fontId="40" fillId="33" borderId="10" xfId="0" applyNumberFormat="1" applyFont="1" applyFill="1" applyBorder="1" applyAlignment="1">
      <alignment vertical="top" wrapText="1"/>
    </xf>
    <xf numFmtId="171" fontId="40" fillId="33" borderId="10" xfId="0" applyNumberFormat="1" applyFont="1" applyFill="1" applyBorder="1" applyAlignment="1">
      <alignment vertical="top"/>
    </xf>
    <xf numFmtId="0" fontId="40" fillId="33" borderId="10" xfId="0" applyFont="1" applyFill="1" applyBorder="1" applyAlignment="1">
      <alignment horizontal="left" vertical="top" wrapText="1"/>
    </xf>
    <xf numFmtId="171" fontId="40" fillId="33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171" fontId="40" fillId="34" borderId="10" xfId="0" applyNumberFormat="1" applyFont="1" applyFill="1" applyBorder="1" applyAlignment="1">
      <alignment vertical="top"/>
    </xf>
    <xf numFmtId="49" fontId="38" fillId="0" borderId="10" xfId="0" applyNumberFormat="1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 vertical="top"/>
    </xf>
    <xf numFmtId="171" fontId="40" fillId="0" borderId="0" xfId="0" applyNumberFormat="1" applyFont="1" applyFill="1" applyBorder="1" applyAlignment="1">
      <alignment vertical="top" wrapText="1"/>
    </xf>
    <xf numFmtId="171" fontId="40" fillId="0" borderId="0" xfId="0" applyNumberFormat="1" applyFont="1" applyBorder="1" applyAlignment="1">
      <alignment vertical="top"/>
    </xf>
    <xf numFmtId="171" fontId="38" fillId="0" borderId="0" xfId="0" applyNumberFormat="1" applyFont="1" applyFill="1" applyBorder="1" applyAlignment="1">
      <alignment vertical="top" wrapText="1"/>
    </xf>
    <xf numFmtId="171" fontId="38" fillId="0" borderId="0" xfId="0" applyNumberFormat="1" applyFont="1" applyBorder="1" applyAlignment="1">
      <alignment vertical="top"/>
    </xf>
    <xf numFmtId="171" fontId="40" fillId="0" borderId="10" xfId="0" applyNumberFormat="1" applyFont="1" applyBorder="1" applyAlignment="1">
      <alignment horizontal="right" vertical="top"/>
    </xf>
    <xf numFmtId="171" fontId="40" fillId="33" borderId="10" xfId="0" applyNumberFormat="1" applyFont="1" applyFill="1" applyBorder="1" applyAlignment="1">
      <alignment horizontal="right" vertical="top"/>
    </xf>
    <xf numFmtId="171" fontId="38" fillId="0" borderId="10" xfId="0" applyNumberFormat="1" applyFont="1" applyFill="1" applyBorder="1" applyAlignment="1">
      <alignment horizontal="right" vertical="top"/>
    </xf>
    <xf numFmtId="171" fontId="40" fillId="34" borderId="10" xfId="0" applyNumberFormat="1" applyFont="1" applyFill="1" applyBorder="1" applyAlignment="1">
      <alignment horizontal="right" vertical="top"/>
    </xf>
    <xf numFmtId="171" fontId="38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right" vertical="top"/>
    </xf>
    <xf numFmtId="0" fontId="38" fillId="0" borderId="10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8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0" fillId="34" borderId="20" xfId="0" applyFont="1" applyFill="1" applyBorder="1" applyAlignment="1">
      <alignment vertical="top" wrapText="1"/>
    </xf>
    <xf numFmtId="0" fontId="0" fillId="34" borderId="21" xfId="0" applyFill="1" applyBorder="1" applyAlignment="1">
      <alignment vertical="top"/>
    </xf>
    <xf numFmtId="0" fontId="0" fillId="34" borderId="22" xfId="0" applyFill="1" applyBorder="1" applyAlignment="1">
      <alignment vertical="top"/>
    </xf>
    <xf numFmtId="0" fontId="40" fillId="0" borderId="18" xfId="0" applyFont="1" applyBorder="1" applyAlignment="1">
      <alignment horizontal="center" vertical="top"/>
    </xf>
    <xf numFmtId="0" fontId="29" fillId="0" borderId="18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40" fillId="35" borderId="20" xfId="0" applyFont="1" applyFill="1" applyBorder="1" applyAlignment="1">
      <alignment horizontal="center" vertical="top" wrapText="1"/>
    </xf>
    <xf numFmtId="0" fontId="29" fillId="35" borderId="21" xfId="0" applyFont="1" applyFill="1" applyBorder="1" applyAlignment="1">
      <alignment vertical="top"/>
    </xf>
    <xf numFmtId="0" fontId="29" fillId="35" borderId="22" xfId="0" applyFont="1" applyFill="1" applyBorder="1" applyAlignment="1">
      <alignment vertical="top"/>
    </xf>
    <xf numFmtId="0" fontId="40" fillId="35" borderId="10" xfId="0" applyFont="1" applyFill="1" applyBorder="1" applyAlignment="1">
      <alignment horizontal="center" vertical="top"/>
    </xf>
    <xf numFmtId="0" fontId="29" fillId="35" borderId="10" xfId="0" applyFont="1" applyFill="1" applyBorder="1" applyAlignment="1">
      <alignment vertical="top"/>
    </xf>
    <xf numFmtId="0" fontId="21" fillId="33" borderId="10" xfId="0" applyFont="1" applyFill="1" applyBorder="1" applyAlignment="1">
      <alignment vertical="top" wrapText="1"/>
    </xf>
    <xf numFmtId="0" fontId="40" fillId="0" borderId="0" xfId="0" applyFont="1" applyAlignment="1">
      <alignment vertical="top"/>
    </xf>
    <xf numFmtId="171" fontId="40" fillId="34" borderId="10" xfId="0" applyNumberFormat="1" applyFont="1" applyFill="1" applyBorder="1" applyAlignment="1">
      <alignment horizontal="right" vertical="top" wrapText="1"/>
    </xf>
    <xf numFmtId="0" fontId="40" fillId="36" borderId="20" xfId="0" applyFont="1" applyFill="1" applyBorder="1" applyAlignment="1">
      <alignment vertical="top" wrapText="1"/>
    </xf>
    <xf numFmtId="0" fontId="0" fillId="36" borderId="21" xfId="0" applyFill="1" applyBorder="1" applyAlignment="1">
      <alignment vertical="top"/>
    </xf>
    <xf numFmtId="0" fontId="0" fillId="36" borderId="22" xfId="0" applyFill="1" applyBorder="1" applyAlignment="1">
      <alignment vertical="top"/>
    </xf>
    <xf numFmtId="171" fontId="40" fillId="36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PageLayoutView="0" workbookViewId="0" topLeftCell="A170">
      <pane xSplit="3" topLeftCell="D1" activePane="topRight" state="frozen"/>
      <selection pane="topLeft" activeCell="A1" sqref="A1"/>
      <selection pane="topRight" activeCell="K157" sqref="K157"/>
    </sheetView>
  </sheetViews>
  <sheetFormatPr defaultColWidth="9.140625" defaultRowHeight="15"/>
  <cols>
    <col min="1" max="1" width="5.8515625" style="2" bestFit="1" customWidth="1"/>
    <col min="2" max="2" width="33.8515625" style="19" customWidth="1"/>
    <col min="3" max="3" width="10.28125" style="23" customWidth="1"/>
    <col min="4" max="4" width="15.7109375" style="1" customWidth="1"/>
    <col min="5" max="5" width="16.8515625" style="1" customWidth="1"/>
    <col min="6" max="6" width="18.00390625" style="1" customWidth="1"/>
    <col min="7" max="7" width="14.8515625" style="1" customWidth="1"/>
    <col min="8" max="8" width="16.421875" style="1" customWidth="1"/>
    <col min="9" max="9" width="18.7109375" style="1" customWidth="1"/>
    <col min="10" max="10" width="13.421875" style="1" customWidth="1"/>
    <col min="11" max="11" width="13.421875" style="48" customWidth="1"/>
    <col min="12" max="16384" width="9.140625" style="1" customWidth="1"/>
  </cols>
  <sheetData>
    <row r="1" spans="2:12" ht="15.75">
      <c r="B1" s="72" t="s">
        <v>323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15.75">
      <c r="A2" s="52" t="s">
        <v>105</v>
      </c>
      <c r="B2" s="54" t="s">
        <v>106</v>
      </c>
      <c r="C2" s="57" t="s">
        <v>287</v>
      </c>
      <c r="D2" s="58" t="s">
        <v>104</v>
      </c>
      <c r="E2" s="59"/>
      <c r="F2" s="59"/>
      <c r="G2" s="59"/>
      <c r="H2" s="59"/>
      <c r="I2" s="59"/>
      <c r="J2" s="59"/>
      <c r="K2" s="60"/>
    </row>
    <row r="3" spans="1:11" ht="23.25" customHeight="1">
      <c r="A3" s="53"/>
      <c r="B3" s="55"/>
      <c r="C3" s="53"/>
      <c r="D3" s="61"/>
      <c r="E3" s="62"/>
      <c r="F3" s="62"/>
      <c r="G3" s="62"/>
      <c r="H3" s="62"/>
      <c r="I3" s="62"/>
      <c r="J3" s="62"/>
      <c r="K3" s="63"/>
    </row>
    <row r="4" spans="1:11" ht="53.25" customHeight="1">
      <c r="A4" s="53"/>
      <c r="B4" s="55"/>
      <c r="C4" s="53"/>
      <c r="D4" s="64" t="s">
        <v>325</v>
      </c>
      <c r="E4" s="65"/>
      <c r="F4" s="65"/>
      <c r="G4" s="66"/>
      <c r="H4" s="64" t="s">
        <v>324</v>
      </c>
      <c r="I4" s="67"/>
      <c r="J4" s="67"/>
      <c r="K4" s="68"/>
    </row>
    <row r="5" spans="1:11" s="2" customFormat="1" ht="15.75">
      <c r="A5" s="53"/>
      <c r="B5" s="56"/>
      <c r="C5" s="53"/>
      <c r="D5" s="51" t="s">
        <v>0</v>
      </c>
      <c r="E5" s="49" t="s">
        <v>288</v>
      </c>
      <c r="F5" s="49" t="s">
        <v>289</v>
      </c>
      <c r="G5" s="49" t="s">
        <v>290</v>
      </c>
      <c r="H5" s="51" t="s">
        <v>0</v>
      </c>
      <c r="I5" s="49" t="s">
        <v>288</v>
      </c>
      <c r="J5" s="49" t="s">
        <v>289</v>
      </c>
      <c r="K5" s="49" t="s">
        <v>290</v>
      </c>
    </row>
    <row r="6" spans="1:11" s="2" customFormat="1" ht="15.75">
      <c r="A6" s="51">
        <v>1</v>
      </c>
      <c r="B6" s="49">
        <v>2</v>
      </c>
      <c r="C6" s="50"/>
      <c r="D6" s="51">
        <v>3</v>
      </c>
      <c r="E6" s="51">
        <v>4</v>
      </c>
      <c r="F6" s="51">
        <v>5</v>
      </c>
      <c r="G6" s="51">
        <v>6</v>
      </c>
      <c r="H6" s="51">
        <v>8</v>
      </c>
      <c r="I6" s="51">
        <v>9</v>
      </c>
      <c r="J6" s="51">
        <v>10</v>
      </c>
      <c r="K6" s="51">
        <v>11</v>
      </c>
    </row>
    <row r="7" spans="1:11" s="2" customFormat="1" ht="15.75">
      <c r="A7" s="75" t="s">
        <v>326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ht="78.75">
      <c r="A8" s="26" t="s">
        <v>53</v>
      </c>
      <c r="B8" s="27" t="s">
        <v>291</v>
      </c>
      <c r="C8" s="28" t="s">
        <v>339</v>
      </c>
      <c r="D8" s="29">
        <f aca="true" t="shared" si="0" ref="D8:K8">D9+D16+D20+D22+D26+D31+D35+D29</f>
        <v>60283.35639</v>
      </c>
      <c r="E8" s="29">
        <f t="shared" si="0"/>
        <v>3517.404</v>
      </c>
      <c r="F8" s="29">
        <f t="shared" si="0"/>
        <v>54191.23122</v>
      </c>
      <c r="G8" s="29">
        <f t="shared" si="0"/>
        <v>2574.7211700000003</v>
      </c>
      <c r="H8" s="29">
        <f t="shared" si="0"/>
        <v>32591.102059999997</v>
      </c>
      <c r="I8" s="29">
        <f t="shared" si="0"/>
        <v>6058.924</v>
      </c>
      <c r="J8" s="29">
        <f t="shared" si="0"/>
        <v>23957.41352</v>
      </c>
      <c r="K8" s="29">
        <f t="shared" si="0"/>
        <v>2574.76454</v>
      </c>
    </row>
    <row r="9" spans="1:11" ht="47.25">
      <c r="A9" s="8"/>
      <c r="B9" s="7" t="s">
        <v>107</v>
      </c>
      <c r="C9" s="20" t="s">
        <v>114</v>
      </c>
      <c r="D9" s="10">
        <f>D10+D11+D12+D13+D14+D15</f>
        <v>562.3938</v>
      </c>
      <c r="E9" s="10">
        <f aca="true" t="shared" si="1" ref="E9:K9">E10+E11+E12+E13+E14+E15</f>
        <v>0</v>
      </c>
      <c r="F9" s="10">
        <f t="shared" si="1"/>
        <v>312.9208</v>
      </c>
      <c r="G9" s="10">
        <f t="shared" si="1"/>
        <v>249.473</v>
      </c>
      <c r="H9" s="10">
        <f t="shared" si="1"/>
        <v>562.3938</v>
      </c>
      <c r="I9" s="10">
        <f t="shared" si="1"/>
        <v>0</v>
      </c>
      <c r="J9" s="10">
        <f t="shared" si="1"/>
        <v>312.9208</v>
      </c>
      <c r="K9" s="10">
        <f t="shared" si="1"/>
        <v>249.473</v>
      </c>
    </row>
    <row r="10" spans="1:11" ht="78.75" hidden="1">
      <c r="A10" s="34"/>
      <c r="B10" s="5" t="s">
        <v>67</v>
      </c>
      <c r="C10" s="21" t="s">
        <v>119</v>
      </c>
      <c r="D10" s="15">
        <f aca="true" t="shared" si="2" ref="D10:D15">E10+F10+G10</f>
        <v>0</v>
      </c>
      <c r="E10" s="9"/>
      <c r="F10" s="9"/>
      <c r="G10" s="9"/>
      <c r="H10" s="9">
        <f aca="true" t="shared" si="3" ref="H10:H15">I10+J10+K10</f>
        <v>0</v>
      </c>
      <c r="I10" s="9"/>
      <c r="J10" s="9"/>
      <c r="K10" s="18"/>
    </row>
    <row r="11" spans="1:11" ht="141.75">
      <c r="A11" s="34"/>
      <c r="B11" s="5" t="s">
        <v>116</v>
      </c>
      <c r="C11" s="21" t="s">
        <v>115</v>
      </c>
      <c r="D11" s="15">
        <f t="shared" si="2"/>
        <v>62.9208</v>
      </c>
      <c r="E11" s="9"/>
      <c r="F11" s="9">
        <v>62.9208</v>
      </c>
      <c r="G11" s="9"/>
      <c r="H11" s="9">
        <f t="shared" si="3"/>
        <v>62.9208</v>
      </c>
      <c r="I11" s="9"/>
      <c r="J11" s="9">
        <v>62.9208</v>
      </c>
      <c r="K11" s="18"/>
    </row>
    <row r="12" spans="1:11" ht="126">
      <c r="A12" s="34"/>
      <c r="B12" s="5" t="s">
        <v>61</v>
      </c>
      <c r="C12" s="21" t="s">
        <v>117</v>
      </c>
      <c r="D12" s="15">
        <f t="shared" si="2"/>
        <v>250</v>
      </c>
      <c r="E12" s="9"/>
      <c r="F12" s="9">
        <v>250</v>
      </c>
      <c r="G12" s="9"/>
      <c r="H12" s="9">
        <f t="shared" si="3"/>
        <v>250</v>
      </c>
      <c r="I12" s="9"/>
      <c r="J12" s="9">
        <v>250</v>
      </c>
      <c r="K12" s="18"/>
    </row>
    <row r="13" spans="1:11" ht="63" hidden="1">
      <c r="A13" s="34"/>
      <c r="B13" s="5" t="s">
        <v>103</v>
      </c>
      <c r="C13" s="21" t="s">
        <v>138</v>
      </c>
      <c r="D13" s="15">
        <f t="shared" si="2"/>
        <v>0</v>
      </c>
      <c r="E13" s="9"/>
      <c r="F13" s="9"/>
      <c r="G13" s="9"/>
      <c r="H13" s="9">
        <f t="shared" si="3"/>
        <v>0</v>
      </c>
      <c r="I13" s="9"/>
      <c r="J13" s="9"/>
      <c r="K13" s="18"/>
    </row>
    <row r="14" spans="1:11" ht="31.5" hidden="1">
      <c r="A14" s="34"/>
      <c r="B14" s="5" t="s">
        <v>101</v>
      </c>
      <c r="C14" s="21" t="s">
        <v>120</v>
      </c>
      <c r="D14" s="15">
        <f t="shared" si="2"/>
        <v>0</v>
      </c>
      <c r="E14" s="9"/>
      <c r="F14" s="9"/>
      <c r="G14" s="9"/>
      <c r="H14" s="9">
        <f t="shared" si="3"/>
        <v>0</v>
      </c>
      <c r="I14" s="9"/>
      <c r="J14" s="9"/>
      <c r="K14" s="18"/>
    </row>
    <row r="15" spans="1:11" ht="63">
      <c r="A15" s="8"/>
      <c r="B15" s="5" t="s">
        <v>68</v>
      </c>
      <c r="C15" s="21" t="s">
        <v>118</v>
      </c>
      <c r="D15" s="15">
        <f t="shared" si="2"/>
        <v>249.473</v>
      </c>
      <c r="E15" s="17"/>
      <c r="F15" s="17"/>
      <c r="G15" s="15">
        <v>249.473</v>
      </c>
      <c r="H15" s="9">
        <f t="shared" si="3"/>
        <v>249.473</v>
      </c>
      <c r="I15" s="17"/>
      <c r="J15" s="17"/>
      <c r="K15" s="15">
        <v>249.473</v>
      </c>
    </row>
    <row r="16" spans="1:11" ht="63">
      <c r="A16" s="8"/>
      <c r="B16" s="7" t="s">
        <v>304</v>
      </c>
      <c r="C16" s="20" t="s">
        <v>122</v>
      </c>
      <c r="D16" s="10">
        <f>E16+F16+G16</f>
        <v>4159.3</v>
      </c>
      <c r="E16" s="10">
        <f aca="true" t="shared" si="4" ref="E16:K16">E17+E18+E19</f>
        <v>1564.8</v>
      </c>
      <c r="F16" s="10">
        <f t="shared" si="4"/>
        <v>2594.5</v>
      </c>
      <c r="G16" s="10">
        <f t="shared" si="4"/>
        <v>0</v>
      </c>
      <c r="H16" s="14">
        <f t="shared" si="4"/>
        <v>4106.32</v>
      </c>
      <c r="I16" s="14">
        <f t="shared" si="4"/>
        <v>4106.32</v>
      </c>
      <c r="J16" s="14">
        <f t="shared" si="4"/>
        <v>0</v>
      </c>
      <c r="K16" s="43">
        <f t="shared" si="4"/>
        <v>0</v>
      </c>
    </row>
    <row r="17" spans="1:11" ht="110.25">
      <c r="A17" s="8"/>
      <c r="B17" s="3" t="s">
        <v>121</v>
      </c>
      <c r="C17" s="21" t="s">
        <v>123</v>
      </c>
      <c r="D17" s="11">
        <f>E17+F17+G17</f>
        <v>1564.8</v>
      </c>
      <c r="E17" s="9">
        <v>1564.8</v>
      </c>
      <c r="F17" s="9"/>
      <c r="G17" s="9"/>
      <c r="H17" s="9">
        <f>I17+J17+K17</f>
        <v>1564.8</v>
      </c>
      <c r="I17" s="9">
        <v>1564.8</v>
      </c>
      <c r="J17" s="14"/>
      <c r="K17" s="18"/>
    </row>
    <row r="18" spans="1:11" ht="108.75" customHeight="1">
      <c r="A18" s="8"/>
      <c r="B18" s="3" t="s">
        <v>124</v>
      </c>
      <c r="C18" s="21" t="s">
        <v>125</v>
      </c>
      <c r="D18" s="11">
        <f>E18+F18+G18</f>
        <v>2594.5</v>
      </c>
      <c r="E18" s="14"/>
      <c r="F18" s="9">
        <v>2594.5</v>
      </c>
      <c r="G18" s="9"/>
      <c r="H18" s="9">
        <f>I18+J18+K18</f>
        <v>2541.52</v>
      </c>
      <c r="I18" s="9">
        <v>2541.52</v>
      </c>
      <c r="J18" s="9"/>
      <c r="K18" s="18"/>
    </row>
    <row r="19" spans="1:11" ht="81" customHeight="1" hidden="1">
      <c r="A19" s="34"/>
      <c r="B19" s="3" t="s">
        <v>126</v>
      </c>
      <c r="C19" s="21" t="s">
        <v>310</v>
      </c>
      <c r="D19" s="11">
        <f>E19+F19+G19</f>
        <v>0</v>
      </c>
      <c r="E19" s="9"/>
      <c r="F19" s="9"/>
      <c r="G19" s="9"/>
      <c r="H19" s="9">
        <f>I19+J19+K19</f>
        <v>0</v>
      </c>
      <c r="I19" s="9"/>
      <c r="J19" s="9"/>
      <c r="K19" s="18"/>
    </row>
    <row r="20" spans="1:11" ht="31.5">
      <c r="A20" s="8"/>
      <c r="B20" s="7" t="s">
        <v>127</v>
      </c>
      <c r="C20" s="20" t="s">
        <v>128</v>
      </c>
      <c r="D20" s="10">
        <f aca="true" t="shared" si="5" ref="D20:K20">D21</f>
        <v>2142.45663</v>
      </c>
      <c r="E20" s="10">
        <f t="shared" si="5"/>
        <v>0</v>
      </c>
      <c r="F20" s="10">
        <f t="shared" si="5"/>
        <v>0</v>
      </c>
      <c r="G20" s="10">
        <f t="shared" si="5"/>
        <v>2142.45663</v>
      </c>
      <c r="H20" s="10">
        <f t="shared" si="5"/>
        <v>2142.5</v>
      </c>
      <c r="I20" s="10">
        <f t="shared" si="5"/>
        <v>0</v>
      </c>
      <c r="J20" s="10">
        <f t="shared" si="5"/>
        <v>0</v>
      </c>
      <c r="K20" s="17">
        <f t="shared" si="5"/>
        <v>2142.5</v>
      </c>
    </row>
    <row r="21" spans="1:11" ht="47.25">
      <c r="A21" s="34"/>
      <c r="B21" s="3" t="s">
        <v>51</v>
      </c>
      <c r="C21" s="21" t="s">
        <v>129</v>
      </c>
      <c r="D21" s="11">
        <f>E21+F21+G21</f>
        <v>2142.45663</v>
      </c>
      <c r="E21" s="9"/>
      <c r="F21" s="9"/>
      <c r="G21" s="9">
        <v>2142.45663</v>
      </c>
      <c r="H21" s="9">
        <f>I21+J21+K21</f>
        <v>2142.5</v>
      </c>
      <c r="I21" s="9"/>
      <c r="J21" s="9"/>
      <c r="K21" s="18">
        <v>2142.5</v>
      </c>
    </row>
    <row r="22" spans="1:11" ht="63">
      <c r="A22" s="34"/>
      <c r="B22" s="7" t="s">
        <v>108</v>
      </c>
      <c r="C22" s="20" t="s">
        <v>130</v>
      </c>
      <c r="D22" s="10">
        <f aca="true" t="shared" si="6" ref="D22:K22">D23+D24+D25</f>
        <v>1525.4</v>
      </c>
      <c r="E22" s="9">
        <f t="shared" si="6"/>
        <v>0</v>
      </c>
      <c r="F22" s="9">
        <f t="shared" si="6"/>
        <v>1525.4</v>
      </c>
      <c r="G22" s="9">
        <f t="shared" si="6"/>
        <v>0</v>
      </c>
      <c r="H22" s="9">
        <f t="shared" si="6"/>
        <v>1525.4</v>
      </c>
      <c r="I22" s="9">
        <f t="shared" si="6"/>
        <v>0</v>
      </c>
      <c r="J22" s="9">
        <f t="shared" si="6"/>
        <v>1525.4</v>
      </c>
      <c r="K22" s="18">
        <f t="shared" si="6"/>
        <v>0</v>
      </c>
    </row>
    <row r="23" spans="1:11" ht="0.75" customHeight="1">
      <c r="A23" s="34"/>
      <c r="B23" s="5" t="s">
        <v>102</v>
      </c>
      <c r="C23" s="21" t="s">
        <v>131</v>
      </c>
      <c r="D23" s="15">
        <f aca="true" t="shared" si="7" ref="D23:D28">E23+F23+G23</f>
        <v>0</v>
      </c>
      <c r="E23" s="9"/>
      <c r="F23" s="9"/>
      <c r="G23" s="9"/>
      <c r="H23" s="9">
        <f>I23+J23+K23</f>
        <v>0</v>
      </c>
      <c r="I23" s="9"/>
      <c r="J23" s="9"/>
      <c r="K23" s="18"/>
    </row>
    <row r="24" spans="1:11" ht="252">
      <c r="A24" s="34"/>
      <c r="B24" s="3" t="s">
        <v>17</v>
      </c>
      <c r="C24" s="21" t="s">
        <v>132</v>
      </c>
      <c r="D24" s="15">
        <f t="shared" si="7"/>
        <v>1524.4</v>
      </c>
      <c r="E24" s="9"/>
      <c r="F24" s="9">
        <v>1524.4</v>
      </c>
      <c r="G24" s="9"/>
      <c r="H24" s="9">
        <f>I24+J24+K24</f>
        <v>1524.4</v>
      </c>
      <c r="I24" s="9"/>
      <c r="J24" s="9">
        <v>1524.4</v>
      </c>
      <c r="K24" s="18"/>
    </row>
    <row r="25" spans="1:11" ht="382.5">
      <c r="A25" s="34"/>
      <c r="B25" s="33" t="s">
        <v>18</v>
      </c>
      <c r="C25" s="21" t="s">
        <v>139</v>
      </c>
      <c r="D25" s="15">
        <f t="shared" si="7"/>
        <v>1</v>
      </c>
      <c r="E25" s="9"/>
      <c r="F25" s="9">
        <v>1</v>
      </c>
      <c r="G25" s="9"/>
      <c r="H25" s="9">
        <f>I25+J25+K25</f>
        <v>1</v>
      </c>
      <c r="I25" s="9"/>
      <c r="J25" s="9">
        <v>1</v>
      </c>
      <c r="K25" s="18"/>
    </row>
    <row r="26" spans="1:11" ht="110.25">
      <c r="A26" s="8"/>
      <c r="B26" s="7" t="s">
        <v>109</v>
      </c>
      <c r="C26" s="20" t="s">
        <v>140</v>
      </c>
      <c r="D26" s="17">
        <f t="shared" si="7"/>
        <v>5146.522</v>
      </c>
      <c r="E26" s="10">
        <f>E27</f>
        <v>1952.604</v>
      </c>
      <c r="F26" s="10">
        <f>F27+F28</f>
        <v>3193.918</v>
      </c>
      <c r="G26" s="10">
        <f>G27</f>
        <v>0</v>
      </c>
      <c r="H26" s="14">
        <f>H27+H28</f>
        <v>5146.522</v>
      </c>
      <c r="I26" s="10">
        <f>I27+I28</f>
        <v>1952.604</v>
      </c>
      <c r="J26" s="10">
        <f>J27+J28</f>
        <v>3193.918</v>
      </c>
      <c r="K26" s="17">
        <f>K27+K28</f>
        <v>0</v>
      </c>
    </row>
    <row r="27" spans="1:11" ht="141.75">
      <c r="A27" s="8"/>
      <c r="B27" s="3" t="s">
        <v>60</v>
      </c>
      <c r="C27" s="21" t="s">
        <v>141</v>
      </c>
      <c r="D27" s="15">
        <f t="shared" si="7"/>
        <v>1952.604</v>
      </c>
      <c r="E27" s="9">
        <v>1952.604</v>
      </c>
      <c r="F27" s="9"/>
      <c r="G27" s="9"/>
      <c r="H27" s="9">
        <f>I27+J27+K27</f>
        <v>1952.604</v>
      </c>
      <c r="I27" s="9">
        <v>1952.604</v>
      </c>
      <c r="J27" s="9"/>
      <c r="K27" s="18"/>
    </row>
    <row r="28" spans="1:11" ht="173.25">
      <c r="A28" s="34"/>
      <c r="B28" s="3" t="s">
        <v>29</v>
      </c>
      <c r="C28" s="21" t="s">
        <v>142</v>
      </c>
      <c r="D28" s="15">
        <f t="shared" si="7"/>
        <v>3193.918</v>
      </c>
      <c r="E28" s="9"/>
      <c r="F28" s="9">
        <v>3193.918</v>
      </c>
      <c r="G28" s="9"/>
      <c r="H28" s="9">
        <f>I28+J28+K28</f>
        <v>3193.918</v>
      </c>
      <c r="I28" s="9"/>
      <c r="J28" s="9">
        <v>3193.918</v>
      </c>
      <c r="K28" s="18"/>
    </row>
    <row r="29" spans="1:11" ht="47.25">
      <c r="A29" s="34"/>
      <c r="B29" s="7" t="s">
        <v>305</v>
      </c>
      <c r="C29" s="20" t="s">
        <v>133</v>
      </c>
      <c r="D29" s="10">
        <f aca="true" t="shared" si="8" ref="D29:K29">D30</f>
        <v>82.79154</v>
      </c>
      <c r="E29" s="14">
        <f t="shared" si="8"/>
        <v>0</v>
      </c>
      <c r="F29" s="14">
        <f t="shared" si="8"/>
        <v>0</v>
      </c>
      <c r="G29" s="14">
        <f t="shared" si="8"/>
        <v>82.79154</v>
      </c>
      <c r="H29" s="14">
        <f t="shared" si="8"/>
        <v>82.79154</v>
      </c>
      <c r="I29" s="14">
        <f t="shared" si="8"/>
        <v>0</v>
      </c>
      <c r="J29" s="14">
        <f t="shared" si="8"/>
        <v>0</v>
      </c>
      <c r="K29" s="43">
        <f t="shared" si="8"/>
        <v>82.79154</v>
      </c>
    </row>
    <row r="30" spans="1:11" ht="63">
      <c r="A30" s="34"/>
      <c r="B30" s="3" t="s">
        <v>73</v>
      </c>
      <c r="C30" s="21" t="s">
        <v>134</v>
      </c>
      <c r="D30" s="11">
        <f>E30+F30+G30</f>
        <v>82.79154</v>
      </c>
      <c r="E30" s="9"/>
      <c r="F30" s="9"/>
      <c r="G30" s="9">
        <v>82.79154</v>
      </c>
      <c r="H30" s="9">
        <f>I30+J30+K30</f>
        <v>82.79154</v>
      </c>
      <c r="I30" s="9"/>
      <c r="J30" s="9"/>
      <c r="K30" s="18">
        <v>82.79154</v>
      </c>
    </row>
    <row r="31" spans="1:11" ht="126">
      <c r="A31" s="34"/>
      <c r="B31" s="7" t="s">
        <v>110</v>
      </c>
      <c r="C31" s="20" t="s">
        <v>135</v>
      </c>
      <c r="D31" s="10">
        <f>D32+D33+D34</f>
        <v>46664.49242</v>
      </c>
      <c r="E31" s="14">
        <f aca="true" t="shared" si="9" ref="E31:K31">E32+E33+E34</f>
        <v>0</v>
      </c>
      <c r="F31" s="14">
        <f t="shared" si="9"/>
        <v>46564.49242</v>
      </c>
      <c r="G31" s="14">
        <f t="shared" si="9"/>
        <v>100</v>
      </c>
      <c r="H31" s="14">
        <f t="shared" si="9"/>
        <v>19025.17472</v>
      </c>
      <c r="I31" s="14">
        <f t="shared" si="9"/>
        <v>0</v>
      </c>
      <c r="J31" s="14">
        <f t="shared" si="9"/>
        <v>18925.17472</v>
      </c>
      <c r="K31" s="43">
        <f t="shared" si="9"/>
        <v>100</v>
      </c>
    </row>
    <row r="32" spans="1:11" ht="117.75" customHeight="1">
      <c r="A32" s="34"/>
      <c r="B32" s="3" t="s">
        <v>62</v>
      </c>
      <c r="C32" s="21" t="s">
        <v>136</v>
      </c>
      <c r="D32" s="11">
        <f>E32+F32+G32</f>
        <v>39219.45042</v>
      </c>
      <c r="E32" s="9"/>
      <c r="F32" s="9">
        <v>39219.45042</v>
      </c>
      <c r="G32" s="9"/>
      <c r="H32" s="9">
        <f>I32+J32+K32</f>
        <v>12805.08002</v>
      </c>
      <c r="I32" s="9"/>
      <c r="J32" s="9">
        <v>12805.08002</v>
      </c>
      <c r="K32" s="18"/>
    </row>
    <row r="33" spans="1:11" ht="94.5">
      <c r="A33" s="34"/>
      <c r="B33" s="3" t="s">
        <v>63</v>
      </c>
      <c r="C33" s="21" t="s">
        <v>137</v>
      </c>
      <c r="D33" s="11">
        <f>E33+F33+G33</f>
        <v>7345.042</v>
      </c>
      <c r="E33" s="9"/>
      <c r="F33" s="9">
        <v>7345.042</v>
      </c>
      <c r="G33" s="9"/>
      <c r="H33" s="9">
        <f>I33+J33+K33</f>
        <v>6120.0947</v>
      </c>
      <c r="I33" s="9"/>
      <c r="J33" s="9">
        <v>6120.0947</v>
      </c>
      <c r="K33" s="18"/>
    </row>
    <row r="34" spans="1:11" ht="63">
      <c r="A34" s="34"/>
      <c r="B34" s="5" t="s">
        <v>40</v>
      </c>
      <c r="C34" s="21" t="s">
        <v>143</v>
      </c>
      <c r="D34" s="11">
        <f>E34+F34+G34</f>
        <v>100</v>
      </c>
      <c r="E34" s="9"/>
      <c r="F34" s="9"/>
      <c r="G34" s="9">
        <v>100</v>
      </c>
      <c r="H34" s="9">
        <f>I34+J34+K34</f>
        <v>100</v>
      </c>
      <c r="I34" s="9"/>
      <c r="J34" s="9"/>
      <c r="K34" s="18">
        <v>100</v>
      </c>
    </row>
    <row r="35" spans="1:11" ht="31.5" hidden="1">
      <c r="A35" s="34"/>
      <c r="B35" s="7" t="s">
        <v>308</v>
      </c>
      <c r="C35" s="20" t="s">
        <v>144</v>
      </c>
      <c r="D35" s="10">
        <f aca="true" t="shared" si="10" ref="D35:K35">D36+D37+D38+D39</f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43">
        <f t="shared" si="10"/>
        <v>0</v>
      </c>
    </row>
    <row r="36" spans="1:11" ht="15.75" hidden="1">
      <c r="A36" s="34"/>
      <c r="B36" s="5" t="s">
        <v>74</v>
      </c>
      <c r="C36" s="21" t="s">
        <v>145</v>
      </c>
      <c r="D36" s="15">
        <f>E36+F36+G36</f>
        <v>0</v>
      </c>
      <c r="E36" s="9"/>
      <c r="F36" s="9"/>
      <c r="G36" s="9"/>
      <c r="H36" s="9">
        <f>I36+J36+K36</f>
        <v>0</v>
      </c>
      <c r="I36" s="9"/>
      <c r="J36" s="9"/>
      <c r="K36" s="18"/>
    </row>
    <row r="37" spans="1:11" ht="15.75" hidden="1">
      <c r="A37" s="34"/>
      <c r="B37" s="5" t="s">
        <v>75</v>
      </c>
      <c r="C37" s="21" t="s">
        <v>146</v>
      </c>
      <c r="D37" s="15">
        <f>E37+F37+G37</f>
        <v>0</v>
      </c>
      <c r="E37" s="9"/>
      <c r="F37" s="9"/>
      <c r="G37" s="9"/>
      <c r="H37" s="9">
        <f>I37+J37+K37</f>
        <v>0</v>
      </c>
      <c r="I37" s="9"/>
      <c r="J37" s="9"/>
      <c r="K37" s="18"/>
    </row>
    <row r="38" spans="1:11" ht="47.25" hidden="1">
      <c r="A38" s="34"/>
      <c r="B38" s="5" t="s">
        <v>76</v>
      </c>
      <c r="C38" s="21" t="s">
        <v>147</v>
      </c>
      <c r="D38" s="15">
        <f>E38+F38+G38</f>
        <v>0</v>
      </c>
      <c r="E38" s="9"/>
      <c r="F38" s="9"/>
      <c r="G38" s="9"/>
      <c r="H38" s="9">
        <f>I38+J38+K38</f>
        <v>0</v>
      </c>
      <c r="I38" s="9"/>
      <c r="J38" s="9"/>
      <c r="K38" s="18"/>
    </row>
    <row r="39" spans="1:11" ht="31.5" hidden="1">
      <c r="A39" s="34"/>
      <c r="B39" s="5" t="s">
        <v>77</v>
      </c>
      <c r="C39" s="21" t="s">
        <v>148</v>
      </c>
      <c r="D39" s="15">
        <f>E39+F39+G39</f>
        <v>0</v>
      </c>
      <c r="E39" s="9"/>
      <c r="F39" s="9"/>
      <c r="G39" s="9"/>
      <c r="H39" s="9">
        <f>I39+J39+K39</f>
        <v>0</v>
      </c>
      <c r="I39" s="9"/>
      <c r="J39" s="9"/>
      <c r="K39" s="18"/>
    </row>
    <row r="40" spans="1:11" ht="47.25">
      <c r="A40" s="26" t="s">
        <v>54</v>
      </c>
      <c r="B40" s="27" t="s">
        <v>292</v>
      </c>
      <c r="C40" s="28" t="s">
        <v>338</v>
      </c>
      <c r="D40" s="29">
        <f aca="true" t="shared" si="11" ref="D40:K40">D41+D44</f>
        <v>2058.39286</v>
      </c>
      <c r="E40" s="29">
        <f t="shared" si="11"/>
        <v>0</v>
      </c>
      <c r="F40" s="29">
        <f t="shared" si="11"/>
        <v>1652.4</v>
      </c>
      <c r="G40" s="29">
        <f t="shared" si="11"/>
        <v>405.99286</v>
      </c>
      <c r="H40" s="29">
        <f t="shared" si="11"/>
        <v>2058.39286</v>
      </c>
      <c r="I40" s="29">
        <f t="shared" si="11"/>
        <v>0</v>
      </c>
      <c r="J40" s="29">
        <f t="shared" si="11"/>
        <v>1652.4</v>
      </c>
      <c r="K40" s="32">
        <f t="shared" si="11"/>
        <v>405.99286</v>
      </c>
    </row>
    <row r="41" spans="1:11" ht="63">
      <c r="A41" s="8"/>
      <c r="B41" s="7" t="s">
        <v>112</v>
      </c>
      <c r="C41" s="20" t="s">
        <v>149</v>
      </c>
      <c r="D41" s="10">
        <f>D42+D43</f>
        <v>405.99286</v>
      </c>
      <c r="E41" s="10">
        <f aca="true" t="shared" si="12" ref="E41:K41">E42+E43</f>
        <v>0</v>
      </c>
      <c r="F41" s="10">
        <f t="shared" si="12"/>
        <v>0</v>
      </c>
      <c r="G41" s="10">
        <f t="shared" si="12"/>
        <v>405.99286</v>
      </c>
      <c r="H41" s="10">
        <f t="shared" si="12"/>
        <v>405.99286</v>
      </c>
      <c r="I41" s="10">
        <f t="shared" si="12"/>
        <v>0</v>
      </c>
      <c r="J41" s="10">
        <f t="shared" si="12"/>
        <v>0</v>
      </c>
      <c r="K41" s="10">
        <f t="shared" si="12"/>
        <v>405.99286</v>
      </c>
    </row>
    <row r="42" spans="1:11" ht="47.25">
      <c r="A42" s="34"/>
      <c r="B42" s="3" t="s">
        <v>37</v>
      </c>
      <c r="C42" s="21" t="s">
        <v>150</v>
      </c>
      <c r="D42" s="11">
        <f>E42+F42+G42</f>
        <v>307.99286</v>
      </c>
      <c r="E42" s="9"/>
      <c r="F42" s="9"/>
      <c r="G42" s="9">
        <v>307.99286</v>
      </c>
      <c r="H42" s="9">
        <f>I42+J42+K42</f>
        <v>307.99286</v>
      </c>
      <c r="I42" s="9"/>
      <c r="J42" s="9"/>
      <c r="K42" s="18">
        <v>307.99286</v>
      </c>
    </row>
    <row r="43" spans="1:11" ht="47.25">
      <c r="A43" s="34"/>
      <c r="B43" s="3" t="s">
        <v>78</v>
      </c>
      <c r="C43" s="21" t="s">
        <v>151</v>
      </c>
      <c r="D43" s="11">
        <f>E43+F43+G43</f>
        <v>98</v>
      </c>
      <c r="E43" s="9"/>
      <c r="F43" s="9"/>
      <c r="G43" s="9">
        <f>42+56</f>
        <v>98</v>
      </c>
      <c r="H43" s="9">
        <f>I43+J43+K43</f>
        <v>98</v>
      </c>
      <c r="I43" s="9"/>
      <c r="J43" s="9"/>
      <c r="K43" s="18">
        <v>98</v>
      </c>
    </row>
    <row r="44" spans="1:11" ht="31.5">
      <c r="A44" s="34"/>
      <c r="B44" s="7" t="s">
        <v>152</v>
      </c>
      <c r="C44" s="20" t="s">
        <v>153</v>
      </c>
      <c r="D44" s="10">
        <f aca="true" t="shared" si="13" ref="D44:K44">D45</f>
        <v>1652.4</v>
      </c>
      <c r="E44" s="14">
        <f t="shared" si="13"/>
        <v>0</v>
      </c>
      <c r="F44" s="14">
        <f t="shared" si="13"/>
        <v>1652.4</v>
      </c>
      <c r="G44" s="14">
        <f t="shared" si="13"/>
        <v>0</v>
      </c>
      <c r="H44" s="14">
        <f t="shared" si="13"/>
        <v>1652.4</v>
      </c>
      <c r="I44" s="14">
        <f t="shared" si="13"/>
        <v>0</v>
      </c>
      <c r="J44" s="14">
        <f t="shared" si="13"/>
        <v>1652.4</v>
      </c>
      <c r="K44" s="43">
        <f t="shared" si="13"/>
        <v>0</v>
      </c>
    </row>
    <row r="45" spans="1:11" ht="189">
      <c r="A45" s="34"/>
      <c r="B45" s="3" t="s">
        <v>154</v>
      </c>
      <c r="C45" s="21" t="s">
        <v>155</v>
      </c>
      <c r="D45" s="11">
        <f>E45+F45+G45</f>
        <v>1652.4</v>
      </c>
      <c r="E45" s="9"/>
      <c r="F45" s="9">
        <v>1652.4</v>
      </c>
      <c r="G45" s="9"/>
      <c r="H45" s="9">
        <f>I45+J45+K45</f>
        <v>1652.4</v>
      </c>
      <c r="I45" s="9"/>
      <c r="J45" s="9">
        <v>1652.4</v>
      </c>
      <c r="K45" s="43"/>
    </row>
    <row r="46" spans="1:11" ht="78.75">
      <c r="A46" s="26" t="s">
        <v>315</v>
      </c>
      <c r="B46" s="27" t="s">
        <v>293</v>
      </c>
      <c r="C46" s="28" t="s">
        <v>337</v>
      </c>
      <c r="D46" s="29">
        <f aca="true" t="shared" si="14" ref="D46:K46">D47</f>
        <v>1984</v>
      </c>
      <c r="E46" s="29">
        <f t="shared" si="14"/>
        <v>850</v>
      </c>
      <c r="F46" s="29">
        <f t="shared" si="14"/>
        <v>400</v>
      </c>
      <c r="G46" s="29">
        <f t="shared" si="14"/>
        <v>734</v>
      </c>
      <c r="H46" s="29">
        <f t="shared" si="14"/>
        <v>1984</v>
      </c>
      <c r="I46" s="29">
        <f t="shared" si="14"/>
        <v>850</v>
      </c>
      <c r="J46" s="29">
        <f t="shared" si="14"/>
        <v>400</v>
      </c>
      <c r="K46" s="32">
        <f t="shared" si="14"/>
        <v>734</v>
      </c>
    </row>
    <row r="47" spans="1:11" ht="31.5">
      <c r="A47" s="8"/>
      <c r="B47" s="7" t="s">
        <v>303</v>
      </c>
      <c r="C47" s="20" t="s">
        <v>156</v>
      </c>
      <c r="D47" s="10">
        <f aca="true" t="shared" si="15" ref="D47:K47">D48+D49+D50+D51+D52+D53+D54+D55+D56+D57</f>
        <v>1984</v>
      </c>
      <c r="E47" s="10">
        <f t="shared" si="15"/>
        <v>850</v>
      </c>
      <c r="F47" s="10">
        <f t="shared" si="15"/>
        <v>400</v>
      </c>
      <c r="G47" s="10">
        <f t="shared" si="15"/>
        <v>734</v>
      </c>
      <c r="H47" s="10">
        <f t="shared" si="15"/>
        <v>1984</v>
      </c>
      <c r="I47" s="10">
        <f t="shared" si="15"/>
        <v>850</v>
      </c>
      <c r="J47" s="10">
        <f t="shared" si="15"/>
        <v>400</v>
      </c>
      <c r="K47" s="17">
        <f t="shared" si="15"/>
        <v>734</v>
      </c>
    </row>
    <row r="48" spans="1:11" ht="31.5">
      <c r="A48" s="34"/>
      <c r="B48" s="3" t="s">
        <v>49</v>
      </c>
      <c r="C48" s="21" t="s">
        <v>157</v>
      </c>
      <c r="D48" s="12">
        <f>E48+F48+G48</f>
        <v>734</v>
      </c>
      <c r="E48" s="9"/>
      <c r="F48" s="9">
        <v>400</v>
      </c>
      <c r="G48" s="9">
        <v>334</v>
      </c>
      <c r="H48" s="9">
        <f>I48+J48+K48</f>
        <v>734</v>
      </c>
      <c r="I48" s="9"/>
      <c r="J48" s="9">
        <v>400</v>
      </c>
      <c r="K48" s="18">
        <v>334</v>
      </c>
    </row>
    <row r="49" spans="1:11" ht="63" hidden="1">
      <c r="A49" s="34"/>
      <c r="B49" s="3" t="s">
        <v>79</v>
      </c>
      <c r="C49" s="21" t="s">
        <v>158</v>
      </c>
      <c r="D49" s="12">
        <f aca="true" t="shared" si="16" ref="D49:D56">E49+F49+G49</f>
        <v>0</v>
      </c>
      <c r="E49" s="9"/>
      <c r="F49" s="9"/>
      <c r="G49" s="9"/>
      <c r="H49" s="9">
        <f aca="true" t="shared" si="17" ref="H49:H57">I49+J49+K49</f>
        <v>0</v>
      </c>
      <c r="I49" s="9"/>
      <c r="J49" s="9"/>
      <c r="K49" s="18"/>
    </row>
    <row r="50" spans="1:11" ht="31.5" hidden="1">
      <c r="A50" s="34"/>
      <c r="B50" s="3" t="s">
        <v>80</v>
      </c>
      <c r="C50" s="21" t="s">
        <v>159</v>
      </c>
      <c r="D50" s="12">
        <f t="shared" si="16"/>
        <v>0</v>
      </c>
      <c r="E50" s="9"/>
      <c r="F50" s="9"/>
      <c r="G50" s="9"/>
      <c r="H50" s="9">
        <f t="shared" si="17"/>
        <v>0</v>
      </c>
      <c r="I50" s="9"/>
      <c r="J50" s="9"/>
      <c r="K50" s="18"/>
    </row>
    <row r="51" spans="1:11" ht="31.5" hidden="1">
      <c r="A51" s="34"/>
      <c r="B51" s="3" t="s">
        <v>81</v>
      </c>
      <c r="C51" s="21" t="s">
        <v>160</v>
      </c>
      <c r="D51" s="12">
        <f t="shared" si="16"/>
        <v>0</v>
      </c>
      <c r="E51" s="9"/>
      <c r="F51" s="9"/>
      <c r="G51" s="9"/>
      <c r="H51" s="9">
        <f t="shared" si="17"/>
        <v>0</v>
      </c>
      <c r="I51" s="9"/>
      <c r="J51" s="9"/>
      <c r="K51" s="18"/>
    </row>
    <row r="52" spans="1:11" ht="63" hidden="1">
      <c r="A52" s="34"/>
      <c r="B52" s="3" t="s">
        <v>82</v>
      </c>
      <c r="C52" s="21" t="s">
        <v>161</v>
      </c>
      <c r="D52" s="12">
        <f t="shared" si="16"/>
        <v>0</v>
      </c>
      <c r="E52" s="9"/>
      <c r="F52" s="9"/>
      <c r="G52" s="9"/>
      <c r="H52" s="9">
        <f t="shared" si="17"/>
        <v>0</v>
      </c>
      <c r="I52" s="9"/>
      <c r="J52" s="9"/>
      <c r="K52" s="18"/>
    </row>
    <row r="53" spans="1:11" ht="141.75">
      <c r="A53" s="34"/>
      <c r="B53" s="3" t="s">
        <v>162</v>
      </c>
      <c r="C53" s="21" t="s">
        <v>163</v>
      </c>
      <c r="D53" s="12">
        <f t="shared" si="16"/>
        <v>50</v>
      </c>
      <c r="E53" s="9">
        <v>50</v>
      </c>
      <c r="F53" s="9"/>
      <c r="G53" s="9"/>
      <c r="H53" s="9">
        <f t="shared" si="17"/>
        <v>50</v>
      </c>
      <c r="I53" s="9">
        <v>50</v>
      </c>
      <c r="J53" s="9"/>
      <c r="K53" s="18"/>
    </row>
    <row r="54" spans="1:11" ht="108.75" customHeight="1">
      <c r="A54" s="34"/>
      <c r="B54" s="3" t="s">
        <v>164</v>
      </c>
      <c r="C54" s="21" t="s">
        <v>165</v>
      </c>
      <c r="D54" s="12">
        <f t="shared" si="16"/>
        <v>800</v>
      </c>
      <c r="E54" s="9">
        <v>800</v>
      </c>
      <c r="F54" s="9"/>
      <c r="G54" s="9"/>
      <c r="H54" s="9">
        <f t="shared" si="17"/>
        <v>800</v>
      </c>
      <c r="I54" s="9">
        <v>800</v>
      </c>
      <c r="J54" s="9"/>
      <c r="K54" s="18"/>
    </row>
    <row r="55" spans="1:11" ht="110.25" hidden="1">
      <c r="A55" s="34"/>
      <c r="B55" s="3" t="s">
        <v>83</v>
      </c>
      <c r="C55" s="21" t="s">
        <v>166</v>
      </c>
      <c r="D55" s="12">
        <f t="shared" si="16"/>
        <v>0</v>
      </c>
      <c r="E55" s="9"/>
      <c r="F55" s="9"/>
      <c r="G55" s="9"/>
      <c r="H55" s="9">
        <f t="shared" si="17"/>
        <v>0</v>
      </c>
      <c r="I55" s="9"/>
      <c r="J55" s="9"/>
      <c r="K55" s="18"/>
    </row>
    <row r="56" spans="1:11" ht="63" hidden="1">
      <c r="A56" s="34"/>
      <c r="B56" s="3" t="s">
        <v>84</v>
      </c>
      <c r="C56" s="21" t="s">
        <v>167</v>
      </c>
      <c r="D56" s="12">
        <f t="shared" si="16"/>
        <v>0</v>
      </c>
      <c r="E56" s="9"/>
      <c r="F56" s="9"/>
      <c r="G56" s="9"/>
      <c r="H56" s="9">
        <f t="shared" si="17"/>
        <v>0</v>
      </c>
      <c r="I56" s="9"/>
      <c r="J56" s="9"/>
      <c r="K56" s="18"/>
    </row>
    <row r="57" spans="1:11" ht="47.25">
      <c r="A57" s="34"/>
      <c r="B57" s="3" t="s">
        <v>168</v>
      </c>
      <c r="C57" s="21" t="s">
        <v>169</v>
      </c>
      <c r="D57" s="12">
        <f>E57+F57+G57</f>
        <v>400</v>
      </c>
      <c r="E57" s="9"/>
      <c r="F57" s="9"/>
      <c r="G57" s="9">
        <v>400</v>
      </c>
      <c r="H57" s="9">
        <f t="shared" si="17"/>
        <v>400</v>
      </c>
      <c r="I57" s="9"/>
      <c r="J57" s="9"/>
      <c r="K57" s="18">
        <v>400</v>
      </c>
    </row>
    <row r="58" spans="1:11" ht="63">
      <c r="A58" s="26" t="s">
        <v>316</v>
      </c>
      <c r="B58" s="27" t="s">
        <v>302</v>
      </c>
      <c r="C58" s="28" t="s">
        <v>336</v>
      </c>
      <c r="D58" s="29">
        <f aca="true" t="shared" si="18" ref="D58:K58">D59+D62</f>
        <v>8603.826</v>
      </c>
      <c r="E58" s="29">
        <f t="shared" si="18"/>
        <v>50</v>
      </c>
      <c r="F58" s="29">
        <f t="shared" si="18"/>
        <v>0</v>
      </c>
      <c r="G58" s="29">
        <f t="shared" si="18"/>
        <v>8553.826</v>
      </c>
      <c r="H58" s="29">
        <f t="shared" si="18"/>
        <v>8603.826</v>
      </c>
      <c r="I58" s="29">
        <f t="shared" si="18"/>
        <v>50</v>
      </c>
      <c r="J58" s="29">
        <f t="shared" si="18"/>
        <v>0</v>
      </c>
      <c r="K58" s="32">
        <f t="shared" si="18"/>
        <v>8553.826</v>
      </c>
    </row>
    <row r="59" spans="1:11" ht="47.25">
      <c r="A59" s="8"/>
      <c r="B59" s="7" t="s">
        <v>170</v>
      </c>
      <c r="C59" s="20" t="s">
        <v>171</v>
      </c>
      <c r="D59" s="10">
        <f>D60+D61</f>
        <v>303</v>
      </c>
      <c r="E59" s="10">
        <f>E60+E61</f>
        <v>0</v>
      </c>
      <c r="F59" s="10">
        <f>F60+F61</f>
        <v>0</v>
      </c>
      <c r="G59" s="10">
        <f>G60+G61</f>
        <v>303</v>
      </c>
      <c r="H59" s="10">
        <f>H60</f>
        <v>303</v>
      </c>
      <c r="I59" s="10">
        <f>I60+I61</f>
        <v>0</v>
      </c>
      <c r="J59" s="10">
        <f>J60+J61</f>
        <v>0</v>
      </c>
      <c r="K59" s="17">
        <f>K60+K61</f>
        <v>303</v>
      </c>
    </row>
    <row r="60" spans="1:11" ht="47.25">
      <c r="A60" s="34"/>
      <c r="B60" s="3" t="s">
        <v>33</v>
      </c>
      <c r="C60" s="21" t="s">
        <v>172</v>
      </c>
      <c r="D60" s="11">
        <f>E60+F60+G60</f>
        <v>303</v>
      </c>
      <c r="E60" s="9"/>
      <c r="F60" s="9"/>
      <c r="G60" s="9">
        <v>303</v>
      </c>
      <c r="H60" s="9">
        <f>I60+J60+K60</f>
        <v>303</v>
      </c>
      <c r="I60" s="9"/>
      <c r="J60" s="9"/>
      <c r="K60" s="18">
        <v>303</v>
      </c>
    </row>
    <row r="61" spans="1:11" ht="31.5" hidden="1">
      <c r="A61" s="34"/>
      <c r="B61" s="3" t="s">
        <v>85</v>
      </c>
      <c r="C61" s="21" t="s">
        <v>173</v>
      </c>
      <c r="D61" s="11">
        <f>E61+F61+G61</f>
        <v>0</v>
      </c>
      <c r="E61" s="9"/>
      <c r="F61" s="9"/>
      <c r="G61" s="9">
        <v>0</v>
      </c>
      <c r="H61" s="9">
        <f>I61+J61+K61</f>
        <v>0</v>
      </c>
      <c r="I61" s="9"/>
      <c r="J61" s="9"/>
      <c r="K61" s="18">
        <v>0</v>
      </c>
    </row>
    <row r="62" spans="1:11" ht="157.5">
      <c r="A62" s="8"/>
      <c r="B62" s="7" t="s">
        <v>35</v>
      </c>
      <c r="C62" s="20" t="s">
        <v>317</v>
      </c>
      <c r="D62" s="10">
        <f aca="true" t="shared" si="19" ref="D62:K62">D63+D64+D65</f>
        <v>8300.826</v>
      </c>
      <c r="E62" s="10">
        <f t="shared" si="19"/>
        <v>50</v>
      </c>
      <c r="F62" s="10">
        <f t="shared" si="19"/>
        <v>0</v>
      </c>
      <c r="G62" s="10">
        <f t="shared" si="19"/>
        <v>8250.826</v>
      </c>
      <c r="H62" s="10">
        <f t="shared" si="19"/>
        <v>8300.826</v>
      </c>
      <c r="I62" s="10">
        <f t="shared" si="19"/>
        <v>50</v>
      </c>
      <c r="J62" s="10">
        <f t="shared" si="19"/>
        <v>0</v>
      </c>
      <c r="K62" s="17">
        <f t="shared" si="19"/>
        <v>8250.826</v>
      </c>
    </row>
    <row r="63" spans="1:11" ht="94.5">
      <c r="A63" s="8"/>
      <c r="B63" s="3" t="s">
        <v>86</v>
      </c>
      <c r="C63" s="21" t="s">
        <v>174</v>
      </c>
      <c r="D63" s="11">
        <f>E63+F63+G63</f>
        <v>2.63</v>
      </c>
      <c r="E63" s="9"/>
      <c r="F63" s="9"/>
      <c r="G63" s="9">
        <v>2.63</v>
      </c>
      <c r="H63" s="9">
        <f>I63+J63+K63</f>
        <v>2.63</v>
      </c>
      <c r="I63" s="9"/>
      <c r="J63" s="9"/>
      <c r="K63" s="18">
        <v>2.63</v>
      </c>
    </row>
    <row r="64" spans="1:11" ht="126">
      <c r="A64" s="8"/>
      <c r="B64" s="3" t="s">
        <v>72</v>
      </c>
      <c r="C64" s="21" t="s">
        <v>176</v>
      </c>
      <c r="D64" s="11">
        <f>E64+F64+G64</f>
        <v>50</v>
      </c>
      <c r="E64" s="9">
        <v>50</v>
      </c>
      <c r="F64" s="9"/>
      <c r="G64" s="9"/>
      <c r="H64" s="9">
        <f>I64+J64+K64</f>
        <v>50</v>
      </c>
      <c r="I64" s="9">
        <v>50</v>
      </c>
      <c r="J64" s="9"/>
      <c r="K64" s="18"/>
    </row>
    <row r="65" spans="1:11" ht="47.25">
      <c r="A65" s="34"/>
      <c r="B65" s="3" t="s">
        <v>34</v>
      </c>
      <c r="C65" s="21" t="s">
        <v>175</v>
      </c>
      <c r="D65" s="11">
        <f>E65+F65+G65</f>
        <v>8248.196</v>
      </c>
      <c r="E65" s="9"/>
      <c r="F65" s="9"/>
      <c r="G65" s="9">
        <v>8248.196</v>
      </c>
      <c r="H65" s="9">
        <f>I65+J65+K65</f>
        <v>8248.196</v>
      </c>
      <c r="I65" s="9"/>
      <c r="J65" s="9"/>
      <c r="K65" s="18">
        <v>8248.196</v>
      </c>
    </row>
    <row r="66" spans="1:11" ht="78.75">
      <c r="A66" s="26" t="s">
        <v>55</v>
      </c>
      <c r="B66" s="27" t="s">
        <v>301</v>
      </c>
      <c r="C66" s="28" t="s">
        <v>335</v>
      </c>
      <c r="D66" s="29">
        <f aca="true" t="shared" si="20" ref="D66:K67">D67</f>
        <v>53.3</v>
      </c>
      <c r="E66" s="29">
        <f t="shared" si="20"/>
        <v>0</v>
      </c>
      <c r="F66" s="29">
        <f t="shared" si="20"/>
        <v>53.3</v>
      </c>
      <c r="G66" s="29">
        <f t="shared" si="20"/>
        <v>0</v>
      </c>
      <c r="H66" s="30">
        <f t="shared" si="20"/>
        <v>53.3</v>
      </c>
      <c r="I66" s="30">
        <f t="shared" si="20"/>
        <v>0</v>
      </c>
      <c r="J66" s="30">
        <f t="shared" si="20"/>
        <v>53.3</v>
      </c>
      <c r="K66" s="44">
        <f t="shared" si="20"/>
        <v>0</v>
      </c>
    </row>
    <row r="67" spans="1:11" ht="94.5">
      <c r="A67" s="8"/>
      <c r="B67" s="7" t="s">
        <v>111</v>
      </c>
      <c r="C67" s="20" t="s">
        <v>178</v>
      </c>
      <c r="D67" s="10">
        <f t="shared" si="20"/>
        <v>53.3</v>
      </c>
      <c r="E67" s="10">
        <f t="shared" si="20"/>
        <v>0</v>
      </c>
      <c r="F67" s="10">
        <f t="shared" si="20"/>
        <v>53.3</v>
      </c>
      <c r="G67" s="10">
        <f t="shared" si="20"/>
        <v>0</v>
      </c>
      <c r="H67" s="10">
        <f t="shared" si="20"/>
        <v>53.3</v>
      </c>
      <c r="I67" s="10">
        <f t="shared" si="20"/>
        <v>0</v>
      </c>
      <c r="J67" s="10">
        <f t="shared" si="20"/>
        <v>53.3</v>
      </c>
      <c r="K67" s="17">
        <f t="shared" si="20"/>
        <v>0</v>
      </c>
    </row>
    <row r="68" spans="1:11" ht="110.25">
      <c r="A68" s="8"/>
      <c r="B68" s="3" t="s">
        <v>32</v>
      </c>
      <c r="C68" s="21" t="s">
        <v>177</v>
      </c>
      <c r="D68" s="11">
        <f>E68+F68+G68</f>
        <v>53.3</v>
      </c>
      <c r="E68" s="9"/>
      <c r="F68" s="9">
        <v>53.3</v>
      </c>
      <c r="G68" s="9"/>
      <c r="H68" s="9">
        <f>I68+J68+K68</f>
        <v>53.3</v>
      </c>
      <c r="I68" s="9"/>
      <c r="J68" s="9">
        <v>53.3</v>
      </c>
      <c r="K68" s="18"/>
    </row>
    <row r="69" spans="1:11" ht="47.25">
      <c r="A69" s="26" t="s">
        <v>56</v>
      </c>
      <c r="B69" s="27" t="s">
        <v>300</v>
      </c>
      <c r="C69" s="28" t="s">
        <v>334</v>
      </c>
      <c r="D69" s="29">
        <f aca="true" t="shared" si="21" ref="D69:K69">D70+D88+D92</f>
        <v>295683.01088</v>
      </c>
      <c r="E69" s="29">
        <f t="shared" si="21"/>
        <v>59143.484</v>
      </c>
      <c r="F69" s="29">
        <f t="shared" si="21"/>
        <v>188029.80000000002</v>
      </c>
      <c r="G69" s="29">
        <f t="shared" si="21"/>
        <v>48509.726879999995</v>
      </c>
      <c r="H69" s="29">
        <f t="shared" si="21"/>
        <v>295279.74341</v>
      </c>
      <c r="I69" s="29">
        <f t="shared" si="21"/>
        <v>58943.70778</v>
      </c>
      <c r="J69" s="29">
        <f t="shared" si="21"/>
        <v>187857.64141</v>
      </c>
      <c r="K69" s="32">
        <f t="shared" si="21"/>
        <v>48478.39422</v>
      </c>
    </row>
    <row r="70" spans="1:11" ht="31.5">
      <c r="A70" s="8"/>
      <c r="B70" s="7" t="s">
        <v>179</v>
      </c>
      <c r="C70" s="20" t="s">
        <v>181</v>
      </c>
      <c r="D70" s="10">
        <f aca="true" t="shared" si="22" ref="D70:K70">D71+D72+D73+D74+D75+D76+D77+D78+D79+D80+D81+D82+D83+D84+D85+D86+D87</f>
        <v>285854.64448</v>
      </c>
      <c r="E70" s="10">
        <f t="shared" si="22"/>
        <v>59143.484</v>
      </c>
      <c r="F70" s="10">
        <f t="shared" si="22"/>
        <v>188029.80000000002</v>
      </c>
      <c r="G70" s="10">
        <f t="shared" si="22"/>
        <v>38681.360479999996</v>
      </c>
      <c r="H70" s="10">
        <f t="shared" si="22"/>
        <v>285451.37881</v>
      </c>
      <c r="I70" s="10">
        <f t="shared" si="22"/>
        <v>58943.70778</v>
      </c>
      <c r="J70" s="10">
        <f t="shared" si="22"/>
        <v>187857.64141</v>
      </c>
      <c r="K70" s="17">
        <f t="shared" si="22"/>
        <v>38650.02962</v>
      </c>
    </row>
    <row r="71" spans="1:11" ht="110.25">
      <c r="A71" s="34"/>
      <c r="B71" s="3" t="s">
        <v>30</v>
      </c>
      <c r="C71" s="21" t="s">
        <v>180</v>
      </c>
      <c r="D71" s="11">
        <f>E71+F71+G71</f>
        <v>502.1</v>
      </c>
      <c r="E71" s="9">
        <v>502.1</v>
      </c>
      <c r="F71" s="9"/>
      <c r="G71" s="9"/>
      <c r="H71" s="9">
        <f>I71+J71+K71</f>
        <v>302.32378</v>
      </c>
      <c r="I71" s="9">
        <v>302.32378</v>
      </c>
      <c r="J71" s="9"/>
      <c r="K71" s="18"/>
    </row>
    <row r="72" spans="1:11" ht="173.25">
      <c r="A72" s="34"/>
      <c r="B72" s="4" t="s">
        <v>6</v>
      </c>
      <c r="C72" s="22" t="s">
        <v>182</v>
      </c>
      <c r="D72" s="11">
        <f aca="true" t="shared" si="23" ref="D72:D87">E72+F72+G72</f>
        <v>554.5</v>
      </c>
      <c r="E72" s="9"/>
      <c r="F72" s="9">
        <v>554.5</v>
      </c>
      <c r="G72" s="9"/>
      <c r="H72" s="9">
        <f aca="true" t="shared" si="24" ref="H72:H87">I72+J72+K72</f>
        <v>458.38773</v>
      </c>
      <c r="I72" s="9"/>
      <c r="J72" s="9">
        <v>458.38773</v>
      </c>
      <c r="K72" s="18"/>
    </row>
    <row r="73" spans="1:11" ht="141.75">
      <c r="A73" s="34"/>
      <c r="B73" s="3" t="s">
        <v>5</v>
      </c>
      <c r="C73" s="21" t="s">
        <v>183</v>
      </c>
      <c r="D73" s="11">
        <f t="shared" si="23"/>
        <v>810.9</v>
      </c>
      <c r="E73" s="9"/>
      <c r="F73" s="9">
        <v>810.9</v>
      </c>
      <c r="G73" s="9"/>
      <c r="H73" s="9">
        <f t="shared" si="24"/>
        <v>795.03661</v>
      </c>
      <c r="I73" s="9"/>
      <c r="J73" s="9">
        <v>795.03661</v>
      </c>
      <c r="K73" s="18"/>
    </row>
    <row r="74" spans="1:11" ht="204.75">
      <c r="A74" s="34"/>
      <c r="B74" s="5" t="s">
        <v>19</v>
      </c>
      <c r="C74" s="21" t="s">
        <v>184</v>
      </c>
      <c r="D74" s="11">
        <f t="shared" si="23"/>
        <v>33364.3</v>
      </c>
      <c r="E74" s="9"/>
      <c r="F74" s="9">
        <v>33364.3</v>
      </c>
      <c r="G74" s="9"/>
      <c r="H74" s="9">
        <f t="shared" si="24"/>
        <v>33364.3</v>
      </c>
      <c r="I74" s="9"/>
      <c r="J74" s="9">
        <v>33364.3</v>
      </c>
      <c r="K74" s="18"/>
    </row>
    <row r="75" spans="1:11" ht="157.5">
      <c r="A75" s="34"/>
      <c r="B75" s="4" t="s">
        <v>23</v>
      </c>
      <c r="C75" s="22" t="s">
        <v>185</v>
      </c>
      <c r="D75" s="11">
        <f t="shared" si="23"/>
        <v>2140</v>
      </c>
      <c r="E75" s="9"/>
      <c r="F75" s="9">
        <v>2140</v>
      </c>
      <c r="G75" s="9"/>
      <c r="H75" s="9">
        <f t="shared" si="24"/>
        <v>2120.3</v>
      </c>
      <c r="I75" s="9"/>
      <c r="J75" s="9">
        <v>2120.3</v>
      </c>
      <c r="K75" s="18"/>
    </row>
    <row r="76" spans="1:11" ht="299.25">
      <c r="A76" s="34"/>
      <c r="B76" s="5" t="s">
        <v>24</v>
      </c>
      <c r="C76" s="21" t="s">
        <v>186</v>
      </c>
      <c r="D76" s="11">
        <f t="shared" si="23"/>
        <v>138435.8</v>
      </c>
      <c r="E76" s="9"/>
      <c r="F76" s="9">
        <v>138435.8</v>
      </c>
      <c r="G76" s="9"/>
      <c r="H76" s="9">
        <f t="shared" si="24"/>
        <v>138435.8</v>
      </c>
      <c r="I76" s="9"/>
      <c r="J76" s="9">
        <v>138435.8</v>
      </c>
      <c r="K76" s="18"/>
    </row>
    <row r="77" spans="1:11" ht="267.75">
      <c r="A77" s="34"/>
      <c r="B77" s="3" t="s">
        <v>31</v>
      </c>
      <c r="C77" s="21" t="s">
        <v>187</v>
      </c>
      <c r="D77" s="11">
        <f t="shared" si="23"/>
        <v>2716.6</v>
      </c>
      <c r="E77" s="9"/>
      <c r="F77" s="9">
        <v>2716.6</v>
      </c>
      <c r="G77" s="9"/>
      <c r="H77" s="9">
        <f t="shared" si="24"/>
        <v>2716.6</v>
      </c>
      <c r="I77" s="9"/>
      <c r="J77" s="9">
        <v>2716.6</v>
      </c>
      <c r="K77" s="18"/>
    </row>
    <row r="78" spans="1:11" ht="110.25">
      <c r="A78" s="34"/>
      <c r="B78" s="5" t="s">
        <v>48</v>
      </c>
      <c r="C78" s="21" t="s">
        <v>188</v>
      </c>
      <c r="D78" s="11">
        <f t="shared" si="23"/>
        <v>8000</v>
      </c>
      <c r="E78" s="9"/>
      <c r="F78" s="9">
        <v>8000</v>
      </c>
      <c r="G78" s="9"/>
      <c r="H78" s="9">
        <f t="shared" si="24"/>
        <v>8000</v>
      </c>
      <c r="I78" s="9"/>
      <c r="J78" s="9">
        <v>8000</v>
      </c>
      <c r="K78" s="18"/>
    </row>
    <row r="79" spans="1:11" ht="130.5" customHeight="1">
      <c r="A79" s="34"/>
      <c r="B79" s="16" t="s">
        <v>64</v>
      </c>
      <c r="C79" s="21" t="s">
        <v>189</v>
      </c>
      <c r="D79" s="11">
        <f t="shared" si="23"/>
        <v>56922.5</v>
      </c>
      <c r="E79" s="9">
        <v>56922.5</v>
      </c>
      <c r="F79" s="9"/>
      <c r="G79" s="9"/>
      <c r="H79" s="9">
        <f t="shared" si="24"/>
        <v>56922.5</v>
      </c>
      <c r="I79" s="9">
        <v>56922.5</v>
      </c>
      <c r="J79" s="9"/>
      <c r="K79" s="18"/>
    </row>
    <row r="80" spans="1:11" ht="283.5">
      <c r="A80" s="34"/>
      <c r="B80" s="3" t="s">
        <v>28</v>
      </c>
      <c r="C80" s="21" t="s">
        <v>190</v>
      </c>
      <c r="D80" s="11">
        <f t="shared" si="23"/>
        <v>267.7</v>
      </c>
      <c r="E80" s="9"/>
      <c r="F80" s="9">
        <v>267.7</v>
      </c>
      <c r="G80" s="9"/>
      <c r="H80" s="9">
        <f t="shared" si="24"/>
        <v>227.21707</v>
      </c>
      <c r="I80" s="9"/>
      <c r="J80" s="9">
        <v>227.21707</v>
      </c>
      <c r="K80" s="18"/>
    </row>
    <row r="81" spans="1:11" ht="63">
      <c r="A81" s="8"/>
      <c r="B81" s="3" t="s">
        <v>22</v>
      </c>
      <c r="C81" s="21" t="s">
        <v>311</v>
      </c>
      <c r="D81" s="11">
        <f t="shared" si="23"/>
        <v>24721.736</v>
      </c>
      <c r="E81" s="9"/>
      <c r="F81" s="9"/>
      <c r="G81" s="9">
        <v>24721.736</v>
      </c>
      <c r="H81" s="9">
        <f t="shared" si="24"/>
        <v>24721.736</v>
      </c>
      <c r="I81" s="9"/>
      <c r="J81" s="9"/>
      <c r="K81" s="18">
        <v>24721.736</v>
      </c>
    </row>
    <row r="82" spans="1:11" ht="47.25">
      <c r="A82" s="8"/>
      <c r="B82" s="3" t="s">
        <v>25</v>
      </c>
      <c r="C82" s="21" t="s">
        <v>191</v>
      </c>
      <c r="D82" s="11">
        <f t="shared" si="23"/>
        <v>5936.15</v>
      </c>
      <c r="E82" s="9"/>
      <c r="F82" s="9"/>
      <c r="G82" s="9">
        <v>5936.15</v>
      </c>
      <c r="H82" s="9">
        <f t="shared" si="24"/>
        <v>5936.15</v>
      </c>
      <c r="I82" s="9"/>
      <c r="J82" s="9"/>
      <c r="K82" s="18">
        <v>5936.15</v>
      </c>
    </row>
    <row r="83" spans="1:11" ht="47.25">
      <c r="A83" s="34"/>
      <c r="B83" s="3" t="s">
        <v>20</v>
      </c>
      <c r="C83" s="21" t="s">
        <v>192</v>
      </c>
      <c r="D83" s="11">
        <f t="shared" si="23"/>
        <v>4456.246</v>
      </c>
      <c r="E83" s="9"/>
      <c r="F83" s="9"/>
      <c r="G83" s="9">
        <v>4456.246</v>
      </c>
      <c r="H83" s="9">
        <f t="shared" si="24"/>
        <v>4456.246</v>
      </c>
      <c r="I83" s="9"/>
      <c r="J83" s="9"/>
      <c r="K83" s="18">
        <v>4456.246</v>
      </c>
    </row>
    <row r="84" spans="1:11" ht="78.75">
      <c r="A84" s="34"/>
      <c r="B84" s="5" t="s">
        <v>21</v>
      </c>
      <c r="C84" s="21" t="s">
        <v>193</v>
      </c>
      <c r="D84" s="11">
        <f t="shared" si="23"/>
        <v>1771.84686</v>
      </c>
      <c r="E84" s="9"/>
      <c r="F84" s="9"/>
      <c r="G84" s="9">
        <f>3989.54686-2217.7</f>
        <v>1771.84686</v>
      </c>
      <c r="H84" s="9">
        <f t="shared" si="24"/>
        <v>1740.516</v>
      </c>
      <c r="I84" s="9"/>
      <c r="J84" s="9"/>
      <c r="K84" s="18">
        <v>1740.516</v>
      </c>
    </row>
    <row r="85" spans="1:11" ht="94.5">
      <c r="A85" s="34"/>
      <c r="B85" s="5" t="s">
        <v>87</v>
      </c>
      <c r="C85" s="21" t="s">
        <v>194</v>
      </c>
      <c r="D85" s="11">
        <f t="shared" si="23"/>
        <v>1795.38162</v>
      </c>
      <c r="E85" s="9"/>
      <c r="F85" s="9"/>
      <c r="G85" s="9">
        <v>1795.38162</v>
      </c>
      <c r="H85" s="9">
        <f t="shared" si="24"/>
        <v>1795.38162</v>
      </c>
      <c r="I85" s="9"/>
      <c r="J85" s="9"/>
      <c r="K85" s="18">
        <v>1795.38162</v>
      </c>
    </row>
    <row r="86" spans="1:11" ht="141.75">
      <c r="A86" s="34"/>
      <c r="B86" s="5" t="s">
        <v>195</v>
      </c>
      <c r="C86" s="21" t="s">
        <v>196</v>
      </c>
      <c r="D86" s="11">
        <f t="shared" si="23"/>
        <v>1718.884</v>
      </c>
      <c r="E86" s="9">
        <v>1718.884</v>
      </c>
      <c r="F86" s="9"/>
      <c r="G86" s="9"/>
      <c r="H86" s="9">
        <f t="shared" si="24"/>
        <v>1718.884</v>
      </c>
      <c r="I86" s="9">
        <v>1718.884</v>
      </c>
      <c r="J86" s="9"/>
      <c r="K86" s="18"/>
    </row>
    <row r="87" spans="1:11" ht="110.25">
      <c r="A87" s="34"/>
      <c r="B87" s="5" t="s">
        <v>197</v>
      </c>
      <c r="C87" s="21" t="s">
        <v>198</v>
      </c>
      <c r="D87" s="11">
        <f t="shared" si="23"/>
        <v>1740</v>
      </c>
      <c r="E87" s="9"/>
      <c r="F87" s="9">
        <v>1740</v>
      </c>
      <c r="G87" s="9"/>
      <c r="H87" s="9">
        <f t="shared" si="24"/>
        <v>1740</v>
      </c>
      <c r="I87" s="9"/>
      <c r="J87" s="9">
        <v>1740</v>
      </c>
      <c r="K87" s="18"/>
    </row>
    <row r="88" spans="1:11" ht="47.25">
      <c r="A88" s="8"/>
      <c r="B88" s="7" t="s">
        <v>113</v>
      </c>
      <c r="C88" s="20" t="s">
        <v>313</v>
      </c>
      <c r="D88" s="10">
        <f aca="true" t="shared" si="25" ref="D88:K88">D89+D90+D91</f>
        <v>2783.6254000000004</v>
      </c>
      <c r="E88" s="10">
        <f t="shared" si="25"/>
        <v>0</v>
      </c>
      <c r="F88" s="10">
        <f t="shared" si="25"/>
        <v>0</v>
      </c>
      <c r="G88" s="10">
        <f t="shared" si="25"/>
        <v>2783.6254000000004</v>
      </c>
      <c r="H88" s="10">
        <f t="shared" si="25"/>
        <v>2783.6236</v>
      </c>
      <c r="I88" s="10">
        <f t="shared" si="25"/>
        <v>0</v>
      </c>
      <c r="J88" s="10">
        <f t="shared" si="25"/>
        <v>0</v>
      </c>
      <c r="K88" s="17">
        <f t="shared" si="25"/>
        <v>2783.6236</v>
      </c>
    </row>
    <row r="89" spans="1:11" ht="31.5">
      <c r="A89" s="34"/>
      <c r="B89" s="3" t="s">
        <v>26</v>
      </c>
      <c r="C89" s="21" t="s">
        <v>199</v>
      </c>
      <c r="D89" s="12">
        <f>E89+F89+G89</f>
        <v>72.08340000000001</v>
      </c>
      <c r="E89" s="9"/>
      <c r="F89" s="9"/>
      <c r="G89" s="9">
        <f>77.513-5.4296</f>
        <v>72.08340000000001</v>
      </c>
      <c r="H89" s="9">
        <f>I89+J89+K89</f>
        <v>72.084</v>
      </c>
      <c r="I89" s="9"/>
      <c r="J89" s="9"/>
      <c r="K89" s="18">
        <v>72.084</v>
      </c>
    </row>
    <row r="90" spans="1:11" ht="47.25">
      <c r="A90" s="34"/>
      <c r="B90" s="3" t="s">
        <v>36</v>
      </c>
      <c r="C90" s="21" t="s">
        <v>200</v>
      </c>
      <c r="D90" s="12">
        <f>E90+F90+G90</f>
        <v>894.138</v>
      </c>
      <c r="E90" s="9"/>
      <c r="F90" s="9"/>
      <c r="G90" s="9">
        <v>894.138</v>
      </c>
      <c r="H90" s="9">
        <f>I90+J90+K90</f>
        <v>894.138</v>
      </c>
      <c r="I90" s="9"/>
      <c r="J90" s="9"/>
      <c r="K90" s="18">
        <v>894.138</v>
      </c>
    </row>
    <row r="91" spans="1:11" ht="31.5">
      <c r="A91" s="34"/>
      <c r="B91" s="3" t="s">
        <v>27</v>
      </c>
      <c r="C91" s="21" t="s">
        <v>201</v>
      </c>
      <c r="D91" s="11">
        <f>E91+F91+G91</f>
        <v>1817.4040000000005</v>
      </c>
      <c r="E91" s="9"/>
      <c r="F91" s="9"/>
      <c r="G91" s="9">
        <f>3486.4-1432.3-236.696</f>
        <v>1817.4040000000005</v>
      </c>
      <c r="H91" s="9">
        <f>I91+J91+K91</f>
        <v>1817.4016</v>
      </c>
      <c r="I91" s="9"/>
      <c r="J91" s="9"/>
      <c r="K91" s="18">
        <v>1817.4016</v>
      </c>
    </row>
    <row r="92" spans="1:11" ht="94.5">
      <c r="A92" s="8"/>
      <c r="B92" s="7" t="s">
        <v>41</v>
      </c>
      <c r="C92" s="20" t="s">
        <v>202</v>
      </c>
      <c r="D92" s="10">
        <f aca="true" t="shared" si="26" ref="D92:K92">D93</f>
        <v>7044.741</v>
      </c>
      <c r="E92" s="10">
        <f t="shared" si="26"/>
        <v>0</v>
      </c>
      <c r="F92" s="10">
        <f t="shared" si="26"/>
        <v>0</v>
      </c>
      <c r="G92" s="10">
        <f t="shared" si="26"/>
        <v>7044.741</v>
      </c>
      <c r="H92" s="10">
        <f t="shared" si="26"/>
        <v>7044.741</v>
      </c>
      <c r="I92" s="10">
        <f t="shared" si="26"/>
        <v>0</v>
      </c>
      <c r="J92" s="10">
        <f t="shared" si="26"/>
        <v>0</v>
      </c>
      <c r="K92" s="17">
        <f t="shared" si="26"/>
        <v>7044.741</v>
      </c>
    </row>
    <row r="93" spans="1:11" ht="47.25">
      <c r="A93" s="34"/>
      <c r="B93" s="3" t="s">
        <v>42</v>
      </c>
      <c r="C93" s="21" t="s">
        <v>312</v>
      </c>
      <c r="D93" s="11">
        <f>E93+F93+G93</f>
        <v>7044.741</v>
      </c>
      <c r="E93" s="9"/>
      <c r="F93" s="9"/>
      <c r="G93" s="9">
        <v>7044.741</v>
      </c>
      <c r="H93" s="9">
        <f>I93+J93+K93</f>
        <v>7044.741</v>
      </c>
      <c r="I93" s="9"/>
      <c r="J93" s="9"/>
      <c r="K93" s="18">
        <v>7044.741</v>
      </c>
    </row>
    <row r="94" spans="1:11" ht="109.5" customHeight="1">
      <c r="A94" s="26" t="s">
        <v>57</v>
      </c>
      <c r="B94" s="31" t="s">
        <v>299</v>
      </c>
      <c r="C94" s="28" t="s">
        <v>333</v>
      </c>
      <c r="D94" s="32">
        <f aca="true" t="shared" si="27" ref="D94:K94">D95+D97+D101</f>
        <v>697.77444</v>
      </c>
      <c r="E94" s="32">
        <f t="shared" si="27"/>
        <v>0</v>
      </c>
      <c r="F94" s="32">
        <f t="shared" si="27"/>
        <v>0</v>
      </c>
      <c r="G94" s="32">
        <f t="shared" si="27"/>
        <v>697.77444</v>
      </c>
      <c r="H94" s="32">
        <f t="shared" si="27"/>
        <v>643.58367</v>
      </c>
      <c r="I94" s="32">
        <f t="shared" si="27"/>
        <v>0</v>
      </c>
      <c r="J94" s="32">
        <f t="shared" si="27"/>
        <v>0</v>
      </c>
      <c r="K94" s="32">
        <f t="shared" si="27"/>
        <v>643.58367</v>
      </c>
    </row>
    <row r="95" spans="1:11" ht="126" hidden="1">
      <c r="A95" s="8"/>
      <c r="B95" s="6" t="s">
        <v>203</v>
      </c>
      <c r="C95" s="20" t="s">
        <v>204</v>
      </c>
      <c r="D95" s="17">
        <f aca="true" t="shared" si="28" ref="D95:K95">D96</f>
        <v>0</v>
      </c>
      <c r="E95" s="17">
        <f t="shared" si="28"/>
        <v>0</v>
      </c>
      <c r="F95" s="17">
        <f t="shared" si="28"/>
        <v>0</v>
      </c>
      <c r="G95" s="17">
        <f t="shared" si="28"/>
        <v>0</v>
      </c>
      <c r="H95" s="17">
        <f t="shared" si="28"/>
        <v>0</v>
      </c>
      <c r="I95" s="17">
        <f t="shared" si="28"/>
        <v>0</v>
      </c>
      <c r="J95" s="17">
        <f t="shared" si="28"/>
        <v>0</v>
      </c>
      <c r="K95" s="17">
        <f t="shared" si="28"/>
        <v>0</v>
      </c>
    </row>
    <row r="96" spans="1:11" ht="78.75" hidden="1">
      <c r="A96" s="8"/>
      <c r="B96" s="3" t="s">
        <v>88</v>
      </c>
      <c r="C96" s="21" t="s">
        <v>205</v>
      </c>
      <c r="D96" s="11">
        <f>E96+F96+G96</f>
        <v>0</v>
      </c>
      <c r="E96" s="9"/>
      <c r="F96" s="9"/>
      <c r="G96" s="9"/>
      <c r="H96" s="9">
        <f>I96+J96+K96</f>
        <v>0</v>
      </c>
      <c r="I96" s="9"/>
      <c r="J96" s="9"/>
      <c r="K96" s="18"/>
    </row>
    <row r="97" spans="1:11" ht="191.25" customHeight="1">
      <c r="A97" s="8"/>
      <c r="B97" s="7" t="s">
        <v>45</v>
      </c>
      <c r="C97" s="20" t="s">
        <v>206</v>
      </c>
      <c r="D97" s="10">
        <f aca="true" t="shared" si="29" ref="D97:K97">D98+D99+D100</f>
        <v>240</v>
      </c>
      <c r="E97" s="10">
        <f t="shared" si="29"/>
        <v>0</v>
      </c>
      <c r="F97" s="10">
        <f t="shared" si="29"/>
        <v>0</v>
      </c>
      <c r="G97" s="10">
        <f t="shared" si="29"/>
        <v>240</v>
      </c>
      <c r="H97" s="10">
        <f t="shared" si="29"/>
        <v>194.0497</v>
      </c>
      <c r="I97" s="10">
        <f t="shared" si="29"/>
        <v>0</v>
      </c>
      <c r="J97" s="10">
        <f t="shared" si="29"/>
        <v>0</v>
      </c>
      <c r="K97" s="17">
        <f t="shared" si="29"/>
        <v>194.0497</v>
      </c>
    </row>
    <row r="98" spans="1:11" ht="94.5">
      <c r="A98" s="34"/>
      <c r="B98" s="3" t="s">
        <v>46</v>
      </c>
      <c r="C98" s="21" t="s">
        <v>207</v>
      </c>
      <c r="D98" s="11">
        <f>E98+F98+G98</f>
        <v>183.9</v>
      </c>
      <c r="E98" s="9"/>
      <c r="F98" s="9"/>
      <c r="G98" s="9">
        <v>183.9</v>
      </c>
      <c r="H98" s="9">
        <f>I98+J98+K98</f>
        <v>137.9497</v>
      </c>
      <c r="I98" s="9"/>
      <c r="J98" s="9"/>
      <c r="K98" s="18">
        <v>137.9497</v>
      </c>
    </row>
    <row r="99" spans="1:11" ht="78.75">
      <c r="A99" s="34"/>
      <c r="B99" s="3" t="s">
        <v>47</v>
      </c>
      <c r="C99" s="21" t="s">
        <v>208</v>
      </c>
      <c r="D99" s="11">
        <f>E99+F99+G99</f>
        <v>50</v>
      </c>
      <c r="E99" s="9"/>
      <c r="F99" s="9"/>
      <c r="G99" s="9">
        <v>50</v>
      </c>
      <c r="H99" s="9">
        <f>I99+J99+K99</f>
        <v>50</v>
      </c>
      <c r="I99" s="9"/>
      <c r="J99" s="9"/>
      <c r="K99" s="18">
        <v>50</v>
      </c>
    </row>
    <row r="100" spans="1:11" ht="141.75">
      <c r="A100" s="34"/>
      <c r="B100" s="3" t="s">
        <v>89</v>
      </c>
      <c r="C100" s="21" t="s">
        <v>209</v>
      </c>
      <c r="D100" s="11">
        <f>E100+F100+G100</f>
        <v>6.1</v>
      </c>
      <c r="E100" s="9"/>
      <c r="F100" s="9"/>
      <c r="G100" s="9">
        <v>6.1</v>
      </c>
      <c r="H100" s="9">
        <f>I100+J100+K100</f>
        <v>6.1</v>
      </c>
      <c r="I100" s="9"/>
      <c r="J100" s="9"/>
      <c r="K100" s="18">
        <v>6.1</v>
      </c>
    </row>
    <row r="101" spans="1:11" ht="157.5">
      <c r="A101" s="8"/>
      <c r="B101" s="7" t="s">
        <v>39</v>
      </c>
      <c r="C101" s="20" t="s">
        <v>210</v>
      </c>
      <c r="D101" s="10">
        <f aca="true" t="shared" si="30" ref="D101:K101">D102</f>
        <v>457.77444</v>
      </c>
      <c r="E101" s="9">
        <f t="shared" si="30"/>
        <v>0</v>
      </c>
      <c r="F101" s="9">
        <f t="shared" si="30"/>
        <v>0</v>
      </c>
      <c r="G101" s="9">
        <f t="shared" si="30"/>
        <v>457.77444</v>
      </c>
      <c r="H101" s="14">
        <f t="shared" si="30"/>
        <v>449.53397</v>
      </c>
      <c r="I101" s="14">
        <f t="shared" si="30"/>
        <v>0</v>
      </c>
      <c r="J101" s="14">
        <f t="shared" si="30"/>
        <v>0</v>
      </c>
      <c r="K101" s="43">
        <f t="shared" si="30"/>
        <v>449.53397</v>
      </c>
    </row>
    <row r="102" spans="1:11" ht="47.25">
      <c r="A102" s="34"/>
      <c r="B102" s="3" t="s">
        <v>38</v>
      </c>
      <c r="C102" s="21" t="s">
        <v>211</v>
      </c>
      <c r="D102" s="11">
        <f>E102+F102+G102</f>
        <v>457.77444</v>
      </c>
      <c r="E102" s="9"/>
      <c r="F102" s="9"/>
      <c r="G102" s="9">
        <v>457.77444</v>
      </c>
      <c r="H102" s="9">
        <f>I102+J102+K102</f>
        <v>449.53397</v>
      </c>
      <c r="I102" s="9"/>
      <c r="J102" s="9"/>
      <c r="K102" s="18">
        <v>449.53397</v>
      </c>
    </row>
    <row r="103" spans="1:11" ht="141" customHeight="1">
      <c r="A103" s="26" t="s">
        <v>58</v>
      </c>
      <c r="B103" s="27" t="s">
        <v>298</v>
      </c>
      <c r="C103" s="28" t="s">
        <v>332</v>
      </c>
      <c r="D103" s="29">
        <f aca="true" t="shared" si="31" ref="D103:K103">D104+D106+D108+D110</f>
        <v>8798.33912</v>
      </c>
      <c r="E103" s="29">
        <f t="shared" si="31"/>
        <v>4039.12</v>
      </c>
      <c r="F103" s="29">
        <f t="shared" si="31"/>
        <v>4660.030000000001</v>
      </c>
      <c r="G103" s="29">
        <f t="shared" si="31"/>
        <v>99.18912</v>
      </c>
      <c r="H103" s="29">
        <f t="shared" si="31"/>
        <v>8789.739120000002</v>
      </c>
      <c r="I103" s="29">
        <f t="shared" si="31"/>
        <v>4039.12</v>
      </c>
      <c r="J103" s="29">
        <f t="shared" si="31"/>
        <v>4651.43</v>
      </c>
      <c r="K103" s="32">
        <f t="shared" si="31"/>
        <v>99.18912</v>
      </c>
    </row>
    <row r="104" spans="1:11" ht="63" hidden="1">
      <c r="A104" s="8"/>
      <c r="B104" s="7" t="s">
        <v>212</v>
      </c>
      <c r="C104" s="20" t="s">
        <v>213</v>
      </c>
      <c r="D104" s="10">
        <f aca="true" t="shared" si="32" ref="D104:K104">D105</f>
        <v>0</v>
      </c>
      <c r="E104" s="10">
        <f t="shared" si="32"/>
        <v>0</v>
      </c>
      <c r="F104" s="10">
        <f t="shared" si="32"/>
        <v>0</v>
      </c>
      <c r="G104" s="10">
        <f t="shared" si="32"/>
        <v>0</v>
      </c>
      <c r="H104" s="14">
        <f t="shared" si="32"/>
        <v>0</v>
      </c>
      <c r="I104" s="14">
        <f t="shared" si="32"/>
        <v>0</v>
      </c>
      <c r="J104" s="14">
        <f t="shared" si="32"/>
        <v>0</v>
      </c>
      <c r="K104" s="43">
        <f t="shared" si="32"/>
        <v>0</v>
      </c>
    </row>
    <row r="105" spans="1:11" ht="47.25" hidden="1">
      <c r="A105" s="34"/>
      <c r="B105" s="3" t="s">
        <v>12</v>
      </c>
      <c r="C105" s="21" t="s">
        <v>214</v>
      </c>
      <c r="D105" s="11">
        <f>E105+F105+G105</f>
        <v>0</v>
      </c>
      <c r="E105" s="9"/>
      <c r="F105" s="9"/>
      <c r="G105" s="9">
        <f>100-100</f>
        <v>0</v>
      </c>
      <c r="H105" s="9">
        <f>I105+J105+K105</f>
        <v>0</v>
      </c>
      <c r="I105" s="9"/>
      <c r="J105" s="9"/>
      <c r="K105" s="18">
        <v>0</v>
      </c>
    </row>
    <row r="106" spans="1:11" ht="78.75">
      <c r="A106" s="34"/>
      <c r="B106" s="7" t="s">
        <v>215</v>
      </c>
      <c r="C106" s="20" t="s">
        <v>314</v>
      </c>
      <c r="D106" s="10">
        <f aca="true" t="shared" si="33" ref="D106:K106">D107</f>
        <v>99.18912</v>
      </c>
      <c r="E106" s="14">
        <f t="shared" si="33"/>
        <v>0</v>
      </c>
      <c r="F106" s="14">
        <f t="shared" si="33"/>
        <v>0</v>
      </c>
      <c r="G106" s="14">
        <f t="shared" si="33"/>
        <v>99.18912</v>
      </c>
      <c r="H106" s="14">
        <f t="shared" si="33"/>
        <v>99.18912</v>
      </c>
      <c r="I106" s="14">
        <f t="shared" si="33"/>
        <v>0</v>
      </c>
      <c r="J106" s="14">
        <f t="shared" si="33"/>
        <v>0</v>
      </c>
      <c r="K106" s="43">
        <f t="shared" si="33"/>
        <v>99.18912</v>
      </c>
    </row>
    <row r="107" spans="1:11" ht="63">
      <c r="A107" s="34"/>
      <c r="B107" s="3" t="s">
        <v>216</v>
      </c>
      <c r="C107" s="21" t="s">
        <v>217</v>
      </c>
      <c r="D107" s="11">
        <f>E107+F107+G107</f>
        <v>99.18912</v>
      </c>
      <c r="E107" s="9"/>
      <c r="F107" s="9"/>
      <c r="G107" s="9">
        <v>99.18912</v>
      </c>
      <c r="H107" s="9">
        <f>I107+J107+K107</f>
        <v>99.18912</v>
      </c>
      <c r="I107" s="9"/>
      <c r="J107" s="9"/>
      <c r="K107" s="18">
        <v>99.18912</v>
      </c>
    </row>
    <row r="108" spans="1:11" ht="31.5">
      <c r="A108" s="34"/>
      <c r="B108" s="7" t="s">
        <v>218</v>
      </c>
      <c r="C108" s="20" t="s">
        <v>219</v>
      </c>
      <c r="D108" s="10">
        <f aca="true" t="shared" si="34" ref="D108:K108">D109</f>
        <v>8.6</v>
      </c>
      <c r="E108" s="14">
        <f t="shared" si="34"/>
        <v>0</v>
      </c>
      <c r="F108" s="14">
        <f t="shared" si="34"/>
        <v>8.6</v>
      </c>
      <c r="G108" s="14">
        <f t="shared" si="34"/>
        <v>0</v>
      </c>
      <c r="H108" s="14">
        <f t="shared" si="34"/>
        <v>0</v>
      </c>
      <c r="I108" s="14">
        <f t="shared" si="34"/>
        <v>0</v>
      </c>
      <c r="J108" s="14">
        <f t="shared" si="34"/>
        <v>0</v>
      </c>
      <c r="K108" s="43">
        <f t="shared" si="34"/>
        <v>0</v>
      </c>
    </row>
    <row r="109" spans="1:11" ht="204.75">
      <c r="A109" s="34"/>
      <c r="B109" s="3" t="s">
        <v>220</v>
      </c>
      <c r="C109" s="21" t="s">
        <v>221</v>
      </c>
      <c r="D109" s="11">
        <f>E109+F109+G109</f>
        <v>8.6</v>
      </c>
      <c r="E109" s="9"/>
      <c r="F109" s="9">
        <v>8.6</v>
      </c>
      <c r="G109" s="9"/>
      <c r="H109" s="9">
        <f>I109+J109+K109</f>
        <v>0</v>
      </c>
      <c r="I109" s="9"/>
      <c r="J109" s="9">
        <v>0</v>
      </c>
      <c r="K109" s="18"/>
    </row>
    <row r="110" spans="1:11" ht="220.5">
      <c r="A110" s="8"/>
      <c r="B110" s="7" t="s">
        <v>52</v>
      </c>
      <c r="C110" s="20" t="s">
        <v>222</v>
      </c>
      <c r="D110" s="10">
        <f aca="true" t="shared" si="35" ref="D110:K110">D111+D112+D113+D114+D115+D116+D117+D118</f>
        <v>8690.550000000001</v>
      </c>
      <c r="E110" s="10">
        <f t="shared" si="35"/>
        <v>4039.12</v>
      </c>
      <c r="F110" s="10">
        <f t="shared" si="35"/>
        <v>4651.43</v>
      </c>
      <c r="G110" s="10">
        <f t="shared" si="35"/>
        <v>0</v>
      </c>
      <c r="H110" s="10">
        <f t="shared" si="35"/>
        <v>8690.550000000001</v>
      </c>
      <c r="I110" s="10">
        <f t="shared" si="35"/>
        <v>4039.12</v>
      </c>
      <c r="J110" s="10">
        <f t="shared" si="35"/>
        <v>4651.43</v>
      </c>
      <c r="K110" s="17">
        <f t="shared" si="35"/>
        <v>0</v>
      </c>
    </row>
    <row r="111" spans="1:11" ht="126">
      <c r="A111" s="8"/>
      <c r="B111" s="3" t="s">
        <v>69</v>
      </c>
      <c r="C111" s="21" t="s">
        <v>223</v>
      </c>
      <c r="D111" s="11">
        <f>E111+F111+G111</f>
        <v>4039.12</v>
      </c>
      <c r="E111" s="11">
        <v>4039.12</v>
      </c>
      <c r="F111" s="10"/>
      <c r="G111" s="10"/>
      <c r="H111" s="11">
        <f>I111+J111+K111</f>
        <v>4039.12</v>
      </c>
      <c r="I111" s="11">
        <v>4039.12</v>
      </c>
      <c r="J111" s="10"/>
      <c r="K111" s="17"/>
    </row>
    <row r="112" spans="1:11" ht="126">
      <c r="A112" s="8"/>
      <c r="B112" s="3" t="s">
        <v>70</v>
      </c>
      <c r="C112" s="21" t="s">
        <v>224</v>
      </c>
      <c r="D112" s="11">
        <f aca="true" t="shared" si="36" ref="D112:D118">E112+F112+G112</f>
        <v>2041.79</v>
      </c>
      <c r="E112" s="10"/>
      <c r="F112" s="11">
        <v>2041.79</v>
      </c>
      <c r="G112" s="11"/>
      <c r="H112" s="11">
        <f aca="true" t="shared" si="37" ref="H112:H118">I112+J112+K112</f>
        <v>2041.79</v>
      </c>
      <c r="I112" s="11"/>
      <c r="J112" s="11">
        <v>2041.79</v>
      </c>
      <c r="K112" s="17"/>
    </row>
    <row r="113" spans="1:11" ht="110.25">
      <c r="A113" s="8"/>
      <c r="B113" s="3" t="s">
        <v>226</v>
      </c>
      <c r="C113" s="21" t="s">
        <v>225</v>
      </c>
      <c r="D113" s="11">
        <f t="shared" si="36"/>
        <v>1838.94</v>
      </c>
      <c r="E113" s="10"/>
      <c r="F113" s="11">
        <v>1838.94</v>
      </c>
      <c r="G113" s="11"/>
      <c r="H113" s="11">
        <f t="shared" si="37"/>
        <v>1838.94</v>
      </c>
      <c r="I113" s="11"/>
      <c r="J113" s="11">
        <v>1838.94</v>
      </c>
      <c r="K113" s="17"/>
    </row>
    <row r="114" spans="1:11" ht="110.25">
      <c r="A114" s="8"/>
      <c r="B114" s="3" t="s">
        <v>71</v>
      </c>
      <c r="C114" s="21" t="s">
        <v>230</v>
      </c>
      <c r="D114" s="11">
        <f t="shared" si="36"/>
        <v>770.7</v>
      </c>
      <c r="E114" s="10"/>
      <c r="F114" s="11">
        <v>770.7</v>
      </c>
      <c r="G114" s="11"/>
      <c r="H114" s="11">
        <f t="shared" si="37"/>
        <v>770.7</v>
      </c>
      <c r="I114" s="11"/>
      <c r="J114" s="11">
        <v>770.7</v>
      </c>
      <c r="K114" s="17"/>
    </row>
    <row r="115" spans="1:11" ht="87.75" customHeight="1" hidden="1">
      <c r="A115" s="8"/>
      <c r="B115" s="3" t="s">
        <v>90</v>
      </c>
      <c r="C115" s="21" t="s">
        <v>229</v>
      </c>
      <c r="D115" s="11">
        <f t="shared" si="36"/>
        <v>0</v>
      </c>
      <c r="E115" s="9"/>
      <c r="F115" s="9"/>
      <c r="G115" s="9"/>
      <c r="H115" s="11">
        <f t="shared" si="37"/>
        <v>0</v>
      </c>
      <c r="I115" s="9"/>
      <c r="J115" s="9"/>
      <c r="K115" s="18"/>
    </row>
    <row r="116" spans="1:11" ht="94.5" hidden="1">
      <c r="A116" s="8"/>
      <c r="B116" s="3" t="s">
        <v>91</v>
      </c>
      <c r="C116" s="21" t="s">
        <v>227</v>
      </c>
      <c r="D116" s="11">
        <f t="shared" si="36"/>
        <v>0</v>
      </c>
      <c r="E116" s="9"/>
      <c r="F116" s="9"/>
      <c r="G116" s="9"/>
      <c r="H116" s="11">
        <f t="shared" si="37"/>
        <v>0</v>
      </c>
      <c r="I116" s="9"/>
      <c r="J116" s="9"/>
      <c r="K116" s="18"/>
    </row>
    <row r="117" spans="1:11" ht="78.75" hidden="1">
      <c r="A117" s="8"/>
      <c r="B117" s="3" t="s">
        <v>92</v>
      </c>
      <c r="C117" s="21" t="s">
        <v>228</v>
      </c>
      <c r="D117" s="11">
        <f t="shared" si="36"/>
        <v>0</v>
      </c>
      <c r="E117" s="9"/>
      <c r="F117" s="9"/>
      <c r="G117" s="9"/>
      <c r="H117" s="11">
        <f t="shared" si="37"/>
        <v>0</v>
      </c>
      <c r="I117" s="9"/>
      <c r="J117" s="9"/>
      <c r="K117" s="18"/>
    </row>
    <row r="118" spans="1:11" ht="95.25" customHeight="1" hidden="1">
      <c r="A118" s="8"/>
      <c r="B118" s="3" t="s">
        <v>232</v>
      </c>
      <c r="C118" s="21" t="s">
        <v>231</v>
      </c>
      <c r="D118" s="11">
        <f t="shared" si="36"/>
        <v>0</v>
      </c>
      <c r="E118" s="9"/>
      <c r="F118" s="9"/>
      <c r="G118" s="9"/>
      <c r="H118" s="11">
        <f t="shared" si="37"/>
        <v>0</v>
      </c>
      <c r="I118" s="9"/>
      <c r="J118" s="9"/>
      <c r="K118" s="18"/>
    </row>
    <row r="119" spans="1:11" ht="63">
      <c r="A119" s="26" t="s">
        <v>233</v>
      </c>
      <c r="B119" s="27" t="s">
        <v>297</v>
      </c>
      <c r="C119" s="28" t="s">
        <v>331</v>
      </c>
      <c r="D119" s="29">
        <f aca="true" t="shared" si="38" ref="D119:K119">D120+D122+D124</f>
        <v>1290</v>
      </c>
      <c r="E119" s="29">
        <f t="shared" si="38"/>
        <v>0</v>
      </c>
      <c r="F119" s="29">
        <f t="shared" si="38"/>
        <v>0</v>
      </c>
      <c r="G119" s="29">
        <f t="shared" si="38"/>
        <v>1290</v>
      </c>
      <c r="H119" s="29">
        <f t="shared" si="38"/>
        <v>1290</v>
      </c>
      <c r="I119" s="29">
        <f t="shared" si="38"/>
        <v>0</v>
      </c>
      <c r="J119" s="29">
        <f t="shared" si="38"/>
        <v>0</v>
      </c>
      <c r="K119" s="32">
        <f t="shared" si="38"/>
        <v>1290</v>
      </c>
    </row>
    <row r="120" spans="1:11" ht="78.75">
      <c r="A120" s="24"/>
      <c r="B120" s="7" t="s">
        <v>235</v>
      </c>
      <c r="C120" s="20" t="s">
        <v>330</v>
      </c>
      <c r="D120" s="10">
        <f aca="true" t="shared" si="39" ref="D120:K120">D121</f>
        <v>600</v>
      </c>
      <c r="E120" s="10">
        <f t="shared" si="39"/>
        <v>0</v>
      </c>
      <c r="F120" s="10">
        <f t="shared" si="39"/>
        <v>0</v>
      </c>
      <c r="G120" s="10">
        <f t="shared" si="39"/>
        <v>600</v>
      </c>
      <c r="H120" s="10">
        <f t="shared" si="39"/>
        <v>600</v>
      </c>
      <c r="I120" s="10">
        <f t="shared" si="39"/>
        <v>0</v>
      </c>
      <c r="J120" s="10">
        <f t="shared" si="39"/>
        <v>0</v>
      </c>
      <c r="K120" s="17">
        <f t="shared" si="39"/>
        <v>600</v>
      </c>
    </row>
    <row r="121" spans="1:11" ht="78.75">
      <c r="A121" s="24"/>
      <c r="B121" s="3" t="s">
        <v>236</v>
      </c>
      <c r="C121" s="21" t="s">
        <v>237</v>
      </c>
      <c r="D121" s="11">
        <f>E121+F121+G121</f>
        <v>600</v>
      </c>
      <c r="E121" s="10"/>
      <c r="F121" s="10"/>
      <c r="G121" s="11">
        <v>600</v>
      </c>
      <c r="H121" s="11">
        <f>I121+J121+K121</f>
        <v>600</v>
      </c>
      <c r="I121" s="11"/>
      <c r="J121" s="11"/>
      <c r="K121" s="15">
        <v>600</v>
      </c>
    </row>
    <row r="122" spans="1:11" ht="47.25">
      <c r="A122" s="8"/>
      <c r="B122" s="7" t="s">
        <v>234</v>
      </c>
      <c r="C122" s="20" t="s">
        <v>238</v>
      </c>
      <c r="D122" s="10">
        <f aca="true" t="shared" si="40" ref="D122:K122">D123</f>
        <v>190</v>
      </c>
      <c r="E122" s="10">
        <f t="shared" si="40"/>
        <v>0</v>
      </c>
      <c r="F122" s="10">
        <f t="shared" si="40"/>
        <v>0</v>
      </c>
      <c r="G122" s="10">
        <f t="shared" si="40"/>
        <v>190</v>
      </c>
      <c r="H122" s="14">
        <f t="shared" si="40"/>
        <v>190</v>
      </c>
      <c r="I122" s="14">
        <f t="shared" si="40"/>
        <v>0</v>
      </c>
      <c r="J122" s="14">
        <f t="shared" si="40"/>
        <v>0</v>
      </c>
      <c r="K122" s="43">
        <f t="shared" si="40"/>
        <v>190</v>
      </c>
    </row>
    <row r="123" spans="1:11" ht="78.75">
      <c r="A123" s="8"/>
      <c r="B123" s="3" t="s">
        <v>59</v>
      </c>
      <c r="C123" s="21" t="s">
        <v>239</v>
      </c>
      <c r="D123" s="11">
        <f>E123+F123+G123</f>
        <v>190</v>
      </c>
      <c r="E123" s="9"/>
      <c r="F123" s="9"/>
      <c r="G123" s="9">
        <v>190</v>
      </c>
      <c r="H123" s="9">
        <f>I123+J123+K123</f>
        <v>190</v>
      </c>
      <c r="I123" s="9"/>
      <c r="J123" s="9"/>
      <c r="K123" s="18">
        <v>190</v>
      </c>
    </row>
    <row r="124" spans="1:11" ht="110.25">
      <c r="A124" s="8"/>
      <c r="B124" s="6" t="s">
        <v>240</v>
      </c>
      <c r="C124" s="20" t="s">
        <v>241</v>
      </c>
      <c r="D124" s="17">
        <f aca="true" t="shared" si="41" ref="D124:K124">D125</f>
        <v>500</v>
      </c>
      <c r="E124" s="17">
        <f t="shared" si="41"/>
        <v>0</v>
      </c>
      <c r="F124" s="17">
        <f t="shared" si="41"/>
        <v>0</v>
      </c>
      <c r="G124" s="17">
        <f t="shared" si="41"/>
        <v>500</v>
      </c>
      <c r="H124" s="14">
        <f t="shared" si="41"/>
        <v>500</v>
      </c>
      <c r="I124" s="14">
        <f t="shared" si="41"/>
        <v>0</v>
      </c>
      <c r="J124" s="14">
        <f t="shared" si="41"/>
        <v>0</v>
      </c>
      <c r="K124" s="43">
        <f t="shared" si="41"/>
        <v>500</v>
      </c>
    </row>
    <row r="125" spans="1:11" ht="94.5">
      <c r="A125" s="34"/>
      <c r="B125" s="5" t="s">
        <v>93</v>
      </c>
      <c r="C125" s="21" t="s">
        <v>242</v>
      </c>
      <c r="D125" s="15">
        <f>E125+F125+G125</f>
        <v>500</v>
      </c>
      <c r="E125" s="9"/>
      <c r="F125" s="9"/>
      <c r="G125" s="9">
        <v>500</v>
      </c>
      <c r="H125" s="9">
        <f>I125+J125+K125</f>
        <v>500</v>
      </c>
      <c r="I125" s="9"/>
      <c r="J125" s="9"/>
      <c r="K125" s="18">
        <v>500</v>
      </c>
    </row>
    <row r="126" spans="1:11" ht="78.75">
      <c r="A126" s="26" t="s">
        <v>243</v>
      </c>
      <c r="B126" s="31" t="s">
        <v>296</v>
      </c>
      <c r="C126" s="28" t="s">
        <v>329</v>
      </c>
      <c r="D126" s="32">
        <f>D127+D138</f>
        <v>49663.888</v>
      </c>
      <c r="E126" s="32">
        <f aca="true" t="shared" si="42" ref="E126:K126">E127+E138</f>
        <v>0</v>
      </c>
      <c r="F126" s="32">
        <f t="shared" si="42"/>
        <v>45545.594</v>
      </c>
      <c r="G126" s="32">
        <f t="shared" si="42"/>
        <v>4118.294</v>
      </c>
      <c r="H126" s="32">
        <f t="shared" si="42"/>
        <v>49661.96508</v>
      </c>
      <c r="I126" s="32">
        <f t="shared" si="42"/>
        <v>0</v>
      </c>
      <c r="J126" s="32">
        <f t="shared" si="42"/>
        <v>45543.67086</v>
      </c>
      <c r="K126" s="32">
        <f t="shared" si="42"/>
        <v>4118.29422</v>
      </c>
    </row>
    <row r="127" spans="1:11" ht="31.5">
      <c r="A127" s="8"/>
      <c r="B127" s="6" t="s">
        <v>244</v>
      </c>
      <c r="C127" s="20" t="s">
        <v>245</v>
      </c>
      <c r="D127" s="17">
        <f aca="true" t="shared" si="43" ref="D127:K127">D128+D129+D130+D131+D132+D133+D134+D135+D136+D137</f>
        <v>49513.888</v>
      </c>
      <c r="E127" s="17">
        <f t="shared" si="43"/>
        <v>0</v>
      </c>
      <c r="F127" s="17">
        <f t="shared" si="43"/>
        <v>45545.594</v>
      </c>
      <c r="G127" s="17">
        <f t="shared" si="43"/>
        <v>3968.2940000000003</v>
      </c>
      <c r="H127" s="17">
        <f t="shared" si="43"/>
        <v>49511.96508</v>
      </c>
      <c r="I127" s="17">
        <f t="shared" si="43"/>
        <v>0</v>
      </c>
      <c r="J127" s="17">
        <f t="shared" si="43"/>
        <v>45543.67086</v>
      </c>
      <c r="K127" s="17">
        <f t="shared" si="43"/>
        <v>3968.29422</v>
      </c>
    </row>
    <row r="128" spans="1:11" ht="141.75">
      <c r="A128" s="34"/>
      <c r="B128" s="5" t="s">
        <v>65</v>
      </c>
      <c r="C128" s="21" t="s">
        <v>246</v>
      </c>
      <c r="D128" s="15">
        <f>E128+F128+G128</f>
        <v>1574.5</v>
      </c>
      <c r="E128" s="9"/>
      <c r="F128" s="9">
        <v>1574.5</v>
      </c>
      <c r="G128" s="9"/>
      <c r="H128" s="9">
        <f>I128+J128+K128</f>
        <v>1574.5</v>
      </c>
      <c r="I128" s="9"/>
      <c r="J128" s="9">
        <v>1574.5</v>
      </c>
      <c r="K128" s="18"/>
    </row>
    <row r="129" spans="1:11" ht="173.25">
      <c r="A129" s="34"/>
      <c r="B129" s="5" t="s">
        <v>14</v>
      </c>
      <c r="C129" s="21" t="s">
        <v>247</v>
      </c>
      <c r="D129" s="15">
        <f aca="true" t="shared" si="44" ref="D129:D137">E129+F129+G129</f>
        <v>15318.7</v>
      </c>
      <c r="E129" s="9"/>
      <c r="F129" s="9">
        <v>15318.7</v>
      </c>
      <c r="G129" s="9"/>
      <c r="H129" s="9">
        <f aca="true" t="shared" si="45" ref="H129:H137">I129+J129+K129</f>
        <v>15318.7</v>
      </c>
      <c r="I129" s="9"/>
      <c r="J129" s="9">
        <v>15318.7</v>
      </c>
      <c r="K129" s="18"/>
    </row>
    <row r="130" spans="1:11" ht="126">
      <c r="A130" s="34"/>
      <c r="B130" s="5" t="s">
        <v>15</v>
      </c>
      <c r="C130" s="21" t="s">
        <v>248</v>
      </c>
      <c r="D130" s="15">
        <f t="shared" si="44"/>
        <v>3973.908</v>
      </c>
      <c r="E130" s="9"/>
      <c r="F130" s="9">
        <v>3973.908</v>
      </c>
      <c r="G130" s="9"/>
      <c r="H130" s="9">
        <f t="shared" si="45"/>
        <v>3971.9856</v>
      </c>
      <c r="I130" s="9"/>
      <c r="J130" s="9">
        <v>3971.9856</v>
      </c>
      <c r="K130" s="18"/>
    </row>
    <row r="131" spans="1:11" ht="126">
      <c r="A131" s="34"/>
      <c r="B131" s="5" t="s">
        <v>16</v>
      </c>
      <c r="C131" s="21" t="s">
        <v>249</v>
      </c>
      <c r="D131" s="15">
        <f t="shared" si="44"/>
        <v>4310.2</v>
      </c>
      <c r="E131" s="9"/>
      <c r="F131" s="9">
        <v>4310.2</v>
      </c>
      <c r="G131" s="9"/>
      <c r="H131" s="9">
        <f t="shared" si="45"/>
        <v>4310.19926</v>
      </c>
      <c r="I131" s="9"/>
      <c r="J131" s="9">
        <v>4310.19926</v>
      </c>
      <c r="K131" s="18"/>
    </row>
    <row r="132" spans="1:11" ht="188.25" customHeight="1">
      <c r="A132" s="34"/>
      <c r="B132" s="5" t="s">
        <v>66</v>
      </c>
      <c r="C132" s="21" t="s">
        <v>250</v>
      </c>
      <c r="D132" s="15">
        <f t="shared" si="44"/>
        <v>20368.286</v>
      </c>
      <c r="E132" s="9"/>
      <c r="F132" s="9">
        <v>20368.286</v>
      </c>
      <c r="G132" s="9"/>
      <c r="H132" s="9">
        <f t="shared" si="45"/>
        <v>20368.286</v>
      </c>
      <c r="I132" s="9"/>
      <c r="J132" s="9">
        <v>20368.286</v>
      </c>
      <c r="K132" s="18"/>
    </row>
    <row r="133" spans="1:11" ht="94.5" hidden="1">
      <c r="A133" s="34"/>
      <c r="B133" s="3" t="s">
        <v>94</v>
      </c>
      <c r="C133" s="21" t="s">
        <v>251</v>
      </c>
      <c r="D133" s="15">
        <f t="shared" si="44"/>
        <v>0</v>
      </c>
      <c r="E133" s="9"/>
      <c r="F133" s="9"/>
      <c r="G133" s="9"/>
      <c r="H133" s="9">
        <f t="shared" si="45"/>
        <v>0</v>
      </c>
      <c r="I133" s="9"/>
      <c r="J133" s="9"/>
      <c r="K133" s="18"/>
    </row>
    <row r="134" spans="1:11" ht="126">
      <c r="A134" s="34"/>
      <c r="B134" s="5" t="s">
        <v>13</v>
      </c>
      <c r="C134" s="21" t="s">
        <v>252</v>
      </c>
      <c r="D134" s="15">
        <f t="shared" si="44"/>
        <v>2083.885</v>
      </c>
      <c r="E134" s="9"/>
      <c r="F134" s="9"/>
      <c r="G134" s="9">
        <v>2083.885</v>
      </c>
      <c r="H134" s="9">
        <f t="shared" si="45"/>
        <v>2083.885</v>
      </c>
      <c r="I134" s="9"/>
      <c r="J134" s="9"/>
      <c r="K134" s="18">
        <v>2083.885</v>
      </c>
    </row>
    <row r="135" spans="1:11" ht="141.75">
      <c r="A135" s="34"/>
      <c r="B135" s="3" t="s">
        <v>50</v>
      </c>
      <c r="C135" s="21" t="s">
        <v>253</v>
      </c>
      <c r="D135" s="15">
        <f t="shared" si="44"/>
        <v>1884.409</v>
      </c>
      <c r="E135" s="9"/>
      <c r="F135" s="9"/>
      <c r="G135" s="9">
        <v>1884.409</v>
      </c>
      <c r="H135" s="9">
        <f t="shared" si="45"/>
        <v>1884.40922</v>
      </c>
      <c r="I135" s="9"/>
      <c r="J135" s="9"/>
      <c r="K135" s="18">
        <v>1884.40922</v>
      </c>
    </row>
    <row r="136" spans="1:11" ht="63" hidden="1">
      <c r="A136" s="34"/>
      <c r="B136" s="3" t="s">
        <v>95</v>
      </c>
      <c r="C136" s="21" t="s">
        <v>254</v>
      </c>
      <c r="D136" s="15">
        <f t="shared" si="44"/>
        <v>0</v>
      </c>
      <c r="E136" s="9"/>
      <c r="F136" s="9"/>
      <c r="G136" s="9"/>
      <c r="H136" s="9">
        <f t="shared" si="45"/>
        <v>0</v>
      </c>
      <c r="I136" s="9"/>
      <c r="J136" s="9"/>
      <c r="K136" s="18"/>
    </row>
    <row r="137" spans="1:11" ht="78.75" hidden="1">
      <c r="A137" s="34"/>
      <c r="B137" s="3" t="s">
        <v>96</v>
      </c>
      <c r="C137" s="21" t="s">
        <v>255</v>
      </c>
      <c r="D137" s="15">
        <f t="shared" si="44"/>
        <v>0</v>
      </c>
      <c r="E137" s="9"/>
      <c r="F137" s="9"/>
      <c r="G137" s="9"/>
      <c r="H137" s="9">
        <f t="shared" si="45"/>
        <v>0</v>
      </c>
      <c r="I137" s="9"/>
      <c r="J137" s="9"/>
      <c r="K137" s="18"/>
    </row>
    <row r="138" spans="1:19" ht="47.25">
      <c r="A138" s="35"/>
      <c r="B138" s="7" t="s">
        <v>318</v>
      </c>
      <c r="C138" s="38" t="s">
        <v>320</v>
      </c>
      <c r="D138" s="10">
        <f aca="true" t="shared" si="46" ref="D138:K138">D139</f>
        <v>150</v>
      </c>
      <c r="E138" s="14">
        <f t="shared" si="46"/>
        <v>0</v>
      </c>
      <c r="F138" s="14">
        <f t="shared" si="46"/>
        <v>0</v>
      </c>
      <c r="G138" s="14">
        <f t="shared" si="46"/>
        <v>150</v>
      </c>
      <c r="H138" s="14">
        <f t="shared" si="46"/>
        <v>150</v>
      </c>
      <c r="I138" s="14">
        <f t="shared" si="46"/>
        <v>0</v>
      </c>
      <c r="J138" s="14">
        <f t="shared" si="46"/>
        <v>0</v>
      </c>
      <c r="K138" s="43">
        <f t="shared" si="46"/>
        <v>150</v>
      </c>
      <c r="L138" s="39"/>
      <c r="M138" s="40"/>
      <c r="N138" s="40"/>
      <c r="O138" s="40"/>
      <c r="P138" s="40"/>
      <c r="Q138" s="40"/>
      <c r="R138" s="40"/>
      <c r="S138" s="40"/>
    </row>
    <row r="139" spans="1:19" ht="47.25">
      <c r="A139" s="35"/>
      <c r="B139" s="3" t="s">
        <v>319</v>
      </c>
      <c r="C139" s="37" t="s">
        <v>321</v>
      </c>
      <c r="D139" s="11">
        <f>E139+F139+G139</f>
        <v>150</v>
      </c>
      <c r="E139" s="9"/>
      <c r="F139" s="9"/>
      <c r="G139" s="9">
        <v>150</v>
      </c>
      <c r="H139" s="9">
        <f>I139+J139+K139</f>
        <v>150</v>
      </c>
      <c r="I139" s="9"/>
      <c r="J139" s="9"/>
      <c r="K139" s="18">
        <v>150</v>
      </c>
      <c r="L139" s="41"/>
      <c r="M139" s="42"/>
      <c r="N139" s="42"/>
      <c r="O139" s="42"/>
      <c r="P139" s="42"/>
      <c r="Q139" s="42"/>
      <c r="R139" s="42"/>
      <c r="S139" s="42"/>
    </row>
    <row r="140" spans="1:11" ht="110.25" hidden="1">
      <c r="A140" s="26" t="s">
        <v>256</v>
      </c>
      <c r="B140" s="27" t="s">
        <v>295</v>
      </c>
      <c r="C140" s="28"/>
      <c r="D140" s="29">
        <f aca="true" t="shared" si="47" ref="D140:K140">D141</f>
        <v>0</v>
      </c>
      <c r="E140" s="29">
        <f t="shared" si="47"/>
        <v>0</v>
      </c>
      <c r="F140" s="29">
        <f t="shared" si="47"/>
        <v>0</v>
      </c>
      <c r="G140" s="29">
        <f t="shared" si="47"/>
        <v>0</v>
      </c>
      <c r="H140" s="30">
        <f t="shared" si="47"/>
        <v>0</v>
      </c>
      <c r="I140" s="30">
        <f t="shared" si="47"/>
        <v>0</v>
      </c>
      <c r="J140" s="30">
        <f t="shared" si="47"/>
        <v>0</v>
      </c>
      <c r="K140" s="44">
        <f t="shared" si="47"/>
        <v>0</v>
      </c>
    </row>
    <row r="141" spans="1:11" ht="47.25" hidden="1">
      <c r="A141" s="25"/>
      <c r="B141" s="7" t="s">
        <v>258</v>
      </c>
      <c r="C141" s="20" t="s">
        <v>259</v>
      </c>
      <c r="D141" s="10">
        <f>D142+D143+D144</f>
        <v>0</v>
      </c>
      <c r="E141" s="10">
        <f aca="true" t="shared" si="48" ref="E141:K141">E142+E143+E144</f>
        <v>0</v>
      </c>
      <c r="F141" s="10">
        <f t="shared" si="48"/>
        <v>0</v>
      </c>
      <c r="G141" s="10">
        <f t="shared" si="48"/>
        <v>0</v>
      </c>
      <c r="H141" s="10">
        <f t="shared" si="48"/>
        <v>0</v>
      </c>
      <c r="I141" s="10">
        <f t="shared" si="48"/>
        <v>0</v>
      </c>
      <c r="J141" s="10">
        <f t="shared" si="48"/>
        <v>0</v>
      </c>
      <c r="K141" s="10">
        <f t="shared" si="48"/>
        <v>0</v>
      </c>
    </row>
    <row r="142" spans="1:11" ht="63" hidden="1">
      <c r="A142" s="25"/>
      <c r="B142" s="3" t="s">
        <v>97</v>
      </c>
      <c r="C142" s="21" t="s">
        <v>260</v>
      </c>
      <c r="D142" s="11">
        <f>E142+F142+G142</f>
        <v>0</v>
      </c>
      <c r="E142" s="12"/>
      <c r="F142" s="12"/>
      <c r="G142" s="12"/>
      <c r="H142" s="12">
        <f>I142+J142+K142</f>
        <v>0</v>
      </c>
      <c r="I142" s="12"/>
      <c r="J142" s="12"/>
      <c r="K142" s="45"/>
    </row>
    <row r="143" spans="1:11" ht="94.5" hidden="1">
      <c r="A143" s="25"/>
      <c r="B143" s="3" t="s">
        <v>98</v>
      </c>
      <c r="C143" s="21" t="s">
        <v>261</v>
      </c>
      <c r="D143" s="11">
        <f>E143+F143+G143</f>
        <v>0</v>
      </c>
      <c r="E143" s="12"/>
      <c r="F143" s="12"/>
      <c r="G143" s="12"/>
      <c r="H143" s="12">
        <f>I143+J143+K143</f>
        <v>0</v>
      </c>
      <c r="I143" s="12"/>
      <c r="J143" s="12"/>
      <c r="K143" s="45"/>
    </row>
    <row r="144" spans="1:11" ht="78.75" hidden="1">
      <c r="A144" s="25"/>
      <c r="B144" s="3" t="s">
        <v>262</v>
      </c>
      <c r="C144" s="21" t="s">
        <v>263</v>
      </c>
      <c r="D144" s="11">
        <f>E144+F144+G144</f>
        <v>0</v>
      </c>
      <c r="E144" s="12"/>
      <c r="F144" s="12"/>
      <c r="G144" s="12">
        <f>350-350</f>
        <v>0</v>
      </c>
      <c r="H144" s="12">
        <f>I144+J144+K144</f>
        <v>0</v>
      </c>
      <c r="I144" s="12"/>
      <c r="J144" s="12"/>
      <c r="K144" s="45">
        <v>0</v>
      </c>
    </row>
    <row r="145" spans="1:11" ht="110.25">
      <c r="A145" s="26" t="s">
        <v>256</v>
      </c>
      <c r="B145" s="27" t="s">
        <v>309</v>
      </c>
      <c r="C145" s="28" t="s">
        <v>327</v>
      </c>
      <c r="D145" s="29">
        <f aca="true" t="shared" si="49" ref="D145:K145">D146+D154+D158</f>
        <v>31979.980983999998</v>
      </c>
      <c r="E145" s="29">
        <f t="shared" si="49"/>
        <v>1275.5</v>
      </c>
      <c r="F145" s="29">
        <f t="shared" si="49"/>
        <v>26733.3</v>
      </c>
      <c r="G145" s="29">
        <f t="shared" si="49"/>
        <v>3971.180984</v>
      </c>
      <c r="H145" s="29">
        <f t="shared" si="49"/>
        <v>31860.22442</v>
      </c>
      <c r="I145" s="29">
        <f t="shared" si="49"/>
        <v>1275.5</v>
      </c>
      <c r="J145" s="29">
        <f t="shared" si="49"/>
        <v>26733.3</v>
      </c>
      <c r="K145" s="32">
        <f t="shared" si="49"/>
        <v>3851.42442</v>
      </c>
    </row>
    <row r="146" spans="1:11" ht="204.75">
      <c r="A146" s="8"/>
      <c r="B146" s="7" t="s">
        <v>4</v>
      </c>
      <c r="C146" s="20" t="s">
        <v>264</v>
      </c>
      <c r="D146" s="10">
        <f aca="true" t="shared" si="50" ref="D146:K146">D147+D148+D149+D150+D151+D152+D153</f>
        <v>28596.53546</v>
      </c>
      <c r="E146" s="10">
        <f t="shared" si="50"/>
        <v>1275.5</v>
      </c>
      <c r="F146" s="10">
        <f t="shared" si="50"/>
        <v>26733.3</v>
      </c>
      <c r="G146" s="10">
        <f t="shared" si="50"/>
        <v>587.73546</v>
      </c>
      <c r="H146" s="10">
        <f t="shared" si="50"/>
        <v>28594.3</v>
      </c>
      <c r="I146" s="10">
        <f t="shared" si="50"/>
        <v>1275.5</v>
      </c>
      <c r="J146" s="10">
        <f t="shared" si="50"/>
        <v>26733.3</v>
      </c>
      <c r="K146" s="17">
        <f t="shared" si="50"/>
        <v>585.5</v>
      </c>
    </row>
    <row r="147" spans="1:11" ht="47.25">
      <c r="A147" s="34"/>
      <c r="B147" s="5" t="s">
        <v>9</v>
      </c>
      <c r="C147" s="21" t="s">
        <v>265</v>
      </c>
      <c r="D147" s="15">
        <f>E147+F147+G147</f>
        <v>0.23546000000000333</v>
      </c>
      <c r="E147" s="9"/>
      <c r="F147" s="9"/>
      <c r="G147" s="9">
        <f>25.73546+30.5-56</f>
        <v>0.23546000000000333</v>
      </c>
      <c r="H147" s="9">
        <f>I147+J147+K147</f>
        <v>0</v>
      </c>
      <c r="I147" s="9"/>
      <c r="J147" s="9"/>
      <c r="K147" s="18">
        <v>0</v>
      </c>
    </row>
    <row r="148" spans="1:11" ht="47.25">
      <c r="A148" s="34"/>
      <c r="B148" s="5" t="s">
        <v>99</v>
      </c>
      <c r="C148" s="21" t="s">
        <v>266</v>
      </c>
      <c r="D148" s="15">
        <f aca="true" t="shared" si="51" ref="D148:D153">E148+F148+G148</f>
        <v>2</v>
      </c>
      <c r="E148" s="9"/>
      <c r="F148" s="9"/>
      <c r="G148" s="9">
        <f>50-48</f>
        <v>2</v>
      </c>
      <c r="H148" s="9">
        <f aca="true" t="shared" si="52" ref="H148:H153">I148+J148+K148</f>
        <v>0</v>
      </c>
      <c r="I148" s="9"/>
      <c r="J148" s="9"/>
      <c r="K148" s="18">
        <v>0</v>
      </c>
    </row>
    <row r="149" spans="1:11" ht="94.5">
      <c r="A149" s="34"/>
      <c r="B149" s="5" t="s">
        <v>10</v>
      </c>
      <c r="C149" s="21" t="s">
        <v>267</v>
      </c>
      <c r="D149" s="15">
        <f t="shared" si="51"/>
        <v>1275.5</v>
      </c>
      <c r="E149" s="9">
        <v>1275.5</v>
      </c>
      <c r="F149" s="9"/>
      <c r="G149" s="9"/>
      <c r="H149" s="9">
        <f t="shared" si="52"/>
        <v>1275.5</v>
      </c>
      <c r="I149" s="18">
        <v>1275.5</v>
      </c>
      <c r="J149" s="9"/>
      <c r="K149" s="18"/>
    </row>
    <row r="150" spans="1:11" ht="94.5">
      <c r="A150" s="34"/>
      <c r="B150" s="3" t="s">
        <v>7</v>
      </c>
      <c r="C150" s="21" t="s">
        <v>268</v>
      </c>
      <c r="D150" s="15">
        <f t="shared" si="51"/>
        <v>125</v>
      </c>
      <c r="E150" s="9"/>
      <c r="F150" s="9">
        <v>125</v>
      </c>
      <c r="G150" s="9"/>
      <c r="H150" s="9">
        <f t="shared" si="52"/>
        <v>125</v>
      </c>
      <c r="I150" s="9"/>
      <c r="J150" s="9">
        <v>125</v>
      </c>
      <c r="K150" s="18"/>
    </row>
    <row r="151" spans="1:11" ht="141.75">
      <c r="A151" s="34"/>
      <c r="B151" s="3" t="s">
        <v>269</v>
      </c>
      <c r="C151" s="21" t="s">
        <v>270</v>
      </c>
      <c r="D151" s="15">
        <f t="shared" si="51"/>
        <v>585.5</v>
      </c>
      <c r="E151" s="9"/>
      <c r="F151" s="9"/>
      <c r="G151" s="9">
        <v>585.5</v>
      </c>
      <c r="H151" s="9">
        <f t="shared" si="52"/>
        <v>585.5</v>
      </c>
      <c r="I151" s="9"/>
      <c r="J151" s="9"/>
      <c r="K151" s="18">
        <v>585.5</v>
      </c>
    </row>
    <row r="152" spans="1:11" ht="63">
      <c r="A152" s="34"/>
      <c r="B152" s="3" t="s">
        <v>271</v>
      </c>
      <c r="C152" s="21" t="s">
        <v>272</v>
      </c>
      <c r="D152" s="15">
        <f t="shared" si="51"/>
        <v>25024.3</v>
      </c>
      <c r="E152" s="9"/>
      <c r="F152" s="9">
        <v>25024.3</v>
      </c>
      <c r="G152" s="9"/>
      <c r="H152" s="9">
        <f t="shared" si="52"/>
        <v>25024.3</v>
      </c>
      <c r="I152" s="9"/>
      <c r="J152" s="9">
        <v>25024.3</v>
      </c>
      <c r="K152" s="18"/>
    </row>
    <row r="153" spans="1:11" ht="110.25">
      <c r="A153" s="34"/>
      <c r="B153" s="3" t="s">
        <v>306</v>
      </c>
      <c r="C153" s="21" t="s">
        <v>307</v>
      </c>
      <c r="D153" s="15">
        <f t="shared" si="51"/>
        <v>1584</v>
      </c>
      <c r="E153" s="9"/>
      <c r="F153" s="9">
        <v>1584</v>
      </c>
      <c r="G153" s="9"/>
      <c r="H153" s="9">
        <f t="shared" si="52"/>
        <v>1584</v>
      </c>
      <c r="I153" s="9"/>
      <c r="J153" s="9">
        <v>1584</v>
      </c>
      <c r="K153" s="18"/>
    </row>
    <row r="154" spans="1:11" ht="47.25">
      <c r="A154" s="8"/>
      <c r="B154" s="6" t="s">
        <v>273</v>
      </c>
      <c r="C154" s="20" t="s">
        <v>274</v>
      </c>
      <c r="D154" s="17">
        <f aca="true" t="shared" si="53" ref="D154:K154">D155+D156+D157</f>
        <v>365</v>
      </c>
      <c r="E154" s="17">
        <f t="shared" si="53"/>
        <v>0</v>
      </c>
      <c r="F154" s="17">
        <f t="shared" si="53"/>
        <v>0</v>
      </c>
      <c r="G154" s="17">
        <f t="shared" si="53"/>
        <v>365</v>
      </c>
      <c r="H154" s="17">
        <f t="shared" si="53"/>
        <v>365</v>
      </c>
      <c r="I154" s="17">
        <f t="shared" si="53"/>
        <v>0</v>
      </c>
      <c r="J154" s="17">
        <f t="shared" si="53"/>
        <v>0</v>
      </c>
      <c r="K154" s="17">
        <f t="shared" si="53"/>
        <v>365</v>
      </c>
    </row>
    <row r="155" spans="1:11" ht="63">
      <c r="A155" s="34"/>
      <c r="B155" s="5" t="s">
        <v>43</v>
      </c>
      <c r="C155" s="21" t="s">
        <v>275</v>
      </c>
      <c r="D155" s="15">
        <f>E155+F155+G155</f>
        <v>31.76</v>
      </c>
      <c r="E155" s="9"/>
      <c r="F155" s="9"/>
      <c r="G155" s="9">
        <v>31.76</v>
      </c>
      <c r="H155" s="9">
        <f>I155+J155+K155</f>
        <v>31.76</v>
      </c>
      <c r="I155" s="9"/>
      <c r="J155" s="9"/>
      <c r="K155" s="18">
        <v>31.76</v>
      </c>
    </row>
    <row r="156" spans="1:11" ht="110.25">
      <c r="A156" s="34"/>
      <c r="B156" s="5" t="s">
        <v>100</v>
      </c>
      <c r="C156" s="21" t="s">
        <v>276</v>
      </c>
      <c r="D156" s="15">
        <f>E156+F156+G156</f>
        <v>150</v>
      </c>
      <c r="E156" s="9"/>
      <c r="F156" s="9"/>
      <c r="G156" s="9">
        <v>150</v>
      </c>
      <c r="H156" s="9">
        <f>I156+J156+K156</f>
        <v>150</v>
      </c>
      <c r="I156" s="9"/>
      <c r="J156" s="9"/>
      <c r="K156" s="18">
        <v>150</v>
      </c>
    </row>
    <row r="157" spans="1:11" ht="63">
      <c r="A157" s="34"/>
      <c r="B157" s="3" t="s">
        <v>44</v>
      </c>
      <c r="C157" s="21" t="s">
        <v>277</v>
      </c>
      <c r="D157" s="15">
        <f>E157+F157+G157</f>
        <v>183.24</v>
      </c>
      <c r="E157" s="9"/>
      <c r="F157" s="9"/>
      <c r="G157" s="9">
        <v>183.24</v>
      </c>
      <c r="H157" s="9">
        <f>I157+J157+K157</f>
        <v>183.24</v>
      </c>
      <c r="I157" s="9"/>
      <c r="J157" s="9"/>
      <c r="K157" s="18">
        <v>183.24</v>
      </c>
    </row>
    <row r="158" spans="1:11" ht="141.75">
      <c r="A158" s="8"/>
      <c r="B158" s="6" t="s">
        <v>8</v>
      </c>
      <c r="C158" s="20" t="s">
        <v>278</v>
      </c>
      <c r="D158" s="17">
        <f aca="true" t="shared" si="54" ref="D158:K158">D159</f>
        <v>3018.445524</v>
      </c>
      <c r="E158" s="17">
        <f t="shared" si="54"/>
        <v>0</v>
      </c>
      <c r="F158" s="17">
        <f t="shared" si="54"/>
        <v>0</v>
      </c>
      <c r="G158" s="17">
        <f t="shared" si="54"/>
        <v>3018.445524</v>
      </c>
      <c r="H158" s="17">
        <f t="shared" si="54"/>
        <v>2900.92442</v>
      </c>
      <c r="I158" s="17">
        <f t="shared" si="54"/>
        <v>0</v>
      </c>
      <c r="J158" s="17">
        <f t="shared" si="54"/>
        <v>0</v>
      </c>
      <c r="K158" s="17">
        <f t="shared" si="54"/>
        <v>2900.92442</v>
      </c>
    </row>
    <row r="159" spans="1:11" ht="31.5">
      <c r="A159" s="34"/>
      <c r="B159" s="3" t="s">
        <v>3</v>
      </c>
      <c r="C159" s="21" t="s">
        <v>322</v>
      </c>
      <c r="D159" s="11">
        <f>E159+F159+G159</f>
        <v>3018.445524</v>
      </c>
      <c r="E159" s="9"/>
      <c r="F159" s="9"/>
      <c r="G159" s="9">
        <v>3018.445524</v>
      </c>
      <c r="H159" s="9">
        <f>I159+J159+K159</f>
        <v>2900.92442</v>
      </c>
      <c r="I159" s="9"/>
      <c r="J159" s="9"/>
      <c r="K159" s="18">
        <v>2900.92442</v>
      </c>
    </row>
    <row r="160" spans="1:11" ht="63">
      <c r="A160" s="26" t="s">
        <v>257</v>
      </c>
      <c r="B160" s="27" t="s">
        <v>294</v>
      </c>
      <c r="C160" s="28" t="s">
        <v>281</v>
      </c>
      <c r="D160" s="29">
        <f aca="true" t="shared" si="55" ref="D160:K160">D161+D164</f>
        <v>1052.55</v>
      </c>
      <c r="E160" s="29">
        <f t="shared" si="55"/>
        <v>1050.35</v>
      </c>
      <c r="F160" s="29">
        <f t="shared" si="55"/>
        <v>2.2</v>
      </c>
      <c r="G160" s="29">
        <f t="shared" si="55"/>
        <v>0</v>
      </c>
      <c r="H160" s="29">
        <f t="shared" si="55"/>
        <v>1052.55</v>
      </c>
      <c r="I160" s="29">
        <f t="shared" si="55"/>
        <v>1050.35</v>
      </c>
      <c r="J160" s="29">
        <f t="shared" si="55"/>
        <v>2.2</v>
      </c>
      <c r="K160" s="32">
        <f t="shared" si="55"/>
        <v>0</v>
      </c>
    </row>
    <row r="161" spans="1:11" ht="63">
      <c r="A161" s="8"/>
      <c r="B161" s="6" t="s">
        <v>280</v>
      </c>
      <c r="C161" s="20" t="s">
        <v>328</v>
      </c>
      <c r="D161" s="17">
        <f aca="true" t="shared" si="56" ref="D161:K161">D162+D163</f>
        <v>1050.35</v>
      </c>
      <c r="E161" s="17">
        <f t="shared" si="56"/>
        <v>1050.35</v>
      </c>
      <c r="F161" s="17">
        <f t="shared" si="56"/>
        <v>0</v>
      </c>
      <c r="G161" s="17">
        <f t="shared" si="56"/>
        <v>0</v>
      </c>
      <c r="H161" s="17">
        <f t="shared" si="56"/>
        <v>1050.35</v>
      </c>
      <c r="I161" s="17">
        <f t="shared" si="56"/>
        <v>1050.35</v>
      </c>
      <c r="J161" s="17">
        <f t="shared" si="56"/>
        <v>0</v>
      </c>
      <c r="K161" s="17">
        <f t="shared" si="56"/>
        <v>0</v>
      </c>
    </row>
    <row r="162" spans="1:11" ht="141.75">
      <c r="A162" s="8"/>
      <c r="B162" s="5" t="s">
        <v>284</v>
      </c>
      <c r="C162" s="21" t="s">
        <v>283</v>
      </c>
      <c r="D162" s="15">
        <f>E162+F162+G162</f>
        <v>2.05</v>
      </c>
      <c r="E162" s="15">
        <v>2.05</v>
      </c>
      <c r="F162" s="15"/>
      <c r="G162" s="15"/>
      <c r="H162" s="15">
        <f>I162+J162+K162</f>
        <v>2.05</v>
      </c>
      <c r="I162" s="15">
        <v>2.05</v>
      </c>
      <c r="J162" s="15"/>
      <c r="K162" s="15"/>
    </row>
    <row r="163" spans="1:11" ht="110.25">
      <c r="A163" s="34"/>
      <c r="B163" s="5" t="s">
        <v>11</v>
      </c>
      <c r="C163" s="21" t="s">
        <v>282</v>
      </c>
      <c r="D163" s="15">
        <f>E163+F163+G163</f>
        <v>1048.3</v>
      </c>
      <c r="E163" s="9">
        <v>1048.3</v>
      </c>
      <c r="F163" s="9"/>
      <c r="G163" s="9"/>
      <c r="H163" s="15">
        <f>I163+J163+K163</f>
        <v>1048.3</v>
      </c>
      <c r="I163" s="9">
        <v>1048.3</v>
      </c>
      <c r="J163" s="9"/>
      <c r="K163" s="18"/>
    </row>
    <row r="164" spans="1:11" ht="110.25">
      <c r="A164" s="8"/>
      <c r="B164" s="7" t="s">
        <v>1</v>
      </c>
      <c r="C164" s="20" t="s">
        <v>286</v>
      </c>
      <c r="D164" s="10">
        <f aca="true" t="shared" si="57" ref="D164:K164">D165</f>
        <v>2.2</v>
      </c>
      <c r="E164" s="10">
        <f t="shared" si="57"/>
        <v>0</v>
      </c>
      <c r="F164" s="10">
        <f t="shared" si="57"/>
        <v>2.2</v>
      </c>
      <c r="G164" s="10">
        <f t="shared" si="57"/>
        <v>0</v>
      </c>
      <c r="H164" s="10">
        <f t="shared" si="57"/>
        <v>2.2</v>
      </c>
      <c r="I164" s="10">
        <f t="shared" si="57"/>
        <v>0</v>
      </c>
      <c r="J164" s="10">
        <f t="shared" si="57"/>
        <v>2.2</v>
      </c>
      <c r="K164" s="17">
        <f t="shared" si="57"/>
        <v>0</v>
      </c>
    </row>
    <row r="165" spans="1:11" ht="94.5">
      <c r="A165" s="34"/>
      <c r="B165" s="3" t="s">
        <v>2</v>
      </c>
      <c r="C165" s="21" t="s">
        <v>285</v>
      </c>
      <c r="D165" s="11">
        <f>E165+F165+G165</f>
        <v>2.2</v>
      </c>
      <c r="E165" s="9"/>
      <c r="F165" s="9">
        <v>2.2</v>
      </c>
      <c r="G165" s="9"/>
      <c r="H165" s="11">
        <f>I165+J165+K165</f>
        <v>2.2</v>
      </c>
      <c r="I165" s="9"/>
      <c r="J165" s="9">
        <v>2.2</v>
      </c>
      <c r="K165" s="18"/>
    </row>
    <row r="166" spans="1:11" ht="15.75" customHeight="1">
      <c r="A166" s="69" t="s">
        <v>340</v>
      </c>
      <c r="B166" s="70"/>
      <c r="C166" s="71"/>
      <c r="D166" s="36">
        <f aca="true" t="shared" si="58" ref="D166:K166">D8+D40+D46+D58+D66+D69+D94+D103+D119+D126+D140+D145+D160</f>
        <v>462148.418674</v>
      </c>
      <c r="E166" s="36">
        <f t="shared" si="58"/>
        <v>69925.85800000001</v>
      </c>
      <c r="F166" s="36">
        <f t="shared" si="58"/>
        <v>321267.85522</v>
      </c>
      <c r="G166" s="36">
        <f t="shared" si="58"/>
        <v>70954.705454</v>
      </c>
      <c r="H166" s="36">
        <f t="shared" si="58"/>
        <v>433868.42662</v>
      </c>
      <c r="I166" s="36">
        <f t="shared" si="58"/>
        <v>72267.60178</v>
      </c>
      <c r="J166" s="36">
        <f t="shared" si="58"/>
        <v>290851.35579</v>
      </c>
      <c r="K166" s="46">
        <f t="shared" si="58"/>
        <v>70749.46905</v>
      </c>
    </row>
    <row r="167" spans="1:11" ht="15.75">
      <c r="A167" s="78" t="s">
        <v>341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1:11" s="81" customFormat="1" ht="64.5" customHeight="1">
      <c r="A168" s="26" t="s">
        <v>279</v>
      </c>
      <c r="B168" s="80" t="s">
        <v>343</v>
      </c>
      <c r="C168" s="28" t="s">
        <v>344</v>
      </c>
      <c r="D168" s="30">
        <f aca="true" t="shared" si="59" ref="D168:K168">D169+D170</f>
        <v>108.189</v>
      </c>
      <c r="E168" s="30">
        <f t="shared" si="59"/>
        <v>0</v>
      </c>
      <c r="F168" s="30">
        <f t="shared" si="59"/>
        <v>0</v>
      </c>
      <c r="G168" s="30">
        <f t="shared" si="59"/>
        <v>108.189</v>
      </c>
      <c r="H168" s="30">
        <f t="shared" si="59"/>
        <v>108.189</v>
      </c>
      <c r="I168" s="30">
        <f t="shared" si="59"/>
        <v>0</v>
      </c>
      <c r="J168" s="30">
        <f t="shared" si="59"/>
        <v>0</v>
      </c>
      <c r="K168" s="30">
        <f t="shared" si="59"/>
        <v>108.189</v>
      </c>
    </row>
    <row r="169" spans="1:11" ht="65.25" customHeight="1">
      <c r="A169" s="51"/>
      <c r="B169" s="74" t="s">
        <v>345</v>
      </c>
      <c r="C169" s="50" t="s">
        <v>346</v>
      </c>
      <c r="D169" s="9">
        <f>E169+F169+G169</f>
        <v>73</v>
      </c>
      <c r="E169" s="9"/>
      <c r="F169" s="9"/>
      <c r="G169" s="9">
        <v>73</v>
      </c>
      <c r="H169" s="9">
        <f aca="true" t="shared" si="60" ref="H169:H175">I169+J169+K169</f>
        <v>73</v>
      </c>
      <c r="I169" s="9"/>
      <c r="J169" s="9"/>
      <c r="K169" s="18">
        <v>73</v>
      </c>
    </row>
    <row r="170" spans="1:11" ht="117.75" customHeight="1">
      <c r="A170" s="51"/>
      <c r="B170" s="74" t="s">
        <v>347</v>
      </c>
      <c r="C170" s="50" t="s">
        <v>348</v>
      </c>
      <c r="D170" s="9">
        <f>E170+F170+G170</f>
        <v>35.189</v>
      </c>
      <c r="E170" s="9"/>
      <c r="F170" s="9"/>
      <c r="G170" s="9">
        <v>35.189</v>
      </c>
      <c r="H170" s="9">
        <f t="shared" si="60"/>
        <v>35.189</v>
      </c>
      <c r="I170" s="9"/>
      <c r="J170" s="9"/>
      <c r="K170" s="18">
        <v>35.189</v>
      </c>
    </row>
    <row r="171" spans="1:11" ht="123" customHeight="1">
      <c r="A171" s="26" t="s">
        <v>342</v>
      </c>
      <c r="B171" s="27" t="s">
        <v>350</v>
      </c>
      <c r="C171" s="28" t="s">
        <v>351</v>
      </c>
      <c r="D171" s="30">
        <f>D172+D173</f>
        <v>24013.686589999998</v>
      </c>
      <c r="E171" s="30">
        <f>E172+E173</f>
        <v>0</v>
      </c>
      <c r="F171" s="30">
        <f>F172+F173</f>
        <v>0</v>
      </c>
      <c r="G171" s="30">
        <f>G172+G173</f>
        <v>24013.686589999998</v>
      </c>
      <c r="H171" s="30">
        <f t="shared" si="60"/>
        <v>23908.209089999997</v>
      </c>
      <c r="I171" s="30">
        <f>I172+I173</f>
        <v>0</v>
      </c>
      <c r="J171" s="30">
        <f>J172+J173</f>
        <v>0</v>
      </c>
      <c r="K171" s="30">
        <f>K172+K173</f>
        <v>23908.209089999997</v>
      </c>
    </row>
    <row r="172" spans="1:11" ht="34.5" customHeight="1">
      <c r="A172" s="51"/>
      <c r="B172" s="74" t="s">
        <v>3</v>
      </c>
      <c r="C172" s="50" t="s">
        <v>352</v>
      </c>
      <c r="D172" s="9">
        <f>E172+F172+G172</f>
        <v>21710.01159</v>
      </c>
      <c r="E172" s="9"/>
      <c r="F172" s="9"/>
      <c r="G172" s="9">
        <v>21710.01159</v>
      </c>
      <c r="H172" s="9">
        <f t="shared" si="60"/>
        <v>21605.14364</v>
      </c>
      <c r="I172" s="9"/>
      <c r="J172" s="9"/>
      <c r="K172" s="18">
        <v>21605.14364</v>
      </c>
    </row>
    <row r="173" spans="1:11" ht="15.75" customHeight="1">
      <c r="A173" s="51"/>
      <c r="B173" s="74" t="s">
        <v>42</v>
      </c>
      <c r="C173" s="50" t="s">
        <v>353</v>
      </c>
      <c r="D173" s="9">
        <f>E173+F173+G173</f>
        <v>2303.675</v>
      </c>
      <c r="E173" s="9"/>
      <c r="F173" s="9"/>
      <c r="G173" s="9">
        <v>2303.675</v>
      </c>
      <c r="H173" s="9">
        <f t="shared" si="60"/>
        <v>2303.06545</v>
      </c>
      <c r="I173" s="9"/>
      <c r="J173" s="9"/>
      <c r="K173" s="18">
        <v>2303.06545</v>
      </c>
    </row>
    <row r="174" spans="1:11" ht="119.25" customHeight="1">
      <c r="A174" s="26" t="s">
        <v>349</v>
      </c>
      <c r="B174" s="27" t="s">
        <v>350</v>
      </c>
      <c r="C174" s="28" t="s">
        <v>354</v>
      </c>
      <c r="D174" s="30">
        <f>D175</f>
        <v>495.375</v>
      </c>
      <c r="E174" s="30">
        <f>E175</f>
        <v>0</v>
      </c>
      <c r="F174" s="30">
        <f>F175</f>
        <v>0</v>
      </c>
      <c r="G174" s="30">
        <f>G175</f>
        <v>495.375</v>
      </c>
      <c r="H174" s="30">
        <f t="shared" si="60"/>
        <v>490.04646</v>
      </c>
      <c r="I174" s="30">
        <f>I175</f>
        <v>0</v>
      </c>
      <c r="J174" s="30">
        <f>J175</f>
        <v>0</v>
      </c>
      <c r="K174" s="44">
        <f>K175</f>
        <v>490.04646</v>
      </c>
    </row>
    <row r="175" spans="1:11" ht="33" customHeight="1">
      <c r="A175" s="51"/>
      <c r="B175" s="74" t="s">
        <v>3</v>
      </c>
      <c r="C175" s="50" t="s">
        <v>355</v>
      </c>
      <c r="D175" s="9">
        <f>E175+F175+G175</f>
        <v>495.375</v>
      </c>
      <c r="E175" s="9"/>
      <c r="F175" s="9"/>
      <c r="G175" s="9">
        <v>495.375</v>
      </c>
      <c r="H175" s="9">
        <f t="shared" si="60"/>
        <v>490.04646</v>
      </c>
      <c r="I175" s="9"/>
      <c r="J175" s="9"/>
      <c r="K175" s="18">
        <v>490.04646</v>
      </c>
    </row>
    <row r="176" spans="1:11" ht="15.75">
      <c r="A176" s="69" t="s">
        <v>356</v>
      </c>
      <c r="B176" s="70"/>
      <c r="C176" s="71"/>
      <c r="D176" s="82">
        <f>D174+D171+D168</f>
        <v>24617.250589999996</v>
      </c>
      <c r="E176" s="82">
        <f aca="true" t="shared" si="61" ref="E176:K176">E174+E171+E168</f>
        <v>0</v>
      </c>
      <c r="F176" s="82">
        <f t="shared" si="61"/>
        <v>0</v>
      </c>
      <c r="G176" s="82">
        <f t="shared" si="61"/>
        <v>24617.250589999996</v>
      </c>
      <c r="H176" s="82">
        <f t="shared" si="61"/>
        <v>24506.444549999997</v>
      </c>
      <c r="I176" s="82">
        <f t="shared" si="61"/>
        <v>0</v>
      </c>
      <c r="J176" s="82">
        <f t="shared" si="61"/>
        <v>0</v>
      </c>
      <c r="K176" s="82">
        <f t="shared" si="61"/>
        <v>24506.444549999997</v>
      </c>
    </row>
    <row r="177" spans="1:11" ht="15.75">
      <c r="A177" s="83" t="s">
        <v>357</v>
      </c>
      <c r="B177" s="84"/>
      <c r="C177" s="85"/>
      <c r="D177" s="86">
        <f>D176+D166</f>
        <v>486765.669264</v>
      </c>
      <c r="E177" s="86">
        <f aca="true" t="shared" si="62" ref="E177:K177">E176+E166</f>
        <v>69925.85800000001</v>
      </c>
      <c r="F177" s="86">
        <f t="shared" si="62"/>
        <v>321267.85522</v>
      </c>
      <c r="G177" s="86">
        <f t="shared" si="62"/>
        <v>95571.95604399999</v>
      </c>
      <c r="H177" s="86">
        <f t="shared" si="62"/>
        <v>458374.87117</v>
      </c>
      <c r="I177" s="86">
        <f t="shared" si="62"/>
        <v>72267.60178</v>
      </c>
      <c r="J177" s="86">
        <f t="shared" si="62"/>
        <v>290851.35579</v>
      </c>
      <c r="K177" s="86">
        <f t="shared" si="62"/>
        <v>95255.9136</v>
      </c>
    </row>
    <row r="178" spans="4:11" ht="15.75">
      <c r="D178" s="13"/>
      <c r="E178" s="13"/>
      <c r="F178" s="13"/>
      <c r="G178" s="13"/>
      <c r="H178" s="13"/>
      <c r="I178" s="13"/>
      <c r="J178" s="13"/>
      <c r="K178" s="47"/>
    </row>
    <row r="179" spans="4:11" ht="15.75">
      <c r="D179" s="13"/>
      <c r="E179" s="13"/>
      <c r="F179" s="13"/>
      <c r="G179" s="13"/>
      <c r="H179" s="13"/>
      <c r="I179" s="13"/>
      <c r="J179" s="13"/>
      <c r="K179" s="47"/>
    </row>
    <row r="180" spans="4:11" ht="15.75">
      <c r="D180" s="13"/>
      <c r="E180" s="13"/>
      <c r="F180" s="13"/>
      <c r="G180" s="13"/>
      <c r="H180" s="13"/>
      <c r="I180" s="13"/>
      <c r="J180" s="13"/>
      <c r="K180" s="47"/>
    </row>
    <row r="181" spans="4:11" ht="15.75">
      <c r="D181" s="13"/>
      <c r="E181" s="13"/>
      <c r="F181" s="13"/>
      <c r="G181" s="13"/>
      <c r="H181" s="13"/>
      <c r="I181" s="13"/>
      <c r="J181" s="13"/>
      <c r="K181" s="47"/>
    </row>
    <row r="182" spans="4:11" ht="15.75">
      <c r="D182" s="13"/>
      <c r="E182" s="13"/>
      <c r="F182" s="13"/>
      <c r="G182" s="13"/>
      <c r="H182" s="13"/>
      <c r="I182" s="13"/>
      <c r="J182" s="13"/>
      <c r="K182" s="47"/>
    </row>
    <row r="183" spans="4:11" ht="15.75">
      <c r="D183" s="13"/>
      <c r="E183" s="13"/>
      <c r="F183" s="13"/>
      <c r="G183" s="13"/>
      <c r="H183" s="13"/>
      <c r="I183" s="13"/>
      <c r="J183" s="13"/>
      <c r="K183" s="47"/>
    </row>
    <row r="184" spans="4:11" ht="15.75">
      <c r="D184" s="13"/>
      <c r="E184" s="13"/>
      <c r="F184" s="13"/>
      <c r="G184" s="13"/>
      <c r="H184" s="13"/>
      <c r="I184" s="13"/>
      <c r="J184" s="13"/>
      <c r="K184" s="47"/>
    </row>
    <row r="185" spans="4:11" ht="15.75">
      <c r="D185" s="13"/>
      <c r="E185" s="13"/>
      <c r="F185" s="13"/>
      <c r="G185" s="13"/>
      <c r="H185" s="13"/>
      <c r="I185" s="13"/>
      <c r="J185" s="13"/>
      <c r="K185" s="47"/>
    </row>
    <row r="186" spans="4:11" ht="15.75">
      <c r="D186" s="13"/>
      <c r="E186" s="13"/>
      <c r="F186" s="13"/>
      <c r="G186" s="13"/>
      <c r="H186" s="13"/>
      <c r="I186" s="13"/>
      <c r="J186" s="13"/>
      <c r="K186" s="47"/>
    </row>
    <row r="187" spans="4:11" ht="15.75">
      <c r="D187" s="13"/>
      <c r="E187" s="13"/>
      <c r="F187" s="13"/>
      <c r="G187" s="13"/>
      <c r="H187" s="13"/>
      <c r="I187" s="13"/>
      <c r="J187" s="13"/>
      <c r="K187" s="47"/>
    </row>
    <row r="188" spans="4:11" ht="15.75">
      <c r="D188" s="13"/>
      <c r="E188" s="13"/>
      <c r="F188" s="13"/>
      <c r="G188" s="13"/>
      <c r="H188" s="13"/>
      <c r="I188" s="13"/>
      <c r="J188" s="13"/>
      <c r="K188" s="47"/>
    </row>
    <row r="189" spans="4:11" ht="15.75">
      <c r="D189" s="13"/>
      <c r="E189" s="13"/>
      <c r="F189" s="13"/>
      <c r="G189" s="13"/>
      <c r="H189" s="13"/>
      <c r="I189" s="13"/>
      <c r="J189" s="13"/>
      <c r="K189" s="47"/>
    </row>
    <row r="190" spans="4:11" ht="15.75">
      <c r="D190" s="13"/>
      <c r="E190" s="13"/>
      <c r="F190" s="13"/>
      <c r="G190" s="13"/>
      <c r="H190" s="13"/>
      <c r="I190" s="13"/>
      <c r="J190" s="13"/>
      <c r="K190" s="47"/>
    </row>
    <row r="191" spans="4:11" ht="15.75">
      <c r="D191" s="13"/>
      <c r="E191" s="13"/>
      <c r="F191" s="13"/>
      <c r="G191" s="13"/>
      <c r="H191" s="13"/>
      <c r="I191" s="13"/>
      <c r="J191" s="13"/>
      <c r="K191" s="47"/>
    </row>
    <row r="192" spans="4:11" ht="15.75">
      <c r="D192" s="13"/>
      <c r="E192" s="13"/>
      <c r="F192" s="13"/>
      <c r="G192" s="13"/>
      <c r="H192" s="13"/>
      <c r="I192" s="13"/>
      <c r="J192" s="13"/>
      <c r="K192" s="47"/>
    </row>
    <row r="193" spans="4:11" ht="15.75">
      <c r="D193" s="13"/>
      <c r="E193" s="13"/>
      <c r="F193" s="13"/>
      <c r="G193" s="13"/>
      <c r="H193" s="13"/>
      <c r="I193" s="13"/>
      <c r="J193" s="13"/>
      <c r="K193" s="47"/>
    </row>
    <row r="194" spans="4:11" ht="15.75">
      <c r="D194" s="13"/>
      <c r="E194" s="13"/>
      <c r="F194" s="13"/>
      <c r="G194" s="13"/>
      <c r="H194" s="13"/>
      <c r="I194" s="13"/>
      <c r="J194" s="13"/>
      <c r="K194" s="47"/>
    </row>
    <row r="195" spans="4:11" ht="15.75">
      <c r="D195" s="13"/>
      <c r="E195" s="13"/>
      <c r="F195" s="13"/>
      <c r="G195" s="13"/>
      <c r="H195" s="13"/>
      <c r="I195" s="13"/>
      <c r="J195" s="13"/>
      <c r="K195" s="47"/>
    </row>
    <row r="196" spans="4:11" ht="15.75">
      <c r="D196" s="13"/>
      <c r="E196" s="13"/>
      <c r="F196" s="13"/>
      <c r="G196" s="13"/>
      <c r="H196" s="13"/>
      <c r="I196" s="13"/>
      <c r="J196" s="13"/>
      <c r="K196" s="47"/>
    </row>
    <row r="197" spans="4:11" ht="15.75">
      <c r="D197" s="13"/>
      <c r="E197" s="13"/>
      <c r="F197" s="13"/>
      <c r="G197" s="13"/>
      <c r="H197" s="13"/>
      <c r="I197" s="13"/>
      <c r="J197" s="13"/>
      <c r="K197" s="47"/>
    </row>
    <row r="198" spans="4:11" ht="15.75">
      <c r="D198" s="13"/>
      <c r="E198" s="13"/>
      <c r="F198" s="13"/>
      <c r="G198" s="13"/>
      <c r="H198" s="13"/>
      <c r="I198" s="13"/>
      <c r="J198" s="13"/>
      <c r="K198" s="47"/>
    </row>
    <row r="199" spans="4:11" ht="15.75">
      <c r="D199" s="13"/>
      <c r="E199" s="13"/>
      <c r="F199" s="13"/>
      <c r="G199" s="13"/>
      <c r="H199" s="13"/>
      <c r="I199" s="13"/>
      <c r="J199" s="13"/>
      <c r="K199" s="47"/>
    </row>
    <row r="200" spans="4:11" ht="15.75">
      <c r="D200" s="13"/>
      <c r="E200" s="13"/>
      <c r="F200" s="13"/>
      <c r="G200" s="13"/>
      <c r="H200" s="13"/>
      <c r="I200" s="13"/>
      <c r="J200" s="13"/>
      <c r="K200" s="47"/>
    </row>
    <row r="201" spans="4:11" ht="15.75">
      <c r="D201" s="13"/>
      <c r="E201" s="13"/>
      <c r="F201" s="13"/>
      <c r="G201" s="13"/>
      <c r="H201" s="13"/>
      <c r="I201" s="13"/>
      <c r="J201" s="13"/>
      <c r="K201" s="47"/>
    </row>
    <row r="202" spans="4:11" ht="15.75">
      <c r="D202" s="13"/>
      <c r="E202" s="13"/>
      <c r="F202" s="13"/>
      <c r="G202" s="13"/>
      <c r="H202" s="13"/>
      <c r="I202" s="13"/>
      <c r="J202" s="13"/>
      <c r="K202" s="47"/>
    </row>
    <row r="203" spans="4:11" ht="15.75">
      <c r="D203" s="13"/>
      <c r="E203" s="13"/>
      <c r="F203" s="13"/>
      <c r="G203" s="13"/>
      <c r="H203" s="13"/>
      <c r="I203" s="13"/>
      <c r="J203" s="13"/>
      <c r="K203" s="47"/>
    </row>
    <row r="204" spans="4:11" ht="15.75">
      <c r="D204" s="13"/>
      <c r="E204" s="13"/>
      <c r="F204" s="13"/>
      <c r="G204" s="13"/>
      <c r="H204" s="13"/>
      <c r="I204" s="13"/>
      <c r="J204" s="13"/>
      <c r="K204" s="47"/>
    </row>
    <row r="205" spans="4:11" ht="15.75">
      <c r="D205" s="13"/>
      <c r="E205" s="13"/>
      <c r="F205" s="13"/>
      <c r="G205" s="13"/>
      <c r="H205" s="13"/>
      <c r="I205" s="13"/>
      <c r="J205" s="13"/>
      <c r="K205" s="47"/>
    </row>
    <row r="206" spans="4:11" ht="15.75">
      <c r="D206" s="13"/>
      <c r="E206" s="13"/>
      <c r="F206" s="13"/>
      <c r="G206" s="13"/>
      <c r="H206" s="13"/>
      <c r="I206" s="13"/>
      <c r="J206" s="13"/>
      <c r="K206" s="47"/>
    </row>
    <row r="207" spans="4:11" ht="15.75">
      <c r="D207" s="13"/>
      <c r="E207" s="13"/>
      <c r="F207" s="13"/>
      <c r="G207" s="13"/>
      <c r="H207" s="13"/>
      <c r="I207" s="13"/>
      <c r="J207" s="13"/>
      <c r="K207" s="47"/>
    </row>
    <row r="208" spans="4:11" ht="15.75">
      <c r="D208" s="13"/>
      <c r="E208" s="13"/>
      <c r="F208" s="13"/>
      <c r="G208" s="13"/>
      <c r="H208" s="13"/>
      <c r="I208" s="13"/>
      <c r="J208" s="13"/>
      <c r="K208" s="47"/>
    </row>
    <row r="209" spans="4:11" ht="15.75">
      <c r="D209" s="13"/>
      <c r="E209" s="13"/>
      <c r="F209" s="13"/>
      <c r="G209" s="13"/>
      <c r="H209" s="13"/>
      <c r="I209" s="13"/>
      <c r="J209" s="13"/>
      <c r="K209" s="47"/>
    </row>
    <row r="210" spans="4:11" ht="15.75">
      <c r="D210" s="13"/>
      <c r="E210" s="13"/>
      <c r="F210" s="13"/>
      <c r="G210" s="13"/>
      <c r="H210" s="13"/>
      <c r="I210" s="13"/>
      <c r="J210" s="13"/>
      <c r="K210" s="47"/>
    </row>
    <row r="211" spans="4:11" ht="15.75">
      <c r="D211" s="13"/>
      <c r="E211" s="13"/>
      <c r="F211" s="13"/>
      <c r="G211" s="13"/>
      <c r="H211" s="13"/>
      <c r="I211" s="13"/>
      <c r="J211" s="13"/>
      <c r="K211" s="47"/>
    </row>
    <row r="212" spans="4:11" ht="15.75">
      <c r="D212" s="13"/>
      <c r="E212" s="13"/>
      <c r="F212" s="13"/>
      <c r="G212" s="13"/>
      <c r="H212" s="13"/>
      <c r="I212" s="13"/>
      <c r="J212" s="13"/>
      <c r="K212" s="47"/>
    </row>
    <row r="213" spans="4:11" ht="15.75">
      <c r="D213" s="13"/>
      <c r="E213" s="13"/>
      <c r="F213" s="13"/>
      <c r="G213" s="13"/>
      <c r="H213" s="13"/>
      <c r="I213" s="13"/>
      <c r="J213" s="13"/>
      <c r="K213" s="47"/>
    </row>
    <row r="214" spans="4:11" ht="15.75">
      <c r="D214" s="13"/>
      <c r="E214" s="13"/>
      <c r="F214" s="13"/>
      <c r="G214" s="13"/>
      <c r="H214" s="13"/>
      <c r="I214" s="13"/>
      <c r="J214" s="13"/>
      <c r="K214" s="47"/>
    </row>
    <row r="215" spans="4:11" ht="15.75">
      <c r="D215" s="13"/>
      <c r="E215" s="13"/>
      <c r="F215" s="13"/>
      <c r="G215" s="13"/>
      <c r="H215" s="13"/>
      <c r="I215" s="13"/>
      <c r="J215" s="13"/>
      <c r="K215" s="47"/>
    </row>
    <row r="216" spans="4:11" ht="15.75">
      <c r="D216" s="13"/>
      <c r="E216" s="13"/>
      <c r="F216" s="13"/>
      <c r="G216" s="13"/>
      <c r="H216" s="13"/>
      <c r="I216" s="13"/>
      <c r="J216" s="13"/>
      <c r="K216" s="47"/>
    </row>
    <row r="217" spans="4:11" ht="15.75">
      <c r="D217" s="13"/>
      <c r="E217" s="13"/>
      <c r="F217" s="13"/>
      <c r="G217" s="13"/>
      <c r="H217" s="13"/>
      <c r="I217" s="13"/>
      <c r="J217" s="13"/>
      <c r="K217" s="47"/>
    </row>
    <row r="218" spans="4:11" ht="15.75">
      <c r="D218" s="13"/>
      <c r="E218" s="13"/>
      <c r="F218" s="13"/>
      <c r="G218" s="13"/>
      <c r="H218" s="13"/>
      <c r="I218" s="13"/>
      <c r="J218" s="13"/>
      <c r="K218" s="47"/>
    </row>
    <row r="219" spans="4:11" ht="15.75">
      <c r="D219" s="13"/>
      <c r="E219" s="13"/>
      <c r="F219" s="13"/>
      <c r="G219" s="13"/>
      <c r="H219" s="13"/>
      <c r="I219" s="13"/>
      <c r="J219" s="13"/>
      <c r="K219" s="47"/>
    </row>
    <row r="220" spans="4:11" ht="15.75">
      <c r="D220" s="13"/>
      <c r="E220" s="13"/>
      <c r="F220" s="13"/>
      <c r="G220" s="13"/>
      <c r="H220" s="13"/>
      <c r="I220" s="13"/>
      <c r="J220" s="13"/>
      <c r="K220" s="47"/>
    </row>
    <row r="221" spans="4:11" ht="15.75">
      <c r="D221" s="13"/>
      <c r="E221" s="13"/>
      <c r="F221" s="13"/>
      <c r="G221" s="13"/>
      <c r="H221" s="13"/>
      <c r="I221" s="13"/>
      <c r="J221" s="13"/>
      <c r="K221" s="47"/>
    </row>
    <row r="222" spans="4:11" ht="15.75">
      <c r="D222" s="13"/>
      <c r="E222" s="13"/>
      <c r="F222" s="13"/>
      <c r="G222" s="13"/>
      <c r="H222" s="13"/>
      <c r="I222" s="13"/>
      <c r="J222" s="13"/>
      <c r="K222" s="47"/>
    </row>
    <row r="223" spans="4:11" ht="15.75">
      <c r="D223" s="13"/>
      <c r="E223" s="13"/>
      <c r="F223" s="13"/>
      <c r="G223" s="13"/>
      <c r="H223" s="13"/>
      <c r="I223" s="13"/>
      <c r="J223" s="13"/>
      <c r="K223" s="47"/>
    </row>
  </sheetData>
  <sheetProtection/>
  <mergeCells count="12">
    <mergeCell ref="B1:L1"/>
    <mergeCell ref="A7:K7"/>
    <mergeCell ref="A167:K167"/>
    <mergeCell ref="A176:C176"/>
    <mergeCell ref="A177:C177"/>
    <mergeCell ref="A166:C166"/>
    <mergeCell ref="A2:A5"/>
    <mergeCell ref="B2:B5"/>
    <mergeCell ref="C2:C5"/>
    <mergeCell ref="D2:K3"/>
    <mergeCell ref="D4:G4"/>
    <mergeCell ref="H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2016-11-28T10:46:28Z</cp:lastPrinted>
  <dcterms:created xsi:type="dcterms:W3CDTF">2013-10-21T04:23:13Z</dcterms:created>
  <dcterms:modified xsi:type="dcterms:W3CDTF">2016-11-28T10:55:51Z</dcterms:modified>
  <cp:category/>
  <cp:version/>
  <cp:contentType/>
  <cp:contentStatus/>
</cp:coreProperties>
</file>