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4.2018" sheetId="1" r:id="rId1"/>
  </sheets>
  <definedNames>
    <definedName name="_xlnm.Print_Titles" localSheetId="0">'01.04.2018'!$3:$3</definedName>
    <definedName name="_xlnm.Print_Area" localSheetId="0">'01.04.2018'!$A$1:$G$213</definedName>
  </definedNames>
  <calcPr fullCalcOnLoad="1"/>
</workbook>
</file>

<file path=xl/sharedStrings.xml><?xml version="1.0" encoding="utf-8"?>
<sst xmlns="http://schemas.openxmlformats.org/spreadsheetml/2006/main" count="258" uniqueCount="251">
  <si>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</si>
  <si>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</si>
  <si>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</si>
  <si>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</si>
  <si>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</si>
  <si>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</si>
  <si>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</si>
  <si>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</si>
  <si>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</si>
  <si>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</si>
  <si>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</si>
  <si>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</si>
  <si>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</si>
  <si>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</si>
  <si>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</si>
  <si>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</si>
  <si>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</si>
  <si>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</si>
  <si>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</si>
  <si>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</si>
  <si>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</si>
  <si>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</si>
  <si>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</si>
  <si>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</si>
  <si>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</si>
  <si>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</si>
  <si>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</si>
  <si>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</si>
  <si>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</si>
  <si>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</si>
  <si>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</si>
  <si>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</si>
  <si>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</si>
  <si>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</si>
  <si>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</si>
  <si>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</si>
  <si>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</si>
  <si>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</si>
  <si>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</si>
  <si>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</si>
  <si>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</si>
  <si>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</si>
  <si>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</si>
  <si>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</si>
  <si>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</si>
  <si>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</si>
  <si>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</si>
  <si>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</si>
  <si>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</si>
  <si>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</si>
  <si>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</si>
  <si>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</si>
  <si>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</si>
  <si>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</si>
  <si>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</si>
  <si>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</si>
  <si>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</si>
  <si>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</si>
  <si>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</si>
  <si>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</si>
  <si>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</si>
  <si>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</si>
  <si>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</si>
  <si>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</si>
  <si>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</si>
  <si>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</si>
  <si>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</si>
  <si>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</si>
  <si>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</si>
  <si>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</si>
  <si>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</si>
  <si>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</si>
  <si>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</si>
  <si>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</si>
  <si>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</si>
  <si>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</si>
  <si>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</si>
  <si>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</si>
  <si>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</si>
  <si>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</si>
  <si>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</si>
  <si>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</si>
  <si>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</si>
  <si>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</si>
  <si>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</si>
  <si>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</si>
  <si>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</si>
  <si>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</si>
  <si>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</si>
  <si>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</si>
  <si>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</si>
  <si>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</si>
  <si>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</si>
  <si>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</si>
  <si>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</si>
  <si>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</si>
  <si>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</si>
  <si>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</si>
  <si>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</si>
  <si>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</si>
  <si>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</si>
  <si>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</si>
  <si>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</si>
  <si>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</si>
  <si>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</si>
  <si>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</si>
  <si>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</si>
  <si>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</si>
  <si>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</si>
  <si>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</si>
  <si>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</si>
  <si>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</si>
  <si>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</si>
  <si>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</si>
  <si>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</si>
  <si>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</si>
  <si>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</si>
  <si>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</si>
  <si>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</si>
  <si>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</si>
  <si>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</si>
  <si>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</si>
  <si>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</si>
  <si>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</si>
  <si>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</si>
  <si>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</si>
  <si>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 xml:space="preserve">   - молодые семьи Жилище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</si>
  <si>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</si>
  <si>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</si>
  <si>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</si>
  <si>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</si>
  <si>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</si>
  <si>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</si>
  <si>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</si>
  <si>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</si>
  <si>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</si>
  <si>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</si>
  <si>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</si>
  <si>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</si>
  <si>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</si>
  <si>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</si>
  <si>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</si>
  <si>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</si>
  <si>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</si>
  <si>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</si>
  <si>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</si>
  <si>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</si>
  <si>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</si>
  <si>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</si>
  <si>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</si>
  <si>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</si>
  <si>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</si>
  <si>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</si>
  <si>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</si>
  <si>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</si>
  <si>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</si>
  <si>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</si>
  <si>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</si>
  <si>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</si>
  <si>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</si>
  <si>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</si>
  <si>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</si>
  <si>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</si>
  <si>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</si>
  <si>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</si>
  <si>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</si>
  <si>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</si>
  <si>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</si>
  <si>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</si>
  <si>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</si>
  <si>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</si>
  <si>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</si>
  <si>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</si>
  <si>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</si>
  <si>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</si>
  <si>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</si>
  <si>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</si>
  <si>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</si>
  <si>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</si>
  <si>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</si>
  <si>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</si>
  <si>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</si>
  <si>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</si>
  <si>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</si>
  <si>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</si>
  <si>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</si>
  <si>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</si>
  <si>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</si>
  <si>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</si>
  <si>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</si>
  <si>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</si>
  <si>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</si>
  <si>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</si>
  <si>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</si>
  <si>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</si>
  <si>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</si>
  <si>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</si>
  <si>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</si>
  <si>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</si>
  <si>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</si>
  <si>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</si>
  <si>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</si>
  <si>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</si>
  <si>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</si>
  <si>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</si>
  <si>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</si>
  <si>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</si>
  <si>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</si>
  <si>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</si>
  <si>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</si>
  <si>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</si>
  <si>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</si>
  <si>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</si>
  <si>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</si>
  <si>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</si>
  <si>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</si>
  <si>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</si>
  <si>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</si>
  <si>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</si>
  <si>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</si>
  <si>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</si>
  <si>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</si>
  <si>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</si>
  <si>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</si>
  <si>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</si>
  <si>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</si>
  <si>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</si>
  <si>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</si>
  <si>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</si>
  <si>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</si>
  <si>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</si>
  <si>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</si>
  <si>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</si>
  <si>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</si>
  <si>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</si>
  <si>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</si>
  <si>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</si>
  <si>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</si>
  <si>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</si>
  <si>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</si>
  <si>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</si>
  <si>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</si>
  <si>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</si>
  <si>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</si>
  <si>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</si>
  <si>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</si>
  <si>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</si>
  <si>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Исполнено на 01.04.17г.</t>
  </si>
  <si>
    <t xml:space="preserve"> ИСПОЛНЕНИЕ   КОНСОЛИДИРОВАННОГО БЮДЖЕТА  НА 01 апреля 2018 г.</t>
  </si>
  <si>
    <t>Исполнено на 01.04.18г.</t>
  </si>
  <si>
    <t>Плата за размещение отходов производства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</si>
</sst>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i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i/>
      <sz val="10"/>
      <color rgb="FF0070C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20" borderId="0">
      <alignment/>
      <protection/>
    </xf>
    <xf numFmtId="0" fontId="60" fillId="20" borderId="0">
      <alignment vertical="center"/>
      <protection/>
    </xf>
    <xf numFmtId="0" fontId="58" fillId="0" borderId="0">
      <alignment wrapText="1"/>
      <protection/>
    </xf>
    <xf numFmtId="0" fontId="61" fillId="0" borderId="0">
      <alignment horizontal="center" vertical="center"/>
      <protection/>
    </xf>
    <xf numFmtId="0" fontId="58" fillId="0" borderId="0">
      <alignment/>
      <protection/>
    </xf>
    <xf numFmtId="0" fontId="62" fillId="0" borderId="0">
      <alignment horizontal="center" vertical="center" wrapText="1"/>
      <protection/>
    </xf>
    <xf numFmtId="0" fontId="63" fillId="0" borderId="0">
      <alignment horizontal="center" wrapText="1"/>
      <protection/>
    </xf>
    <xf numFmtId="0" fontId="60" fillId="0" borderId="0">
      <alignment vertical="center"/>
      <protection/>
    </xf>
    <xf numFmtId="0" fontId="63" fillId="0" borderId="0">
      <alignment horizontal="center"/>
      <protection/>
    </xf>
    <xf numFmtId="0" fontId="60" fillId="0" borderId="0">
      <alignment horizontal="center" vertical="center"/>
      <protection/>
    </xf>
    <xf numFmtId="0" fontId="58" fillId="0" borderId="0">
      <alignment horizontal="right"/>
      <protection/>
    </xf>
    <xf numFmtId="0" fontId="60" fillId="0" borderId="0">
      <alignment horizontal="center" vertical="center"/>
      <protection/>
    </xf>
    <xf numFmtId="0" fontId="58" fillId="20" borderId="1">
      <alignment/>
      <protection/>
    </xf>
    <xf numFmtId="0" fontId="60" fillId="0" borderId="0">
      <alignment vertical="center" wrapText="1"/>
      <protection/>
    </xf>
    <xf numFmtId="0" fontId="58" fillId="0" borderId="2">
      <alignment horizontal="center" vertical="center" wrapText="1"/>
      <protection/>
    </xf>
    <xf numFmtId="0" fontId="64" fillId="0" borderId="0">
      <alignment vertical="center"/>
      <protection/>
    </xf>
    <xf numFmtId="0" fontId="58" fillId="20" borderId="3">
      <alignment/>
      <protection/>
    </xf>
    <xf numFmtId="0" fontId="65" fillId="0" borderId="0">
      <alignment vertical="center" wrapText="1"/>
      <protection/>
    </xf>
    <xf numFmtId="49" fontId="58" fillId="0" borderId="2">
      <alignment horizontal="left" vertical="top" wrapText="1" indent="2"/>
      <protection/>
    </xf>
    <xf numFmtId="0" fontId="64" fillId="0" borderId="1">
      <alignment vertical="center"/>
      <protection/>
    </xf>
    <xf numFmtId="49" fontId="58" fillId="0" borderId="2">
      <alignment horizontal="center" vertical="top" shrinkToFit="1"/>
      <protection/>
    </xf>
    <xf numFmtId="0" fontId="64" fillId="0" borderId="2">
      <alignment horizontal="center" vertical="center" wrapText="1"/>
      <protection/>
    </xf>
    <xf numFmtId="4" fontId="58" fillId="0" borderId="2">
      <alignment horizontal="right" vertical="top" shrinkToFit="1"/>
      <protection/>
    </xf>
    <xf numFmtId="0" fontId="64" fillId="0" borderId="2">
      <alignment horizontal="center" vertical="center" wrapText="1"/>
      <protection/>
    </xf>
    <xf numFmtId="10" fontId="58" fillId="0" borderId="2">
      <alignment horizontal="right" vertical="top" shrinkToFit="1"/>
      <protection/>
    </xf>
    <xf numFmtId="0" fontId="60" fillId="20" borderId="3">
      <alignment vertical="center"/>
      <protection/>
    </xf>
    <xf numFmtId="0" fontId="58" fillId="20" borderId="3">
      <alignment shrinkToFit="1"/>
      <protection/>
    </xf>
    <xf numFmtId="49" fontId="66" fillId="0" borderId="4">
      <alignment vertical="center" wrapText="1"/>
      <protection/>
    </xf>
    <xf numFmtId="0" fontId="67" fillId="0" borderId="2">
      <alignment horizontal="left"/>
      <protection/>
    </xf>
    <xf numFmtId="0" fontId="60" fillId="20" borderId="5">
      <alignment vertical="center"/>
      <protection/>
    </xf>
    <xf numFmtId="4" fontId="67" fillId="21" borderId="2">
      <alignment horizontal="right" vertical="top" shrinkToFit="1"/>
      <protection/>
    </xf>
    <xf numFmtId="49" fontId="68" fillId="0" borderId="6">
      <alignment horizontal="left" vertical="center" wrapText="1" indent="1"/>
      <protection/>
    </xf>
    <xf numFmtId="10" fontId="67" fillId="21" borderId="2">
      <alignment horizontal="right" vertical="top" shrinkToFit="1"/>
      <protection/>
    </xf>
    <xf numFmtId="0" fontId="60" fillId="20" borderId="7">
      <alignment vertical="center"/>
      <protection/>
    </xf>
    <xf numFmtId="0" fontId="58" fillId="20" borderId="5">
      <alignment/>
      <protection/>
    </xf>
    <xf numFmtId="0" fontId="66" fillId="0" borderId="0">
      <alignment horizontal="left" vertical="center" wrapText="1"/>
      <protection/>
    </xf>
    <xf numFmtId="0" fontId="58" fillId="0" borderId="0">
      <alignment horizontal="left" wrapText="1"/>
      <protection/>
    </xf>
    <xf numFmtId="0" fontId="61" fillId="0" borderId="0">
      <alignment vertical="center"/>
      <protection/>
    </xf>
    <xf numFmtId="0" fontId="67" fillId="0" borderId="2">
      <alignment vertical="top" wrapText="1"/>
      <protection/>
    </xf>
    <xf numFmtId="0" fontId="60" fillId="0" borderId="1">
      <alignment horizontal="left" vertical="center" wrapText="1"/>
      <protection/>
    </xf>
    <xf numFmtId="4" fontId="67" fillId="22" borderId="2">
      <alignment horizontal="right" vertical="top" shrinkToFit="1"/>
      <protection/>
    </xf>
    <xf numFmtId="0" fontId="60" fillId="0" borderId="3">
      <alignment horizontal="left" vertical="center" wrapText="1"/>
      <protection/>
    </xf>
    <xf numFmtId="10" fontId="67" fillId="22" borderId="2">
      <alignment horizontal="right" vertical="top" shrinkToFit="1"/>
      <protection/>
    </xf>
    <xf numFmtId="0" fontId="60" fillId="0" borderId="5">
      <alignment vertical="center" wrapText="1"/>
      <protection/>
    </xf>
    <xf numFmtId="0" fontId="58" fillId="20" borderId="3">
      <alignment horizontal="center"/>
      <protection/>
    </xf>
    <xf numFmtId="0" fontId="64" fillId="0" borderId="8">
      <alignment horizontal="center" vertical="center" wrapText="1"/>
      <protection/>
    </xf>
    <xf numFmtId="0" fontId="58" fillId="20" borderId="3">
      <alignment horizontal="left"/>
      <protection/>
    </xf>
    <xf numFmtId="0" fontId="60" fillId="20" borderId="9">
      <alignment vertical="center"/>
      <protection/>
    </xf>
    <xf numFmtId="0" fontId="58" fillId="20" borderId="5">
      <alignment horizontal="center"/>
      <protection/>
    </xf>
    <xf numFmtId="49" fontId="66" fillId="0" borderId="10">
      <alignment horizontal="center" vertical="center" shrinkToFit="1"/>
      <protection/>
    </xf>
    <xf numFmtId="0" fontId="58" fillId="20" borderId="5">
      <alignment horizontal="left"/>
      <protection/>
    </xf>
    <xf numFmtId="49" fontId="68" fillId="0" borderId="10">
      <alignment horizontal="center" vertical="center" shrinkToFit="1"/>
      <protection/>
    </xf>
    <xf numFmtId="0" fontId="60" fillId="20" borderId="11">
      <alignment vertical="center"/>
      <protection/>
    </xf>
    <xf numFmtId="0" fontId="60" fillId="0" borderId="12">
      <alignment vertical="center"/>
      <protection/>
    </xf>
    <xf numFmtId="0" fontId="60" fillId="20" borderId="0">
      <alignment vertical="center" shrinkToFit="1"/>
      <protection/>
    </xf>
    <xf numFmtId="0" fontId="64" fillId="0" borderId="0">
      <alignment vertical="center" wrapText="1"/>
      <protection/>
    </xf>
    <xf numFmtId="1" fontId="66" fillId="0" borderId="2">
      <alignment horizontal="center" vertical="center" shrinkToFit="1"/>
      <protection/>
    </xf>
    <xf numFmtId="1" fontId="68" fillId="0" borderId="2">
      <alignment horizontal="center" vertical="center" shrinkToFit="1"/>
      <protection/>
    </xf>
    <xf numFmtId="49" fontId="64" fillId="0" borderId="0">
      <alignment vertical="center" wrapText="1"/>
      <protection/>
    </xf>
    <xf numFmtId="49" fontId="60" fillId="0" borderId="5">
      <alignment vertical="center" wrapText="1"/>
      <protection/>
    </xf>
    <xf numFmtId="49" fontId="60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49" fontId="64" fillId="0" borderId="2">
      <alignment horizontal="center" vertical="center" wrapText="1"/>
      <protection/>
    </xf>
    <xf numFmtId="4" fontId="66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0" fontId="60" fillId="0" borderId="5">
      <alignment vertical="center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center" wrapText="1"/>
      <protection/>
    </xf>
    <xf numFmtId="0" fontId="69" fillId="0" borderId="0">
      <alignment vertical="center"/>
      <protection/>
    </xf>
    <xf numFmtId="0" fontId="69" fillId="0" borderId="1">
      <alignment vertical="center"/>
      <protection/>
    </xf>
    <xf numFmtId="0" fontId="69" fillId="0" borderId="5">
      <alignment vertical="center"/>
      <protection/>
    </xf>
    <xf numFmtId="0" fontId="64" fillId="0" borderId="2">
      <alignment horizontal="center" vertical="center" wrapText="1"/>
      <protection/>
    </xf>
    <xf numFmtId="0" fontId="70" fillId="0" borderId="0">
      <alignment horizontal="center" vertical="center" wrapText="1"/>
      <protection/>
    </xf>
    <xf numFmtId="0" fontId="64" fillId="0" borderId="13">
      <alignment vertical="center"/>
      <protection/>
    </xf>
    <xf numFmtId="0" fontId="64" fillId="0" borderId="14">
      <alignment horizontal="right" vertical="center"/>
      <protection/>
    </xf>
    <xf numFmtId="0" fontId="66" fillId="0" borderId="14">
      <alignment horizontal="right" vertical="center"/>
      <protection/>
    </xf>
    <xf numFmtId="0" fontId="66" fillId="0" borderId="8">
      <alignment horizontal="center" vertical="center"/>
      <protection/>
    </xf>
    <xf numFmtId="49" fontId="64" fillId="0" borderId="15">
      <alignment horizontal="center" vertical="center"/>
      <protection/>
    </xf>
    <xf numFmtId="0" fontId="64" fillId="0" borderId="16">
      <alignment horizontal="center" vertical="center" shrinkToFit="1"/>
      <protection/>
    </xf>
    <xf numFmtId="1" fontId="66" fillId="0" borderId="16">
      <alignment horizontal="center" vertical="center" shrinkToFit="1"/>
      <protection/>
    </xf>
    <xf numFmtId="0" fontId="66" fillId="0" borderId="16">
      <alignment vertical="center"/>
      <protection/>
    </xf>
    <xf numFmtId="49" fontId="66" fillId="0" borderId="16">
      <alignment horizontal="center" vertical="center"/>
      <protection/>
    </xf>
    <xf numFmtId="49" fontId="66" fillId="0" borderId="17">
      <alignment horizontal="center" vertical="center"/>
      <protection/>
    </xf>
    <xf numFmtId="0" fontId="69" fillId="0" borderId="12">
      <alignment vertical="center"/>
      <protection/>
    </xf>
    <xf numFmtId="4" fontId="66" fillId="0" borderId="4">
      <alignment horizontal="right" vertical="center" shrinkToFit="1"/>
      <protection/>
    </xf>
    <xf numFmtId="4" fontId="68" fillId="0" borderId="4">
      <alignment horizontal="right" vertical="center" shrinkToFit="1"/>
      <protection/>
    </xf>
    <xf numFmtId="0" fontId="64" fillId="0" borderId="10">
      <alignment horizontal="center" vertical="center" wrapText="1"/>
      <protection/>
    </xf>
    <xf numFmtId="0" fontId="64" fillId="0" borderId="2">
      <alignment horizontal="center" vertical="center" wrapText="1"/>
      <protection/>
    </xf>
    <xf numFmtId="0" fontId="65" fillId="0" borderId="0">
      <alignment horizontal="left" vertical="center" wrapText="1"/>
      <protection/>
    </xf>
    <xf numFmtId="0" fontId="64" fillId="0" borderId="10">
      <alignment horizontal="center" vertical="center" wrapText="1"/>
      <protection/>
    </xf>
    <xf numFmtId="49" fontId="60" fillId="20" borderId="5">
      <alignment vertical="center"/>
      <protection/>
    </xf>
    <xf numFmtId="1" fontId="66" fillId="0" borderId="10">
      <alignment horizontal="center" vertical="center" shrinkToFit="1"/>
      <protection/>
    </xf>
    <xf numFmtId="0" fontId="68" fillId="0" borderId="10">
      <alignment horizontal="center" vertical="center" shrinkToFit="1"/>
      <protection/>
    </xf>
    <xf numFmtId="0" fontId="64" fillId="0" borderId="2">
      <alignment horizontal="center" vertical="center" wrapText="1"/>
      <protection/>
    </xf>
    <xf numFmtId="0" fontId="62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1" fillId="29" borderId="18" applyNumberFormat="0" applyAlignment="0" applyProtection="0"/>
    <xf numFmtId="0" fontId="72" fillId="30" borderId="19" applyNumberFormat="0" applyAlignment="0" applyProtection="0"/>
    <xf numFmtId="0" fontId="73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8" fillId="31" borderId="2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3" fillId="0" borderId="26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167" fontId="7" fillId="36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167" fontId="11" fillId="36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0" borderId="0" xfId="0" applyFont="1" applyFill="1" applyAlignment="1" applyProtection="1">
      <alignment/>
      <protection hidden="1" locked="0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0" fillId="36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left" vertical="center"/>
    </xf>
    <xf numFmtId="167" fontId="12" fillId="37" borderId="27" xfId="0" applyNumberFormat="1" applyFont="1" applyFill="1" applyBorder="1" applyAlignment="1">
      <alignment horizontal="right" vertical="center"/>
    </xf>
    <xf numFmtId="167" fontId="12" fillId="37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/>
    </xf>
    <xf numFmtId="167" fontId="12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167" fontId="10" fillId="36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36" borderId="27" xfId="0" applyNumberFormat="1" applyFont="1" applyFill="1" applyBorder="1" applyAlignment="1">
      <alignment vertical="center" wrapText="1"/>
    </xf>
    <xf numFmtId="167" fontId="12" fillId="0" borderId="27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2" fontId="88" fillId="0" borderId="27" xfId="73" applyNumberFormat="1" applyFont="1" applyFill="1" applyBorder="1" applyAlignment="1" applyProtection="1">
      <alignment vertical="center" wrapText="1"/>
      <protection/>
    </xf>
    <xf numFmtId="167" fontId="12" fillId="37" borderId="27" xfId="0" applyNumberFormat="1" applyFont="1" applyFill="1" applyBorder="1" applyAlignment="1">
      <alignment horizontal="left" vertical="center" wrapText="1"/>
    </xf>
    <xf numFmtId="0" fontId="12" fillId="37" borderId="27" xfId="0" applyFont="1" applyFill="1" applyBorder="1" applyAlignment="1">
      <alignment horizontal="left" wrapText="1"/>
    </xf>
    <xf numFmtId="167" fontId="89" fillId="0" borderId="27" xfId="0" applyNumberFormat="1" applyFont="1" applyFill="1" applyBorder="1" applyAlignment="1">
      <alignment horizontal="right" vertical="center" wrapText="1"/>
    </xf>
    <xf numFmtId="167" fontId="90" fillId="0" borderId="27" xfId="0" applyNumberFormat="1" applyFont="1" applyFill="1" applyBorder="1" applyAlignment="1">
      <alignment vertical="center" wrapText="1"/>
    </xf>
    <xf numFmtId="167" fontId="10" fillId="0" borderId="27" xfId="0" applyNumberFormat="1" applyFont="1" applyFill="1" applyBorder="1" applyAlignment="1">
      <alignment vertical="center" shrinkToFit="1"/>
    </xf>
    <xf numFmtId="167" fontId="14" fillId="0" borderId="27" xfId="0" applyNumberFormat="1" applyFont="1" applyFill="1" applyBorder="1" applyAlignment="1">
      <alignment horizontal="right" vertical="center" wrapText="1"/>
    </xf>
    <xf numFmtId="167" fontId="91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 shrinkToFit="1"/>
    </xf>
    <xf numFmtId="167" fontId="11" fillId="0" borderId="27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16" fillId="36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9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8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60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167" fontId="89" fillId="0" borderId="27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" fontId="88" fillId="0" borderId="2" xfId="104" applyNumberFormat="1" applyFont="1" applyFill="1" applyAlignment="1" applyProtection="1">
      <alignment horizontal="right" vertical="center"/>
      <protection/>
    </xf>
    <xf numFmtId="0" fontId="13" fillId="0" borderId="27" xfId="0" applyFont="1" applyFill="1" applyBorder="1" applyAlignment="1">
      <alignment horizontal="left" wrapText="1"/>
    </xf>
    <xf numFmtId="4" fontId="88" fillId="0" borderId="2" xfId="107" applyNumberFormat="1" applyFont="1" applyFill="1" applyAlignment="1" applyProtection="1">
      <alignment horizontal="right" vertical="center" shrinkToFit="1"/>
      <protection/>
    </xf>
    <xf numFmtId="4" fontId="88" fillId="0" borderId="28" xfId="107" applyNumberFormat="1" applyFont="1" applyFill="1" applyBorder="1" applyAlignment="1" applyProtection="1">
      <alignment horizontal="right" vertical="center" shrinkToFit="1"/>
      <protection/>
    </xf>
    <xf numFmtId="4" fontId="88" fillId="0" borderId="27" xfId="107" applyNumberFormat="1" applyFont="1" applyFill="1" applyBorder="1" applyProtection="1">
      <alignment horizontal="right" vertical="center" shrinkToFit="1"/>
      <protection/>
    </xf>
    <xf numFmtId="4" fontId="88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167" fontId="12" fillId="0" borderId="27" xfId="0" applyNumberFormat="1" applyFont="1" applyFill="1" applyBorder="1" applyAlignment="1">
      <alignment/>
    </xf>
    <xf numFmtId="0" fontId="13" fillId="0" borderId="27" xfId="163" applyFont="1" applyFill="1" applyBorder="1" applyAlignment="1">
      <alignment horizontal="left" vertical="top" wrapText="1"/>
      <protection/>
    </xf>
    <xf numFmtId="2" fontId="88" fillId="0" borderId="27" xfId="73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4" fontId="88" fillId="0" borderId="30" xfId="107" applyNumberFormat="1" applyFont="1" applyFill="1" applyBorder="1" applyAlignment="1" applyProtection="1">
      <alignment horizontal="right" vertical="center" shrinkToFit="1"/>
      <protection/>
    </xf>
    <xf numFmtId="0" fontId="89" fillId="0" borderId="27" xfId="0" applyFont="1" applyFill="1" applyBorder="1" applyAlignment="1">
      <alignment horizontal="left" vertical="center" wrapText="1"/>
    </xf>
    <xf numFmtId="49" fontId="88" fillId="0" borderId="27" xfId="74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>
      <alignment horizontal="left" vertical="center" wrapText="1"/>
    </xf>
    <xf numFmtId="0" fontId="89" fillId="0" borderId="27" xfId="0" applyFont="1" applyFill="1" applyBorder="1" applyAlignment="1">
      <alignment/>
    </xf>
    <xf numFmtId="0" fontId="89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left" vertical="center" wrapText="1"/>
    </xf>
    <xf numFmtId="49" fontId="89" fillId="0" borderId="27" xfId="0" applyNumberFormat="1" applyFont="1" applyFill="1" applyBorder="1" applyAlignment="1">
      <alignment horizontal="left" vertical="center" wrapText="1"/>
    </xf>
    <xf numFmtId="0" fontId="91" fillId="0" borderId="27" xfId="0" applyFont="1" applyFill="1" applyBorder="1" applyAlignment="1">
      <alignment horizontal="left" wrapText="1"/>
    </xf>
    <xf numFmtId="167" fontId="14" fillId="0" borderId="27" xfId="0" applyNumberFormat="1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center" vertical="center"/>
    </xf>
    <xf numFmtId="49" fontId="88" fillId="0" borderId="27" xfId="74" applyNumberFormat="1" applyFont="1" applyFill="1" applyBorder="1" applyAlignment="1" applyProtection="1">
      <alignment horizontal="center" vertical="center" wrapText="1"/>
      <protection/>
    </xf>
    <xf numFmtId="49" fontId="89" fillId="0" borderId="27" xfId="0" applyNumberFormat="1" applyFont="1" applyFill="1" applyBorder="1" applyAlignment="1">
      <alignment horizontal="center" vertical="center" wrapText="1"/>
    </xf>
    <xf numFmtId="4" fontId="88" fillId="0" borderId="30" xfId="107" applyNumberFormat="1" applyFont="1" applyFill="1" applyBorder="1" applyProtection="1">
      <alignment horizontal="right" vertical="center" shrinkToFit="1"/>
      <protection/>
    </xf>
    <xf numFmtId="4" fontId="88" fillId="0" borderId="32" xfId="107" applyNumberFormat="1" applyFont="1" applyFill="1" applyBorder="1" applyProtection="1">
      <alignment horizontal="right" vertical="center" shrinkToFit="1"/>
      <protection/>
    </xf>
    <xf numFmtId="4" fontId="88" fillId="0" borderId="33" xfId="107" applyNumberFormat="1" applyFont="1" applyFill="1" applyBorder="1" applyProtection="1">
      <alignment horizontal="right" vertical="center" shrinkToFit="1"/>
      <protection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37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3" fillId="0" borderId="27" xfId="163" applyNumberFormat="1" applyFont="1" applyFill="1" applyBorder="1" applyAlignment="1">
      <alignment horizontal="center" vertical="center" wrapText="1"/>
      <protection/>
    </xf>
    <xf numFmtId="49" fontId="88" fillId="0" borderId="27" xfId="73" applyNumberFormat="1" applyFont="1" applyFill="1" applyBorder="1" applyAlignment="1" applyProtection="1">
      <alignment horizontal="center" vertical="center" wrapText="1"/>
      <protection/>
    </xf>
    <xf numFmtId="49" fontId="12" fillId="37" borderId="27" xfId="0" applyNumberFormat="1" applyFont="1" applyFill="1" applyBorder="1" applyAlignment="1">
      <alignment horizontal="center" vertical="center" wrapText="1"/>
    </xf>
    <xf numFmtId="49" fontId="89" fillId="0" borderId="27" xfId="0" applyNumberFormat="1" applyFont="1" applyFill="1" applyBorder="1" applyAlignment="1">
      <alignment horizontal="center" vertical="center"/>
    </xf>
    <xf numFmtId="49" fontId="91" fillId="0" borderId="27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5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left" vertical="center" wrapText="1"/>
    </xf>
    <xf numFmtId="49" fontId="17" fillId="33" borderId="27" xfId="0" applyNumberFormat="1" applyFont="1" applyFill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88" fillId="0" borderId="30" xfId="83" applyNumberFormat="1" applyFont="1" applyFill="1" applyBorder="1" applyAlignment="1" applyProtection="1">
      <alignment vertical="center" shrinkToFit="1"/>
      <protection/>
    </xf>
    <xf numFmtId="167" fontId="10" fillId="0" borderId="33" xfId="0" applyNumberFormat="1" applyFont="1" applyFill="1" applyBorder="1" applyAlignment="1">
      <alignment vertical="center"/>
    </xf>
    <xf numFmtId="167" fontId="12" fillId="0" borderId="33" xfId="0" applyNumberFormat="1" applyFont="1" applyFill="1" applyBorder="1" applyAlignment="1">
      <alignment horizontal="right" vertical="center"/>
    </xf>
    <xf numFmtId="167" fontId="12" fillId="0" borderId="33" xfId="0" applyNumberFormat="1" applyFont="1" applyFill="1" applyBorder="1" applyAlignment="1">
      <alignment vertical="center"/>
    </xf>
    <xf numFmtId="167" fontId="11" fillId="0" borderId="33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wrapText="1"/>
    </xf>
    <xf numFmtId="0" fontId="19" fillId="0" borderId="0" xfId="0" applyFont="1" applyFill="1" applyAlignment="1">
      <alignment/>
    </xf>
    <xf numFmtId="2" fontId="89" fillId="0" borderId="27" xfId="0" applyNumberFormat="1" applyFont="1" applyFill="1" applyBorder="1" applyAlignment="1">
      <alignment horizontal="left" wrapText="1"/>
    </xf>
    <xf numFmtId="167" fontId="20" fillId="0" borderId="27" xfId="0" applyNumberFormat="1" applyFont="1" applyFill="1" applyBorder="1" applyAlignment="1">
      <alignment vertical="center"/>
    </xf>
    <xf numFmtId="0" fontId="89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167" fontId="10" fillId="0" borderId="35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" fontId="92" fillId="0" borderId="30" xfId="83" applyNumberFormat="1" applyFont="1" applyFill="1" applyBorder="1" applyAlignment="1" applyProtection="1">
      <alignment horizontal="right" vertical="center" shrinkToFit="1"/>
      <protection/>
    </xf>
    <xf numFmtId="4" fontId="92" fillId="0" borderId="2" xfId="83" applyNumberFormat="1" applyFont="1" applyFill="1" applyAlignment="1" applyProtection="1">
      <alignment horizontal="right" vertical="center" shrinkToFit="1"/>
      <protection/>
    </xf>
    <xf numFmtId="4" fontId="88" fillId="0" borderId="30" xfId="83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3"/>
  <sheetViews>
    <sheetView tabSelected="1" zoomScalePageLayoutView="0" workbookViewId="0" topLeftCell="A1">
      <selection activeCell="D49" sqref="D49"/>
    </sheetView>
  </sheetViews>
  <sheetFormatPr defaultColWidth="9.00390625" defaultRowHeight="12.75"/>
  <cols>
    <col min="1" max="1" width="72.875" style="52" customWidth="1"/>
    <col min="2" max="2" width="25.875" style="115" hidden="1" customWidth="1"/>
    <col min="3" max="3" width="16.625" style="3" customWidth="1"/>
    <col min="4" max="4" width="17.125" style="61" customWidth="1"/>
    <col min="5" max="5" width="15.75390625" style="9" customWidth="1"/>
    <col min="6" max="6" width="10.375" style="53" customWidth="1"/>
    <col min="7" max="7" width="10.625" style="53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43" t="s">
        <v>248</v>
      </c>
      <c r="B1" s="143"/>
      <c r="C1" s="143"/>
      <c r="D1" s="143"/>
      <c r="E1" s="143"/>
      <c r="F1" s="143"/>
      <c r="G1" s="143"/>
    </row>
    <row r="2" spans="1:7" ht="12" customHeight="1">
      <c r="A2" s="17"/>
      <c r="B2" s="99"/>
      <c r="C2" s="11"/>
      <c r="D2" s="54"/>
      <c r="E2" s="12"/>
      <c r="F2" s="144" t="s">
        <v>123</v>
      </c>
      <c r="G2" s="144"/>
    </row>
    <row r="3" spans="1:7" ht="41.25" customHeight="1">
      <c r="A3" s="18" t="s">
        <v>0</v>
      </c>
      <c r="B3" s="100" t="s">
        <v>175</v>
      </c>
      <c r="C3" s="19" t="s">
        <v>232</v>
      </c>
      <c r="D3" s="19" t="s">
        <v>249</v>
      </c>
      <c r="E3" s="20" t="s">
        <v>247</v>
      </c>
      <c r="F3" s="19" t="s">
        <v>14</v>
      </c>
      <c r="G3" s="19" t="s">
        <v>174</v>
      </c>
    </row>
    <row r="4" spans="1:7" s="13" customFormat="1" ht="18.75" customHeight="1">
      <c r="A4" s="21" t="s">
        <v>12</v>
      </c>
      <c r="B4" s="101"/>
      <c r="C4" s="23">
        <f>C5+C30</f>
        <v>111530187</v>
      </c>
      <c r="D4" s="23">
        <f>D5+D30</f>
        <v>23440332.259999998</v>
      </c>
      <c r="E4" s="23">
        <f>E5+E30</f>
        <v>23244936.52</v>
      </c>
      <c r="F4" s="23">
        <f>D4/C4*100</f>
        <v>21.017029461270425</v>
      </c>
      <c r="G4" s="23">
        <f>D4/E4*100</f>
        <v>100.84059485312804</v>
      </c>
    </row>
    <row r="5" spans="1:7" s="7" customFormat="1" ht="17.25" customHeight="1">
      <c r="A5" s="67" t="s">
        <v>8</v>
      </c>
      <c r="B5" s="102"/>
      <c r="C5" s="25">
        <f>C6+C9+C14+C18+C22+C24</f>
        <v>98741490</v>
      </c>
      <c r="D5" s="25">
        <f>D6+D9+D14+D18+D22+D24</f>
        <v>21440512.63</v>
      </c>
      <c r="E5" s="25">
        <f>E6+E9+E14+E18+E22+E24</f>
        <v>21776480.81</v>
      </c>
      <c r="F5" s="25">
        <f aca="true" t="shared" si="0" ref="F5:F59">D5/C5*100</f>
        <v>21.713782757379903</v>
      </c>
      <c r="G5" s="25">
        <f aca="true" t="shared" si="1" ref="G5:G60">D5/E5*100</f>
        <v>98.45719708831136</v>
      </c>
    </row>
    <row r="6" spans="1:7" s="7" customFormat="1" ht="16.5" customHeight="1">
      <c r="A6" s="67" t="s">
        <v>13</v>
      </c>
      <c r="B6" s="102"/>
      <c r="C6" s="25">
        <f>C7</f>
        <v>60710040</v>
      </c>
      <c r="D6" s="25">
        <f>D7</f>
        <v>11359223.88</v>
      </c>
      <c r="E6" s="25">
        <f>E7</f>
        <v>12550986.86</v>
      </c>
      <c r="F6" s="25">
        <f t="shared" si="0"/>
        <v>18.71061834253445</v>
      </c>
      <c r="G6" s="25">
        <f t="shared" si="1"/>
        <v>90.50462729908396</v>
      </c>
    </row>
    <row r="7" spans="1:8" s="1" customFormat="1" ht="15" customHeight="1">
      <c r="A7" s="68" t="s">
        <v>1</v>
      </c>
      <c r="B7" s="103" t="s">
        <v>176</v>
      </c>
      <c r="C7" s="27">
        <v>60710040</v>
      </c>
      <c r="D7" s="69">
        <v>11359223.88</v>
      </c>
      <c r="E7" s="27">
        <v>12550986.86</v>
      </c>
      <c r="F7" s="25">
        <f t="shared" si="0"/>
        <v>18.71061834253445</v>
      </c>
      <c r="G7" s="25">
        <f t="shared" si="1"/>
        <v>90.50462729908396</v>
      </c>
      <c r="H7" s="8"/>
    </row>
    <row r="8" spans="1:8" s="1" customFormat="1" ht="15" customHeight="1">
      <c r="A8" s="68" t="s">
        <v>88</v>
      </c>
      <c r="B8" s="103"/>
      <c r="C8" s="26">
        <f>C7*49.5/64.5</f>
        <v>46591426.04651163</v>
      </c>
      <c r="D8" s="26">
        <f>D7*49.5/64.5</f>
        <v>8717543.907906977</v>
      </c>
      <c r="E8" s="27">
        <v>9631881.16</v>
      </c>
      <c r="F8" s="25">
        <f t="shared" si="0"/>
        <v>18.71061834253445</v>
      </c>
      <c r="G8" s="25">
        <f t="shared" si="1"/>
        <v>90.5071788479892</v>
      </c>
      <c r="H8" s="8"/>
    </row>
    <row r="9" spans="1:8" s="7" customFormat="1" ht="24.75" customHeight="1">
      <c r="A9" s="63" t="s">
        <v>90</v>
      </c>
      <c r="B9" s="104"/>
      <c r="C9" s="25">
        <f>C10+C11+C12+C13</f>
        <v>6107750</v>
      </c>
      <c r="D9" s="25">
        <f>D10+D11+D12+D13</f>
        <v>1425729.7399999998</v>
      </c>
      <c r="E9" s="25">
        <f>E10+E11+E12+E13</f>
        <v>1387150.52</v>
      </c>
      <c r="F9" s="25">
        <f t="shared" si="0"/>
        <v>23.342961647087712</v>
      </c>
      <c r="G9" s="25">
        <f t="shared" si="1"/>
        <v>102.78118484214673</v>
      </c>
      <c r="H9" s="14"/>
    </row>
    <row r="10" spans="1:8" s="1" customFormat="1" ht="42.75" customHeight="1">
      <c r="A10" s="70" t="s">
        <v>91</v>
      </c>
      <c r="B10" s="105" t="s">
        <v>177</v>
      </c>
      <c r="C10" s="96">
        <v>2412564</v>
      </c>
      <c r="D10" s="71">
        <v>587377.39</v>
      </c>
      <c r="E10" s="27">
        <v>515890.04</v>
      </c>
      <c r="F10" s="25">
        <f t="shared" si="0"/>
        <v>24.346603447618385</v>
      </c>
      <c r="G10" s="25">
        <f t="shared" si="1"/>
        <v>113.85709055363816</v>
      </c>
      <c r="H10" s="8"/>
    </row>
    <row r="11" spans="1:8" s="1" customFormat="1" ht="54.75" customHeight="1">
      <c r="A11" s="70" t="s">
        <v>92</v>
      </c>
      <c r="B11" s="105" t="s">
        <v>178</v>
      </c>
      <c r="C11" s="96">
        <v>24429</v>
      </c>
      <c r="D11" s="71">
        <v>3959.51</v>
      </c>
      <c r="E11" s="27">
        <v>5156.16</v>
      </c>
      <c r="F11" s="25">
        <f t="shared" si="0"/>
        <v>16.208236112816735</v>
      </c>
      <c r="G11" s="25">
        <f t="shared" si="1"/>
        <v>76.7918373363123</v>
      </c>
      <c r="H11" s="8"/>
    </row>
    <row r="12" spans="1:8" s="1" customFormat="1" ht="42" customHeight="1">
      <c r="A12" s="70" t="s">
        <v>93</v>
      </c>
      <c r="B12" s="105" t="s">
        <v>179</v>
      </c>
      <c r="C12" s="97">
        <v>3670757</v>
      </c>
      <c r="D12" s="72">
        <v>956786.71</v>
      </c>
      <c r="E12" s="27">
        <v>960731.21</v>
      </c>
      <c r="F12" s="25">
        <f t="shared" si="0"/>
        <v>26.065106189268317</v>
      </c>
      <c r="G12" s="25">
        <f t="shared" si="1"/>
        <v>99.58942730714453</v>
      </c>
      <c r="H12" s="8"/>
    </row>
    <row r="13" spans="1:8" s="1" customFormat="1" ht="43.5" customHeight="1">
      <c r="A13" s="70" t="s">
        <v>94</v>
      </c>
      <c r="B13" s="105" t="s">
        <v>180</v>
      </c>
      <c r="C13" s="98">
        <v>0</v>
      </c>
      <c r="D13" s="74">
        <v>-122393.87</v>
      </c>
      <c r="E13" s="27">
        <v>-94626.89</v>
      </c>
      <c r="F13" s="25"/>
      <c r="G13" s="25">
        <f t="shared" si="1"/>
        <v>129.34364639903097</v>
      </c>
      <c r="H13" s="8"/>
    </row>
    <row r="14" spans="1:7" s="7" customFormat="1" ht="17.25" customHeight="1">
      <c r="A14" s="67" t="s">
        <v>2</v>
      </c>
      <c r="B14" s="102"/>
      <c r="C14" s="25">
        <f>C15+C16+C17</f>
        <v>16739000</v>
      </c>
      <c r="D14" s="25">
        <f>D15+D16+D17</f>
        <v>7074378.200000001</v>
      </c>
      <c r="E14" s="25">
        <f>E15+E16+E17</f>
        <v>5936481.59</v>
      </c>
      <c r="F14" s="25">
        <f t="shared" si="0"/>
        <v>42.26284843778004</v>
      </c>
      <c r="G14" s="25">
        <f t="shared" si="1"/>
        <v>119.16786218821578</v>
      </c>
    </row>
    <row r="15" spans="1:7" s="1" customFormat="1" ht="15.75" customHeight="1">
      <c r="A15" s="75" t="s">
        <v>6</v>
      </c>
      <c r="B15" s="106" t="s">
        <v>186</v>
      </c>
      <c r="C15" s="29">
        <v>12990000</v>
      </c>
      <c r="D15" s="76">
        <v>3329227.91</v>
      </c>
      <c r="E15" s="32">
        <v>3243187.77</v>
      </c>
      <c r="F15" s="25">
        <f t="shared" si="0"/>
        <v>25.629160200153965</v>
      </c>
      <c r="G15" s="25">
        <f t="shared" si="1"/>
        <v>102.65294969338146</v>
      </c>
    </row>
    <row r="16" spans="1:7" s="1" customFormat="1" ht="15.75" customHeight="1">
      <c r="A16" s="75" t="s">
        <v>3</v>
      </c>
      <c r="B16" s="106" t="s">
        <v>182</v>
      </c>
      <c r="C16" s="29">
        <v>3629000</v>
      </c>
      <c r="D16" s="74">
        <v>3718911.14</v>
      </c>
      <c r="E16" s="32">
        <v>2650992.82</v>
      </c>
      <c r="F16" s="25">
        <f t="shared" si="0"/>
        <v>102.47757343620833</v>
      </c>
      <c r="G16" s="25">
        <f t="shared" si="1"/>
        <v>140.28371227350215</v>
      </c>
    </row>
    <row r="17" spans="1:7" s="1" customFormat="1" ht="15.75" customHeight="1">
      <c r="A17" s="75" t="s">
        <v>58</v>
      </c>
      <c r="B17" s="106" t="s">
        <v>185</v>
      </c>
      <c r="C17" s="29">
        <v>120000</v>
      </c>
      <c r="D17" s="74">
        <v>26239.15</v>
      </c>
      <c r="E17" s="32">
        <v>42301</v>
      </c>
      <c r="F17" s="25">
        <f t="shared" si="0"/>
        <v>21.865958333333335</v>
      </c>
      <c r="G17" s="25">
        <f t="shared" si="1"/>
        <v>62.02962104914778</v>
      </c>
    </row>
    <row r="18" spans="1:7" s="7" customFormat="1" ht="18.75" customHeight="1">
      <c r="A18" s="77" t="s">
        <v>10</v>
      </c>
      <c r="B18" s="104"/>
      <c r="C18" s="31">
        <f>C20+C19+C21</f>
        <v>12999700</v>
      </c>
      <c r="D18" s="31">
        <f>D20+D19+D21</f>
        <v>1151579.23</v>
      </c>
      <c r="E18" s="78">
        <f>E20+E19+E21</f>
        <v>1396292.96</v>
      </c>
      <c r="F18" s="25">
        <f t="shared" si="0"/>
        <v>8.858506196296839</v>
      </c>
      <c r="G18" s="25">
        <f t="shared" si="1"/>
        <v>82.47404112099798</v>
      </c>
    </row>
    <row r="19" spans="1:7" s="1" customFormat="1" ht="15.75" customHeight="1">
      <c r="A19" s="75" t="s">
        <v>21</v>
      </c>
      <c r="B19" s="106" t="s">
        <v>181</v>
      </c>
      <c r="C19" s="32">
        <v>2278200</v>
      </c>
      <c r="D19" s="74">
        <v>43630.21</v>
      </c>
      <c r="E19" s="32">
        <v>145136.77</v>
      </c>
      <c r="F19" s="25">
        <f t="shared" si="0"/>
        <v>1.9151176367307523</v>
      </c>
      <c r="G19" s="25">
        <f t="shared" si="1"/>
        <v>30.061444801341526</v>
      </c>
    </row>
    <row r="20" spans="1:7" s="6" customFormat="1" ht="12.75">
      <c r="A20" s="79" t="s">
        <v>95</v>
      </c>
      <c r="B20" s="107" t="s">
        <v>184</v>
      </c>
      <c r="C20" s="33">
        <v>1724500</v>
      </c>
      <c r="D20" s="76">
        <v>137722.39</v>
      </c>
      <c r="E20" s="33">
        <v>170847.72</v>
      </c>
      <c r="F20" s="25">
        <f t="shared" si="0"/>
        <v>7.986221513482169</v>
      </c>
      <c r="G20" s="25">
        <f t="shared" si="1"/>
        <v>80.6111957478859</v>
      </c>
    </row>
    <row r="21" spans="1:7" s="1" customFormat="1" ht="15.75" customHeight="1">
      <c r="A21" s="75" t="s">
        <v>11</v>
      </c>
      <c r="B21" s="106" t="s">
        <v>183</v>
      </c>
      <c r="C21" s="32">
        <v>8997000</v>
      </c>
      <c r="D21" s="76">
        <v>970226.63</v>
      </c>
      <c r="E21" s="32">
        <v>1080308.47</v>
      </c>
      <c r="F21" s="25">
        <f t="shared" si="0"/>
        <v>10.78389051906191</v>
      </c>
      <c r="G21" s="25">
        <f t="shared" si="1"/>
        <v>89.81014746649167</v>
      </c>
    </row>
    <row r="22" spans="1:7" s="7" customFormat="1" ht="25.5">
      <c r="A22" s="77" t="s">
        <v>7</v>
      </c>
      <c r="B22" s="104"/>
      <c r="C22" s="35">
        <f>C23</f>
        <v>215000</v>
      </c>
      <c r="D22" s="34">
        <f>D23</f>
        <v>63566.99</v>
      </c>
      <c r="E22" s="35">
        <f>E23</f>
        <v>22754.05</v>
      </c>
      <c r="F22" s="25">
        <f t="shared" si="0"/>
        <v>29.566041860465113</v>
      </c>
      <c r="G22" s="25">
        <f t="shared" si="1"/>
        <v>279.36560744131265</v>
      </c>
    </row>
    <row r="23" spans="1:7" s="1" customFormat="1" ht="12.75">
      <c r="A23" s="75" t="s">
        <v>4</v>
      </c>
      <c r="B23" s="106" t="s">
        <v>187</v>
      </c>
      <c r="C23" s="32">
        <v>215000</v>
      </c>
      <c r="D23" s="74">
        <v>63566.99</v>
      </c>
      <c r="E23" s="32">
        <v>22754.05</v>
      </c>
      <c r="F23" s="25">
        <f t="shared" si="0"/>
        <v>29.566041860465113</v>
      </c>
      <c r="G23" s="25">
        <f t="shared" si="1"/>
        <v>279.36560744131265</v>
      </c>
    </row>
    <row r="24" spans="1:7" s="7" customFormat="1" ht="15" customHeight="1">
      <c r="A24" s="77" t="s">
        <v>15</v>
      </c>
      <c r="B24" s="104"/>
      <c r="C24" s="25">
        <f>C25+C26+C28+C29</f>
        <v>1970000</v>
      </c>
      <c r="D24" s="25">
        <f>D25+D26+D28+D29+D27</f>
        <v>366034.58999999997</v>
      </c>
      <c r="E24" s="25">
        <f>E25+E26+E28+E29+E27</f>
        <v>482814.82999999996</v>
      </c>
      <c r="F24" s="25">
        <f>D24/C24*100</f>
        <v>18.580436040609136</v>
      </c>
      <c r="G24" s="25">
        <f t="shared" si="1"/>
        <v>75.8126236511832</v>
      </c>
    </row>
    <row r="25" spans="1:7" s="1" customFormat="1" ht="30.75" customHeight="1">
      <c r="A25" s="75" t="s">
        <v>59</v>
      </c>
      <c r="B25" s="106" t="s">
        <v>188</v>
      </c>
      <c r="C25" s="32">
        <v>1310000</v>
      </c>
      <c r="D25" s="74">
        <v>215209.59</v>
      </c>
      <c r="E25" s="32">
        <v>237580.33</v>
      </c>
      <c r="F25" s="25">
        <f t="shared" si="0"/>
        <v>16.428212977099236</v>
      </c>
      <c r="G25" s="25">
        <f t="shared" si="1"/>
        <v>90.58392586625332</v>
      </c>
    </row>
    <row r="26" spans="1:7" s="1" customFormat="1" ht="40.5" customHeight="1">
      <c r="A26" s="75" t="s">
        <v>127</v>
      </c>
      <c r="B26" s="106" t="s">
        <v>189</v>
      </c>
      <c r="C26" s="32">
        <v>40000</v>
      </c>
      <c r="D26" s="29">
        <v>0</v>
      </c>
      <c r="E26" s="32">
        <v>14875</v>
      </c>
      <c r="F26" s="25">
        <f t="shared" si="0"/>
        <v>0</v>
      </c>
      <c r="G26" s="25">
        <f t="shared" si="1"/>
        <v>0</v>
      </c>
    </row>
    <row r="27" spans="1:7" s="1" customFormat="1" ht="40.5" customHeight="1">
      <c r="A27" s="75" t="s">
        <v>242</v>
      </c>
      <c r="B27" s="106"/>
      <c r="C27" s="32">
        <v>0</v>
      </c>
      <c r="D27" s="29">
        <v>400</v>
      </c>
      <c r="E27" s="32">
        <v>200</v>
      </c>
      <c r="F27" s="25"/>
      <c r="G27" s="25">
        <f t="shared" si="1"/>
        <v>200</v>
      </c>
    </row>
    <row r="28" spans="1:7" s="1" customFormat="1" ht="12.75" customHeight="1">
      <c r="A28" s="75" t="s">
        <v>109</v>
      </c>
      <c r="B28" s="106"/>
      <c r="C28" s="32">
        <v>595000</v>
      </c>
      <c r="D28" s="29">
        <v>150425</v>
      </c>
      <c r="E28" s="32">
        <v>210159.5</v>
      </c>
      <c r="F28" s="25">
        <f t="shared" si="0"/>
        <v>25.281512605042018</v>
      </c>
      <c r="G28" s="25">
        <f t="shared" si="1"/>
        <v>71.57658825796598</v>
      </c>
    </row>
    <row r="29" spans="1:7" s="1" customFormat="1" ht="15" customHeight="1">
      <c r="A29" s="75" t="s">
        <v>73</v>
      </c>
      <c r="B29" s="106" t="s">
        <v>190</v>
      </c>
      <c r="C29" s="32">
        <v>25000</v>
      </c>
      <c r="D29" s="29">
        <v>0</v>
      </c>
      <c r="E29" s="32">
        <v>20000</v>
      </c>
      <c r="F29" s="25">
        <f t="shared" si="0"/>
        <v>0</v>
      </c>
      <c r="G29" s="25">
        <f t="shared" si="1"/>
        <v>0</v>
      </c>
    </row>
    <row r="30" spans="1:7" s="7" customFormat="1" ht="16.5" customHeight="1">
      <c r="A30" s="77" t="s">
        <v>9</v>
      </c>
      <c r="B30" s="104"/>
      <c r="C30" s="25">
        <f>C31+C39+C45+C50+C55+C56+C58+C60</f>
        <v>12788697</v>
      </c>
      <c r="D30" s="25">
        <f>D31+D39+D45+D50+D55+D56</f>
        <v>1999819.63</v>
      </c>
      <c r="E30" s="25">
        <f>E31+E39+E45+E50+E55+E56+E58+E60</f>
        <v>1468455.71</v>
      </c>
      <c r="F30" s="25">
        <f t="shared" si="0"/>
        <v>15.63739941606248</v>
      </c>
      <c r="G30" s="25">
        <f t="shared" si="1"/>
        <v>136.18521936899276</v>
      </c>
    </row>
    <row r="31" spans="1:7" s="7" customFormat="1" ht="28.5" customHeight="1">
      <c r="A31" s="77" t="s">
        <v>192</v>
      </c>
      <c r="B31" s="104" t="s">
        <v>193</v>
      </c>
      <c r="C31" s="35">
        <f>C32+C33+C34+C35+C36+C37+C38</f>
        <v>4230608</v>
      </c>
      <c r="D31" s="35">
        <f>D32+D33+D34+D35+D36+D37+D38</f>
        <v>553366.48</v>
      </c>
      <c r="E31" s="35">
        <f>E32+E33+E34+E35+E36+E38+E37</f>
        <v>490472.29000000004</v>
      </c>
      <c r="F31" s="25">
        <f t="shared" si="0"/>
        <v>13.080069815024222</v>
      </c>
      <c r="G31" s="25">
        <f t="shared" si="1"/>
        <v>112.82318925703223</v>
      </c>
    </row>
    <row r="32" spans="1:7" s="1" customFormat="1" ht="38.25">
      <c r="A32" s="37" t="s">
        <v>173</v>
      </c>
      <c r="B32" s="106" t="s">
        <v>191</v>
      </c>
      <c r="C32" s="32">
        <v>20000</v>
      </c>
      <c r="D32" s="29">
        <v>23452.88</v>
      </c>
      <c r="E32" s="32">
        <v>0</v>
      </c>
      <c r="F32" s="25">
        <f t="shared" si="0"/>
        <v>117.2644</v>
      </c>
      <c r="G32" s="25"/>
    </row>
    <row r="33" spans="1:7" s="1" customFormat="1" ht="60.75" customHeight="1">
      <c r="A33" s="37" t="s">
        <v>160</v>
      </c>
      <c r="B33" s="106" t="s">
        <v>194</v>
      </c>
      <c r="C33" s="96">
        <v>3275000</v>
      </c>
      <c r="D33" s="71">
        <v>405834.85</v>
      </c>
      <c r="E33" s="32">
        <v>397423.52</v>
      </c>
      <c r="F33" s="25">
        <f t="shared" si="0"/>
        <v>12.391903816793892</v>
      </c>
      <c r="G33" s="25">
        <f t="shared" si="1"/>
        <v>102.11646507484005</v>
      </c>
    </row>
    <row r="34" spans="1:7" s="1" customFormat="1" ht="51.75" customHeight="1">
      <c r="A34" s="37" t="s">
        <v>71</v>
      </c>
      <c r="B34" s="106" t="s">
        <v>195</v>
      </c>
      <c r="C34" s="96">
        <v>34590</v>
      </c>
      <c r="D34" s="71">
        <v>0</v>
      </c>
      <c r="E34" s="29">
        <v>32205</v>
      </c>
      <c r="F34" s="25">
        <f t="shared" si="0"/>
        <v>0</v>
      </c>
      <c r="G34" s="25">
        <f t="shared" si="1"/>
        <v>0</v>
      </c>
    </row>
    <row r="35" spans="1:7" s="1" customFormat="1" ht="51.75" customHeight="1">
      <c r="A35" s="116" t="s">
        <v>104</v>
      </c>
      <c r="B35" s="117" t="s">
        <v>218</v>
      </c>
      <c r="C35" s="96">
        <v>581107</v>
      </c>
      <c r="D35" s="71">
        <v>92038.26</v>
      </c>
      <c r="E35" s="29">
        <v>2256.59</v>
      </c>
      <c r="F35" s="25">
        <f t="shared" si="0"/>
        <v>15.838435950694105</v>
      </c>
      <c r="G35" s="25">
        <f t="shared" si="1"/>
        <v>4078.643439880527</v>
      </c>
    </row>
    <row r="36" spans="1:7" s="1" customFormat="1" ht="47.25" customHeight="1">
      <c r="A36" s="37" t="s">
        <v>60</v>
      </c>
      <c r="B36" s="106" t="s">
        <v>196</v>
      </c>
      <c r="C36" s="97">
        <v>77900</v>
      </c>
      <c r="D36" s="71">
        <v>8049.37</v>
      </c>
      <c r="E36" s="32">
        <v>26210.47</v>
      </c>
      <c r="F36" s="25">
        <f t="shared" si="0"/>
        <v>10.332952503209244</v>
      </c>
      <c r="G36" s="25">
        <f t="shared" si="1"/>
        <v>30.710513775601882</v>
      </c>
    </row>
    <row r="37" spans="1:7" s="1" customFormat="1" ht="47.25" customHeight="1">
      <c r="A37" s="116" t="s">
        <v>219</v>
      </c>
      <c r="B37" s="117" t="s">
        <v>220</v>
      </c>
      <c r="C37" s="73">
        <v>0</v>
      </c>
      <c r="D37" s="82">
        <v>0</v>
      </c>
      <c r="E37" s="138">
        <v>26027.73</v>
      </c>
      <c r="F37" s="25"/>
      <c r="G37" s="25">
        <f t="shared" si="1"/>
        <v>0</v>
      </c>
    </row>
    <row r="38" spans="1:7" s="1" customFormat="1" ht="35.25" customHeight="1">
      <c r="A38" s="116" t="s">
        <v>121</v>
      </c>
      <c r="B38" s="117" t="s">
        <v>221</v>
      </c>
      <c r="C38" s="73">
        <v>242011</v>
      </c>
      <c r="D38" s="82">
        <v>23991.12</v>
      </c>
      <c r="E38" s="32">
        <v>6348.98</v>
      </c>
      <c r="F38" s="25">
        <f t="shared" si="0"/>
        <v>9.913235348806458</v>
      </c>
      <c r="G38" s="25">
        <f t="shared" si="1"/>
        <v>377.87361119423906</v>
      </c>
    </row>
    <row r="39" spans="1:7" s="7" customFormat="1" ht="19.5" customHeight="1">
      <c r="A39" s="77" t="s">
        <v>5</v>
      </c>
      <c r="B39" s="104" t="s">
        <v>204</v>
      </c>
      <c r="C39" s="35">
        <f>C40+C41+C42+C43</f>
        <v>67000</v>
      </c>
      <c r="D39" s="35">
        <f>D40+D41+D42+D43+D44</f>
        <v>68406.14</v>
      </c>
      <c r="E39" s="35">
        <f>E40+E41+E42+E43</f>
        <v>74045.93</v>
      </c>
      <c r="F39" s="25">
        <f t="shared" si="0"/>
        <v>102.09871641791044</v>
      </c>
      <c r="G39" s="25">
        <f t="shared" si="1"/>
        <v>92.38338960696423</v>
      </c>
    </row>
    <row r="40" spans="1:7" s="1" customFormat="1" ht="24" customHeight="1">
      <c r="A40" s="75" t="s">
        <v>198</v>
      </c>
      <c r="B40" s="106" t="s">
        <v>197</v>
      </c>
      <c r="C40" s="32">
        <v>5300</v>
      </c>
      <c r="D40" s="29">
        <v>19539.17</v>
      </c>
      <c r="E40" s="32">
        <v>17518.39</v>
      </c>
      <c r="F40" s="25">
        <f t="shared" si="0"/>
        <v>368.66358490566034</v>
      </c>
      <c r="G40" s="25">
        <f t="shared" si="1"/>
        <v>111.5351924463378</v>
      </c>
    </row>
    <row r="41" spans="1:7" s="1" customFormat="1" ht="27" customHeight="1">
      <c r="A41" s="75" t="s">
        <v>199</v>
      </c>
      <c r="B41" s="106" t="s">
        <v>200</v>
      </c>
      <c r="C41" s="32">
        <v>200</v>
      </c>
      <c r="D41" s="29">
        <v>0</v>
      </c>
      <c r="E41" s="32">
        <v>242.82</v>
      </c>
      <c r="F41" s="25">
        <f t="shared" si="0"/>
        <v>0</v>
      </c>
      <c r="G41" s="25">
        <f t="shared" si="1"/>
        <v>0</v>
      </c>
    </row>
    <row r="42" spans="1:7" s="1" customFormat="1" ht="17.25" customHeight="1">
      <c r="A42" s="75" t="s">
        <v>201</v>
      </c>
      <c r="B42" s="106" t="s">
        <v>202</v>
      </c>
      <c r="C42" s="32">
        <v>0</v>
      </c>
      <c r="D42" s="29">
        <v>1694.36</v>
      </c>
      <c r="E42" s="32">
        <v>9464.13</v>
      </c>
      <c r="F42" s="25"/>
      <c r="G42" s="25">
        <f t="shared" si="1"/>
        <v>17.902966252576835</v>
      </c>
    </row>
    <row r="43" spans="1:7" s="1" customFormat="1" ht="17.25" customHeight="1">
      <c r="A43" s="75" t="s">
        <v>61</v>
      </c>
      <c r="B43" s="106" t="s">
        <v>203</v>
      </c>
      <c r="C43" s="32">
        <v>61500</v>
      </c>
      <c r="D43" s="29">
        <v>42967.98</v>
      </c>
      <c r="E43" s="32">
        <v>46820.59</v>
      </c>
      <c r="F43" s="25">
        <f t="shared" si="0"/>
        <v>69.86663414634147</v>
      </c>
      <c r="G43" s="25">
        <f t="shared" si="1"/>
        <v>91.77154751787623</v>
      </c>
    </row>
    <row r="44" spans="1:7" s="1" customFormat="1" ht="17.25" customHeight="1">
      <c r="A44" s="75" t="s">
        <v>250</v>
      </c>
      <c r="B44" s="106"/>
      <c r="C44" s="32">
        <v>0</v>
      </c>
      <c r="D44" s="29">
        <v>4204.63</v>
      </c>
      <c r="E44" s="32">
        <v>0</v>
      </c>
      <c r="F44" s="25" t="e">
        <f t="shared" si="0"/>
        <v>#DIV/0!</v>
      </c>
      <c r="G44" s="25" t="e">
        <f t="shared" si="1"/>
        <v>#DIV/0!</v>
      </c>
    </row>
    <row r="45" spans="1:7" s="7" customFormat="1" ht="27" customHeight="1">
      <c r="A45" s="77" t="s">
        <v>205</v>
      </c>
      <c r="B45" s="104" t="s">
        <v>207</v>
      </c>
      <c r="C45" s="25">
        <f>C46+C47+C48+C49</f>
        <v>3443706</v>
      </c>
      <c r="D45" s="25">
        <f>D46+D47+D48+D49</f>
        <v>757967.64</v>
      </c>
      <c r="E45" s="25">
        <f>E46+E47+E48+E49</f>
        <v>4101.18</v>
      </c>
      <c r="F45" s="25">
        <f t="shared" si="0"/>
        <v>22.010230838521057</v>
      </c>
      <c r="G45" s="25">
        <f t="shared" si="1"/>
        <v>18481.69648735242</v>
      </c>
    </row>
    <row r="46" spans="1:7" s="1" customFormat="1" ht="24" customHeight="1">
      <c r="A46" s="75" t="s">
        <v>110</v>
      </c>
      <c r="B46" s="106" t="s">
        <v>206</v>
      </c>
      <c r="C46" s="96">
        <v>96706</v>
      </c>
      <c r="D46" s="71">
        <v>0</v>
      </c>
      <c r="E46" s="26">
        <v>0</v>
      </c>
      <c r="F46" s="25">
        <f t="shared" si="0"/>
        <v>0</v>
      </c>
      <c r="G46" s="25"/>
    </row>
    <row r="47" spans="1:7" s="1" customFormat="1" ht="24" customHeight="1">
      <c r="A47" s="75" t="s">
        <v>111</v>
      </c>
      <c r="B47" s="106" t="s">
        <v>208</v>
      </c>
      <c r="C47" s="96">
        <v>347000</v>
      </c>
      <c r="D47" s="71">
        <v>35471.39</v>
      </c>
      <c r="E47" s="26">
        <v>0</v>
      </c>
      <c r="F47" s="25">
        <f t="shared" si="0"/>
        <v>10.222302593659942</v>
      </c>
      <c r="G47" s="25"/>
    </row>
    <row r="48" spans="1:7" s="1" customFormat="1" ht="14.25" customHeight="1">
      <c r="A48" s="75" t="s">
        <v>62</v>
      </c>
      <c r="B48" s="106" t="s">
        <v>209</v>
      </c>
      <c r="C48" s="27">
        <v>3000000</v>
      </c>
      <c r="D48" s="26">
        <v>722496.25</v>
      </c>
      <c r="E48" s="26">
        <v>0</v>
      </c>
      <c r="F48" s="25">
        <f t="shared" si="0"/>
        <v>24.083208333333335</v>
      </c>
      <c r="G48" s="25"/>
    </row>
    <row r="49" spans="1:7" s="1" customFormat="1" ht="12.75">
      <c r="A49" s="75" t="s">
        <v>135</v>
      </c>
      <c r="B49" s="106" t="s">
        <v>210</v>
      </c>
      <c r="C49" s="27">
        <v>0</v>
      </c>
      <c r="D49" s="71">
        <v>0</v>
      </c>
      <c r="E49" s="29">
        <v>4101.18</v>
      </c>
      <c r="F49" s="25"/>
      <c r="G49" s="25">
        <f t="shared" si="1"/>
        <v>0</v>
      </c>
    </row>
    <row r="50" spans="1:7" s="7" customFormat="1" ht="18.75" customHeight="1">
      <c r="A50" s="77" t="s">
        <v>211</v>
      </c>
      <c r="B50" s="104" t="s">
        <v>212</v>
      </c>
      <c r="C50" s="35">
        <f>C52+C53+C54</f>
        <v>2655000</v>
      </c>
      <c r="D50" s="35">
        <f>D52+D53+D54</f>
        <v>184946.65</v>
      </c>
      <c r="E50" s="35">
        <f>E52+E53+E54</f>
        <v>439816.88</v>
      </c>
      <c r="F50" s="25">
        <f t="shared" si="0"/>
        <v>6.965975517890772</v>
      </c>
      <c r="G50" s="25">
        <f t="shared" si="1"/>
        <v>42.05083033648003</v>
      </c>
    </row>
    <row r="51" spans="1:7" s="1" customFormat="1" ht="51" hidden="1">
      <c r="A51" s="37" t="s">
        <v>156</v>
      </c>
      <c r="B51" s="106"/>
      <c r="C51" s="32">
        <v>0</v>
      </c>
      <c r="D51" s="29">
        <v>0</v>
      </c>
      <c r="E51" s="32">
        <v>0</v>
      </c>
      <c r="F51" s="25" t="e">
        <f t="shared" si="0"/>
        <v>#DIV/0!</v>
      </c>
      <c r="G51" s="25" t="e">
        <f t="shared" si="1"/>
        <v>#DIV/0!</v>
      </c>
    </row>
    <row r="52" spans="1:7" s="1" customFormat="1" ht="58.5" customHeight="1">
      <c r="A52" s="81" t="s">
        <v>213</v>
      </c>
      <c r="B52" s="106" t="s">
        <v>214</v>
      </c>
      <c r="C52" s="73">
        <v>450000</v>
      </c>
      <c r="D52" s="82">
        <v>0</v>
      </c>
      <c r="E52" s="32">
        <v>95200</v>
      </c>
      <c r="F52" s="25">
        <f t="shared" si="0"/>
        <v>0</v>
      </c>
      <c r="G52" s="25">
        <f t="shared" si="1"/>
        <v>0</v>
      </c>
    </row>
    <row r="53" spans="1:7" s="1" customFormat="1" ht="58.5" customHeight="1">
      <c r="A53" s="81" t="s">
        <v>216</v>
      </c>
      <c r="B53" s="106" t="s">
        <v>217</v>
      </c>
      <c r="C53" s="73">
        <v>205000</v>
      </c>
      <c r="D53" s="82">
        <v>0</v>
      </c>
      <c r="E53" s="32">
        <v>0</v>
      </c>
      <c r="F53" s="25">
        <f t="shared" si="0"/>
        <v>0</v>
      </c>
      <c r="G53" s="25"/>
    </row>
    <row r="54" spans="1:7" s="1" customFormat="1" ht="55.5" customHeight="1">
      <c r="A54" s="38" t="s">
        <v>161</v>
      </c>
      <c r="B54" s="108" t="s">
        <v>215</v>
      </c>
      <c r="C54" s="98">
        <v>2000000</v>
      </c>
      <c r="D54" s="82">
        <v>184946.65</v>
      </c>
      <c r="E54" s="32">
        <v>344616.88</v>
      </c>
      <c r="F54" s="25">
        <f t="shared" si="0"/>
        <v>9.247332499999999</v>
      </c>
      <c r="G54" s="25">
        <f t="shared" si="1"/>
        <v>53.66732180965714</v>
      </c>
    </row>
    <row r="55" spans="1:7" s="7" customFormat="1" ht="12" customHeight="1">
      <c r="A55" s="77" t="s">
        <v>162</v>
      </c>
      <c r="B55" s="104"/>
      <c r="C55" s="35">
        <v>2200000</v>
      </c>
      <c r="D55" s="34">
        <v>404325.66</v>
      </c>
      <c r="E55" s="35">
        <v>460019.43</v>
      </c>
      <c r="F55" s="25">
        <f t="shared" si="0"/>
        <v>18.37843909090909</v>
      </c>
      <c r="G55" s="25">
        <f t="shared" si="1"/>
        <v>87.89317007762041</v>
      </c>
    </row>
    <row r="56" spans="1:7" s="7" customFormat="1" ht="12.75">
      <c r="A56" s="118" t="s">
        <v>222</v>
      </c>
      <c r="B56" s="123" t="s">
        <v>227</v>
      </c>
      <c r="C56" s="35">
        <f>C57+C58+C59+C60</f>
        <v>192383</v>
      </c>
      <c r="D56" s="35">
        <f>D57+D58+D59+D60</f>
        <v>30807.06</v>
      </c>
      <c r="E56" s="35">
        <f>E57+E58+E59+E60</f>
        <v>0</v>
      </c>
      <c r="F56" s="25">
        <f t="shared" si="0"/>
        <v>16.013400352421993</v>
      </c>
      <c r="G56" s="25"/>
    </row>
    <row r="57" spans="1:7" s="126" customFormat="1" ht="12.75" hidden="1">
      <c r="A57" s="124" t="s">
        <v>228</v>
      </c>
      <c r="B57" s="125" t="s">
        <v>229</v>
      </c>
      <c r="C57" s="32"/>
      <c r="D57" s="29"/>
      <c r="E57" s="32"/>
      <c r="F57" s="25"/>
      <c r="G57" s="25" t="e">
        <f t="shared" si="1"/>
        <v>#DIV/0!</v>
      </c>
    </row>
    <row r="58" spans="1:7" s="7" customFormat="1" ht="12.75">
      <c r="A58" s="119" t="s">
        <v>223</v>
      </c>
      <c r="B58" s="120" t="s">
        <v>224</v>
      </c>
      <c r="C58" s="32">
        <v>0</v>
      </c>
      <c r="D58" s="29">
        <v>-151.14</v>
      </c>
      <c r="E58" s="32">
        <v>0</v>
      </c>
      <c r="F58" s="25">
        <v>0</v>
      </c>
      <c r="G58" s="25"/>
    </row>
    <row r="59" spans="1:7" s="7" customFormat="1" ht="12.75">
      <c r="A59" s="119" t="s">
        <v>230</v>
      </c>
      <c r="B59" s="120" t="s">
        <v>231</v>
      </c>
      <c r="C59" s="32">
        <v>192383</v>
      </c>
      <c r="D59" s="29">
        <v>30958.2</v>
      </c>
      <c r="E59" s="32">
        <v>0</v>
      </c>
      <c r="F59" s="25">
        <f t="shared" si="0"/>
        <v>16.091962387529044</v>
      </c>
      <c r="G59" s="25"/>
    </row>
    <row r="60" spans="1:7" s="7" customFormat="1" ht="12.75" hidden="1">
      <c r="A60" s="121" t="s">
        <v>225</v>
      </c>
      <c r="B60" s="122" t="s">
        <v>226</v>
      </c>
      <c r="C60" s="35"/>
      <c r="D60" s="34"/>
      <c r="E60" s="35"/>
      <c r="F60" s="25"/>
      <c r="G60" s="25" t="e">
        <f t="shared" si="1"/>
        <v>#DIV/0!</v>
      </c>
    </row>
    <row r="61" spans="1:7" s="13" customFormat="1" ht="16.5" customHeight="1">
      <c r="A61" s="39" t="s">
        <v>18</v>
      </c>
      <c r="B61" s="109"/>
      <c r="C61" s="23">
        <f>C4</f>
        <v>111530187</v>
      </c>
      <c r="D61" s="22">
        <f>D4</f>
        <v>23440332.259999998</v>
      </c>
      <c r="E61" s="23">
        <f>E4</f>
        <v>23244936.52</v>
      </c>
      <c r="F61" s="23">
        <f aca="true" t="shared" si="2" ref="F61:F130">D61/C61*100</f>
        <v>21.017029461270425</v>
      </c>
      <c r="G61" s="23">
        <f aca="true" t="shared" si="3" ref="G61:G125">D61/E61*100</f>
        <v>100.84059485312804</v>
      </c>
    </row>
    <row r="62" spans="1:7" s="13" customFormat="1" ht="15" customHeight="1">
      <c r="A62" s="40" t="s">
        <v>17</v>
      </c>
      <c r="B62" s="109"/>
      <c r="C62" s="23">
        <f>C63+C169+C173</f>
        <v>359942311.9</v>
      </c>
      <c r="D62" s="23">
        <f>D63+D169+D173</f>
        <v>63487322.63</v>
      </c>
      <c r="E62" s="23">
        <f>E63+E169+E173+E171</f>
        <v>60901034.89000001</v>
      </c>
      <c r="F62" s="23">
        <f t="shared" si="2"/>
        <v>17.638193824692163</v>
      </c>
      <c r="G62" s="23">
        <f t="shared" si="3"/>
        <v>104.24670573278661</v>
      </c>
    </row>
    <row r="63" spans="1:7" s="7" customFormat="1" ht="18" customHeight="1">
      <c r="A63" s="77" t="s">
        <v>53</v>
      </c>
      <c r="B63" s="104"/>
      <c r="C63" s="25">
        <f>C64+C68+C115+C147</f>
        <v>356951632.9</v>
      </c>
      <c r="D63" s="25">
        <f>D64+D68+D115+D147</f>
        <v>62810787.63</v>
      </c>
      <c r="E63" s="25">
        <f>E64+E68+E115+E147</f>
        <v>61071775.370000005</v>
      </c>
      <c r="F63" s="25">
        <f t="shared" si="2"/>
        <v>17.59644216212241</v>
      </c>
      <c r="G63" s="25">
        <f t="shared" si="3"/>
        <v>102.8474892852947</v>
      </c>
    </row>
    <row r="64" spans="1:7" s="7" customFormat="1" ht="17.25" customHeight="1">
      <c r="A64" s="77" t="s">
        <v>63</v>
      </c>
      <c r="B64" s="104"/>
      <c r="C64" s="25">
        <f>C65+C66+C67</f>
        <v>30351300</v>
      </c>
      <c r="D64" s="25">
        <f>D65+D66+D67</f>
        <v>7587900</v>
      </c>
      <c r="E64" s="25">
        <f>E65+E66</f>
        <v>6668700</v>
      </c>
      <c r="F64" s="25">
        <f t="shared" si="2"/>
        <v>25.000247106384236</v>
      </c>
      <c r="G64" s="25">
        <f t="shared" si="3"/>
        <v>113.78379594223762</v>
      </c>
    </row>
    <row r="65" spans="1:7" s="5" customFormat="1" ht="19.5" customHeight="1">
      <c r="A65" s="75" t="s">
        <v>82</v>
      </c>
      <c r="B65" s="106"/>
      <c r="C65" s="32">
        <v>2148900</v>
      </c>
      <c r="D65" s="29">
        <v>537300</v>
      </c>
      <c r="E65" s="32">
        <v>441600</v>
      </c>
      <c r="F65" s="25">
        <f t="shared" si="2"/>
        <v>25.00349015775513</v>
      </c>
      <c r="G65" s="25">
        <f t="shared" si="3"/>
        <v>121.6711956521739</v>
      </c>
    </row>
    <row r="66" spans="1:7" s="5" customFormat="1" ht="18.75" customHeight="1">
      <c r="A66" s="75" t="s">
        <v>64</v>
      </c>
      <c r="B66" s="106"/>
      <c r="C66" s="32">
        <v>23690100</v>
      </c>
      <c r="D66" s="29">
        <v>5922600</v>
      </c>
      <c r="E66" s="32">
        <v>6227100</v>
      </c>
      <c r="F66" s="25">
        <f t="shared" si="2"/>
        <v>25.0003165879418</v>
      </c>
      <c r="G66" s="25">
        <f t="shared" si="3"/>
        <v>95.11008334537746</v>
      </c>
    </row>
    <row r="67" spans="1:7" s="5" customFormat="1" ht="15.75" customHeight="1">
      <c r="A67" s="75" t="s">
        <v>233</v>
      </c>
      <c r="B67" s="106"/>
      <c r="C67" s="32">
        <v>4512300</v>
      </c>
      <c r="D67" s="29">
        <v>1128000</v>
      </c>
      <c r="E67" s="32">
        <v>0</v>
      </c>
      <c r="F67" s="25">
        <v>0</v>
      </c>
      <c r="G67" s="25"/>
    </row>
    <row r="68" spans="1:7" s="7" customFormat="1" ht="21" customHeight="1">
      <c r="A68" s="63" t="s">
        <v>16</v>
      </c>
      <c r="B68" s="104"/>
      <c r="C68" s="35">
        <f>C69+C77+C78+C80+C82+C87+C99+C79+C86+C74+C75+C76</f>
        <v>80427328.9</v>
      </c>
      <c r="D68" s="35">
        <f>D69+D77+D78+D80+D82+D87+D99+D79+D86+D74+D75+D76</f>
        <v>3910673.5</v>
      </c>
      <c r="E68" s="35">
        <f>E69+E77+E82+E87+E99+E78+E79+E80</f>
        <v>1458186</v>
      </c>
      <c r="F68" s="25">
        <f t="shared" si="2"/>
        <v>4.862368990100826</v>
      </c>
      <c r="G68" s="25">
        <f t="shared" si="3"/>
        <v>268.18756317781134</v>
      </c>
    </row>
    <row r="69" spans="1:7" s="4" customFormat="1" ht="27.75" customHeight="1" hidden="1">
      <c r="A69" s="37" t="s">
        <v>128</v>
      </c>
      <c r="B69" s="106"/>
      <c r="C69" s="32">
        <f>C71+C72+C73</f>
        <v>0</v>
      </c>
      <c r="D69" s="29">
        <f>D71+D72+D73</f>
        <v>0</v>
      </c>
      <c r="E69" s="32">
        <f>E71+E72+E73+E70</f>
        <v>0</v>
      </c>
      <c r="F69" s="25" t="e">
        <f t="shared" si="2"/>
        <v>#DIV/0!</v>
      </c>
      <c r="G69" s="25" t="e">
        <f t="shared" si="3"/>
        <v>#DIV/0!</v>
      </c>
    </row>
    <row r="70" spans="1:7" s="15" customFormat="1" ht="30" customHeight="1" hidden="1">
      <c r="A70" s="83" t="s">
        <v>163</v>
      </c>
      <c r="B70" s="95"/>
      <c r="C70" s="62"/>
      <c r="D70" s="41"/>
      <c r="E70" s="42"/>
      <c r="F70" s="25" t="e">
        <f t="shared" si="2"/>
        <v>#DIV/0!</v>
      </c>
      <c r="G70" s="25" t="e">
        <f t="shared" si="3"/>
        <v>#DIV/0!</v>
      </c>
    </row>
    <row r="71" spans="1:7" s="15" customFormat="1" ht="25.5" customHeight="1" hidden="1">
      <c r="A71" s="83" t="s">
        <v>147</v>
      </c>
      <c r="B71" s="95"/>
      <c r="C71" s="42">
        <v>0</v>
      </c>
      <c r="D71" s="55"/>
      <c r="E71" s="42">
        <v>0</v>
      </c>
      <c r="F71" s="25" t="e">
        <f t="shared" si="2"/>
        <v>#DIV/0!</v>
      </c>
      <c r="G71" s="25" t="e">
        <f t="shared" si="3"/>
        <v>#DIV/0!</v>
      </c>
    </row>
    <row r="72" spans="1:7" s="15" customFormat="1" ht="27" customHeight="1" hidden="1">
      <c r="A72" s="83" t="s">
        <v>148</v>
      </c>
      <c r="B72" s="95"/>
      <c r="C72" s="42">
        <v>0</v>
      </c>
      <c r="D72" s="55"/>
      <c r="E72" s="42">
        <v>0</v>
      </c>
      <c r="F72" s="25" t="e">
        <f t="shared" si="2"/>
        <v>#DIV/0!</v>
      </c>
      <c r="G72" s="25" t="e">
        <f t="shared" si="3"/>
        <v>#DIV/0!</v>
      </c>
    </row>
    <row r="73" spans="1:7" s="15" customFormat="1" ht="30.75" customHeight="1" hidden="1">
      <c r="A73" s="83" t="s">
        <v>151</v>
      </c>
      <c r="B73" s="95"/>
      <c r="C73" s="42"/>
      <c r="D73" s="55"/>
      <c r="E73" s="42"/>
      <c r="F73" s="25" t="e">
        <f t="shared" si="2"/>
        <v>#DIV/0!</v>
      </c>
      <c r="G73" s="25" t="e">
        <f t="shared" si="3"/>
        <v>#DIV/0!</v>
      </c>
    </row>
    <row r="74" spans="1:7" s="2" customFormat="1" ht="41.25" customHeight="1">
      <c r="A74" s="37" t="s">
        <v>243</v>
      </c>
      <c r="B74" s="139"/>
      <c r="C74" s="32">
        <v>1983700</v>
      </c>
      <c r="D74" s="29">
        <v>0</v>
      </c>
      <c r="E74" s="32">
        <v>0</v>
      </c>
      <c r="F74" s="25">
        <f t="shared" si="2"/>
        <v>0</v>
      </c>
      <c r="G74" s="25"/>
    </row>
    <row r="75" spans="1:7" s="2" customFormat="1" ht="30.75" customHeight="1">
      <c r="A75" s="37" t="s">
        <v>244</v>
      </c>
      <c r="B75" s="139"/>
      <c r="C75" s="32">
        <v>3999800</v>
      </c>
      <c r="D75" s="29">
        <v>0</v>
      </c>
      <c r="E75" s="32">
        <v>0</v>
      </c>
      <c r="F75" s="25">
        <f t="shared" si="2"/>
        <v>0</v>
      </c>
      <c r="G75" s="25"/>
    </row>
    <row r="76" spans="1:7" s="2" customFormat="1" ht="30.75" customHeight="1">
      <c r="A76" s="37" t="s">
        <v>245</v>
      </c>
      <c r="B76" s="139"/>
      <c r="C76" s="32">
        <v>1968484.04</v>
      </c>
      <c r="D76" s="29">
        <v>0</v>
      </c>
      <c r="E76" s="32">
        <v>0</v>
      </c>
      <c r="F76" s="25">
        <f t="shared" si="2"/>
        <v>0</v>
      </c>
      <c r="G76" s="25"/>
    </row>
    <row r="77" spans="1:9" s="4" customFormat="1" ht="40.5" customHeight="1">
      <c r="A77" s="37" t="s">
        <v>129</v>
      </c>
      <c r="B77" s="106"/>
      <c r="C77" s="32">
        <v>1013300</v>
      </c>
      <c r="D77" s="29">
        <v>0</v>
      </c>
      <c r="E77" s="32">
        <v>0</v>
      </c>
      <c r="F77" s="25">
        <f t="shared" si="2"/>
        <v>0</v>
      </c>
      <c r="G77" s="25"/>
      <c r="H77" s="10"/>
      <c r="I77" s="10"/>
    </row>
    <row r="78" spans="1:7" s="4" customFormat="1" ht="30" customHeight="1">
      <c r="A78" s="84" t="s">
        <v>158</v>
      </c>
      <c r="B78" s="94"/>
      <c r="C78" s="32">
        <v>25500400</v>
      </c>
      <c r="D78" s="29">
        <v>0</v>
      </c>
      <c r="E78" s="32">
        <v>0</v>
      </c>
      <c r="F78" s="25">
        <f t="shared" si="2"/>
        <v>0</v>
      </c>
      <c r="G78" s="25"/>
    </row>
    <row r="79" spans="1:7" s="4" customFormat="1" ht="55.5" customHeight="1">
      <c r="A79" s="85" t="s">
        <v>136</v>
      </c>
      <c r="B79" s="106"/>
      <c r="C79" s="32">
        <v>724600</v>
      </c>
      <c r="D79" s="29">
        <v>0</v>
      </c>
      <c r="E79" s="32">
        <v>0</v>
      </c>
      <c r="F79" s="25">
        <f t="shared" si="2"/>
        <v>0</v>
      </c>
      <c r="G79" s="25"/>
    </row>
    <row r="80" spans="1:7" s="4" customFormat="1" ht="2.25" customHeight="1" hidden="1">
      <c r="A80" s="80" t="s">
        <v>137</v>
      </c>
      <c r="B80" s="108"/>
      <c r="C80" s="32"/>
      <c r="D80" s="29"/>
      <c r="E80" s="32"/>
      <c r="F80" s="25" t="e">
        <f t="shared" si="2"/>
        <v>#DIV/0!</v>
      </c>
      <c r="G80" s="25" t="e">
        <f t="shared" si="3"/>
        <v>#DIV/0!</v>
      </c>
    </row>
    <row r="81" spans="1:7" s="4" customFormat="1" ht="25.5" hidden="1">
      <c r="A81" s="37" t="s">
        <v>132</v>
      </c>
      <c r="B81" s="106"/>
      <c r="C81" s="32">
        <v>0</v>
      </c>
      <c r="D81" s="29">
        <v>0</v>
      </c>
      <c r="E81" s="32">
        <v>0</v>
      </c>
      <c r="F81" s="25" t="e">
        <f t="shared" si="2"/>
        <v>#DIV/0!</v>
      </c>
      <c r="G81" s="25" t="e">
        <f t="shared" si="3"/>
        <v>#DIV/0!</v>
      </c>
    </row>
    <row r="82" spans="1:7" s="4" customFormat="1" ht="22.5" customHeight="1">
      <c r="A82" s="37" t="s">
        <v>130</v>
      </c>
      <c r="B82" s="106"/>
      <c r="C82" s="32">
        <f>C83+C84+C85</f>
        <v>11142.86</v>
      </c>
      <c r="D82" s="29">
        <f>D83+D84+D85</f>
        <v>0</v>
      </c>
      <c r="E82" s="32">
        <v>0</v>
      </c>
      <c r="F82" s="25">
        <f t="shared" si="2"/>
        <v>0</v>
      </c>
      <c r="G82" s="25"/>
    </row>
    <row r="83" spans="1:7" s="16" customFormat="1" ht="14.25" customHeight="1">
      <c r="A83" s="86" t="s">
        <v>149</v>
      </c>
      <c r="B83" s="110"/>
      <c r="C83" s="42">
        <v>11142.86</v>
      </c>
      <c r="D83" s="55">
        <v>0</v>
      </c>
      <c r="E83" s="42">
        <v>0</v>
      </c>
      <c r="F83" s="25">
        <f t="shared" si="2"/>
        <v>0</v>
      </c>
      <c r="G83" s="25"/>
    </row>
    <row r="84" spans="1:7" s="16" customFormat="1" ht="16.5" customHeight="1" hidden="1">
      <c r="A84" s="83" t="s">
        <v>152</v>
      </c>
      <c r="B84" s="95"/>
      <c r="C84" s="42"/>
      <c r="D84" s="55"/>
      <c r="E84" s="42"/>
      <c r="F84" s="25" t="e">
        <f t="shared" si="2"/>
        <v>#DIV/0!</v>
      </c>
      <c r="G84" s="25" t="e">
        <f t="shared" si="3"/>
        <v>#DIV/0!</v>
      </c>
    </row>
    <row r="85" spans="1:7" s="16" customFormat="1" ht="16.5" customHeight="1" hidden="1">
      <c r="A85" s="87" t="s">
        <v>153</v>
      </c>
      <c r="B85" s="95"/>
      <c r="C85" s="42"/>
      <c r="D85" s="55"/>
      <c r="E85" s="42"/>
      <c r="F85" s="25" t="e">
        <f t="shared" si="2"/>
        <v>#DIV/0!</v>
      </c>
      <c r="G85" s="25" t="e">
        <f t="shared" si="3"/>
        <v>#DIV/0!</v>
      </c>
    </row>
    <row r="86" spans="1:7" s="133" customFormat="1" ht="24.75" customHeight="1" hidden="1">
      <c r="A86" s="132" t="s">
        <v>234</v>
      </c>
      <c r="B86" s="106"/>
      <c r="C86" s="32">
        <v>0</v>
      </c>
      <c r="D86" s="29"/>
      <c r="E86" s="32">
        <v>0</v>
      </c>
      <c r="F86" s="25" t="e">
        <f t="shared" si="2"/>
        <v>#DIV/0!</v>
      </c>
      <c r="G86" s="25" t="e">
        <f t="shared" si="3"/>
        <v>#DIV/0!</v>
      </c>
    </row>
    <row r="87" spans="1:7" s="4" customFormat="1" ht="51.75" customHeight="1" hidden="1">
      <c r="A87" s="37" t="s">
        <v>131</v>
      </c>
      <c r="B87" s="106"/>
      <c r="C87" s="32"/>
      <c r="D87" s="29"/>
      <c r="E87" s="32"/>
      <c r="F87" s="25" t="e">
        <f t="shared" si="2"/>
        <v>#DIV/0!</v>
      </c>
      <c r="G87" s="25" t="e">
        <f t="shared" si="3"/>
        <v>#DIV/0!</v>
      </c>
    </row>
    <row r="88" spans="1:7" s="4" customFormat="1" ht="21" customHeight="1" hidden="1">
      <c r="A88" s="37" t="s">
        <v>76</v>
      </c>
      <c r="B88" s="106"/>
      <c r="C88" s="32">
        <v>0</v>
      </c>
      <c r="D88" s="29">
        <v>0</v>
      </c>
      <c r="E88" s="32">
        <v>0</v>
      </c>
      <c r="F88" s="25" t="e">
        <f t="shared" si="2"/>
        <v>#DIV/0!</v>
      </c>
      <c r="G88" s="25" t="e">
        <f t="shared" si="3"/>
        <v>#DIV/0!</v>
      </c>
    </row>
    <row r="89" spans="1:7" s="4" customFormat="1" ht="51" hidden="1">
      <c r="A89" s="37" t="s">
        <v>81</v>
      </c>
      <c r="B89" s="106"/>
      <c r="C89" s="32">
        <v>0</v>
      </c>
      <c r="D89" s="29">
        <v>0</v>
      </c>
      <c r="E89" s="32"/>
      <c r="F89" s="25" t="e">
        <f t="shared" si="2"/>
        <v>#DIV/0!</v>
      </c>
      <c r="G89" s="25" t="e">
        <f t="shared" si="3"/>
        <v>#DIV/0!</v>
      </c>
    </row>
    <row r="90" spans="1:7" s="4" customFormat="1" ht="51" hidden="1">
      <c r="A90" s="37" t="s">
        <v>78</v>
      </c>
      <c r="B90" s="106"/>
      <c r="C90" s="32">
        <v>0</v>
      </c>
      <c r="D90" s="29">
        <v>0</v>
      </c>
      <c r="E90" s="32"/>
      <c r="F90" s="25" t="e">
        <f t="shared" si="2"/>
        <v>#DIV/0!</v>
      </c>
      <c r="G90" s="25" t="e">
        <f t="shared" si="3"/>
        <v>#DIV/0!</v>
      </c>
    </row>
    <row r="91" spans="1:7" s="4" customFormat="1" ht="25.5" hidden="1">
      <c r="A91" s="37" t="s">
        <v>79</v>
      </c>
      <c r="B91" s="106"/>
      <c r="C91" s="32">
        <v>0</v>
      </c>
      <c r="D91" s="29">
        <v>0</v>
      </c>
      <c r="E91" s="32"/>
      <c r="F91" s="25" t="e">
        <f t="shared" si="2"/>
        <v>#DIV/0!</v>
      </c>
      <c r="G91" s="25" t="e">
        <f t="shared" si="3"/>
        <v>#DIV/0!</v>
      </c>
    </row>
    <row r="92" spans="1:7" s="4" customFormat="1" ht="25.5" hidden="1">
      <c r="A92" s="37" t="s">
        <v>77</v>
      </c>
      <c r="B92" s="106"/>
      <c r="C92" s="32">
        <v>0</v>
      </c>
      <c r="D92" s="29">
        <v>0</v>
      </c>
      <c r="E92" s="32"/>
      <c r="F92" s="25" t="e">
        <f t="shared" si="2"/>
        <v>#DIV/0!</v>
      </c>
      <c r="G92" s="25" t="e">
        <f t="shared" si="3"/>
        <v>#DIV/0!</v>
      </c>
    </row>
    <row r="93" spans="1:7" s="4" customFormat="1" ht="25.5" hidden="1">
      <c r="A93" s="37" t="s">
        <v>84</v>
      </c>
      <c r="B93" s="106"/>
      <c r="C93" s="32">
        <v>0</v>
      </c>
      <c r="D93" s="29">
        <v>0</v>
      </c>
      <c r="E93" s="32"/>
      <c r="F93" s="25" t="e">
        <f t="shared" si="2"/>
        <v>#DIV/0!</v>
      </c>
      <c r="G93" s="25" t="e">
        <f t="shared" si="3"/>
        <v>#DIV/0!</v>
      </c>
    </row>
    <row r="94" spans="1:7" s="4" customFormat="1" ht="25.5" hidden="1">
      <c r="A94" s="37" t="s">
        <v>89</v>
      </c>
      <c r="B94" s="106"/>
      <c r="C94" s="32">
        <v>0</v>
      </c>
      <c r="D94" s="29">
        <v>0</v>
      </c>
      <c r="E94" s="32"/>
      <c r="F94" s="25" t="e">
        <f t="shared" si="2"/>
        <v>#DIV/0!</v>
      </c>
      <c r="G94" s="25" t="e">
        <f t="shared" si="3"/>
        <v>#DIV/0!</v>
      </c>
    </row>
    <row r="95" spans="1:7" s="4" customFormat="1" ht="25.5" hidden="1">
      <c r="A95" s="37" t="s">
        <v>48</v>
      </c>
      <c r="B95" s="106"/>
      <c r="C95" s="32">
        <v>0</v>
      </c>
      <c r="D95" s="29">
        <v>0</v>
      </c>
      <c r="E95" s="32"/>
      <c r="F95" s="25" t="e">
        <f t="shared" si="2"/>
        <v>#DIV/0!</v>
      </c>
      <c r="G95" s="25" t="e">
        <f t="shared" si="3"/>
        <v>#DIV/0!</v>
      </c>
    </row>
    <row r="96" spans="1:7" s="4" customFormat="1" ht="25.5" hidden="1">
      <c r="A96" s="37" t="s">
        <v>56</v>
      </c>
      <c r="B96" s="106"/>
      <c r="C96" s="32">
        <v>0</v>
      </c>
      <c r="D96" s="29">
        <v>0</v>
      </c>
      <c r="E96" s="32"/>
      <c r="F96" s="25" t="e">
        <f t="shared" si="2"/>
        <v>#DIV/0!</v>
      </c>
      <c r="G96" s="25" t="e">
        <f t="shared" si="3"/>
        <v>#DIV/0!</v>
      </c>
    </row>
    <row r="97" spans="1:7" s="6" customFormat="1" ht="45" customHeight="1" hidden="1">
      <c r="A97" s="88" t="s">
        <v>70</v>
      </c>
      <c r="B97" s="105"/>
      <c r="C97" s="43">
        <v>0</v>
      </c>
      <c r="D97" s="56">
        <v>0</v>
      </c>
      <c r="E97" s="43">
        <v>0</v>
      </c>
      <c r="F97" s="25" t="e">
        <f t="shared" si="2"/>
        <v>#DIV/0!</v>
      </c>
      <c r="G97" s="25" t="e">
        <f t="shared" si="3"/>
        <v>#DIV/0!</v>
      </c>
    </row>
    <row r="98" spans="1:7" s="4" customFormat="1" ht="12.75" hidden="1">
      <c r="A98" s="37" t="s">
        <v>49</v>
      </c>
      <c r="B98" s="106"/>
      <c r="C98" s="32">
        <v>0</v>
      </c>
      <c r="D98" s="29">
        <v>0</v>
      </c>
      <c r="E98" s="32">
        <v>0</v>
      </c>
      <c r="F98" s="25" t="e">
        <f t="shared" si="2"/>
        <v>#DIV/0!</v>
      </c>
      <c r="G98" s="25" t="e">
        <f t="shared" si="3"/>
        <v>#DIV/0!</v>
      </c>
    </row>
    <row r="99" spans="1:7" s="4" customFormat="1" ht="14.25" customHeight="1">
      <c r="A99" s="37" t="s">
        <v>57</v>
      </c>
      <c r="B99" s="106"/>
      <c r="C99" s="32">
        <f>C101+C103+C107+C106+C108+C109+C110+C111+C112+C113+C114+C102</f>
        <v>45225902</v>
      </c>
      <c r="D99" s="29">
        <f>SUM(D101:D113)</f>
        <v>3910673.5</v>
      </c>
      <c r="E99" s="32">
        <f>SUM(E101:E114)</f>
        <v>1458186</v>
      </c>
      <c r="F99" s="25">
        <f t="shared" si="2"/>
        <v>8.646977344973683</v>
      </c>
      <c r="G99" s="25">
        <f t="shared" si="3"/>
        <v>268.18756317781134</v>
      </c>
    </row>
    <row r="100" spans="1:7" s="4" customFormat="1" ht="12.75" customHeight="1">
      <c r="A100" s="37" t="s">
        <v>22</v>
      </c>
      <c r="B100" s="106"/>
      <c r="C100" s="32"/>
      <c r="D100" s="29"/>
      <c r="E100" s="32"/>
      <c r="F100" s="25"/>
      <c r="G100" s="25"/>
    </row>
    <row r="101" spans="1:7" s="15" customFormat="1" ht="14.25" customHeight="1">
      <c r="A101" s="83" t="s">
        <v>150</v>
      </c>
      <c r="B101" s="95"/>
      <c r="C101" s="42">
        <v>16376300</v>
      </c>
      <c r="D101" s="55">
        <v>1852086</v>
      </c>
      <c r="E101" s="42">
        <v>1458186</v>
      </c>
      <c r="F101" s="25">
        <f t="shared" si="2"/>
        <v>11.309550997478063</v>
      </c>
      <c r="G101" s="25">
        <f t="shared" si="3"/>
        <v>127.013014800581</v>
      </c>
    </row>
    <row r="102" spans="1:7" s="15" customFormat="1" ht="27.75" customHeight="1">
      <c r="A102" s="83" t="s">
        <v>246</v>
      </c>
      <c r="B102" s="95"/>
      <c r="C102" s="42">
        <v>2783902</v>
      </c>
      <c r="D102" s="55">
        <v>0</v>
      </c>
      <c r="E102" s="42">
        <v>0</v>
      </c>
      <c r="F102" s="25">
        <f t="shared" si="2"/>
        <v>0</v>
      </c>
      <c r="G102" s="25"/>
    </row>
    <row r="103" spans="1:7" s="15" customFormat="1" ht="14.25" customHeight="1">
      <c r="A103" s="83" t="s">
        <v>154</v>
      </c>
      <c r="B103" s="95"/>
      <c r="C103" s="42">
        <v>2779000</v>
      </c>
      <c r="D103" s="55">
        <v>0</v>
      </c>
      <c r="E103" s="42">
        <v>0</v>
      </c>
      <c r="F103" s="25">
        <f t="shared" si="2"/>
        <v>0</v>
      </c>
      <c r="G103" s="25"/>
    </row>
    <row r="104" spans="1:7" s="15" customFormat="1" ht="12.75" hidden="1">
      <c r="A104" s="83" t="s">
        <v>126</v>
      </c>
      <c r="B104" s="95"/>
      <c r="C104" s="42"/>
      <c r="D104" s="55"/>
      <c r="E104" s="42"/>
      <c r="F104" s="25" t="e">
        <f t="shared" si="2"/>
        <v>#DIV/0!</v>
      </c>
      <c r="G104" s="25" t="e">
        <f t="shared" si="3"/>
        <v>#DIV/0!</v>
      </c>
    </row>
    <row r="105" spans="1:7" s="15" customFormat="1" ht="12.75" hidden="1">
      <c r="A105" s="83" t="s">
        <v>155</v>
      </c>
      <c r="B105" s="95"/>
      <c r="C105" s="42"/>
      <c r="D105" s="55"/>
      <c r="E105" s="42"/>
      <c r="F105" s="25" t="e">
        <f t="shared" si="2"/>
        <v>#DIV/0!</v>
      </c>
      <c r="G105" s="25" t="e">
        <f t="shared" si="3"/>
        <v>#DIV/0!</v>
      </c>
    </row>
    <row r="106" spans="1:7" s="15" customFormat="1" ht="25.5" hidden="1">
      <c r="A106" s="83" t="s">
        <v>168</v>
      </c>
      <c r="B106" s="95"/>
      <c r="C106" s="42"/>
      <c r="D106" s="55"/>
      <c r="E106" s="42"/>
      <c r="F106" s="25" t="e">
        <f t="shared" si="2"/>
        <v>#DIV/0!</v>
      </c>
      <c r="G106" s="25" t="e">
        <f t="shared" si="3"/>
        <v>#DIV/0!</v>
      </c>
    </row>
    <row r="107" spans="1:7" s="15" customFormat="1" ht="25.5">
      <c r="A107" s="83" t="s">
        <v>159</v>
      </c>
      <c r="B107" s="95"/>
      <c r="C107" s="42">
        <v>3693700</v>
      </c>
      <c r="D107" s="55">
        <v>0</v>
      </c>
      <c r="E107" s="42">
        <v>0</v>
      </c>
      <c r="F107" s="25">
        <f t="shared" si="2"/>
        <v>0</v>
      </c>
      <c r="G107" s="25"/>
    </row>
    <row r="108" spans="1:7" s="15" customFormat="1" ht="24.75" customHeight="1">
      <c r="A108" s="83" t="s">
        <v>236</v>
      </c>
      <c r="B108" s="95"/>
      <c r="C108" s="42">
        <v>15000000</v>
      </c>
      <c r="D108" s="55">
        <v>0</v>
      </c>
      <c r="E108" s="42">
        <v>0</v>
      </c>
      <c r="F108" s="25">
        <f t="shared" si="2"/>
        <v>0</v>
      </c>
      <c r="G108" s="25"/>
    </row>
    <row r="109" spans="1:7" s="4" customFormat="1" ht="12.75" hidden="1">
      <c r="A109" s="83" t="s">
        <v>169</v>
      </c>
      <c r="B109" s="95"/>
      <c r="C109" s="42"/>
      <c r="D109" s="55"/>
      <c r="E109" s="42"/>
      <c r="F109" s="25" t="e">
        <f t="shared" si="2"/>
        <v>#DIV/0!</v>
      </c>
      <c r="G109" s="25" t="e">
        <f t="shared" si="3"/>
        <v>#DIV/0!</v>
      </c>
    </row>
    <row r="110" spans="1:7" s="4" customFormat="1" ht="25.5">
      <c r="A110" s="83" t="s">
        <v>235</v>
      </c>
      <c r="B110" s="95"/>
      <c r="C110" s="42">
        <v>635000</v>
      </c>
      <c r="D110" s="55">
        <v>304687.5</v>
      </c>
      <c r="E110" s="42">
        <v>0</v>
      </c>
      <c r="F110" s="25">
        <f t="shared" si="2"/>
        <v>47.982283464566926</v>
      </c>
      <c r="G110" s="25"/>
    </row>
    <row r="111" spans="1:7" s="4" customFormat="1" ht="12.75">
      <c r="A111" s="89" t="s">
        <v>165</v>
      </c>
      <c r="B111" s="95"/>
      <c r="C111" s="42">
        <v>3057900</v>
      </c>
      <c r="D111" s="55">
        <v>1528900</v>
      </c>
      <c r="E111" s="42">
        <v>0</v>
      </c>
      <c r="F111" s="25">
        <f t="shared" si="2"/>
        <v>49.99836489093823</v>
      </c>
      <c r="G111" s="25"/>
    </row>
    <row r="112" spans="1:7" s="4" customFormat="1" ht="25.5">
      <c r="A112" s="89" t="s">
        <v>237</v>
      </c>
      <c r="B112" s="95"/>
      <c r="C112" s="42">
        <v>900100</v>
      </c>
      <c r="D112" s="55">
        <v>225000</v>
      </c>
      <c r="E112" s="42">
        <v>0</v>
      </c>
      <c r="F112" s="25">
        <f t="shared" si="2"/>
        <v>24.99722253082991</v>
      </c>
      <c r="G112" s="25"/>
    </row>
    <row r="113" spans="1:7" s="4" customFormat="1" ht="25.5" hidden="1">
      <c r="A113" s="89" t="s">
        <v>167</v>
      </c>
      <c r="B113" s="95"/>
      <c r="C113" s="42"/>
      <c r="D113" s="55"/>
      <c r="E113" s="42"/>
      <c r="F113" s="25" t="e">
        <f t="shared" si="2"/>
        <v>#DIV/0!</v>
      </c>
      <c r="G113" s="25" t="e">
        <f t="shared" si="3"/>
        <v>#DIV/0!</v>
      </c>
    </row>
    <row r="114" spans="1:7" s="4" customFormat="1" ht="25.5" hidden="1">
      <c r="A114" s="89" t="s">
        <v>171</v>
      </c>
      <c r="B114" s="95"/>
      <c r="C114" s="42"/>
      <c r="D114" s="55"/>
      <c r="E114" s="42"/>
      <c r="F114" s="25" t="e">
        <f t="shared" si="2"/>
        <v>#DIV/0!</v>
      </c>
      <c r="G114" s="25" t="e">
        <f t="shared" si="3"/>
        <v>#DIV/0!</v>
      </c>
    </row>
    <row r="115" spans="1:7" s="7" customFormat="1" ht="22.5" customHeight="1">
      <c r="A115" s="63" t="s">
        <v>19</v>
      </c>
      <c r="B115" s="104"/>
      <c r="C115" s="35">
        <f>C118+C120+C125+C142+C144+C143+C124</f>
        <v>246173004</v>
      </c>
      <c r="D115" s="35">
        <f>D118+D120+D125+D142+D144+D143+D124</f>
        <v>51312214.13</v>
      </c>
      <c r="E115" s="35">
        <f>E118+E120+E125+E142+E144+E143+E124+E146</f>
        <v>52944889.370000005</v>
      </c>
      <c r="F115" s="25">
        <f t="shared" si="2"/>
        <v>20.843964730592475</v>
      </c>
      <c r="G115" s="25">
        <f t="shared" si="3"/>
        <v>96.91627414954026</v>
      </c>
    </row>
    <row r="116" spans="1:7" s="1" customFormat="1" ht="25.5" customHeight="1" hidden="1">
      <c r="A116" s="37" t="s">
        <v>114</v>
      </c>
      <c r="B116" s="106"/>
      <c r="C116" s="32"/>
      <c r="D116" s="29"/>
      <c r="E116" s="32"/>
      <c r="F116" s="25" t="e">
        <f t="shared" si="2"/>
        <v>#DIV/0!</v>
      </c>
      <c r="G116" s="25" t="e">
        <f t="shared" si="3"/>
        <v>#DIV/0!</v>
      </c>
    </row>
    <row r="117" spans="1:7" s="1" customFormat="1" ht="25.5" hidden="1">
      <c r="A117" s="37" t="s">
        <v>120</v>
      </c>
      <c r="B117" s="106"/>
      <c r="C117" s="32"/>
      <c r="D117" s="29"/>
      <c r="E117" s="32"/>
      <c r="F117" s="25" t="e">
        <f t="shared" si="2"/>
        <v>#DIV/0!</v>
      </c>
      <c r="G117" s="25" t="e">
        <f t="shared" si="3"/>
        <v>#DIV/0!</v>
      </c>
    </row>
    <row r="118" spans="1:7" s="1" customFormat="1" ht="27.75" customHeight="1">
      <c r="A118" s="75" t="s">
        <v>65</v>
      </c>
      <c r="B118" s="106"/>
      <c r="C118" s="32">
        <v>1668500</v>
      </c>
      <c r="D118" s="29">
        <v>267000</v>
      </c>
      <c r="E118" s="32">
        <v>250000</v>
      </c>
      <c r="F118" s="25">
        <f t="shared" si="2"/>
        <v>16.00239736290081</v>
      </c>
      <c r="G118" s="25">
        <f t="shared" si="3"/>
        <v>106.80000000000001</v>
      </c>
    </row>
    <row r="119" spans="1:7" s="1" customFormat="1" ht="38.25" hidden="1">
      <c r="A119" s="75" t="s">
        <v>83</v>
      </c>
      <c r="B119" s="106"/>
      <c r="C119" s="32"/>
      <c r="D119" s="29"/>
      <c r="E119" s="32"/>
      <c r="F119" s="25" t="e">
        <f t="shared" si="2"/>
        <v>#DIV/0!</v>
      </c>
      <c r="G119" s="25" t="e">
        <f t="shared" si="3"/>
        <v>#DIV/0!</v>
      </c>
    </row>
    <row r="120" spans="1:7" s="1" customFormat="1" ht="30.75" customHeight="1">
      <c r="A120" s="75" t="s">
        <v>66</v>
      </c>
      <c r="B120" s="106"/>
      <c r="C120" s="32">
        <v>1069000</v>
      </c>
      <c r="D120" s="29">
        <v>266000</v>
      </c>
      <c r="E120" s="32">
        <v>270400</v>
      </c>
      <c r="F120" s="25">
        <f t="shared" si="2"/>
        <v>24.883068288119738</v>
      </c>
      <c r="G120" s="25">
        <f t="shared" si="3"/>
        <v>98.37278106508876</v>
      </c>
    </row>
    <row r="121" spans="1:7" s="1" customFormat="1" ht="25.5" hidden="1">
      <c r="A121" s="75" t="s">
        <v>68</v>
      </c>
      <c r="B121" s="106"/>
      <c r="C121" s="32"/>
      <c r="D121" s="29"/>
      <c r="E121" s="32"/>
      <c r="F121" s="25" t="e">
        <f t="shared" si="2"/>
        <v>#DIV/0!</v>
      </c>
      <c r="G121" s="25" t="e">
        <f t="shared" si="3"/>
        <v>#DIV/0!</v>
      </c>
    </row>
    <row r="122" spans="1:7" s="1" customFormat="1" ht="25.5" customHeight="1" hidden="1">
      <c r="A122" s="75" t="s">
        <v>120</v>
      </c>
      <c r="B122" s="106"/>
      <c r="C122" s="32"/>
      <c r="D122" s="29"/>
      <c r="E122" s="32"/>
      <c r="F122" s="25" t="e">
        <f t="shared" si="2"/>
        <v>#DIV/0!</v>
      </c>
      <c r="G122" s="25" t="e">
        <f t="shared" si="3"/>
        <v>#DIV/0!</v>
      </c>
    </row>
    <row r="123" spans="1:7" s="1" customFormat="1" ht="0.75" customHeight="1" hidden="1">
      <c r="A123" s="75" t="s">
        <v>45</v>
      </c>
      <c r="B123" s="106"/>
      <c r="C123" s="32"/>
      <c r="D123" s="29"/>
      <c r="E123" s="32"/>
      <c r="F123" s="25" t="e">
        <f t="shared" si="2"/>
        <v>#DIV/0!</v>
      </c>
      <c r="G123" s="25" t="e">
        <f t="shared" si="3"/>
        <v>#DIV/0!</v>
      </c>
    </row>
    <row r="124" spans="1:7" s="1" customFormat="1" ht="40.5" customHeight="1">
      <c r="A124" s="75" t="s">
        <v>83</v>
      </c>
      <c r="B124" s="106"/>
      <c r="C124" s="32">
        <v>2000</v>
      </c>
      <c r="D124" s="29">
        <v>0</v>
      </c>
      <c r="E124" s="32">
        <v>0</v>
      </c>
      <c r="F124" s="25">
        <f t="shared" si="2"/>
        <v>0</v>
      </c>
      <c r="G124" s="25"/>
    </row>
    <row r="125" spans="1:7" s="1" customFormat="1" ht="24.75" customHeight="1">
      <c r="A125" s="75" t="s">
        <v>69</v>
      </c>
      <c r="B125" s="106"/>
      <c r="C125" s="32">
        <f>C127+C128+C129+C130+C131+C132+C133+C134+C135+C137+C140+C141+C138+C136</f>
        <v>242087184</v>
      </c>
      <c r="D125" s="32">
        <f>D131+D132+D133+D134+D135+D138+D140+D141+D130+D128+D129+D137+D136</f>
        <v>50672431.86</v>
      </c>
      <c r="E125" s="32">
        <f>E131+E132+E133+E134+E135+E138+E140+E141+E130+E128+E129+E137+E136</f>
        <v>52368639.36</v>
      </c>
      <c r="F125" s="25">
        <f t="shared" si="2"/>
        <v>20.931480561151886</v>
      </c>
      <c r="G125" s="25">
        <f t="shared" si="3"/>
        <v>96.76102430628436</v>
      </c>
    </row>
    <row r="126" spans="1:7" s="1" customFormat="1" ht="12" customHeight="1">
      <c r="A126" s="75" t="s">
        <v>22</v>
      </c>
      <c r="B126" s="106"/>
      <c r="C126" s="32"/>
      <c r="D126" s="29"/>
      <c r="E126" s="32"/>
      <c r="F126" s="25"/>
      <c r="G126" s="25"/>
    </row>
    <row r="127" spans="1:7" s="2" customFormat="1" ht="25.5">
      <c r="A127" s="134" t="s">
        <v>157</v>
      </c>
      <c r="B127" s="95"/>
      <c r="C127" s="62">
        <v>2600</v>
      </c>
      <c r="D127" s="44">
        <v>0</v>
      </c>
      <c r="E127" s="91">
        <v>0</v>
      </c>
      <c r="F127" s="135">
        <f t="shared" si="2"/>
        <v>0</v>
      </c>
      <c r="G127" s="25"/>
    </row>
    <row r="128" spans="1:7" s="2" customFormat="1" ht="24.75" customHeight="1">
      <c r="A128" s="136" t="s">
        <v>238</v>
      </c>
      <c r="B128" s="95"/>
      <c r="C128" s="62">
        <v>100</v>
      </c>
      <c r="D128" s="44">
        <v>0</v>
      </c>
      <c r="E128" s="91">
        <v>0</v>
      </c>
      <c r="F128" s="25">
        <f t="shared" si="2"/>
        <v>0</v>
      </c>
      <c r="G128" s="25"/>
    </row>
    <row r="129" spans="1:7" s="2" customFormat="1" ht="38.25" hidden="1">
      <c r="A129" s="136" t="s">
        <v>239</v>
      </c>
      <c r="B129" s="95"/>
      <c r="C129" s="62">
        <v>0</v>
      </c>
      <c r="D129" s="41">
        <v>0</v>
      </c>
      <c r="E129" s="91"/>
      <c r="F129" s="25" t="e">
        <f t="shared" si="2"/>
        <v>#DIV/0!</v>
      </c>
      <c r="G129" s="25" t="e">
        <f aca="true" t="shared" si="4" ref="G129:G176">D129/E129*100</f>
        <v>#DIV/0!</v>
      </c>
    </row>
    <row r="130" spans="1:7" s="2" customFormat="1" ht="52.5" customHeight="1">
      <c r="A130" s="136" t="s">
        <v>240</v>
      </c>
      <c r="B130" s="95"/>
      <c r="C130" s="62">
        <v>5222984</v>
      </c>
      <c r="D130" s="41">
        <v>0</v>
      </c>
      <c r="E130" s="91">
        <v>0</v>
      </c>
      <c r="F130" s="25">
        <f t="shared" si="2"/>
        <v>0</v>
      </c>
      <c r="G130" s="25"/>
    </row>
    <row r="131" spans="1:7" s="2" customFormat="1" ht="18.75" customHeight="1">
      <c r="A131" s="136" t="s">
        <v>138</v>
      </c>
      <c r="B131" s="95"/>
      <c r="C131" s="62">
        <v>54800</v>
      </c>
      <c r="D131" s="41">
        <v>11626.93</v>
      </c>
      <c r="E131" s="91">
        <v>9765</v>
      </c>
      <c r="F131" s="25">
        <f aca="true" t="shared" si="5" ref="F131:F175">D131/C131*100</f>
        <v>21.217025547445257</v>
      </c>
      <c r="G131" s="25">
        <f t="shared" si="4"/>
        <v>119.0673835125448</v>
      </c>
    </row>
    <row r="132" spans="1:7" s="2" customFormat="1" ht="25.5" customHeight="1">
      <c r="A132" s="90" t="s">
        <v>139</v>
      </c>
      <c r="B132" s="111"/>
      <c r="C132" s="45">
        <v>570400</v>
      </c>
      <c r="D132" s="41">
        <v>102771.92</v>
      </c>
      <c r="E132" s="91">
        <v>108341.58</v>
      </c>
      <c r="F132" s="25">
        <f t="shared" si="5"/>
        <v>18.017517531556802</v>
      </c>
      <c r="G132" s="25">
        <f t="shared" si="4"/>
        <v>94.85916672066256</v>
      </c>
    </row>
    <row r="133" spans="1:7" s="2" customFormat="1" ht="12.75">
      <c r="A133" s="90" t="s">
        <v>140</v>
      </c>
      <c r="B133" s="111"/>
      <c r="C133" s="45">
        <v>570400</v>
      </c>
      <c r="D133" s="41">
        <v>114888</v>
      </c>
      <c r="E133" s="91">
        <v>87880.28</v>
      </c>
      <c r="F133" s="25">
        <f t="shared" si="5"/>
        <v>20.14165497896213</v>
      </c>
      <c r="G133" s="25">
        <f t="shared" si="4"/>
        <v>130.7324009436474</v>
      </c>
    </row>
    <row r="134" spans="1:7" s="2" customFormat="1" ht="39" customHeight="1">
      <c r="A134" s="90" t="s">
        <v>141</v>
      </c>
      <c r="B134" s="111"/>
      <c r="C134" s="45">
        <v>29072600</v>
      </c>
      <c r="D134" s="41">
        <v>6080000</v>
      </c>
      <c r="E134" s="91">
        <v>6665000</v>
      </c>
      <c r="F134" s="25">
        <f t="shared" si="5"/>
        <v>20.91316222147314</v>
      </c>
      <c r="G134" s="25">
        <f t="shared" si="4"/>
        <v>91.22280570142536</v>
      </c>
    </row>
    <row r="135" spans="1:7" s="2" customFormat="1" ht="39" customHeight="1">
      <c r="A135" s="90" t="s">
        <v>145</v>
      </c>
      <c r="B135" s="111"/>
      <c r="C135" s="45">
        <v>178046800</v>
      </c>
      <c r="D135" s="41">
        <v>37404800</v>
      </c>
      <c r="E135" s="91">
        <v>38638800</v>
      </c>
      <c r="F135" s="25">
        <f t="shared" si="5"/>
        <v>21.008409025042855</v>
      </c>
      <c r="G135" s="25">
        <f t="shared" si="4"/>
        <v>96.80631903682308</v>
      </c>
    </row>
    <row r="136" spans="1:7" s="2" customFormat="1" ht="27" customHeight="1" hidden="1">
      <c r="A136" s="90" t="s">
        <v>166</v>
      </c>
      <c r="B136" s="111"/>
      <c r="C136" s="45"/>
      <c r="D136" s="41"/>
      <c r="E136" s="91"/>
      <c r="F136" s="25"/>
      <c r="G136" s="25" t="e">
        <f t="shared" si="4"/>
        <v>#DIV/0!</v>
      </c>
    </row>
    <row r="137" spans="1:7" s="2" customFormat="1" ht="24.75" customHeight="1">
      <c r="A137" s="90" t="s">
        <v>146</v>
      </c>
      <c r="B137" s="111"/>
      <c r="C137" s="45">
        <v>47900</v>
      </c>
      <c r="D137" s="41">
        <v>0</v>
      </c>
      <c r="E137" s="91">
        <v>0</v>
      </c>
      <c r="F137" s="25">
        <f t="shared" si="5"/>
        <v>0</v>
      </c>
      <c r="G137" s="25"/>
    </row>
    <row r="138" spans="1:7" s="2" customFormat="1" ht="38.25">
      <c r="A138" s="90" t="s">
        <v>142</v>
      </c>
      <c r="B138" s="111"/>
      <c r="C138" s="45">
        <v>22013900</v>
      </c>
      <c r="D138" s="41">
        <v>5503500</v>
      </c>
      <c r="E138" s="91">
        <v>5112300</v>
      </c>
      <c r="F138" s="25">
        <f t="shared" si="5"/>
        <v>25.000113564611446</v>
      </c>
      <c r="G138" s="25">
        <f t="shared" si="4"/>
        <v>107.65213309078105</v>
      </c>
    </row>
    <row r="139" spans="1:7" s="2" customFormat="1" ht="12.75" hidden="1">
      <c r="A139" s="90"/>
      <c r="B139" s="111"/>
      <c r="C139" s="45"/>
      <c r="D139" s="41"/>
      <c r="E139" s="91"/>
      <c r="F139" s="25" t="e">
        <f t="shared" si="5"/>
        <v>#DIV/0!</v>
      </c>
      <c r="G139" s="25" t="e">
        <f t="shared" si="4"/>
        <v>#DIV/0!</v>
      </c>
    </row>
    <row r="140" spans="1:7" s="2" customFormat="1" ht="28.5" customHeight="1">
      <c r="A140" s="90" t="s">
        <v>143</v>
      </c>
      <c r="B140" s="111"/>
      <c r="C140" s="45">
        <v>876300</v>
      </c>
      <c r="D140" s="41">
        <v>181987.5</v>
      </c>
      <c r="E140" s="91">
        <v>145590</v>
      </c>
      <c r="F140" s="25">
        <f t="shared" si="5"/>
        <v>20.76771653543307</v>
      </c>
      <c r="G140" s="25">
        <f t="shared" si="4"/>
        <v>125</v>
      </c>
    </row>
    <row r="141" spans="1:7" s="2" customFormat="1" ht="36" customHeight="1">
      <c r="A141" s="90" t="s">
        <v>144</v>
      </c>
      <c r="B141" s="111"/>
      <c r="C141" s="45">
        <v>5608400</v>
      </c>
      <c r="D141" s="41">
        <v>1272857.51</v>
      </c>
      <c r="E141" s="91">
        <v>1600962.5</v>
      </c>
      <c r="F141" s="25">
        <f t="shared" si="5"/>
        <v>22.69555506026674</v>
      </c>
      <c r="G141" s="25">
        <f t="shared" si="4"/>
        <v>79.50576668722722</v>
      </c>
    </row>
    <row r="142" spans="1:7" s="1" customFormat="1" ht="51">
      <c r="A142" s="75" t="s">
        <v>241</v>
      </c>
      <c r="B142" s="106"/>
      <c r="C142" s="32">
        <v>248500</v>
      </c>
      <c r="D142" s="29">
        <v>57731.28</v>
      </c>
      <c r="E142" s="32">
        <v>8474.38</v>
      </c>
      <c r="F142" s="25">
        <f t="shared" si="5"/>
        <v>23.23190342052314</v>
      </c>
      <c r="G142" s="25">
        <f t="shared" si="4"/>
        <v>681.2448816314586</v>
      </c>
    </row>
    <row r="143" spans="1:7" s="1" customFormat="1" ht="25.5" customHeight="1">
      <c r="A143" s="137" t="s">
        <v>67</v>
      </c>
      <c r="B143" s="112"/>
      <c r="C143" s="32">
        <v>169200</v>
      </c>
      <c r="D143" s="29">
        <v>49050.99</v>
      </c>
      <c r="E143" s="32">
        <v>47375.63</v>
      </c>
      <c r="F143" s="25">
        <f t="shared" si="5"/>
        <v>28.989946808510638</v>
      </c>
      <c r="G143" s="25">
        <f t="shared" si="4"/>
        <v>103.5363329205332</v>
      </c>
    </row>
    <row r="144" spans="1:7" s="1" customFormat="1" ht="43.5" customHeight="1">
      <c r="A144" s="92" t="s">
        <v>96</v>
      </c>
      <c r="B144" s="112"/>
      <c r="C144" s="32">
        <v>928620</v>
      </c>
      <c r="D144" s="29">
        <v>0</v>
      </c>
      <c r="E144" s="32">
        <v>0</v>
      </c>
      <c r="F144" s="25">
        <f t="shared" si="5"/>
        <v>0</v>
      </c>
      <c r="G144" s="25"/>
    </row>
    <row r="145" spans="1:7" s="1" customFormat="1" ht="25.5" hidden="1">
      <c r="A145" s="75" t="s">
        <v>50</v>
      </c>
      <c r="B145" s="106"/>
      <c r="C145" s="46"/>
      <c r="D145" s="29"/>
      <c r="E145" s="32"/>
      <c r="F145" s="25" t="e">
        <f t="shared" si="5"/>
        <v>#DIV/0!</v>
      </c>
      <c r="G145" s="25" t="e">
        <f t="shared" si="4"/>
        <v>#DIV/0!</v>
      </c>
    </row>
    <row r="146" spans="1:7" s="1" customFormat="1" ht="16.5" customHeight="1">
      <c r="A146" s="75" t="s">
        <v>97</v>
      </c>
      <c r="B146" s="106"/>
      <c r="C146" s="32">
        <v>0</v>
      </c>
      <c r="D146" s="29">
        <v>0</v>
      </c>
      <c r="E146" s="32">
        <v>0</v>
      </c>
      <c r="F146" s="25"/>
      <c r="G146" s="25"/>
    </row>
    <row r="147" spans="1:7" s="7" customFormat="1" ht="12.75" hidden="1">
      <c r="A147" s="77" t="s">
        <v>20</v>
      </c>
      <c r="B147" s="104"/>
      <c r="C147" s="35">
        <f>C148+C149+C151+C155+C152+C153+C154</f>
        <v>0</v>
      </c>
      <c r="D147" s="35">
        <f>D148+D149+D151+D155+D152+D153+D154</f>
        <v>0</v>
      </c>
      <c r="E147" s="35">
        <f>E148+E149+E151+E155+E152+E153+E154+E150</f>
        <v>0</v>
      </c>
      <c r="F147" s="25" t="e">
        <f t="shared" si="5"/>
        <v>#DIV/0!</v>
      </c>
      <c r="G147" s="25" t="e">
        <f t="shared" si="4"/>
        <v>#DIV/0!</v>
      </c>
    </row>
    <row r="148" spans="1:7" s="4" customFormat="1" ht="25.5" hidden="1">
      <c r="A148" s="75" t="s">
        <v>164</v>
      </c>
      <c r="B148" s="106"/>
      <c r="C148" s="32">
        <v>0</v>
      </c>
      <c r="D148" s="29">
        <v>0</v>
      </c>
      <c r="E148" s="32"/>
      <c r="F148" s="25" t="e">
        <f t="shared" si="5"/>
        <v>#DIV/0!</v>
      </c>
      <c r="G148" s="25" t="e">
        <f t="shared" si="4"/>
        <v>#DIV/0!</v>
      </c>
    </row>
    <row r="149" spans="1:7" s="4" customFormat="1" ht="51" hidden="1">
      <c r="A149" s="75" t="s">
        <v>112</v>
      </c>
      <c r="B149" s="106"/>
      <c r="C149" s="32">
        <v>0</v>
      </c>
      <c r="D149" s="29">
        <v>0</v>
      </c>
      <c r="E149" s="32"/>
      <c r="F149" s="25" t="e">
        <f t="shared" si="5"/>
        <v>#DIV/0!</v>
      </c>
      <c r="G149" s="25" t="e">
        <f t="shared" si="4"/>
        <v>#DIV/0!</v>
      </c>
    </row>
    <row r="150" spans="1:7" s="4" customFormat="1" ht="38.25" hidden="1">
      <c r="A150" s="75" t="s">
        <v>102</v>
      </c>
      <c r="B150" s="106"/>
      <c r="C150" s="32">
        <v>0</v>
      </c>
      <c r="D150" s="29">
        <v>0</v>
      </c>
      <c r="E150" s="32"/>
      <c r="F150" s="25" t="e">
        <f t="shared" si="5"/>
        <v>#DIV/0!</v>
      </c>
      <c r="G150" s="25" t="e">
        <f t="shared" si="4"/>
        <v>#DIV/0!</v>
      </c>
    </row>
    <row r="151" spans="1:7" s="4" customFormat="1" ht="38.25" hidden="1">
      <c r="A151" s="75" t="s">
        <v>98</v>
      </c>
      <c r="B151" s="106"/>
      <c r="C151" s="32">
        <v>0</v>
      </c>
      <c r="D151" s="29">
        <v>0</v>
      </c>
      <c r="E151" s="32"/>
      <c r="F151" s="25" t="e">
        <f t="shared" si="5"/>
        <v>#DIV/0!</v>
      </c>
      <c r="G151" s="25" t="e">
        <f t="shared" si="4"/>
        <v>#DIV/0!</v>
      </c>
    </row>
    <row r="152" spans="1:7" s="4" customFormat="1" ht="32.25" customHeight="1" hidden="1">
      <c r="A152" s="75" t="s">
        <v>112</v>
      </c>
      <c r="B152" s="106"/>
      <c r="C152" s="32">
        <v>0</v>
      </c>
      <c r="D152" s="29">
        <v>0</v>
      </c>
      <c r="E152" s="32">
        <v>0</v>
      </c>
      <c r="F152" s="25" t="e">
        <f t="shared" si="5"/>
        <v>#DIV/0!</v>
      </c>
      <c r="G152" s="25" t="e">
        <f t="shared" si="4"/>
        <v>#DIV/0!</v>
      </c>
    </row>
    <row r="153" spans="1:7" s="4" customFormat="1" ht="38.25" hidden="1">
      <c r="A153" s="75" t="s">
        <v>115</v>
      </c>
      <c r="B153" s="106"/>
      <c r="C153" s="32">
        <v>0</v>
      </c>
      <c r="D153" s="29">
        <v>0</v>
      </c>
      <c r="E153" s="32">
        <v>0</v>
      </c>
      <c r="F153" s="25" t="e">
        <f t="shared" si="5"/>
        <v>#DIV/0!</v>
      </c>
      <c r="G153" s="25" t="e">
        <f t="shared" si="4"/>
        <v>#DIV/0!</v>
      </c>
    </row>
    <row r="154" spans="1:7" s="4" customFormat="1" ht="38.25" hidden="1">
      <c r="A154" s="75" t="s">
        <v>116</v>
      </c>
      <c r="B154" s="106"/>
      <c r="C154" s="32">
        <v>0</v>
      </c>
      <c r="D154" s="29">
        <v>0</v>
      </c>
      <c r="E154" s="32">
        <v>0</v>
      </c>
      <c r="F154" s="25" t="e">
        <f t="shared" si="5"/>
        <v>#DIV/0!</v>
      </c>
      <c r="G154" s="25" t="e">
        <f t="shared" si="4"/>
        <v>#DIV/0!</v>
      </c>
    </row>
    <row r="155" spans="1:7" s="1" customFormat="1" ht="38.25" hidden="1">
      <c r="A155" s="37" t="s">
        <v>46</v>
      </c>
      <c r="B155" s="106"/>
      <c r="C155" s="32">
        <f>C156+C158+C168+C161+C157</f>
        <v>0</v>
      </c>
      <c r="D155" s="32">
        <f>D156+D158+D168+D161+D157</f>
        <v>0</v>
      </c>
      <c r="E155" s="32">
        <f>E156+E158+E168+E162+E157+E161</f>
        <v>0</v>
      </c>
      <c r="F155" s="25" t="e">
        <f t="shared" si="5"/>
        <v>#DIV/0!</v>
      </c>
      <c r="G155" s="25" t="e">
        <f t="shared" si="4"/>
        <v>#DIV/0!</v>
      </c>
    </row>
    <row r="156" spans="1:7" s="1" customFormat="1" ht="25.5" hidden="1">
      <c r="A156" s="75" t="s">
        <v>119</v>
      </c>
      <c r="B156" s="106"/>
      <c r="C156" s="32"/>
      <c r="D156" s="29"/>
      <c r="E156" s="32"/>
      <c r="F156" s="25" t="e">
        <f t="shared" si="5"/>
        <v>#DIV/0!</v>
      </c>
      <c r="G156" s="25" t="e">
        <f t="shared" si="4"/>
        <v>#DIV/0!</v>
      </c>
    </row>
    <row r="157" spans="1:7" s="1" customFormat="1" ht="12.75" hidden="1">
      <c r="A157" s="37" t="s">
        <v>170</v>
      </c>
      <c r="B157" s="106"/>
      <c r="C157" s="32"/>
      <c r="D157" s="29"/>
      <c r="E157" s="32"/>
      <c r="F157" s="25" t="e">
        <f t="shared" si="5"/>
        <v>#DIV/0!</v>
      </c>
      <c r="G157" s="25" t="e">
        <f t="shared" si="4"/>
        <v>#DIV/0!</v>
      </c>
    </row>
    <row r="158" spans="1:7" s="1" customFormat="1" ht="25.5" hidden="1">
      <c r="A158" s="37" t="s">
        <v>117</v>
      </c>
      <c r="B158" s="106"/>
      <c r="C158" s="32"/>
      <c r="D158" s="29"/>
      <c r="E158" s="32"/>
      <c r="F158" s="25" t="e">
        <f t="shared" si="5"/>
        <v>#DIV/0!</v>
      </c>
      <c r="G158" s="25" t="e">
        <f t="shared" si="4"/>
        <v>#DIV/0!</v>
      </c>
    </row>
    <row r="159" spans="1:7" s="1" customFormat="1" ht="12.75" hidden="1">
      <c r="A159" s="37" t="s">
        <v>101</v>
      </c>
      <c r="B159" s="106"/>
      <c r="C159" s="32"/>
      <c r="D159" s="29"/>
      <c r="E159" s="32"/>
      <c r="F159" s="25" t="e">
        <f t="shared" si="5"/>
        <v>#DIV/0!</v>
      </c>
      <c r="G159" s="25" t="e">
        <f t="shared" si="4"/>
        <v>#DIV/0!</v>
      </c>
    </row>
    <row r="160" spans="1:7" s="1" customFormat="1" ht="12.75" hidden="1">
      <c r="A160" s="75" t="s">
        <v>105</v>
      </c>
      <c r="B160" s="106"/>
      <c r="C160" s="32"/>
      <c r="D160" s="29"/>
      <c r="E160" s="32"/>
      <c r="F160" s="25" t="e">
        <f t="shared" si="5"/>
        <v>#DIV/0!</v>
      </c>
      <c r="G160" s="25" t="e">
        <f t="shared" si="4"/>
        <v>#DIV/0!</v>
      </c>
    </row>
    <row r="161" spans="1:7" s="1" customFormat="1" ht="25.5" hidden="1">
      <c r="A161" s="75" t="s">
        <v>172</v>
      </c>
      <c r="B161" s="106"/>
      <c r="C161" s="32"/>
      <c r="D161" s="29"/>
      <c r="E161" s="32"/>
      <c r="F161" s="25" t="e">
        <f t="shared" si="5"/>
        <v>#DIV/0!</v>
      </c>
      <c r="G161" s="25" t="e">
        <f t="shared" si="4"/>
        <v>#DIV/0!</v>
      </c>
    </row>
    <row r="162" spans="1:7" s="1" customFormat="1" ht="12.75" hidden="1">
      <c r="A162" s="75" t="s">
        <v>103</v>
      </c>
      <c r="B162" s="106"/>
      <c r="C162" s="32"/>
      <c r="D162" s="29"/>
      <c r="E162" s="32"/>
      <c r="F162" s="25" t="e">
        <f t="shared" si="5"/>
        <v>#DIV/0!</v>
      </c>
      <c r="G162" s="25" t="e">
        <f t="shared" si="4"/>
        <v>#DIV/0!</v>
      </c>
    </row>
    <row r="163" spans="1:7" s="1" customFormat="1" ht="12.75" hidden="1">
      <c r="A163" s="75" t="s">
        <v>74</v>
      </c>
      <c r="B163" s="106"/>
      <c r="C163" s="32"/>
      <c r="D163" s="29"/>
      <c r="E163" s="32"/>
      <c r="F163" s="25" t="e">
        <f t="shared" si="5"/>
        <v>#DIV/0!</v>
      </c>
      <c r="G163" s="25" t="e">
        <f t="shared" si="4"/>
        <v>#DIV/0!</v>
      </c>
    </row>
    <row r="164" spans="1:7" s="1" customFormat="1" ht="12.75" hidden="1">
      <c r="A164" s="75" t="s">
        <v>75</v>
      </c>
      <c r="B164" s="106"/>
      <c r="C164" s="32"/>
      <c r="D164" s="29"/>
      <c r="E164" s="32"/>
      <c r="F164" s="25" t="e">
        <f t="shared" si="5"/>
        <v>#DIV/0!</v>
      </c>
      <c r="G164" s="25" t="e">
        <f t="shared" si="4"/>
        <v>#DIV/0!</v>
      </c>
    </row>
    <row r="165" spans="1:7" s="2" customFormat="1" ht="25.5" hidden="1">
      <c r="A165" s="75" t="s">
        <v>80</v>
      </c>
      <c r="B165" s="106"/>
      <c r="C165" s="32"/>
      <c r="D165" s="29"/>
      <c r="E165" s="32"/>
      <c r="F165" s="25" t="e">
        <f t="shared" si="5"/>
        <v>#DIV/0!</v>
      </c>
      <c r="G165" s="25" t="e">
        <f t="shared" si="4"/>
        <v>#DIV/0!</v>
      </c>
    </row>
    <row r="166" spans="1:7" s="2" customFormat="1" ht="12.75" hidden="1">
      <c r="A166" s="75" t="s">
        <v>85</v>
      </c>
      <c r="B166" s="106"/>
      <c r="C166" s="32"/>
      <c r="D166" s="29"/>
      <c r="E166" s="32"/>
      <c r="F166" s="25" t="e">
        <f t="shared" si="5"/>
        <v>#DIV/0!</v>
      </c>
      <c r="G166" s="25" t="e">
        <f t="shared" si="4"/>
        <v>#DIV/0!</v>
      </c>
    </row>
    <row r="167" spans="1:7" s="2" customFormat="1" ht="12.75" hidden="1">
      <c r="A167" s="75" t="s">
        <v>86</v>
      </c>
      <c r="B167" s="106"/>
      <c r="C167" s="32"/>
      <c r="D167" s="29"/>
      <c r="E167" s="32"/>
      <c r="F167" s="25" t="e">
        <f t="shared" si="5"/>
        <v>#DIV/0!</v>
      </c>
      <c r="G167" s="25" t="e">
        <f t="shared" si="4"/>
        <v>#DIV/0!</v>
      </c>
    </row>
    <row r="168" spans="1:7" s="2" customFormat="1" ht="25.5" hidden="1">
      <c r="A168" s="37" t="s">
        <v>122</v>
      </c>
      <c r="B168" s="106"/>
      <c r="C168" s="32"/>
      <c r="D168" s="29"/>
      <c r="E168" s="32"/>
      <c r="F168" s="25" t="e">
        <f t="shared" si="5"/>
        <v>#DIV/0!</v>
      </c>
      <c r="G168" s="25" t="e">
        <f t="shared" si="4"/>
        <v>#DIV/0!</v>
      </c>
    </row>
    <row r="169" spans="1:7" s="7" customFormat="1" ht="15" customHeight="1">
      <c r="A169" s="77" t="s">
        <v>54</v>
      </c>
      <c r="B169" s="104"/>
      <c r="C169" s="35">
        <f>C170</f>
        <v>2990679</v>
      </c>
      <c r="D169" s="35">
        <f>D170</f>
        <v>676535</v>
      </c>
      <c r="E169" s="35">
        <f>E170</f>
        <v>58420</v>
      </c>
      <c r="F169" s="25">
        <f t="shared" si="5"/>
        <v>22.62145151652852</v>
      </c>
      <c r="G169" s="25">
        <f t="shared" si="4"/>
        <v>1158.053748716193</v>
      </c>
    </row>
    <row r="170" spans="1:7" s="1" customFormat="1" ht="16.5" customHeight="1">
      <c r="A170" s="75" t="s">
        <v>51</v>
      </c>
      <c r="B170" s="106"/>
      <c r="C170" s="32">
        <v>2990679</v>
      </c>
      <c r="D170" s="29">
        <v>676535</v>
      </c>
      <c r="E170" s="32">
        <v>58420</v>
      </c>
      <c r="F170" s="25">
        <f t="shared" si="5"/>
        <v>22.62145151652852</v>
      </c>
      <c r="G170" s="25">
        <f t="shared" si="4"/>
        <v>1158.053748716193</v>
      </c>
    </row>
    <row r="171" spans="1:7" s="7" customFormat="1" ht="63.75" hidden="1">
      <c r="A171" s="77" t="s">
        <v>99</v>
      </c>
      <c r="B171" s="104"/>
      <c r="C171" s="35">
        <v>0</v>
      </c>
      <c r="D171" s="34">
        <v>0</v>
      </c>
      <c r="E171" s="35">
        <v>0</v>
      </c>
      <c r="F171" s="25" t="e">
        <f t="shared" si="5"/>
        <v>#DIV/0!</v>
      </c>
      <c r="G171" s="25" t="e">
        <f t="shared" si="4"/>
        <v>#DIV/0!</v>
      </c>
    </row>
    <row r="172" spans="1:7" s="1" customFormat="1" ht="38.25" hidden="1">
      <c r="A172" s="75" t="s">
        <v>113</v>
      </c>
      <c r="B172" s="106"/>
      <c r="C172" s="32">
        <v>0</v>
      </c>
      <c r="D172" s="29">
        <v>0</v>
      </c>
      <c r="E172" s="32">
        <v>0</v>
      </c>
      <c r="F172" s="25" t="e">
        <f t="shared" si="5"/>
        <v>#DIV/0!</v>
      </c>
      <c r="G172" s="25" t="e">
        <f t="shared" si="4"/>
        <v>#DIV/0!</v>
      </c>
    </row>
    <row r="173" spans="1:7" s="7" customFormat="1" ht="12.75">
      <c r="A173" s="77" t="s">
        <v>55</v>
      </c>
      <c r="B173" s="104"/>
      <c r="C173" s="35">
        <f>C174+C175+C176</f>
        <v>0</v>
      </c>
      <c r="D173" s="34">
        <f>D174+D175+D176</f>
        <v>0</v>
      </c>
      <c r="E173" s="35">
        <f>E174+E175+E176</f>
        <v>-229160.48</v>
      </c>
      <c r="F173" s="25"/>
      <c r="G173" s="25">
        <f t="shared" si="4"/>
        <v>0</v>
      </c>
    </row>
    <row r="174" spans="1:7" s="7" customFormat="1" ht="25.5" hidden="1">
      <c r="A174" s="75" t="s">
        <v>106</v>
      </c>
      <c r="B174" s="106"/>
      <c r="C174" s="32">
        <v>0</v>
      </c>
      <c r="D174" s="29">
        <v>0</v>
      </c>
      <c r="E174" s="32">
        <v>0</v>
      </c>
      <c r="F174" s="25" t="e">
        <f t="shared" si="5"/>
        <v>#DIV/0!</v>
      </c>
      <c r="G174" s="25" t="e">
        <f t="shared" si="4"/>
        <v>#DIV/0!</v>
      </c>
    </row>
    <row r="175" spans="1:7" s="7" customFormat="1" ht="25.5" hidden="1">
      <c r="A175" s="75" t="s">
        <v>107</v>
      </c>
      <c r="B175" s="106"/>
      <c r="C175" s="32">
        <v>0</v>
      </c>
      <c r="D175" s="29">
        <v>0</v>
      </c>
      <c r="E175" s="32">
        <v>0</v>
      </c>
      <c r="F175" s="25" t="e">
        <f t="shared" si="5"/>
        <v>#DIV/0!</v>
      </c>
      <c r="G175" s="25" t="e">
        <f t="shared" si="4"/>
        <v>#DIV/0!</v>
      </c>
    </row>
    <row r="176" spans="1:7" s="7" customFormat="1" ht="25.5">
      <c r="A176" s="75" t="s">
        <v>108</v>
      </c>
      <c r="B176" s="106"/>
      <c r="C176" s="32">
        <v>0</v>
      </c>
      <c r="D176" s="29">
        <v>0</v>
      </c>
      <c r="E176" s="32">
        <v>-229160.48</v>
      </c>
      <c r="F176" s="25"/>
      <c r="G176" s="25">
        <f t="shared" si="4"/>
        <v>0</v>
      </c>
    </row>
    <row r="177" spans="1:7" s="13" customFormat="1" ht="19.5" customHeight="1">
      <c r="A177" s="21" t="s">
        <v>125</v>
      </c>
      <c r="B177" s="101"/>
      <c r="C177" s="23">
        <f>C61+C62</f>
        <v>471472498.9</v>
      </c>
      <c r="D177" s="23">
        <f>D61+D62</f>
        <v>86927654.89</v>
      </c>
      <c r="E177" s="23">
        <f>E61+E62</f>
        <v>84145971.41000001</v>
      </c>
      <c r="F177" s="23">
        <f aca="true" t="shared" si="6" ref="F177:F208">D177/C177*100</f>
        <v>18.437481527090615</v>
      </c>
      <c r="G177" s="23">
        <f aca="true" t="shared" si="7" ref="G177:G207">D177/E177*100</f>
        <v>103.30578331129637</v>
      </c>
    </row>
    <row r="178" spans="1:7" s="64" customFormat="1" ht="18.75" customHeight="1">
      <c r="A178" s="37" t="s">
        <v>23</v>
      </c>
      <c r="B178" s="106"/>
      <c r="C178" s="47"/>
      <c r="D178" s="57"/>
      <c r="E178" s="27"/>
      <c r="F178" s="25"/>
      <c r="G178" s="25"/>
    </row>
    <row r="179" spans="1:9" s="65" customFormat="1" ht="12.75">
      <c r="A179" s="63" t="s">
        <v>24</v>
      </c>
      <c r="B179" s="104"/>
      <c r="C179" s="140">
        <v>45148329</v>
      </c>
      <c r="D179" s="141">
        <v>11055862.89</v>
      </c>
      <c r="E179" s="25">
        <v>10267945.28</v>
      </c>
      <c r="F179" s="25">
        <f t="shared" si="6"/>
        <v>24.487867291832664</v>
      </c>
      <c r="G179" s="25">
        <f t="shared" si="7"/>
        <v>107.67356650735873</v>
      </c>
      <c r="I179" s="66"/>
    </row>
    <row r="180" spans="1:7" s="64" customFormat="1" ht="12.75">
      <c r="A180" s="37" t="s">
        <v>25</v>
      </c>
      <c r="B180" s="106"/>
      <c r="C180" s="127">
        <v>35800855</v>
      </c>
      <c r="D180" s="58">
        <v>8943045.19</v>
      </c>
      <c r="E180" s="27">
        <v>8273616.86</v>
      </c>
      <c r="F180" s="25">
        <f t="shared" si="6"/>
        <v>24.979976567598733</v>
      </c>
      <c r="G180" s="25">
        <f t="shared" si="7"/>
        <v>108.09112074353415</v>
      </c>
    </row>
    <row r="181" spans="1:7" s="64" customFormat="1" ht="12.75">
      <c r="A181" s="37" t="s">
        <v>26</v>
      </c>
      <c r="B181" s="106"/>
      <c r="C181" s="128">
        <v>1644900</v>
      </c>
      <c r="D181" s="58">
        <v>541710.19</v>
      </c>
      <c r="E181" s="27">
        <v>489624.76</v>
      </c>
      <c r="F181" s="25">
        <f t="shared" si="6"/>
        <v>32.93271262690741</v>
      </c>
      <c r="G181" s="25">
        <f t="shared" si="7"/>
        <v>110.63782599556443</v>
      </c>
    </row>
    <row r="182" spans="1:7" s="64" customFormat="1" ht="12.75">
      <c r="A182" s="37" t="s">
        <v>27</v>
      </c>
      <c r="B182" s="106"/>
      <c r="C182" s="128">
        <f>C179-C180-C181</f>
        <v>7702574</v>
      </c>
      <c r="D182" s="26">
        <f>D179-D180-D181</f>
        <v>1571107.5100000012</v>
      </c>
      <c r="E182" s="27">
        <f>E179-E180-E181</f>
        <v>1504703.659999999</v>
      </c>
      <c r="F182" s="25">
        <f t="shared" si="6"/>
        <v>20.39717515209852</v>
      </c>
      <c r="G182" s="25">
        <f t="shared" si="7"/>
        <v>104.41308489938825</v>
      </c>
    </row>
    <row r="183" spans="1:7" s="65" customFormat="1" ht="15.75" customHeight="1">
      <c r="A183" s="63" t="s">
        <v>28</v>
      </c>
      <c r="B183" s="104"/>
      <c r="C183" s="140">
        <v>1069000</v>
      </c>
      <c r="D183" s="141">
        <v>262609.29</v>
      </c>
      <c r="E183" s="25">
        <v>239024.71</v>
      </c>
      <c r="F183" s="25">
        <f t="shared" si="6"/>
        <v>24.56588306828812</v>
      </c>
      <c r="G183" s="25">
        <f t="shared" si="7"/>
        <v>109.86700496362907</v>
      </c>
    </row>
    <row r="184" spans="1:7" s="65" customFormat="1" ht="16.5" customHeight="1">
      <c r="A184" s="63" t="s">
        <v>29</v>
      </c>
      <c r="B184" s="104"/>
      <c r="C184" s="140">
        <v>5383424</v>
      </c>
      <c r="D184" s="141">
        <v>1379589.45</v>
      </c>
      <c r="E184" s="25">
        <v>685852.92</v>
      </c>
      <c r="F184" s="25">
        <f t="shared" si="6"/>
        <v>25.62661700063008</v>
      </c>
      <c r="G184" s="25">
        <f t="shared" si="7"/>
        <v>201.14946073277636</v>
      </c>
    </row>
    <row r="185" spans="1:7" s="65" customFormat="1" ht="13.5" customHeight="1">
      <c r="A185" s="63" t="s">
        <v>30</v>
      </c>
      <c r="B185" s="104"/>
      <c r="C185" s="129">
        <f>C186+C187+C189+C188</f>
        <v>43561585</v>
      </c>
      <c r="D185" s="24">
        <f>D186+D187+D189+D188</f>
        <v>3894160.19</v>
      </c>
      <c r="E185" s="25">
        <f>E186+E187+E188+E189</f>
        <v>3202697.7</v>
      </c>
      <c r="F185" s="25">
        <f t="shared" si="6"/>
        <v>8.93943640939603</v>
      </c>
      <c r="G185" s="25">
        <f t="shared" si="7"/>
        <v>121.59000176632343</v>
      </c>
    </row>
    <row r="186" spans="1:7" s="64" customFormat="1" ht="12.75">
      <c r="A186" s="37" t="s">
        <v>31</v>
      </c>
      <c r="B186" s="106"/>
      <c r="C186" s="142">
        <v>11705600</v>
      </c>
      <c r="D186" s="58">
        <v>21587.73</v>
      </c>
      <c r="E186" s="27">
        <v>0</v>
      </c>
      <c r="F186" s="25">
        <f t="shared" si="6"/>
        <v>0.18442224234554402</v>
      </c>
      <c r="G186" s="25"/>
    </row>
    <row r="187" spans="1:7" s="64" customFormat="1" ht="13.5" customHeight="1">
      <c r="A187" s="37" t="s">
        <v>32</v>
      </c>
      <c r="B187" s="106"/>
      <c r="C187" s="142">
        <v>31463485</v>
      </c>
      <c r="D187" s="58">
        <v>3852572.46</v>
      </c>
      <c r="E187" s="27">
        <v>3202697.7</v>
      </c>
      <c r="F187" s="25">
        <f t="shared" si="6"/>
        <v>12.244582759983517</v>
      </c>
      <c r="G187" s="25">
        <f t="shared" si="7"/>
        <v>120.29147989833695</v>
      </c>
    </row>
    <row r="188" spans="1:7" s="64" customFormat="1" ht="12.75" hidden="1">
      <c r="A188" s="37" t="s">
        <v>72</v>
      </c>
      <c r="B188" s="106"/>
      <c r="C188" s="128"/>
      <c r="D188" s="26"/>
      <c r="E188" s="27"/>
      <c r="F188" s="25" t="e">
        <f t="shared" si="6"/>
        <v>#DIV/0!</v>
      </c>
      <c r="G188" s="25" t="e">
        <f t="shared" si="7"/>
        <v>#DIV/0!</v>
      </c>
    </row>
    <row r="189" spans="1:7" s="64" customFormat="1" ht="14.25" customHeight="1">
      <c r="A189" s="37" t="s">
        <v>33</v>
      </c>
      <c r="B189" s="106"/>
      <c r="C189" s="142">
        <v>392500</v>
      </c>
      <c r="D189" s="58">
        <v>20000</v>
      </c>
      <c r="E189" s="27">
        <v>0</v>
      </c>
      <c r="F189" s="25">
        <f t="shared" si="6"/>
        <v>5.095541401273886</v>
      </c>
      <c r="G189" s="25"/>
    </row>
    <row r="190" spans="1:7" s="65" customFormat="1" ht="15" customHeight="1">
      <c r="A190" s="63" t="s">
        <v>34</v>
      </c>
      <c r="B190" s="104"/>
      <c r="C190" s="130">
        <f>C191+C192+C193+C194</f>
        <v>17136552</v>
      </c>
      <c r="D190" s="130">
        <f>D191+D192+D193+D194</f>
        <v>1720910.04</v>
      </c>
      <c r="E190" s="25">
        <f>E191+E192+E193+E194</f>
        <v>1323931.1400000001</v>
      </c>
      <c r="F190" s="25">
        <f t="shared" si="6"/>
        <v>10.04233547098623</v>
      </c>
      <c r="G190" s="25">
        <f t="shared" si="7"/>
        <v>129.98486008872032</v>
      </c>
    </row>
    <row r="191" spans="1:7" s="64" customFormat="1" ht="12.75">
      <c r="A191" s="37" t="s">
        <v>35</v>
      </c>
      <c r="B191" s="106"/>
      <c r="C191" s="142">
        <v>5349088</v>
      </c>
      <c r="D191" s="58">
        <v>6293.58</v>
      </c>
      <c r="E191" s="27">
        <v>9500.66</v>
      </c>
      <c r="F191" s="25">
        <f t="shared" si="6"/>
        <v>0.11765706602695637</v>
      </c>
      <c r="G191" s="25">
        <f t="shared" si="7"/>
        <v>66.2436083387891</v>
      </c>
    </row>
    <row r="192" spans="1:7" s="64" customFormat="1" ht="12.75">
      <c r="A192" s="37" t="s">
        <v>36</v>
      </c>
      <c r="B192" s="106"/>
      <c r="C192" s="142">
        <v>1525000</v>
      </c>
      <c r="D192" s="58">
        <v>97424.49</v>
      </c>
      <c r="E192" s="27">
        <v>51007.51</v>
      </c>
      <c r="F192" s="25">
        <f t="shared" si="6"/>
        <v>6.388491147540984</v>
      </c>
      <c r="G192" s="25">
        <f t="shared" si="7"/>
        <v>191.0002860363111</v>
      </c>
    </row>
    <row r="193" spans="1:7" s="64" customFormat="1" ht="12" customHeight="1">
      <c r="A193" s="37" t="s">
        <v>37</v>
      </c>
      <c r="B193" s="106"/>
      <c r="C193" s="142">
        <v>8134229</v>
      </c>
      <c r="D193" s="58">
        <v>1148873.69</v>
      </c>
      <c r="E193" s="27">
        <v>816515.14</v>
      </c>
      <c r="F193" s="25">
        <f t="shared" si="6"/>
        <v>14.123940818484456</v>
      </c>
      <c r="G193" s="25">
        <f t="shared" si="7"/>
        <v>140.7045177386423</v>
      </c>
    </row>
    <row r="194" spans="1:7" s="64" customFormat="1" ht="11.25" customHeight="1">
      <c r="A194" s="37" t="s">
        <v>118</v>
      </c>
      <c r="B194" s="106"/>
      <c r="C194" s="142">
        <v>2128235</v>
      </c>
      <c r="D194" s="58">
        <v>468318.28</v>
      </c>
      <c r="E194" s="27">
        <v>446907.83</v>
      </c>
      <c r="F194" s="25">
        <f t="shared" si="6"/>
        <v>22.00500790561193</v>
      </c>
      <c r="G194" s="25">
        <f t="shared" si="7"/>
        <v>104.79079769087957</v>
      </c>
    </row>
    <row r="195" spans="1:7" s="65" customFormat="1" ht="12.75">
      <c r="A195" s="63" t="s">
        <v>133</v>
      </c>
      <c r="B195" s="104"/>
      <c r="C195" s="130">
        <v>500000</v>
      </c>
      <c r="D195" s="24">
        <v>0</v>
      </c>
      <c r="E195" s="25">
        <v>0</v>
      </c>
      <c r="F195" s="25">
        <f t="shared" si="6"/>
        <v>0</v>
      </c>
      <c r="G195" s="25"/>
    </row>
    <row r="196" spans="1:7" s="65" customFormat="1" ht="13.5" customHeight="1">
      <c r="A196" s="63" t="s">
        <v>38</v>
      </c>
      <c r="B196" s="104"/>
      <c r="C196" s="140">
        <v>291215667</v>
      </c>
      <c r="D196" s="141">
        <v>59198913.02</v>
      </c>
      <c r="E196" s="25">
        <v>59555081.12</v>
      </c>
      <c r="F196" s="25">
        <f t="shared" si="6"/>
        <v>20.328203365514675</v>
      </c>
      <c r="G196" s="25">
        <f t="shared" si="7"/>
        <v>99.40195178429472</v>
      </c>
    </row>
    <row r="197" spans="1:7" s="64" customFormat="1" ht="12.75">
      <c r="A197" s="37" t="s">
        <v>52</v>
      </c>
      <c r="B197" s="106"/>
      <c r="C197" s="128">
        <v>278839770</v>
      </c>
      <c r="D197" s="26">
        <v>56827207.8</v>
      </c>
      <c r="E197" s="27">
        <v>57434373</v>
      </c>
      <c r="F197" s="25">
        <f t="shared" si="6"/>
        <v>20.37987902514767</v>
      </c>
      <c r="G197" s="25">
        <f t="shared" si="7"/>
        <v>98.94285395959663</v>
      </c>
    </row>
    <row r="198" spans="1:7" s="64" customFormat="1" ht="12.75">
      <c r="A198" s="37" t="s">
        <v>25</v>
      </c>
      <c r="B198" s="106"/>
      <c r="C198" s="127">
        <v>10112840</v>
      </c>
      <c r="D198" s="58">
        <v>2119412.3</v>
      </c>
      <c r="E198" s="27">
        <v>1797789.13</v>
      </c>
      <c r="F198" s="25">
        <f t="shared" si="6"/>
        <v>20.957637023823178</v>
      </c>
      <c r="G198" s="25">
        <f t="shared" si="7"/>
        <v>117.88992739098383</v>
      </c>
    </row>
    <row r="199" spans="1:7" s="65" customFormat="1" ht="18.75" customHeight="1">
      <c r="A199" s="63" t="s">
        <v>47</v>
      </c>
      <c r="B199" s="104"/>
      <c r="C199" s="140">
        <v>55369910.86</v>
      </c>
      <c r="D199" s="141">
        <v>10105922.13</v>
      </c>
      <c r="E199" s="25">
        <v>6891378.14</v>
      </c>
      <c r="F199" s="25">
        <f t="shared" si="6"/>
        <v>18.251649628897383</v>
      </c>
      <c r="G199" s="25">
        <f t="shared" si="7"/>
        <v>146.6458801809416</v>
      </c>
    </row>
    <row r="200" spans="1:7" s="64" customFormat="1" ht="12" customHeight="1">
      <c r="A200" s="37" t="s">
        <v>52</v>
      </c>
      <c r="B200" s="106"/>
      <c r="C200" s="128">
        <v>25578189.86</v>
      </c>
      <c r="D200" s="26">
        <v>7158690</v>
      </c>
      <c r="E200" s="27">
        <v>4439427</v>
      </c>
      <c r="F200" s="25">
        <f t="shared" si="6"/>
        <v>27.987476984033925</v>
      </c>
      <c r="G200" s="25">
        <f t="shared" si="7"/>
        <v>161.25256705426173</v>
      </c>
    </row>
    <row r="201" spans="1:7" s="64" customFormat="1" ht="12.75" hidden="1">
      <c r="A201" s="37" t="s">
        <v>27</v>
      </c>
      <c r="B201" s="106"/>
      <c r="C201" s="131">
        <v>0</v>
      </c>
      <c r="D201" s="26">
        <v>0</v>
      </c>
      <c r="E201" s="27"/>
      <c r="F201" s="25" t="e">
        <f t="shared" si="6"/>
        <v>#DIV/0!</v>
      </c>
      <c r="G201" s="25" t="e">
        <f t="shared" si="7"/>
        <v>#DIV/0!</v>
      </c>
    </row>
    <row r="202" spans="1:7" s="65" customFormat="1" ht="12.75" customHeight="1">
      <c r="A202" s="63" t="s">
        <v>39</v>
      </c>
      <c r="B202" s="104"/>
      <c r="C202" s="130">
        <f>C203+C204+C205+C206</f>
        <v>14833629.04</v>
      </c>
      <c r="D202" s="24">
        <f>D203+D204+D205+D206</f>
        <v>1626924.92</v>
      </c>
      <c r="E202" s="24">
        <f>E203+E204+E205+E206</f>
        <v>1913173.02</v>
      </c>
      <c r="F202" s="25">
        <f t="shared" si="6"/>
        <v>10.967814522075981</v>
      </c>
      <c r="G202" s="25">
        <f t="shared" si="7"/>
        <v>85.03804428519486</v>
      </c>
    </row>
    <row r="203" spans="1:7" s="64" customFormat="1" ht="11.25" customHeight="1">
      <c r="A203" s="37" t="s">
        <v>40</v>
      </c>
      <c r="B203" s="106"/>
      <c r="C203" s="142">
        <v>150000</v>
      </c>
      <c r="D203" s="58">
        <v>29135.64</v>
      </c>
      <c r="E203" s="27">
        <v>34480.51</v>
      </c>
      <c r="F203" s="25">
        <f t="shared" si="6"/>
        <v>19.423759999999998</v>
      </c>
      <c r="G203" s="25">
        <f t="shared" si="7"/>
        <v>84.498866171063</v>
      </c>
    </row>
    <row r="204" spans="1:7" s="64" customFormat="1" ht="16.5" customHeight="1">
      <c r="A204" s="37" t="s">
        <v>41</v>
      </c>
      <c r="B204" s="106"/>
      <c r="C204" s="142">
        <v>13138309.04</v>
      </c>
      <c r="D204" s="58">
        <v>1454845.01</v>
      </c>
      <c r="E204" s="27">
        <v>1746552.5</v>
      </c>
      <c r="F204" s="25">
        <f t="shared" si="6"/>
        <v>11.073304833755076</v>
      </c>
      <c r="G204" s="25">
        <f t="shared" si="7"/>
        <v>83.29809782414213</v>
      </c>
    </row>
    <row r="205" spans="1:7" s="64" customFormat="1" ht="15" customHeight="1">
      <c r="A205" s="37" t="s">
        <v>42</v>
      </c>
      <c r="B205" s="106"/>
      <c r="C205" s="142">
        <v>1351320</v>
      </c>
      <c r="D205" s="58">
        <v>106782.27</v>
      </c>
      <c r="E205" s="27">
        <v>55850.01</v>
      </c>
      <c r="F205" s="25">
        <f t="shared" si="6"/>
        <v>7.902071308054347</v>
      </c>
      <c r="G205" s="25">
        <f t="shared" si="7"/>
        <v>191.194719571223</v>
      </c>
    </row>
    <row r="206" spans="1:7" s="64" customFormat="1" ht="15" customHeight="1">
      <c r="A206" s="37" t="s">
        <v>87</v>
      </c>
      <c r="B206" s="106"/>
      <c r="C206" s="142">
        <v>194000</v>
      </c>
      <c r="D206" s="58">
        <v>36162</v>
      </c>
      <c r="E206" s="27">
        <v>76290</v>
      </c>
      <c r="F206" s="25">
        <f t="shared" si="6"/>
        <v>18.64020618556701</v>
      </c>
      <c r="G206" s="25">
        <f t="shared" si="7"/>
        <v>47.40070782540307</v>
      </c>
    </row>
    <row r="207" spans="1:7" s="65" customFormat="1" ht="12.75">
      <c r="A207" s="63" t="s">
        <v>43</v>
      </c>
      <c r="B207" s="104"/>
      <c r="C207" s="140">
        <v>4208815</v>
      </c>
      <c r="D207" s="141">
        <v>171065</v>
      </c>
      <c r="E207" s="25">
        <v>127300</v>
      </c>
      <c r="F207" s="25">
        <f t="shared" si="6"/>
        <v>4.064445693146408</v>
      </c>
      <c r="G207" s="25">
        <f t="shared" si="7"/>
        <v>134.37941869599373</v>
      </c>
    </row>
    <row r="208" spans="1:7" s="1" customFormat="1" ht="12.75" hidden="1">
      <c r="A208" s="36" t="s">
        <v>134</v>
      </c>
      <c r="B208" s="113"/>
      <c r="C208" s="27">
        <v>0</v>
      </c>
      <c r="D208" s="26">
        <v>0</v>
      </c>
      <c r="E208" s="28"/>
      <c r="F208" s="25" t="e">
        <f t="shared" si="6"/>
        <v>#DIV/0!</v>
      </c>
      <c r="G208" s="23" t="e">
        <f>D208/E208*100</f>
        <v>#DIV/0!</v>
      </c>
    </row>
    <row r="209" spans="1:7" s="93" customFormat="1" ht="17.25" customHeight="1">
      <c r="A209" s="21" t="s">
        <v>124</v>
      </c>
      <c r="B209" s="101"/>
      <c r="C209" s="23">
        <f>C208+C207+C202+C199+C196+C195+C190+C185+C184+C183+C179</f>
        <v>478426911.9</v>
      </c>
      <c r="D209" s="23">
        <f>D208+D207+D202+D199+D196+D195+D190+D185+D184+D183+D179</f>
        <v>89415956.93000002</v>
      </c>
      <c r="E209" s="23">
        <f>E179+E183+E184+E185+E190+E196+E199+E202+E207</f>
        <v>84206384.03</v>
      </c>
      <c r="F209" s="23">
        <f>D209/C209*100</f>
        <v>18.689575085753035</v>
      </c>
      <c r="G209" s="23">
        <f>D209/E209*100</f>
        <v>106.18667213894855</v>
      </c>
    </row>
    <row r="210" spans="1:7" ht="12.75">
      <c r="A210" s="36" t="s">
        <v>44</v>
      </c>
      <c r="B210" s="113"/>
      <c r="C210" s="32">
        <f>C177-C209</f>
        <v>-6954413</v>
      </c>
      <c r="D210" s="29">
        <f>D177-D209</f>
        <v>-2488302.0400000215</v>
      </c>
      <c r="E210" s="30">
        <f>E177-E209</f>
        <v>-60412.61999998987</v>
      </c>
      <c r="F210" s="27"/>
      <c r="G210" s="27"/>
    </row>
    <row r="211" spans="1:7" ht="12.75">
      <c r="A211" s="48"/>
      <c r="B211" s="114"/>
      <c r="C211" s="49"/>
      <c r="D211" s="59"/>
      <c r="E211" s="50"/>
      <c r="F211" s="51"/>
      <c r="G211" s="51"/>
    </row>
    <row r="212" spans="1:7" ht="22.5" customHeight="1">
      <c r="A212" s="146" t="s">
        <v>100</v>
      </c>
      <c r="B212" s="146"/>
      <c r="C212" s="146"/>
      <c r="D212" s="146"/>
      <c r="E212" s="146"/>
      <c r="F212" s="146"/>
      <c r="G212" s="146"/>
    </row>
    <row r="213" spans="4:6" ht="12.75">
      <c r="D213" s="60"/>
      <c r="E213" s="145"/>
      <c r="F213" s="145"/>
    </row>
  </sheetData>
  <sheetProtection/>
  <mergeCells count="4">
    <mergeCell ref="A1:G1"/>
    <mergeCell ref="F2:G2"/>
    <mergeCell ref="E213:F213"/>
    <mergeCell ref="A212:G212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2018-03-02T09:57:49Z</cp:lastPrinted>
  <dcterms:created xsi:type="dcterms:W3CDTF">2006-03-13T07:15:44Z</dcterms:created>
  <dcterms:modified xsi:type="dcterms:W3CDTF">2018-04-04T07:18:21Z</dcterms:modified>
  <cp:category/>
  <cp:version/>
  <cp:contentType/>
  <cp:contentStatus/>
</cp:coreProperties>
</file>