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2.2018" sheetId="1" r:id="rId1"/>
  </sheets>
  <definedNames>
    <definedName name="_xlnm.Print_Area" localSheetId="0">'01.02.2018'!$A$1:$G$174</definedName>
  </definedNames>
  <calcPr fullCalcOnLoad="1"/>
</workbook>
</file>

<file path=xl/sharedStrings.xml><?xml version="1.0" encoding="utf-8"?>
<sst xmlns="http://schemas.openxmlformats.org/spreadsheetml/2006/main" count="198" uniqueCount="187">
  <si>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</si>
  <si>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</si>
  <si>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</si>
  <si>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</si>
  <si>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</si>
  <si>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</si>
  <si>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</si>
  <si>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</si>
  <si>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</si>
  <si>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</si>
  <si>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</si>
  <si>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</si>
  <si>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</si>
  <si>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</si>
  <si>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</si>
  <si>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</si>
  <si>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</si>
  <si>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</si>
  <si>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</si>
  <si>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</si>
  <si>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</si>
  <si>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</si>
  <si>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</si>
  <si>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</si>
  <si>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</si>
  <si>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</si>
  <si>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</si>
  <si>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</si>
  <si>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</si>
  <si>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</si>
  <si>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</si>
  <si>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</si>
  <si>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</si>
  <si>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</si>
  <si>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</si>
  <si>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</si>
  <si>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</si>
  <si>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</si>
  <si>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</si>
  <si>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</si>
  <si>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</si>
  <si>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</si>
  <si>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</si>
  <si>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</si>
  <si>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</si>
  <si>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</si>
  <si>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</si>
  <si>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</si>
  <si>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</si>
  <si>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</si>
  <si>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</si>
  <si>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</si>
  <si>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</si>
  <si>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</si>
  <si>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</si>
  <si>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</si>
  <si>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</si>
  <si>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</si>
  <si>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</si>
  <si>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</si>
  <si>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</si>
  <si>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</si>
  <si>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</si>
  <si>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</si>
  <si>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</si>
  <si>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</si>
  <si>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</si>
  <si>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</si>
  <si>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</si>
  <si>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</si>
  <si>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</si>
  <si>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</si>
  <si>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</si>
  <si>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</si>
  <si>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</si>
  <si>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</si>
  <si>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</si>
  <si>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</si>
  <si>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</si>
  <si>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</si>
  <si>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</si>
  <si>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</si>
  <si>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</si>
  <si>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</si>
  <si>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</si>
  <si>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</si>
  <si>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из них</t>
  </si>
  <si>
    <t>дооснащение новых ДОУ</t>
  </si>
  <si>
    <t>кап.ремонт модернизации</t>
  </si>
  <si>
    <t xml:space="preserve">на поощрение лучших учителей </t>
  </si>
  <si>
    <t>на выплату ежегодных грантов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</si>
  <si>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</si>
  <si>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</si>
  <si>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</si>
  <si>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</si>
  <si>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</si>
  <si>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</si>
  <si>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</si>
  <si>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</si>
  <si>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</si>
  <si>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</si>
  <si>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</si>
  <si>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</si>
  <si>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</si>
  <si>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</si>
  <si>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</si>
  <si>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на проведение "Дня Республики"</t>
  </si>
  <si>
    <t>иные межбюджетные трансферты на созд.в общеобраз.орг., располож. в сельс. местности условий для занятий физк. и спортом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</si>
  <si>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</si>
  <si>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на уплату налога на имущество</t>
  </si>
  <si>
    <t>доступная среда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</si>
  <si>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</si>
  <si>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</si>
  <si>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</si>
  <si>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</si>
  <si>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</si>
  <si>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</si>
  <si>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</si>
  <si>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</si>
  <si>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</si>
  <si>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</si>
  <si>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</si>
  <si>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 xml:space="preserve"> - на укрепление материально-технической базы учреждений в сфере культ.досуг. обслуживания населения</t>
  </si>
  <si>
    <t xml:space="preserve"> - на обеспечение исполнения расходных обязательств мун. районов при недостатке собственных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</si>
  <si>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</si>
  <si>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</si>
  <si>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</si>
  <si>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</si>
  <si>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</si>
  <si>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</si>
  <si>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</si>
  <si>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</si>
  <si>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</si>
  <si>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</si>
  <si>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</si>
  <si>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</si>
  <si>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</si>
  <si>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- экономическое сорев.в с/х м/у мун.районами ЧР</t>
  </si>
  <si>
    <t xml:space="preserve"> - на укрепление материально-технической базы муниципальных образовательных организаций</t>
  </si>
  <si>
    <t xml:space="preserve"> -обеспечение исполнения расходных обяз-тв МР при недостатке собс.доходов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</si>
  <si>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</si>
  <si>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 АНАЛИЗ ИСПОЛНЕНИЯ БЮДЖЕТА МУНИЦИПАЛЬНОГО  РАЙОНА  НА 01  февраля 2018 Г.</t>
  </si>
  <si>
    <t>Исполнено на 01.02.2018</t>
  </si>
  <si>
    <t>Исполнено на 01.02.2017</t>
  </si>
  <si>
    <t>% исп. 2018 г. к 2017 г.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</si>
  <si>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</si>
  <si>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</si>
  <si>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</si>
  <si>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</si>
  <si>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</si>
  <si>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</si>
  <si>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</si>
  <si>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</si>
  <si>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</si>
  <si>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</si>
  <si>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</si>
  <si>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</si>
  <si>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</si>
  <si>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</si>
  <si>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</si>
  <si>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</si>
  <si>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</si>
  <si>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</si>
  <si>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</si>
  <si>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</si>
  <si>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</si>
  <si>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</si>
  <si>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</si>
  <si>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</si>
  <si>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</si>
  <si>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</si>
  <si>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</si>
  <si>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</si>
  <si>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</si>
  <si>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</si>
  <si>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</si>
  <si>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</si>
  <si>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Уточнен. план на 2018 год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</si>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</sst>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85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sz val="7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u val="single"/>
      <sz val="10.5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18"/>
      <name val="Times New Roman"/>
      <family val="1"/>
    </font>
    <font>
      <sz val="10.5"/>
      <color indexed="10"/>
      <name val="Times New Roman"/>
      <family val="1"/>
    </font>
    <font>
      <sz val="10.5"/>
      <color indexed="62"/>
      <name val="Times New Roman"/>
      <family val="1"/>
    </font>
    <font>
      <b/>
      <sz val="10.5"/>
      <color indexed="62"/>
      <name val="Times New Roman"/>
      <family val="1"/>
    </font>
    <font>
      <sz val="10.5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7"/>
      <color theme="3" tint="-0.24997000396251678"/>
      <name val="Times New Roman"/>
      <family val="1"/>
    </font>
    <font>
      <sz val="10.5"/>
      <color rgb="FF000000"/>
      <name val="Times New Roman"/>
      <family val="1"/>
    </font>
    <font>
      <sz val="10.5"/>
      <color rgb="FFFF0000"/>
      <name val="Times New Roman"/>
      <family val="1"/>
    </font>
    <font>
      <b/>
      <sz val="10.5"/>
      <color rgb="FF000000"/>
      <name val="Times New Roman"/>
      <family val="1"/>
    </font>
    <font>
      <sz val="10.5"/>
      <color theme="3" tint="0.39998000860214233"/>
      <name val="Times New Roman"/>
      <family val="1"/>
    </font>
    <font>
      <b/>
      <sz val="10.5"/>
      <color theme="3" tint="0.39998000860214233"/>
      <name val="Times New Roman"/>
      <family val="1"/>
    </font>
    <font>
      <sz val="10.5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6" fillId="0" borderId="0">
      <alignment/>
      <protection/>
    </xf>
    <xf numFmtId="0" fontId="53" fillId="20" borderId="0">
      <alignment vertical="center"/>
      <protection/>
    </xf>
    <xf numFmtId="0" fontId="54" fillId="0" borderId="0">
      <alignment horizontal="center" vertical="center"/>
      <protection/>
    </xf>
    <xf numFmtId="0" fontId="55" fillId="0" borderId="0">
      <alignment horizontal="center" vertical="center" wrapText="1"/>
      <protection/>
    </xf>
    <xf numFmtId="0" fontId="53" fillId="0" borderId="0">
      <alignment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vertical="center" wrapText="1"/>
      <protection/>
    </xf>
    <xf numFmtId="0" fontId="56" fillId="0" borderId="0">
      <alignment vertical="center"/>
      <protection/>
    </xf>
    <xf numFmtId="0" fontId="57" fillId="0" borderId="0">
      <alignment vertical="center" wrapText="1"/>
      <protection/>
    </xf>
    <xf numFmtId="0" fontId="56" fillId="0" borderId="1">
      <alignment vertical="center"/>
      <protection/>
    </xf>
    <xf numFmtId="0" fontId="56" fillId="0" borderId="2">
      <alignment horizontal="center" vertical="center" wrapText="1"/>
      <protection/>
    </xf>
    <xf numFmtId="0" fontId="56" fillId="0" borderId="2">
      <alignment horizontal="center" vertical="center" wrapText="1"/>
      <protection/>
    </xf>
    <xf numFmtId="0" fontId="53" fillId="20" borderId="3">
      <alignment vertical="center"/>
      <protection/>
    </xf>
    <xf numFmtId="49" fontId="58" fillId="0" borderId="4">
      <alignment vertical="center" wrapText="1"/>
      <protection/>
    </xf>
    <xf numFmtId="0" fontId="53" fillId="20" borderId="5">
      <alignment vertical="center"/>
      <protection/>
    </xf>
    <xf numFmtId="49" fontId="59" fillId="0" borderId="6">
      <alignment horizontal="left" vertical="center" wrapText="1" indent="1"/>
      <protection/>
    </xf>
    <xf numFmtId="49" fontId="59" fillId="0" borderId="6">
      <alignment horizontal="left" vertical="center" wrapText="1" indent="1"/>
      <protection/>
    </xf>
    <xf numFmtId="0" fontId="53" fillId="20" borderId="7">
      <alignment vertical="center"/>
      <protection/>
    </xf>
    <xf numFmtId="0" fontId="58" fillId="0" borderId="0">
      <alignment horizontal="left" vertical="center" wrapText="1"/>
      <protection/>
    </xf>
    <xf numFmtId="0" fontId="54" fillId="0" borderId="0">
      <alignment vertical="center"/>
      <protection/>
    </xf>
    <xf numFmtId="0" fontId="53" fillId="0" borderId="1">
      <alignment horizontal="left" vertical="center" wrapText="1"/>
      <protection/>
    </xf>
    <xf numFmtId="0" fontId="53" fillId="0" borderId="3">
      <alignment horizontal="left" vertical="center" wrapText="1"/>
      <protection/>
    </xf>
    <xf numFmtId="0" fontId="53" fillId="0" borderId="5">
      <alignment vertical="center" wrapText="1"/>
      <protection/>
    </xf>
    <xf numFmtId="0" fontId="56" fillId="0" borderId="8">
      <alignment horizontal="center" vertical="center" wrapText="1"/>
      <protection/>
    </xf>
    <xf numFmtId="0" fontId="53" fillId="20" borderId="9">
      <alignment vertical="center"/>
      <protection/>
    </xf>
    <xf numFmtId="49" fontId="58" fillId="0" borderId="10">
      <alignment horizontal="center" vertical="center" shrinkToFit="1"/>
      <protection/>
    </xf>
    <xf numFmtId="49" fontId="59" fillId="0" borderId="10">
      <alignment horizontal="center" vertical="center" shrinkToFit="1"/>
      <protection/>
    </xf>
    <xf numFmtId="0" fontId="53" fillId="20" borderId="11">
      <alignment vertical="center"/>
      <protection/>
    </xf>
    <xf numFmtId="0" fontId="53" fillId="0" borderId="12">
      <alignment vertical="center"/>
      <protection/>
    </xf>
    <xf numFmtId="0" fontId="53" fillId="20" borderId="0">
      <alignment vertical="center" shrinkToFit="1"/>
      <protection/>
    </xf>
    <xf numFmtId="0" fontId="56" fillId="0" borderId="0">
      <alignment vertical="center" wrapText="1"/>
      <protection/>
    </xf>
    <xf numFmtId="1" fontId="58" fillId="0" borderId="2">
      <alignment horizontal="center" vertical="center" shrinkToFit="1"/>
      <protection/>
    </xf>
    <xf numFmtId="1" fontId="59" fillId="0" borderId="2">
      <alignment horizontal="center" vertical="center" shrinkToFit="1"/>
      <protection/>
    </xf>
    <xf numFmtId="49" fontId="56" fillId="0" borderId="0">
      <alignment vertical="center" wrapText="1"/>
      <protection/>
    </xf>
    <xf numFmtId="49" fontId="53" fillId="0" borderId="5">
      <alignment vertical="center" wrapText="1"/>
      <protection/>
    </xf>
    <xf numFmtId="49" fontId="53" fillId="0" borderId="0">
      <alignment vertical="center" wrapText="1"/>
      <protection/>
    </xf>
    <xf numFmtId="49" fontId="56" fillId="0" borderId="2">
      <alignment horizontal="center" vertical="center" wrapText="1"/>
      <protection/>
    </xf>
    <xf numFmtId="49" fontId="56" fillId="0" borderId="2">
      <alignment horizontal="center" vertical="center" wrapText="1"/>
      <protection/>
    </xf>
    <xf numFmtId="4" fontId="58" fillId="0" borderId="2">
      <alignment horizontal="right" vertical="center" shrinkToFit="1"/>
      <protection/>
    </xf>
    <xf numFmtId="4" fontId="59" fillId="0" borderId="2">
      <alignment horizontal="right" vertical="center" shrinkToFit="1"/>
      <protection/>
    </xf>
    <xf numFmtId="0" fontId="53" fillId="0" borderId="5">
      <alignment vertical="center"/>
      <protection/>
    </xf>
    <xf numFmtId="0" fontId="56" fillId="0" borderId="0">
      <alignment horizontal="right" vertical="center"/>
      <protection/>
    </xf>
    <xf numFmtId="0" fontId="58" fillId="0" borderId="0">
      <alignment horizontal="left" vertical="center" wrapText="1"/>
      <protection/>
    </xf>
    <xf numFmtId="0" fontId="60" fillId="0" borderId="0">
      <alignment vertical="center"/>
      <protection/>
    </xf>
    <xf numFmtId="0" fontId="60" fillId="0" borderId="1">
      <alignment vertical="center"/>
      <protection/>
    </xf>
    <xf numFmtId="0" fontId="60" fillId="0" borderId="5">
      <alignment vertical="center"/>
      <protection/>
    </xf>
    <xf numFmtId="0" fontId="56" fillId="0" borderId="2">
      <alignment horizontal="center" vertical="center" wrapText="1"/>
      <protection/>
    </xf>
    <xf numFmtId="0" fontId="61" fillId="0" borderId="0">
      <alignment horizontal="center" vertical="center" wrapText="1"/>
      <protection/>
    </xf>
    <xf numFmtId="0" fontId="56" fillId="0" borderId="13">
      <alignment vertical="center"/>
      <protection/>
    </xf>
    <xf numFmtId="0" fontId="56" fillId="0" borderId="14">
      <alignment horizontal="right" vertical="center"/>
      <protection/>
    </xf>
    <xf numFmtId="0" fontId="58" fillId="0" borderId="14">
      <alignment horizontal="right" vertical="center"/>
      <protection/>
    </xf>
    <xf numFmtId="0" fontId="58" fillId="0" borderId="8">
      <alignment horizontal="center" vertical="center"/>
      <protection/>
    </xf>
    <xf numFmtId="49" fontId="56" fillId="0" borderId="15">
      <alignment horizontal="center" vertical="center"/>
      <protection/>
    </xf>
    <xf numFmtId="0" fontId="56" fillId="0" borderId="16">
      <alignment horizontal="center" vertical="center" shrinkToFit="1"/>
      <protection/>
    </xf>
    <xf numFmtId="1" fontId="58" fillId="0" borderId="16">
      <alignment horizontal="center" vertical="center" shrinkToFit="1"/>
      <protection/>
    </xf>
    <xf numFmtId="0" fontId="58" fillId="0" borderId="16">
      <alignment vertical="center"/>
      <protection/>
    </xf>
    <xf numFmtId="49" fontId="58" fillId="0" borderId="16">
      <alignment horizontal="center" vertical="center"/>
      <protection/>
    </xf>
    <xf numFmtId="49" fontId="58" fillId="0" borderId="17">
      <alignment horizontal="center" vertical="center"/>
      <protection/>
    </xf>
    <xf numFmtId="0" fontId="60" fillId="0" borderId="12">
      <alignment vertical="center"/>
      <protection/>
    </xf>
    <xf numFmtId="4" fontId="58" fillId="0" borderId="4">
      <alignment horizontal="right" vertical="center" shrinkToFit="1"/>
      <protection/>
    </xf>
    <xf numFmtId="4" fontId="59" fillId="0" borderId="4">
      <alignment horizontal="right" vertical="center" shrinkToFit="1"/>
      <protection/>
    </xf>
    <xf numFmtId="0" fontId="56" fillId="0" borderId="10">
      <alignment horizontal="center" vertical="center" wrapText="1"/>
      <protection/>
    </xf>
    <xf numFmtId="0" fontId="56" fillId="0" borderId="2">
      <alignment horizontal="center" vertical="center" wrapText="1"/>
      <protection/>
    </xf>
    <xf numFmtId="0" fontId="57" fillId="0" borderId="0">
      <alignment horizontal="left" vertical="center" wrapText="1"/>
      <protection/>
    </xf>
    <xf numFmtId="0" fontId="56" fillId="0" borderId="10">
      <alignment horizontal="center" vertical="center" wrapText="1"/>
      <protection/>
    </xf>
    <xf numFmtId="49" fontId="53" fillId="20" borderId="5">
      <alignment vertical="center"/>
      <protection/>
    </xf>
    <xf numFmtId="1" fontId="58" fillId="0" borderId="10">
      <alignment horizontal="center" vertical="center" shrinkToFit="1"/>
      <protection/>
    </xf>
    <xf numFmtId="0" fontId="59" fillId="0" borderId="10">
      <alignment horizontal="center" vertical="center" shrinkToFit="1"/>
      <protection/>
    </xf>
    <xf numFmtId="0" fontId="56" fillId="0" borderId="2">
      <alignment horizontal="center" vertical="center" wrapText="1"/>
      <protection/>
    </xf>
    <xf numFmtId="0" fontId="55" fillId="0" borderId="0">
      <alignment vertical="center" wrapText="1"/>
      <protection/>
    </xf>
    <xf numFmtId="49" fontId="56" fillId="0" borderId="2">
      <alignment horizontal="center" vertical="center" wrapText="1"/>
      <protection/>
    </xf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62" fillId="27" borderId="18" applyNumberFormat="0" applyAlignment="0" applyProtection="0"/>
    <xf numFmtId="0" fontId="63" fillId="28" borderId="19" applyNumberFormat="0" applyAlignment="0" applyProtection="0"/>
    <xf numFmtId="0" fontId="64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9" fillId="29" borderId="24" applyNumberFormat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4" fillId="0" borderId="26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4" fontId="7" fillId="36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4" fontId="9" fillId="36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wrapText="1"/>
    </xf>
    <xf numFmtId="4" fontId="79" fillId="0" borderId="29" xfId="77" applyNumberFormat="1" applyFont="1" applyFill="1" applyBorder="1" applyProtection="1">
      <alignment horizontal="right" vertical="center" shrinkToFit="1"/>
      <protection/>
    </xf>
    <xf numFmtId="4" fontId="7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2" fillId="0" borderId="27" xfId="129" applyFont="1" applyFill="1" applyBorder="1" applyAlignment="1">
      <alignment vertical="top" wrapText="1"/>
      <protection/>
    </xf>
    <xf numFmtId="0" fontId="11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4" fontId="79" fillId="0" borderId="27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4" fontId="79" fillId="0" borderId="2" xfId="77" applyNumberFormat="1" applyFont="1" applyFill="1" applyAlignment="1" applyProtection="1">
      <alignment horizontal="right" vertical="center" shrinkToFit="1"/>
      <protection/>
    </xf>
    <xf numFmtId="4" fontId="79" fillId="0" borderId="31" xfId="77" applyNumberFormat="1" applyFont="1" applyFill="1" applyBorder="1" applyProtection="1">
      <alignment horizontal="right" vertical="center" shrinkToFit="1"/>
      <protection/>
    </xf>
    <xf numFmtId="4" fontId="79" fillId="0" borderId="27" xfId="77" applyNumberFormat="1" applyFont="1" applyFill="1" applyBorder="1" applyProtection="1">
      <alignment horizontal="right" vertical="center" shrinkToFit="1"/>
      <protection/>
    </xf>
    <xf numFmtId="4" fontId="79" fillId="0" borderId="29" xfId="77" applyNumberFormat="1" applyFont="1" applyFill="1" applyBorder="1" applyAlignment="1" applyProtection="1">
      <alignment horizontal="right" vertical="center" shrinkToFit="1"/>
      <protection/>
    </xf>
    <xf numFmtId="0" fontId="9" fillId="0" borderId="27" xfId="0" applyFont="1" applyFill="1" applyBorder="1" applyAlignment="1">
      <alignment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 wrapText="1"/>
    </xf>
    <xf numFmtId="2" fontId="79" fillId="0" borderId="27" xfId="53" applyNumberFormat="1" applyFont="1" applyFill="1" applyBorder="1" applyAlignment="1" applyProtection="1">
      <alignment vertical="center" wrapText="1"/>
      <protection/>
    </xf>
    <xf numFmtId="49" fontId="79" fillId="0" borderId="27" xfId="53" applyNumberFormat="1" applyFont="1" applyFill="1" applyBorder="1" applyAlignment="1" applyProtection="1">
      <alignment horizontal="center" vertical="center" wrapText="1"/>
      <protection/>
    </xf>
    <xf numFmtId="4" fontId="79" fillId="0" borderId="28" xfId="77" applyNumberFormat="1" applyFont="1" applyFill="1" applyBorder="1" applyProtection="1">
      <alignment horizontal="right" vertical="center" shrinkToFi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4" fontId="80" fillId="0" borderId="27" xfId="0" applyNumberFormat="1" applyFont="1" applyFill="1" applyBorder="1" applyAlignment="1">
      <alignment horizontal="right" vertical="center"/>
    </xf>
    <xf numFmtId="2" fontId="79" fillId="0" borderId="27" xfId="53" applyNumberFormat="1" applyFont="1" applyFill="1" applyBorder="1" applyAlignment="1" applyProtection="1">
      <alignment horizontal="left" vertical="center" wrapText="1"/>
      <protection/>
    </xf>
    <xf numFmtId="49" fontId="79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 wrapText="1"/>
    </xf>
    <xf numFmtId="164" fontId="9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4" fontId="14" fillId="36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81" fillId="0" borderId="29" xfId="59" applyNumberFormat="1" applyFont="1" applyBorder="1" applyAlignment="1" applyProtection="1">
      <alignment horizontal="right" vertical="top" shrinkToFit="1"/>
      <protection/>
    </xf>
    <xf numFmtId="4" fontId="81" fillId="0" borderId="2" xfId="59" applyNumberFormat="1" applyFont="1" applyBorder="1" applyAlignment="1" applyProtection="1">
      <alignment horizontal="right" vertical="top" shrinkToFit="1"/>
      <protection/>
    </xf>
    <xf numFmtId="4" fontId="10" fillId="36" borderId="27" xfId="0" applyNumberFormat="1" applyFont="1" applyFill="1" applyBorder="1" applyAlignment="1">
      <alignment vertical="center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4" fontId="79" fillId="0" borderId="29" xfId="59" applyNumberFormat="1" applyFont="1" applyBorder="1" applyAlignment="1" applyProtection="1">
      <alignment horizontal="right" vertical="top" shrinkToFit="1"/>
      <protection/>
    </xf>
    <xf numFmtId="4" fontId="79" fillId="0" borderId="2" xfId="59" applyNumberFormat="1" applyFont="1" applyBorder="1" applyAlignment="1" applyProtection="1">
      <alignment horizontal="right" vertical="top" shrinkToFit="1"/>
      <protection/>
    </xf>
    <xf numFmtId="4" fontId="9" fillId="36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0" fontId="82" fillId="0" borderId="27" xfId="0" applyFont="1" applyBorder="1" applyAlignment="1">
      <alignment horizontal="left" vertical="center" wrapText="1"/>
    </xf>
    <xf numFmtId="4" fontId="82" fillId="0" borderId="29" xfId="59" applyNumberFormat="1" applyFont="1" applyBorder="1" applyAlignment="1" applyProtection="1">
      <alignment horizontal="right" vertical="top" shrinkToFit="1"/>
      <protection/>
    </xf>
    <xf numFmtId="4" fontId="82" fillId="0" borderId="2" xfId="59" applyNumberFormat="1" applyFont="1" applyBorder="1" applyAlignment="1" applyProtection="1">
      <alignment horizontal="right" vertical="top" shrinkToFit="1"/>
      <protection/>
    </xf>
    <xf numFmtId="4" fontId="82" fillId="36" borderId="27" xfId="0" applyNumberFormat="1" applyFont="1" applyFill="1" applyBorder="1" applyAlignment="1">
      <alignment vertical="center"/>
    </xf>
    <xf numFmtId="4" fontId="10" fillId="0" borderId="28" xfId="0" applyNumberFormat="1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164" fontId="83" fillId="0" borderId="27" xfId="0" applyNumberFormat="1" applyFont="1" applyFill="1" applyBorder="1" applyAlignment="1">
      <alignment vertical="center" wrapText="1"/>
    </xf>
    <xf numFmtId="164" fontId="83" fillId="0" borderId="27" xfId="0" applyNumberFormat="1" applyFont="1" applyFill="1" applyBorder="1" applyAlignment="1">
      <alignment vertical="center"/>
    </xf>
    <xf numFmtId="4" fontId="82" fillId="0" borderId="28" xfId="0" applyNumberFormat="1" applyFont="1" applyBorder="1" applyAlignment="1">
      <alignment vertical="center"/>
    </xf>
    <xf numFmtId="4" fontId="82" fillId="0" borderId="27" xfId="0" applyNumberFormat="1" applyFont="1" applyFill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82" fillId="0" borderId="27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4" fontId="15" fillId="0" borderId="28" xfId="0" applyNumberFormat="1" applyFont="1" applyBorder="1" applyAlignment="1">
      <alignment vertical="center"/>
    </xf>
    <xf numFmtId="4" fontId="15" fillId="0" borderId="27" xfId="0" applyNumberFormat="1" applyFont="1" applyFill="1" applyBorder="1" applyAlignment="1">
      <alignment vertical="center"/>
    </xf>
    <xf numFmtId="4" fontId="15" fillId="36" borderId="27" xfId="0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left" vertical="center" wrapText="1"/>
    </xf>
    <xf numFmtId="4" fontId="16" fillId="0" borderId="28" xfId="0" applyNumberFormat="1" applyFont="1" applyFill="1" applyBorder="1" applyAlignment="1">
      <alignment vertical="center"/>
    </xf>
    <xf numFmtId="4" fontId="16" fillId="0" borderId="27" xfId="0" applyNumberFormat="1" applyFont="1" applyFill="1" applyBorder="1" applyAlignment="1">
      <alignment vertical="center"/>
    </xf>
    <xf numFmtId="4" fontId="16" fillId="36" borderId="27" xfId="0" applyNumberFormat="1" applyFont="1" applyFill="1" applyBorder="1" applyAlignment="1">
      <alignment vertical="center"/>
    </xf>
    <xf numFmtId="0" fontId="84" fillId="0" borderId="27" xfId="0" applyFont="1" applyBorder="1" applyAlignment="1">
      <alignment horizontal="left" vertical="center" wrapText="1"/>
    </xf>
    <xf numFmtId="4" fontId="84" fillId="0" borderId="29" xfId="59" applyNumberFormat="1" applyFont="1" applyBorder="1" applyAlignment="1" applyProtection="1">
      <alignment horizontal="right" vertical="top" shrinkToFit="1"/>
      <protection/>
    </xf>
    <xf numFmtId="4" fontId="84" fillId="0" borderId="2" xfId="59" applyNumberFormat="1" applyFont="1" applyBorder="1" applyAlignment="1" applyProtection="1">
      <alignment horizontal="right" vertical="top" shrinkToFit="1"/>
      <protection/>
    </xf>
    <xf numFmtId="4" fontId="84" fillId="36" borderId="27" xfId="0" applyNumberFormat="1" applyFont="1" applyFill="1" applyBorder="1" applyAlignment="1">
      <alignment vertical="center"/>
    </xf>
    <xf numFmtId="0" fontId="10" fillId="37" borderId="27" xfId="0" applyFont="1" applyFill="1" applyBorder="1" applyAlignment="1">
      <alignment horizontal="left" vertical="center" wrapText="1"/>
    </xf>
    <xf numFmtId="4" fontId="10" fillId="37" borderId="27" xfId="0" applyNumberFormat="1" applyFont="1" applyFill="1" applyBorder="1" applyAlignment="1">
      <alignment vertical="center"/>
    </xf>
    <xf numFmtId="164" fontId="10" fillId="37" borderId="27" xfId="0" applyNumberFormat="1" applyFont="1" applyFill="1" applyBorder="1" applyAlignment="1">
      <alignment vertical="center" wrapText="1"/>
    </xf>
    <xf numFmtId="164" fontId="10" fillId="37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" fontId="9" fillId="36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7" fillId="0" borderId="34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zoomScaleSheetLayoutView="90" zoomScalePageLayoutView="0" workbookViewId="0" topLeftCell="A60">
      <selection activeCell="A60" sqref="A60"/>
    </sheetView>
  </sheetViews>
  <sheetFormatPr defaultColWidth="9.00390625" defaultRowHeight="12.75"/>
  <cols>
    <col min="1" max="1" width="76.375" style="8" customWidth="1"/>
    <col min="2" max="2" width="24.125" style="8" hidden="1" customWidth="1"/>
    <col min="3" max="3" width="15.00390625" style="12" customWidth="1"/>
    <col min="4" max="4" width="14.625" style="9" customWidth="1"/>
    <col min="5" max="5" width="14.375" style="10" customWidth="1"/>
    <col min="6" max="6" width="11.00390625" style="11" customWidth="1"/>
    <col min="7" max="7" width="8.75390625" style="11" customWidth="1"/>
    <col min="8" max="8" width="10.125" style="1" bestFit="1" customWidth="1"/>
    <col min="9" max="16384" width="9.125" style="1" customWidth="1"/>
  </cols>
  <sheetData>
    <row r="1" spans="1:7" ht="12.75">
      <c r="A1" s="133" t="s">
        <v>141</v>
      </c>
      <c r="B1" s="133"/>
      <c r="C1" s="133"/>
      <c r="D1" s="133"/>
      <c r="E1" s="133"/>
      <c r="F1" s="133"/>
      <c r="G1" s="133"/>
    </row>
    <row r="2" spans="3:7" ht="12.75">
      <c r="C2" s="9"/>
      <c r="F2" s="134"/>
      <c r="G2" s="134"/>
    </row>
    <row r="3" spans="1:7" ht="49.5" customHeight="1">
      <c r="A3" s="20" t="s">
        <v>1</v>
      </c>
      <c r="B3" s="20"/>
      <c r="C3" s="21" t="s">
        <v>177</v>
      </c>
      <c r="D3" s="21" t="s">
        <v>142</v>
      </c>
      <c r="E3" s="22" t="s">
        <v>143</v>
      </c>
      <c r="F3" s="23" t="s">
        <v>34</v>
      </c>
      <c r="G3" s="24" t="s">
        <v>144</v>
      </c>
    </row>
    <row r="4" spans="1:7" s="5" customFormat="1" ht="12" customHeight="1">
      <c r="A4" s="25" t="s">
        <v>29</v>
      </c>
      <c r="B4" s="25"/>
      <c r="C4" s="26">
        <f>C5+C29</f>
        <v>91220839</v>
      </c>
      <c r="D4" s="26">
        <f>D5+D29</f>
        <v>5763545.79</v>
      </c>
      <c r="E4" s="26">
        <f>E5+E29</f>
        <v>6820628.91</v>
      </c>
      <c r="F4" s="27">
        <f aca="true" t="shared" si="0" ref="F4:F74">D4/C4*100</f>
        <v>6.318233698771396</v>
      </c>
      <c r="G4" s="28">
        <f aca="true" t="shared" si="1" ref="G4:G48">D4/E4*100</f>
        <v>84.50167669362325</v>
      </c>
    </row>
    <row r="5" spans="1:7" s="6" customFormat="1" ht="13.5">
      <c r="A5" s="29" t="s">
        <v>27</v>
      </c>
      <c r="B5" s="29"/>
      <c r="C5" s="30">
        <f>C6+C9+C14+C18+C22+C24</f>
        <v>79807260</v>
      </c>
      <c r="D5" s="30">
        <f>D6+D9+D14+D18+D22+D24</f>
        <v>5547144.75</v>
      </c>
      <c r="E5" s="30">
        <f>E6+E9+E14+E18+E22+E24</f>
        <v>6389460.470000001</v>
      </c>
      <c r="F5" s="31">
        <f t="shared" si="0"/>
        <v>6.9506768557146295</v>
      </c>
      <c r="G5" s="32">
        <f t="shared" si="1"/>
        <v>86.81710726664843</v>
      </c>
    </row>
    <row r="6" spans="1:7" s="6" customFormat="1" ht="13.5">
      <c r="A6" s="29" t="s">
        <v>36</v>
      </c>
      <c r="B6" s="29"/>
      <c r="C6" s="30">
        <f>C7</f>
        <v>57886340</v>
      </c>
      <c r="D6" s="33">
        <f>D7</f>
        <v>2225759.44</v>
      </c>
      <c r="E6" s="33">
        <f>E7</f>
        <v>2941689.01</v>
      </c>
      <c r="F6" s="31">
        <f t="shared" si="0"/>
        <v>3.845051250433176</v>
      </c>
      <c r="G6" s="32">
        <f t="shared" si="1"/>
        <v>75.6626357318444</v>
      </c>
    </row>
    <row r="7" spans="1:7" s="2" customFormat="1" ht="13.5">
      <c r="A7" s="34" t="s">
        <v>2</v>
      </c>
      <c r="B7" s="34"/>
      <c r="C7" s="35">
        <v>57886340</v>
      </c>
      <c r="D7" s="36">
        <v>2225759.44</v>
      </c>
      <c r="E7" s="36">
        <v>2941689.01</v>
      </c>
      <c r="F7" s="31">
        <f t="shared" si="0"/>
        <v>3.845051250433176</v>
      </c>
      <c r="G7" s="32">
        <f t="shared" si="1"/>
        <v>75.6626357318444</v>
      </c>
    </row>
    <row r="8" spans="1:7" s="2" customFormat="1" ht="13.5">
      <c r="A8" s="34" t="s">
        <v>103</v>
      </c>
      <c r="B8" s="34"/>
      <c r="C8" s="35">
        <f>C7*48.5/61.5</f>
        <v>45650203.08943089</v>
      </c>
      <c r="D8" s="36">
        <f>D7*48.5/61.5</f>
        <v>1755273.7047154473</v>
      </c>
      <c r="E8" s="36">
        <v>2318896.4</v>
      </c>
      <c r="F8" s="31">
        <f t="shared" si="0"/>
        <v>3.845051250433177</v>
      </c>
      <c r="G8" s="32">
        <f t="shared" si="1"/>
        <v>75.6943563634601</v>
      </c>
    </row>
    <row r="9" spans="1:7" s="6" customFormat="1" ht="27.75" customHeight="1">
      <c r="A9" s="37" t="s">
        <v>93</v>
      </c>
      <c r="B9" s="37"/>
      <c r="C9" s="30">
        <f>C10+C11+C12+C13</f>
        <v>2361120</v>
      </c>
      <c r="D9" s="33">
        <f>D10+D11+D12+D13</f>
        <v>187446.13</v>
      </c>
      <c r="E9" s="33">
        <f>E10+E11+E12+E13</f>
        <v>196659.86</v>
      </c>
      <c r="F9" s="31">
        <f t="shared" si="0"/>
        <v>7.93886503015518</v>
      </c>
      <c r="G9" s="32">
        <f t="shared" si="1"/>
        <v>95.3148903899352</v>
      </c>
    </row>
    <row r="10" spans="1:7" s="2" customFormat="1" ht="45" customHeight="1">
      <c r="A10" s="38" t="s">
        <v>94</v>
      </c>
      <c r="B10" s="38"/>
      <c r="C10" s="39">
        <v>932642</v>
      </c>
      <c r="D10" s="40">
        <v>74912.55</v>
      </c>
      <c r="E10" s="36">
        <v>64636.33</v>
      </c>
      <c r="F10" s="31">
        <f t="shared" si="0"/>
        <v>8.032294277975902</v>
      </c>
      <c r="G10" s="32">
        <f t="shared" si="1"/>
        <v>115.8985202284845</v>
      </c>
    </row>
    <row r="11" spans="1:7" s="2" customFormat="1" ht="58.5" customHeight="1">
      <c r="A11" s="38" t="s">
        <v>95</v>
      </c>
      <c r="B11" s="38"/>
      <c r="C11" s="39">
        <v>9445</v>
      </c>
      <c r="D11" s="40">
        <v>480.72</v>
      </c>
      <c r="E11" s="36">
        <v>732.61</v>
      </c>
      <c r="F11" s="31">
        <f t="shared" si="0"/>
        <v>5.089677077818952</v>
      </c>
      <c r="G11" s="32">
        <f t="shared" si="1"/>
        <v>65.61744993925826</v>
      </c>
    </row>
    <row r="12" spans="1:7" s="2" customFormat="1" ht="39" customHeight="1">
      <c r="A12" s="38" t="s">
        <v>96</v>
      </c>
      <c r="B12" s="38"/>
      <c r="C12" s="39">
        <v>1419033</v>
      </c>
      <c r="D12" s="40">
        <v>129757.1</v>
      </c>
      <c r="E12" s="36">
        <v>135698.77</v>
      </c>
      <c r="F12" s="31">
        <f t="shared" si="0"/>
        <v>9.144050913544646</v>
      </c>
      <c r="G12" s="32">
        <f t="shared" si="1"/>
        <v>95.62142678227666</v>
      </c>
    </row>
    <row r="13" spans="1:7" s="2" customFormat="1" ht="39" customHeight="1">
      <c r="A13" s="38" t="s">
        <v>97</v>
      </c>
      <c r="B13" s="38"/>
      <c r="C13" s="39"/>
      <c r="D13" s="40">
        <v>-17704.24</v>
      </c>
      <c r="E13" s="36">
        <v>-4407.85</v>
      </c>
      <c r="F13" s="31"/>
      <c r="G13" s="32">
        <f t="shared" si="1"/>
        <v>401.6525063239448</v>
      </c>
    </row>
    <row r="14" spans="1:7" s="6" customFormat="1" ht="13.5">
      <c r="A14" s="29" t="s">
        <v>3</v>
      </c>
      <c r="B14" s="29"/>
      <c r="C14" s="30">
        <f>C15+C16+C17</f>
        <v>15650300</v>
      </c>
      <c r="D14" s="33">
        <f>D15+D16+D17</f>
        <v>2980614.89</v>
      </c>
      <c r="E14" s="33">
        <f>E15+E16+E17</f>
        <v>3048967.96</v>
      </c>
      <c r="F14" s="31">
        <f t="shared" si="0"/>
        <v>19.045097474169825</v>
      </c>
      <c r="G14" s="32">
        <f t="shared" si="1"/>
        <v>97.75815715688924</v>
      </c>
    </row>
    <row r="15" spans="1:7" s="2" customFormat="1" ht="15.75" customHeight="1">
      <c r="A15" s="41" t="s">
        <v>23</v>
      </c>
      <c r="B15" s="41"/>
      <c r="C15" s="36">
        <v>12990000</v>
      </c>
      <c r="D15" s="36">
        <v>2974819.6</v>
      </c>
      <c r="E15" s="36">
        <v>2992735.16</v>
      </c>
      <c r="F15" s="31">
        <f t="shared" si="0"/>
        <v>22.900843725943034</v>
      </c>
      <c r="G15" s="32">
        <f t="shared" si="1"/>
        <v>99.40136500417898</v>
      </c>
    </row>
    <row r="16" spans="1:7" s="2" customFormat="1" ht="13.5" customHeight="1">
      <c r="A16" s="41" t="s">
        <v>4</v>
      </c>
      <c r="B16" s="41"/>
      <c r="C16" s="36">
        <v>2540300</v>
      </c>
      <c r="D16" s="36">
        <v>5795.29</v>
      </c>
      <c r="E16" s="36">
        <v>44396.8</v>
      </c>
      <c r="F16" s="31">
        <f t="shared" si="0"/>
        <v>0.2281340786521277</v>
      </c>
      <c r="G16" s="32">
        <f t="shared" si="1"/>
        <v>13.053395740233528</v>
      </c>
    </row>
    <row r="17" spans="1:7" s="2" customFormat="1" ht="13.5">
      <c r="A17" s="42" t="s">
        <v>79</v>
      </c>
      <c r="B17" s="42"/>
      <c r="C17" s="36">
        <v>120000</v>
      </c>
      <c r="D17" s="36">
        <v>0</v>
      </c>
      <c r="E17" s="36">
        <v>11836</v>
      </c>
      <c r="F17" s="31">
        <f t="shared" si="0"/>
        <v>0</v>
      </c>
      <c r="G17" s="32">
        <f t="shared" si="1"/>
        <v>0</v>
      </c>
    </row>
    <row r="18" spans="1:7" s="15" customFormat="1" ht="13.5">
      <c r="A18" s="43" t="s">
        <v>98</v>
      </c>
      <c r="B18" s="43"/>
      <c r="C18" s="30">
        <f>C19</f>
        <v>1724500</v>
      </c>
      <c r="D18" s="33">
        <f>D19</f>
        <v>68398.33</v>
      </c>
      <c r="E18" s="33">
        <f>E19</f>
        <v>81876.91</v>
      </c>
      <c r="F18" s="31">
        <f t="shared" si="0"/>
        <v>3.966270223253117</v>
      </c>
      <c r="G18" s="32">
        <f t="shared" si="1"/>
        <v>83.53799624338535</v>
      </c>
    </row>
    <row r="19" spans="1:7" s="2" customFormat="1" ht="13.5">
      <c r="A19" s="44" t="s">
        <v>99</v>
      </c>
      <c r="B19" s="44"/>
      <c r="C19" s="35">
        <f>C20+C21</f>
        <v>1724500</v>
      </c>
      <c r="D19" s="36">
        <f>D20+D21</f>
        <v>68398.33</v>
      </c>
      <c r="E19" s="36">
        <f>E20+E21</f>
        <v>81876.91</v>
      </c>
      <c r="F19" s="31">
        <f t="shared" si="0"/>
        <v>3.966270223253117</v>
      </c>
      <c r="G19" s="32">
        <f t="shared" si="1"/>
        <v>83.53799624338535</v>
      </c>
    </row>
    <row r="20" spans="1:7" s="2" customFormat="1" ht="13.5">
      <c r="A20" s="44" t="s">
        <v>100</v>
      </c>
      <c r="B20" s="44"/>
      <c r="C20" s="39">
        <v>211700</v>
      </c>
      <c r="D20" s="40">
        <v>44401.78</v>
      </c>
      <c r="E20" s="36">
        <v>41146.2</v>
      </c>
      <c r="F20" s="31">
        <f t="shared" si="0"/>
        <v>20.973915918752954</v>
      </c>
      <c r="G20" s="32">
        <f t="shared" si="1"/>
        <v>107.9122251872591</v>
      </c>
    </row>
    <row r="21" spans="1:7" s="2" customFormat="1" ht="13.5">
      <c r="A21" s="44" t="s">
        <v>101</v>
      </c>
      <c r="B21" s="44"/>
      <c r="C21" s="39">
        <v>1512800</v>
      </c>
      <c r="D21" s="40">
        <v>23996.55</v>
      </c>
      <c r="E21" s="36">
        <v>40730.71</v>
      </c>
      <c r="F21" s="31">
        <f t="shared" si="0"/>
        <v>1.5862341353781069</v>
      </c>
      <c r="G21" s="32">
        <f t="shared" si="1"/>
        <v>58.91512816741962</v>
      </c>
    </row>
    <row r="22" spans="1:7" s="6" customFormat="1" ht="28.5" customHeight="1">
      <c r="A22" s="37" t="s">
        <v>25</v>
      </c>
      <c r="B22" s="37"/>
      <c r="C22" s="33">
        <f>C23</f>
        <v>215000</v>
      </c>
      <c r="D22" s="33">
        <f>D23</f>
        <v>0</v>
      </c>
      <c r="E22" s="33">
        <f>E23</f>
        <v>8955</v>
      </c>
      <c r="F22" s="31">
        <f t="shared" si="0"/>
        <v>0</v>
      </c>
      <c r="G22" s="32">
        <f t="shared" si="1"/>
        <v>0</v>
      </c>
    </row>
    <row r="23" spans="1:7" s="2" customFormat="1" ht="19.5" customHeight="1">
      <c r="A23" s="41" t="s">
        <v>33</v>
      </c>
      <c r="B23" s="45"/>
      <c r="C23" s="40">
        <v>215000</v>
      </c>
      <c r="D23" s="40">
        <v>0</v>
      </c>
      <c r="E23" s="36">
        <v>8955</v>
      </c>
      <c r="F23" s="31">
        <f t="shared" si="0"/>
        <v>0</v>
      </c>
      <c r="G23" s="32">
        <f t="shared" si="1"/>
        <v>0</v>
      </c>
    </row>
    <row r="24" spans="1:7" s="6" customFormat="1" ht="15" customHeight="1">
      <c r="A24" s="46" t="s">
        <v>145</v>
      </c>
      <c r="B24" s="47"/>
      <c r="C24" s="48">
        <f>C25+C26+C27+C28</f>
        <v>1970000</v>
      </c>
      <c r="D24" s="48">
        <f>D25+D26+D27+D28</f>
        <v>84925.95999999999</v>
      </c>
      <c r="E24" s="48">
        <f>E25+E26+E27+E28</f>
        <v>111311.73</v>
      </c>
      <c r="F24" s="31">
        <f t="shared" si="0"/>
        <v>4.310962436548222</v>
      </c>
      <c r="G24" s="32">
        <f t="shared" si="1"/>
        <v>76.29560694097557</v>
      </c>
    </row>
    <row r="25" spans="1:7" s="2" customFormat="1" ht="33.75" customHeight="1">
      <c r="A25" s="49" t="s">
        <v>146</v>
      </c>
      <c r="B25" s="50" t="s">
        <v>147</v>
      </c>
      <c r="C25" s="51">
        <v>1310000</v>
      </c>
      <c r="D25" s="52">
        <v>45650.96</v>
      </c>
      <c r="E25" s="51">
        <v>70436.73</v>
      </c>
      <c r="F25" s="31">
        <f t="shared" si="0"/>
        <v>3.4848061068702285</v>
      </c>
      <c r="G25" s="32">
        <f t="shared" si="1"/>
        <v>64.81129944561594</v>
      </c>
    </row>
    <row r="26" spans="1:7" s="2" customFormat="1" ht="51.75" customHeight="1">
      <c r="A26" s="49" t="s">
        <v>124</v>
      </c>
      <c r="B26" s="50" t="s">
        <v>148</v>
      </c>
      <c r="C26" s="51">
        <v>40000</v>
      </c>
      <c r="D26" s="53">
        <v>0</v>
      </c>
      <c r="E26" s="51"/>
      <c r="F26" s="31">
        <f t="shared" si="0"/>
        <v>0</v>
      </c>
      <c r="G26" s="32"/>
    </row>
    <row r="27" spans="1:7" s="2" customFormat="1" ht="13.5" customHeight="1">
      <c r="A27" s="49" t="s">
        <v>114</v>
      </c>
      <c r="B27" s="50"/>
      <c r="C27" s="51">
        <v>595000</v>
      </c>
      <c r="D27" s="53">
        <v>39275</v>
      </c>
      <c r="E27" s="51">
        <v>40875</v>
      </c>
      <c r="F27" s="31">
        <f t="shared" si="0"/>
        <v>6.600840336134453</v>
      </c>
      <c r="G27" s="32">
        <f t="shared" si="1"/>
        <v>96.08562691131498</v>
      </c>
    </row>
    <row r="28" spans="1:7" s="2" customFormat="1" ht="15" customHeight="1">
      <c r="A28" s="49" t="s">
        <v>92</v>
      </c>
      <c r="B28" s="50" t="s">
        <v>149</v>
      </c>
      <c r="C28" s="51">
        <v>25000</v>
      </c>
      <c r="D28" s="53">
        <v>0</v>
      </c>
      <c r="E28" s="51"/>
      <c r="F28" s="31">
        <f t="shared" si="0"/>
        <v>0</v>
      </c>
      <c r="G28" s="32"/>
    </row>
    <row r="29" spans="1:7" s="6" customFormat="1" ht="23.25" customHeight="1">
      <c r="A29" s="37" t="s">
        <v>28</v>
      </c>
      <c r="B29" s="37"/>
      <c r="C29" s="33">
        <f>C30+C35+C40+C43+C46+C47</f>
        <v>11413579</v>
      </c>
      <c r="D29" s="33">
        <f>D30+D35+D40+D43+D46+D47</f>
        <v>216401.04</v>
      </c>
      <c r="E29" s="33">
        <f>E30+E35+E40+E43+E46+E47</f>
        <v>431168.43999999994</v>
      </c>
      <c r="F29" s="31">
        <f t="shared" si="0"/>
        <v>1.8959963390974908</v>
      </c>
      <c r="G29" s="32">
        <f t="shared" si="1"/>
        <v>50.189443364639594</v>
      </c>
    </row>
    <row r="30" spans="1:7" s="6" customFormat="1" ht="28.5" customHeight="1">
      <c r="A30" s="46" t="s">
        <v>26</v>
      </c>
      <c r="B30" s="47" t="s">
        <v>150</v>
      </c>
      <c r="C30" s="54">
        <f>C31+C32+C33+C34</f>
        <v>3407490</v>
      </c>
      <c r="D30" s="54">
        <f>D31+D32+D33+D34</f>
        <v>92917.94</v>
      </c>
      <c r="E30" s="54">
        <f>E31+E32+E33+E34</f>
        <v>116720.42</v>
      </c>
      <c r="F30" s="31">
        <f t="shared" si="0"/>
        <v>2.7268734464371134</v>
      </c>
      <c r="G30" s="32">
        <f t="shared" si="1"/>
        <v>79.6072700903578</v>
      </c>
    </row>
    <row r="31" spans="1:7" s="2" customFormat="1" ht="40.5">
      <c r="A31" s="41" t="s">
        <v>140</v>
      </c>
      <c r="B31" s="50" t="s">
        <v>151</v>
      </c>
      <c r="C31" s="51">
        <v>20000</v>
      </c>
      <c r="D31" s="53">
        <v>0</v>
      </c>
      <c r="E31" s="51"/>
      <c r="F31" s="31">
        <f t="shared" si="0"/>
        <v>0</v>
      </c>
      <c r="G31" s="32"/>
    </row>
    <row r="32" spans="1:7" s="2" customFormat="1" ht="61.5" customHeight="1">
      <c r="A32" s="41" t="s">
        <v>135</v>
      </c>
      <c r="B32" s="50" t="s">
        <v>152</v>
      </c>
      <c r="C32" s="39">
        <v>3275000</v>
      </c>
      <c r="D32" s="55">
        <v>90631.1</v>
      </c>
      <c r="E32" s="51">
        <v>115695.98</v>
      </c>
      <c r="F32" s="31">
        <f t="shared" si="0"/>
        <v>2.7673618320610687</v>
      </c>
      <c r="G32" s="32">
        <f t="shared" si="1"/>
        <v>78.33556533252064</v>
      </c>
    </row>
    <row r="33" spans="1:7" s="2" customFormat="1" ht="54">
      <c r="A33" s="41" t="s">
        <v>153</v>
      </c>
      <c r="B33" s="50" t="s">
        <v>154</v>
      </c>
      <c r="C33" s="56">
        <v>34590</v>
      </c>
      <c r="D33" s="55">
        <v>0</v>
      </c>
      <c r="E33" s="53"/>
      <c r="F33" s="31">
        <f t="shared" si="0"/>
        <v>0</v>
      </c>
      <c r="G33" s="32"/>
    </row>
    <row r="34" spans="1:7" s="2" customFormat="1" ht="50.25" customHeight="1">
      <c r="A34" s="41" t="s">
        <v>155</v>
      </c>
      <c r="B34" s="50" t="s">
        <v>156</v>
      </c>
      <c r="C34" s="57">
        <v>77900</v>
      </c>
      <c r="D34" s="58">
        <v>2286.84</v>
      </c>
      <c r="E34" s="51">
        <v>1024.44</v>
      </c>
      <c r="F34" s="31">
        <f t="shared" si="0"/>
        <v>2.935609756097561</v>
      </c>
      <c r="G34" s="32">
        <f t="shared" si="1"/>
        <v>223.2283003396978</v>
      </c>
    </row>
    <row r="35" spans="1:7" s="6" customFormat="1" ht="20.25" customHeight="1">
      <c r="A35" s="46" t="s">
        <v>5</v>
      </c>
      <c r="B35" s="47" t="s">
        <v>157</v>
      </c>
      <c r="C35" s="54">
        <f>C36+C37+C38+C39</f>
        <v>67000</v>
      </c>
      <c r="D35" s="54">
        <f>D36+D37+D38+D39</f>
        <v>953.71</v>
      </c>
      <c r="E35" s="54">
        <f>E36+E37+E38+E39</f>
        <v>7340.53</v>
      </c>
      <c r="F35" s="31">
        <f t="shared" si="0"/>
        <v>1.42344776119403</v>
      </c>
      <c r="G35" s="32">
        <f t="shared" si="1"/>
        <v>12.992386108360025</v>
      </c>
    </row>
    <row r="36" spans="1:7" s="2" customFormat="1" ht="24.75" customHeight="1">
      <c r="A36" s="49" t="s">
        <v>158</v>
      </c>
      <c r="B36" s="50" t="s">
        <v>159</v>
      </c>
      <c r="C36" s="51">
        <v>5300</v>
      </c>
      <c r="D36" s="53">
        <v>0</v>
      </c>
      <c r="E36" s="51">
        <v>59.8</v>
      </c>
      <c r="F36" s="31">
        <f t="shared" si="0"/>
        <v>0</v>
      </c>
      <c r="G36" s="32">
        <f t="shared" si="1"/>
        <v>0</v>
      </c>
    </row>
    <row r="37" spans="1:7" s="2" customFormat="1" ht="24.75" customHeight="1">
      <c r="A37" s="49" t="s">
        <v>160</v>
      </c>
      <c r="B37" s="50" t="s">
        <v>161</v>
      </c>
      <c r="C37" s="51">
        <v>200</v>
      </c>
      <c r="D37" s="53">
        <v>0</v>
      </c>
      <c r="E37" s="51">
        <v>53.08</v>
      </c>
      <c r="F37" s="31">
        <f t="shared" si="0"/>
        <v>0</v>
      </c>
      <c r="G37" s="32">
        <f t="shared" si="1"/>
        <v>0</v>
      </c>
    </row>
    <row r="38" spans="1:7" s="2" customFormat="1" ht="19.5" customHeight="1">
      <c r="A38" s="49" t="s">
        <v>162</v>
      </c>
      <c r="B38" s="50" t="s">
        <v>163</v>
      </c>
      <c r="C38" s="59">
        <v>0</v>
      </c>
      <c r="D38" s="59">
        <v>0</v>
      </c>
      <c r="E38" s="51">
        <v>3665.45</v>
      </c>
      <c r="F38" s="31"/>
      <c r="G38" s="32">
        <f t="shared" si="1"/>
        <v>0</v>
      </c>
    </row>
    <row r="39" spans="1:7" s="2" customFormat="1" ht="19.5" customHeight="1">
      <c r="A39" s="49" t="s">
        <v>80</v>
      </c>
      <c r="B39" s="50" t="s">
        <v>164</v>
      </c>
      <c r="C39" s="51">
        <v>61500</v>
      </c>
      <c r="D39" s="53">
        <v>953.71</v>
      </c>
      <c r="E39" s="51">
        <v>3562.2</v>
      </c>
      <c r="F39" s="31">
        <f t="shared" si="0"/>
        <v>1.550747967479675</v>
      </c>
      <c r="G39" s="32">
        <f t="shared" si="1"/>
        <v>26.77306159115154</v>
      </c>
    </row>
    <row r="40" spans="1:7" s="6" customFormat="1" ht="30.75" customHeight="1">
      <c r="A40" s="46" t="s">
        <v>165</v>
      </c>
      <c r="B40" s="47" t="s">
        <v>166</v>
      </c>
      <c r="C40" s="48">
        <f>C41+C42</f>
        <v>3096706</v>
      </c>
      <c r="D40" s="48">
        <f>D41+D42</f>
        <v>0</v>
      </c>
      <c r="E40" s="48">
        <f>E41+E42</f>
        <v>0</v>
      </c>
      <c r="F40" s="31">
        <f t="shared" si="0"/>
        <v>0</v>
      </c>
      <c r="G40" s="32"/>
    </row>
    <row r="41" spans="1:7" s="6" customFormat="1" ht="30.75" customHeight="1">
      <c r="A41" s="49" t="s">
        <v>115</v>
      </c>
      <c r="B41" s="50" t="s">
        <v>167</v>
      </c>
      <c r="C41" s="39">
        <v>96706</v>
      </c>
      <c r="D41" s="55">
        <v>0</v>
      </c>
      <c r="E41" s="60"/>
      <c r="F41" s="31">
        <f t="shared" si="0"/>
        <v>0</v>
      </c>
      <c r="G41" s="32"/>
    </row>
    <row r="42" spans="1:7" s="6" customFormat="1" ht="16.5" customHeight="1">
      <c r="A42" s="49" t="s">
        <v>81</v>
      </c>
      <c r="B42" s="50" t="s">
        <v>168</v>
      </c>
      <c r="C42" s="61">
        <v>3000000</v>
      </c>
      <c r="D42" s="60">
        <v>0</v>
      </c>
      <c r="E42" s="60"/>
      <c r="F42" s="31">
        <f t="shared" si="0"/>
        <v>0</v>
      </c>
      <c r="G42" s="32"/>
    </row>
    <row r="43" spans="1:7" s="6" customFormat="1" ht="23.25" customHeight="1">
      <c r="A43" s="46" t="s">
        <v>48</v>
      </c>
      <c r="B43" s="47" t="s">
        <v>169</v>
      </c>
      <c r="C43" s="54">
        <f>C44+C45</f>
        <v>2450000</v>
      </c>
      <c r="D43" s="54">
        <f>D44+D45</f>
        <v>141.92</v>
      </c>
      <c r="E43" s="54">
        <f>E44+E45</f>
        <v>175193.59</v>
      </c>
      <c r="F43" s="31">
        <f t="shared" si="0"/>
        <v>0.005792653061224489</v>
      </c>
      <c r="G43" s="32">
        <f t="shared" si="1"/>
        <v>0.08100753001294168</v>
      </c>
    </row>
    <row r="44" spans="1:7" s="2" customFormat="1" ht="67.5">
      <c r="A44" s="62" t="s">
        <v>170</v>
      </c>
      <c r="B44" s="50" t="s">
        <v>171</v>
      </c>
      <c r="C44" s="57">
        <v>450000</v>
      </c>
      <c r="D44" s="58">
        <v>0</v>
      </c>
      <c r="E44" s="51">
        <v>95200</v>
      </c>
      <c r="F44" s="31">
        <f t="shared" si="0"/>
        <v>0</v>
      </c>
      <c r="G44" s="32">
        <f t="shared" si="1"/>
        <v>0</v>
      </c>
    </row>
    <row r="45" spans="1:7" s="2" customFormat="1" ht="48" customHeight="1">
      <c r="A45" s="63" t="s">
        <v>136</v>
      </c>
      <c r="B45" s="64" t="s">
        <v>172</v>
      </c>
      <c r="C45" s="65">
        <v>2000000</v>
      </c>
      <c r="D45" s="58">
        <v>141.92</v>
      </c>
      <c r="E45" s="51">
        <v>79993.59</v>
      </c>
      <c r="F45" s="31">
        <f t="shared" si="0"/>
        <v>0.007096</v>
      </c>
      <c r="G45" s="32">
        <f t="shared" si="1"/>
        <v>0.17741421531400203</v>
      </c>
    </row>
    <row r="46" spans="1:7" s="6" customFormat="1" ht="13.5" customHeight="1">
      <c r="A46" s="37" t="s">
        <v>6</v>
      </c>
      <c r="B46" s="37"/>
      <c r="C46" s="33">
        <v>2200000</v>
      </c>
      <c r="D46" s="33">
        <v>95851.87</v>
      </c>
      <c r="E46" s="33">
        <v>131913.9</v>
      </c>
      <c r="F46" s="31">
        <f t="shared" si="0"/>
        <v>4.356903181818182</v>
      </c>
      <c r="G46" s="32">
        <f t="shared" si="1"/>
        <v>72.6624487639286</v>
      </c>
    </row>
    <row r="47" spans="1:7" s="6" customFormat="1" ht="19.5" customHeight="1">
      <c r="A47" s="66" t="s">
        <v>7</v>
      </c>
      <c r="B47" s="67" t="s">
        <v>173</v>
      </c>
      <c r="C47" s="54">
        <f>C48+C49</f>
        <v>192383</v>
      </c>
      <c r="D47" s="54">
        <f>D48+D49</f>
        <v>26535.6</v>
      </c>
      <c r="E47" s="54">
        <f>E48+E49</f>
        <v>0</v>
      </c>
      <c r="F47" s="31">
        <f t="shared" si="0"/>
        <v>13.793110617882038</v>
      </c>
      <c r="G47" s="32"/>
    </row>
    <row r="48" spans="1:7" s="6" customFormat="1" ht="27" hidden="1">
      <c r="A48" s="68" t="s">
        <v>74</v>
      </c>
      <c r="B48" s="69" t="s">
        <v>174</v>
      </c>
      <c r="C48" s="51"/>
      <c r="D48" s="53"/>
      <c r="E48" s="51"/>
      <c r="F48" s="31" t="e">
        <f t="shared" si="0"/>
        <v>#DIV/0!</v>
      </c>
      <c r="G48" s="32" t="e">
        <f t="shared" si="1"/>
        <v>#DIV/0!</v>
      </c>
    </row>
    <row r="49" spans="1:7" s="6" customFormat="1" ht="21" customHeight="1">
      <c r="A49" s="70" t="s">
        <v>175</v>
      </c>
      <c r="B49" s="71" t="s">
        <v>176</v>
      </c>
      <c r="C49" s="51">
        <v>192383</v>
      </c>
      <c r="D49" s="53">
        <v>26535.6</v>
      </c>
      <c r="E49" s="51"/>
      <c r="F49" s="31">
        <f t="shared" si="0"/>
        <v>13.793110617882038</v>
      </c>
      <c r="G49" s="32"/>
    </row>
    <row r="50" spans="1:7" s="5" customFormat="1" ht="15.75" customHeight="1">
      <c r="A50" s="72" t="s">
        <v>44</v>
      </c>
      <c r="B50" s="72"/>
      <c r="C50" s="26">
        <f>C4</f>
        <v>91220839</v>
      </c>
      <c r="D50" s="26">
        <f>D4</f>
        <v>5763545.79</v>
      </c>
      <c r="E50" s="26">
        <f>E4</f>
        <v>6820628.91</v>
      </c>
      <c r="F50" s="27">
        <f t="shared" si="0"/>
        <v>6.318233698771396</v>
      </c>
      <c r="G50" s="28">
        <f aca="true" t="shared" si="2" ref="G50:G72">D50/E50*100</f>
        <v>84.50167669362325</v>
      </c>
    </row>
    <row r="51" spans="1:7" s="5" customFormat="1" ht="18" customHeight="1">
      <c r="A51" s="72" t="s">
        <v>45</v>
      </c>
      <c r="B51" s="72"/>
      <c r="C51" s="26">
        <f>C52++C112+C114</f>
        <v>346574411.61</v>
      </c>
      <c r="D51" s="26">
        <f>D52++D112+D114</f>
        <v>24122635.32</v>
      </c>
      <c r="E51" s="26">
        <f>E52+E112+E114</f>
        <v>16214999.77</v>
      </c>
      <c r="F51" s="27">
        <f t="shared" si="0"/>
        <v>6.960304774936814</v>
      </c>
      <c r="G51" s="28">
        <f t="shared" si="2"/>
        <v>148.76741080582823</v>
      </c>
    </row>
    <row r="52" spans="1:8" s="6" customFormat="1" ht="21" customHeight="1">
      <c r="A52" s="37" t="s">
        <v>69</v>
      </c>
      <c r="B52" s="37"/>
      <c r="C52" s="33">
        <f>C53+C57+C75+C87</f>
        <v>346504686.61</v>
      </c>
      <c r="D52" s="33">
        <f>D53+D57+D75+D87</f>
        <v>24122635.32</v>
      </c>
      <c r="E52" s="33">
        <f>E53+E57+E75+E87</f>
        <v>17934300</v>
      </c>
      <c r="F52" s="31">
        <f t="shared" si="0"/>
        <v>6.9617053541185285</v>
      </c>
      <c r="G52" s="32">
        <f t="shared" si="2"/>
        <v>134.50558605577024</v>
      </c>
      <c r="H52" s="17">
        <f>D53+D57+D75</f>
        <v>24122635.32</v>
      </c>
    </row>
    <row r="53" spans="1:7" s="6" customFormat="1" ht="19.5" customHeight="1">
      <c r="A53" s="37" t="s">
        <v>41</v>
      </c>
      <c r="B53" s="37"/>
      <c r="C53" s="33">
        <f>C54+C55+C56</f>
        <v>30351300</v>
      </c>
      <c r="D53" s="33">
        <f>D54+D55+D56</f>
        <v>2529300</v>
      </c>
      <c r="E53" s="33">
        <f>E54+E55</f>
        <v>2222900</v>
      </c>
      <c r="F53" s="31">
        <f t="shared" si="0"/>
        <v>8.33341570212808</v>
      </c>
      <c r="G53" s="32">
        <f t="shared" si="2"/>
        <v>113.78379594223762</v>
      </c>
    </row>
    <row r="54" spans="1:7" s="2" customFormat="1" ht="28.5" customHeight="1">
      <c r="A54" s="41" t="s">
        <v>185</v>
      </c>
      <c r="B54" s="41"/>
      <c r="C54" s="36">
        <v>2148900</v>
      </c>
      <c r="D54" s="36">
        <v>179100</v>
      </c>
      <c r="E54" s="36">
        <v>147200</v>
      </c>
      <c r="F54" s="31">
        <f t="shared" si="0"/>
        <v>8.33449671925171</v>
      </c>
      <c r="G54" s="32">
        <f t="shared" si="2"/>
        <v>121.6711956521739</v>
      </c>
    </row>
    <row r="55" spans="1:7" s="2" customFormat="1" ht="36" customHeight="1">
      <c r="A55" s="41" t="s">
        <v>186</v>
      </c>
      <c r="B55" s="41"/>
      <c r="C55" s="36">
        <v>23690100</v>
      </c>
      <c r="D55" s="36">
        <v>1974200</v>
      </c>
      <c r="E55" s="36">
        <v>2075700</v>
      </c>
      <c r="F55" s="31">
        <f t="shared" si="0"/>
        <v>8.333438862647267</v>
      </c>
      <c r="G55" s="32">
        <f t="shared" si="2"/>
        <v>95.11008334537746</v>
      </c>
    </row>
    <row r="56" spans="1:7" s="2" customFormat="1" ht="19.5" customHeight="1">
      <c r="A56" s="41" t="s">
        <v>178</v>
      </c>
      <c r="B56" s="41"/>
      <c r="C56" s="36">
        <v>4512300</v>
      </c>
      <c r="D56" s="36">
        <v>376000</v>
      </c>
      <c r="E56" s="36"/>
      <c r="F56" s="31"/>
      <c r="G56" s="32"/>
    </row>
    <row r="57" spans="1:7" s="6" customFormat="1" ht="27" customHeight="1">
      <c r="A57" s="37" t="s">
        <v>38</v>
      </c>
      <c r="B57" s="37"/>
      <c r="C57" s="33">
        <f>C59+C69+C70+C72+C73+C60+C61+C62+C64+C71</f>
        <v>82647782.61</v>
      </c>
      <c r="D57" s="33">
        <f>D59+D69+D70+D72+D73+D60+D61+D62+D64+D71</f>
        <v>1528900</v>
      </c>
      <c r="E57" s="33">
        <f>E59+E69+E70+E72+E73+E64+E60+E61</f>
        <v>0</v>
      </c>
      <c r="F57" s="31">
        <f t="shared" si="0"/>
        <v>1.849898390153555</v>
      </c>
      <c r="G57" s="32"/>
    </row>
    <row r="58" spans="1:7" s="2" customFormat="1" ht="13.5" hidden="1">
      <c r="A58" s="73" t="s">
        <v>47</v>
      </c>
      <c r="B58" s="73"/>
      <c r="C58" s="74">
        <v>0</v>
      </c>
      <c r="D58" s="36">
        <v>0</v>
      </c>
      <c r="E58" s="36">
        <v>0</v>
      </c>
      <c r="F58" s="31" t="e">
        <f t="shared" si="0"/>
        <v>#DIV/0!</v>
      </c>
      <c r="G58" s="32" t="e">
        <f t="shared" si="2"/>
        <v>#DIV/0!</v>
      </c>
    </row>
    <row r="59" spans="1:7" s="2" customFormat="1" ht="27.75" customHeight="1">
      <c r="A59" s="73" t="s">
        <v>179</v>
      </c>
      <c r="B59" s="73"/>
      <c r="C59" s="36">
        <v>6469067.74</v>
      </c>
      <c r="D59" s="36">
        <v>0</v>
      </c>
      <c r="E59" s="36"/>
      <c r="F59" s="31">
        <f t="shared" si="0"/>
        <v>0</v>
      </c>
      <c r="G59" s="32"/>
    </row>
    <row r="60" spans="1:7" s="2" customFormat="1" ht="60" customHeight="1">
      <c r="A60" s="75" t="s">
        <v>130</v>
      </c>
      <c r="B60" s="75"/>
      <c r="C60" s="36">
        <v>724600</v>
      </c>
      <c r="D60" s="36">
        <v>0</v>
      </c>
      <c r="E60" s="36"/>
      <c r="F60" s="31">
        <f t="shared" si="0"/>
        <v>0</v>
      </c>
      <c r="G60" s="32"/>
    </row>
    <row r="61" spans="1:7" s="2" customFormat="1" ht="78" customHeight="1" hidden="1">
      <c r="A61" s="63" t="s">
        <v>131</v>
      </c>
      <c r="B61" s="63"/>
      <c r="C61" s="36"/>
      <c r="D61" s="40"/>
      <c r="E61" s="36"/>
      <c r="F61" s="31" t="e">
        <f t="shared" si="0"/>
        <v>#DIV/0!</v>
      </c>
      <c r="G61" s="32" t="e">
        <f t="shared" si="2"/>
        <v>#DIV/0!</v>
      </c>
    </row>
    <row r="62" spans="1:7" s="2" customFormat="1" ht="49.5" customHeight="1" hidden="1">
      <c r="A62" s="63" t="s">
        <v>132</v>
      </c>
      <c r="B62" s="63"/>
      <c r="C62" s="36"/>
      <c r="D62" s="36"/>
      <c r="E62" s="36"/>
      <c r="F62" s="31" t="e">
        <f t="shared" si="0"/>
        <v>#DIV/0!</v>
      </c>
      <c r="G62" s="32" t="e">
        <f t="shared" si="2"/>
        <v>#DIV/0!</v>
      </c>
    </row>
    <row r="63" spans="1:7" s="2" customFormat="1" ht="0.75" customHeight="1" hidden="1">
      <c r="A63" s="73" t="s">
        <v>52</v>
      </c>
      <c r="B63" s="73"/>
      <c r="C63" s="36"/>
      <c r="D63" s="36"/>
      <c r="E63" s="36"/>
      <c r="F63" s="31" t="e">
        <f t="shared" si="0"/>
        <v>#DIV/0!</v>
      </c>
      <c r="G63" s="32" t="e">
        <f t="shared" si="2"/>
        <v>#DIV/0!</v>
      </c>
    </row>
    <row r="64" spans="1:7" s="2" customFormat="1" ht="32.25" customHeight="1">
      <c r="A64" s="76" t="s">
        <v>133</v>
      </c>
      <c r="B64" s="76"/>
      <c r="C64" s="36">
        <v>25500400</v>
      </c>
      <c r="D64" s="36">
        <v>0</v>
      </c>
      <c r="E64" s="36"/>
      <c r="F64" s="31">
        <f t="shared" si="0"/>
        <v>0</v>
      </c>
      <c r="G64" s="32"/>
    </row>
    <row r="65" spans="1:7" s="2" customFormat="1" ht="27" hidden="1">
      <c r="A65" s="41" t="s">
        <v>82</v>
      </c>
      <c r="B65" s="41"/>
      <c r="C65" s="36"/>
      <c r="D65" s="36"/>
      <c r="E65" s="36"/>
      <c r="F65" s="31" t="e">
        <f t="shared" si="0"/>
        <v>#DIV/0!</v>
      </c>
      <c r="G65" s="32" t="e">
        <f t="shared" si="2"/>
        <v>#DIV/0!</v>
      </c>
    </row>
    <row r="66" spans="1:7" s="2" customFormat="1" ht="27" hidden="1">
      <c r="A66" s="41" t="s">
        <v>84</v>
      </c>
      <c r="B66" s="41"/>
      <c r="C66" s="36"/>
      <c r="D66" s="36"/>
      <c r="E66" s="36"/>
      <c r="F66" s="31" t="e">
        <f t="shared" si="0"/>
        <v>#DIV/0!</v>
      </c>
      <c r="G66" s="32" t="e">
        <f t="shared" si="2"/>
        <v>#DIV/0!</v>
      </c>
    </row>
    <row r="67" spans="1:7" s="2" customFormat="1" ht="67.5" hidden="1">
      <c r="A67" s="41" t="s">
        <v>83</v>
      </c>
      <c r="B67" s="41"/>
      <c r="C67" s="36"/>
      <c r="D67" s="36"/>
      <c r="E67" s="36"/>
      <c r="F67" s="31" t="e">
        <f t="shared" si="0"/>
        <v>#DIV/0!</v>
      </c>
      <c r="G67" s="32" t="e">
        <f t="shared" si="2"/>
        <v>#DIV/0!</v>
      </c>
    </row>
    <row r="68" spans="1:7" s="2" customFormat="1" ht="54" hidden="1">
      <c r="A68" s="41" t="s">
        <v>85</v>
      </c>
      <c r="B68" s="41"/>
      <c r="C68" s="36"/>
      <c r="D68" s="36"/>
      <c r="E68" s="36"/>
      <c r="F68" s="31" t="e">
        <f t="shared" si="0"/>
        <v>#DIV/0!</v>
      </c>
      <c r="G68" s="32" t="e">
        <f t="shared" si="2"/>
        <v>#DIV/0!</v>
      </c>
    </row>
    <row r="69" spans="1:7" s="2" customFormat="1" ht="46.5" customHeight="1">
      <c r="A69" s="41" t="s">
        <v>125</v>
      </c>
      <c r="B69" s="41"/>
      <c r="C69" s="36">
        <v>1013300</v>
      </c>
      <c r="D69" s="36">
        <v>0</v>
      </c>
      <c r="E69" s="36"/>
      <c r="F69" s="31">
        <f t="shared" si="0"/>
        <v>0</v>
      </c>
      <c r="G69" s="32"/>
    </row>
    <row r="70" spans="1:7" s="2" customFormat="1" ht="18.75" customHeight="1">
      <c r="A70" s="41" t="s">
        <v>126</v>
      </c>
      <c r="B70" s="41"/>
      <c r="C70" s="36">
        <v>11014.87</v>
      </c>
      <c r="D70" s="40">
        <v>0</v>
      </c>
      <c r="E70" s="36"/>
      <c r="F70" s="31">
        <f t="shared" si="0"/>
        <v>0</v>
      </c>
      <c r="G70" s="32"/>
    </row>
    <row r="71" spans="1:7" s="2" customFormat="1" ht="41.25" customHeight="1">
      <c r="A71" s="41" t="s">
        <v>180</v>
      </c>
      <c r="B71" s="41"/>
      <c r="C71" s="36">
        <v>6838800</v>
      </c>
      <c r="D71" s="40">
        <v>0</v>
      </c>
      <c r="E71" s="36"/>
      <c r="F71" s="31"/>
      <c r="G71" s="32"/>
    </row>
    <row r="72" spans="1:7" s="2" customFormat="1" ht="54" customHeight="1" hidden="1">
      <c r="A72" s="41" t="s">
        <v>127</v>
      </c>
      <c r="B72" s="41"/>
      <c r="C72" s="36"/>
      <c r="D72" s="36"/>
      <c r="E72" s="36"/>
      <c r="F72" s="31" t="e">
        <f t="shared" si="0"/>
        <v>#DIV/0!</v>
      </c>
      <c r="G72" s="32" t="e">
        <f t="shared" si="2"/>
        <v>#DIV/0!</v>
      </c>
    </row>
    <row r="73" spans="1:7" s="2" customFormat="1" ht="18.75" customHeight="1">
      <c r="A73" s="73" t="s">
        <v>42</v>
      </c>
      <c r="B73" s="73"/>
      <c r="C73" s="36">
        <v>42090600</v>
      </c>
      <c r="D73" s="40">
        <v>1528900</v>
      </c>
      <c r="E73" s="36"/>
      <c r="F73" s="31">
        <f t="shared" si="0"/>
        <v>3.6324024841651106</v>
      </c>
      <c r="G73" s="32"/>
    </row>
    <row r="74" spans="1:7" s="2" customFormat="1" ht="13.5" hidden="1">
      <c r="A74" s="41" t="s">
        <v>68</v>
      </c>
      <c r="B74" s="41"/>
      <c r="C74" s="36"/>
      <c r="D74" s="36">
        <v>0</v>
      </c>
      <c r="E74" s="36">
        <v>0</v>
      </c>
      <c r="F74" s="31" t="e">
        <f t="shared" si="0"/>
        <v>#DIV/0!</v>
      </c>
      <c r="G74" s="32" t="e">
        <f aca="true" t="shared" si="3" ref="G74:G86">D74/E74*100</f>
        <v>#DIV/0!</v>
      </c>
    </row>
    <row r="75" spans="1:7" s="6" customFormat="1" ht="24" customHeight="1">
      <c r="A75" s="37" t="s">
        <v>39</v>
      </c>
      <c r="B75" s="37"/>
      <c r="C75" s="33">
        <f>C76+C77+C78+C79+C80+C81+C83+C82+C84+C85+C86</f>
        <v>225120004</v>
      </c>
      <c r="D75" s="33">
        <f>D76+D77+D78+D79+D80+D81+D83+D82+D84+D85+D86</f>
        <v>20064435.32</v>
      </c>
      <c r="E75" s="33">
        <f>E76+E77+E78+E79+E80+E81+E83+E82+E84+E85+E86</f>
        <v>15711400</v>
      </c>
      <c r="F75" s="31">
        <f>D75/C75*100</f>
        <v>8.912773171414834</v>
      </c>
      <c r="G75" s="32">
        <f t="shared" si="3"/>
        <v>127.70622172435301</v>
      </c>
    </row>
    <row r="76" spans="1:7" s="2" customFormat="1" ht="27" hidden="1">
      <c r="A76" s="73" t="s">
        <v>117</v>
      </c>
      <c r="B76" s="73"/>
      <c r="C76" s="36"/>
      <c r="D76" s="36"/>
      <c r="E76" s="36"/>
      <c r="F76" s="31" t="e">
        <f aca="true" t="shared" si="4" ref="F76:F84">D76/C76*100</f>
        <v>#DIV/0!</v>
      </c>
      <c r="G76" s="32" t="e">
        <f t="shared" si="3"/>
        <v>#DIV/0!</v>
      </c>
    </row>
    <row r="77" spans="1:7" s="2" customFormat="1" ht="60" customHeight="1">
      <c r="A77" s="73" t="s">
        <v>182</v>
      </c>
      <c r="B77" s="73"/>
      <c r="C77" s="36">
        <v>248500</v>
      </c>
      <c r="D77" s="36">
        <v>13330.9</v>
      </c>
      <c r="E77" s="36"/>
      <c r="F77" s="31">
        <f t="shared" si="4"/>
        <v>5.364547283702213</v>
      </c>
      <c r="G77" s="32"/>
    </row>
    <row r="78" spans="1:7" s="2" customFormat="1" ht="33.75" customHeight="1">
      <c r="A78" s="73" t="s">
        <v>30</v>
      </c>
      <c r="B78" s="73"/>
      <c r="C78" s="36">
        <v>1668500</v>
      </c>
      <c r="D78" s="40">
        <v>71446.44</v>
      </c>
      <c r="E78" s="36"/>
      <c r="F78" s="31">
        <f t="shared" si="4"/>
        <v>4.282076116272101</v>
      </c>
      <c r="G78" s="32"/>
    </row>
    <row r="79" spans="1:7" s="2" customFormat="1" ht="45.75" customHeight="1">
      <c r="A79" s="42" t="s">
        <v>66</v>
      </c>
      <c r="B79" s="42"/>
      <c r="C79" s="36">
        <v>2000</v>
      </c>
      <c r="D79" s="36"/>
      <c r="E79" s="36"/>
      <c r="F79" s="31">
        <f t="shared" si="4"/>
        <v>0</v>
      </c>
      <c r="G79" s="32"/>
    </row>
    <row r="80" spans="1:7" s="2" customFormat="1" ht="36.75" customHeight="1">
      <c r="A80" s="73" t="s">
        <v>31</v>
      </c>
      <c r="B80" s="73"/>
      <c r="C80" s="36">
        <v>1060500</v>
      </c>
      <c r="D80" s="40">
        <v>0</v>
      </c>
      <c r="E80" s="36">
        <v>92000</v>
      </c>
      <c r="F80" s="31">
        <f t="shared" si="4"/>
        <v>0</v>
      </c>
      <c r="G80" s="32">
        <f t="shared" si="3"/>
        <v>0</v>
      </c>
    </row>
    <row r="81" spans="1:7" s="2" customFormat="1" ht="34.5" customHeight="1">
      <c r="A81" s="73" t="s">
        <v>183</v>
      </c>
      <c r="B81" s="73"/>
      <c r="C81" s="36">
        <v>169200</v>
      </c>
      <c r="D81" s="40"/>
      <c r="E81" s="36"/>
      <c r="F81" s="31">
        <f t="shared" si="4"/>
        <v>0</v>
      </c>
      <c r="G81" s="32"/>
    </row>
    <row r="82" spans="1:7" s="2" customFormat="1" ht="26.25" customHeight="1" hidden="1">
      <c r="A82" s="73" t="s">
        <v>51</v>
      </c>
      <c r="B82" s="73"/>
      <c r="C82" s="36"/>
      <c r="D82" s="36"/>
      <c r="E82" s="36"/>
      <c r="F82" s="31" t="e">
        <f t="shared" si="4"/>
        <v>#DIV/0!</v>
      </c>
      <c r="G82" s="32" t="e">
        <f t="shared" si="3"/>
        <v>#DIV/0!</v>
      </c>
    </row>
    <row r="83" spans="1:7" s="2" customFormat="1" ht="28.5" customHeight="1">
      <c r="A83" s="73" t="s">
        <v>181</v>
      </c>
      <c r="B83" s="73"/>
      <c r="C83" s="36">
        <v>221042684</v>
      </c>
      <c r="D83" s="40">
        <v>19979657.98</v>
      </c>
      <c r="E83" s="36">
        <v>15605400</v>
      </c>
      <c r="F83" s="31">
        <f t="shared" si="4"/>
        <v>9.03882346090224</v>
      </c>
      <c r="G83" s="32">
        <f t="shared" si="3"/>
        <v>128.03041242134134</v>
      </c>
    </row>
    <row r="84" spans="1:7" s="2" customFormat="1" ht="40.5" customHeight="1">
      <c r="A84" s="42" t="s">
        <v>102</v>
      </c>
      <c r="B84" s="42"/>
      <c r="C84" s="36">
        <v>928620</v>
      </c>
      <c r="D84" s="36">
        <v>0</v>
      </c>
      <c r="E84" s="36"/>
      <c r="F84" s="31">
        <f t="shared" si="4"/>
        <v>0</v>
      </c>
      <c r="G84" s="32"/>
    </row>
    <row r="85" spans="1:7" s="2" customFormat="1" ht="13.5" hidden="1">
      <c r="A85" s="42" t="s">
        <v>53</v>
      </c>
      <c r="B85" s="42"/>
      <c r="C85" s="36"/>
      <c r="D85" s="36"/>
      <c r="E85" s="36"/>
      <c r="F85" s="31"/>
      <c r="G85" s="32"/>
    </row>
    <row r="86" spans="1:7" s="2" customFormat="1" ht="19.5" customHeight="1">
      <c r="A86" s="73" t="s">
        <v>32</v>
      </c>
      <c r="B86" s="73"/>
      <c r="C86" s="36"/>
      <c r="D86" s="36"/>
      <c r="E86" s="36">
        <v>14000</v>
      </c>
      <c r="F86" s="31"/>
      <c r="G86" s="32">
        <f t="shared" si="3"/>
        <v>0</v>
      </c>
    </row>
    <row r="87" spans="1:7" s="6" customFormat="1" ht="16.5" customHeight="1">
      <c r="A87" s="77" t="s">
        <v>46</v>
      </c>
      <c r="B87" s="77"/>
      <c r="C87" s="33">
        <f>C88+C89+C90+C92+C97+C95+C96+C94</f>
        <v>8385600</v>
      </c>
      <c r="D87" s="33">
        <f>D88+D89+D90+D92+D97+D94+D95+D96</f>
        <v>0</v>
      </c>
      <c r="E87" s="33">
        <f>E88+E89+E90+E92+E96+E97+E94+E91</f>
        <v>0</v>
      </c>
      <c r="F87" s="31">
        <f aca="true" t="shared" si="5" ref="F87:F119">D87/C87*100</f>
        <v>0</v>
      </c>
      <c r="G87" s="32"/>
    </row>
    <row r="88" spans="1:7" s="2" customFormat="1" ht="40.5" hidden="1">
      <c r="A88" s="41" t="s">
        <v>0</v>
      </c>
      <c r="B88" s="41"/>
      <c r="C88" s="36">
        <v>0</v>
      </c>
      <c r="D88" s="36">
        <v>0</v>
      </c>
      <c r="E88" s="36">
        <v>0</v>
      </c>
      <c r="F88" s="31" t="e">
        <f t="shared" si="5"/>
        <v>#DIV/0!</v>
      </c>
      <c r="G88" s="32" t="e">
        <f aca="true" t="shared" si="6" ref="G88:G101">D88/E88*100</f>
        <v>#DIV/0!</v>
      </c>
    </row>
    <row r="89" spans="1:7" s="2" customFormat="1" ht="43.5" customHeight="1">
      <c r="A89" s="41" t="s">
        <v>128</v>
      </c>
      <c r="B89" s="45"/>
      <c r="C89" s="40">
        <v>8385600</v>
      </c>
      <c r="D89" s="40">
        <v>0</v>
      </c>
      <c r="E89" s="36"/>
      <c r="F89" s="31">
        <f t="shared" si="5"/>
        <v>0</v>
      </c>
      <c r="G89" s="32"/>
    </row>
    <row r="90" spans="1:7" s="2" customFormat="1" ht="27.75" customHeight="1" hidden="1">
      <c r="A90" s="41" t="s">
        <v>49</v>
      </c>
      <c r="B90" s="41"/>
      <c r="C90" s="74"/>
      <c r="D90" s="74"/>
      <c r="E90" s="36"/>
      <c r="F90" s="31" t="e">
        <f t="shared" si="5"/>
        <v>#DIV/0!</v>
      </c>
      <c r="G90" s="32" t="e">
        <f t="shared" si="6"/>
        <v>#DIV/0!</v>
      </c>
    </row>
    <row r="91" spans="1:7" s="2" customFormat="1" ht="43.5" customHeight="1" hidden="1">
      <c r="A91" s="41" t="s">
        <v>108</v>
      </c>
      <c r="B91" s="41"/>
      <c r="C91" s="36"/>
      <c r="D91" s="36"/>
      <c r="E91" s="36"/>
      <c r="F91" s="31" t="e">
        <f t="shared" si="5"/>
        <v>#DIV/0!</v>
      </c>
      <c r="G91" s="32" t="e">
        <f t="shared" si="6"/>
        <v>#DIV/0!</v>
      </c>
    </row>
    <row r="92" spans="1:7" s="2" customFormat="1" ht="44.25" customHeight="1" hidden="1">
      <c r="A92" s="41" t="s">
        <v>105</v>
      </c>
      <c r="B92" s="41"/>
      <c r="C92" s="36"/>
      <c r="D92" s="36"/>
      <c r="E92" s="36"/>
      <c r="F92" s="31" t="e">
        <f t="shared" si="5"/>
        <v>#DIV/0!</v>
      </c>
      <c r="G92" s="32" t="e">
        <f t="shared" si="6"/>
        <v>#DIV/0!</v>
      </c>
    </row>
    <row r="93" spans="1:7" s="2" customFormat="1" ht="27" hidden="1">
      <c r="A93" s="41" t="s">
        <v>78</v>
      </c>
      <c r="B93" s="41"/>
      <c r="C93" s="36"/>
      <c r="D93" s="36"/>
      <c r="E93" s="36"/>
      <c r="F93" s="31" t="e">
        <f t="shared" si="5"/>
        <v>#DIV/0!</v>
      </c>
      <c r="G93" s="32" t="e">
        <f t="shared" si="6"/>
        <v>#DIV/0!</v>
      </c>
    </row>
    <row r="94" spans="1:7" s="2" customFormat="1" ht="54.75" customHeight="1" hidden="1">
      <c r="A94" s="41" t="s">
        <v>116</v>
      </c>
      <c r="B94" s="41"/>
      <c r="C94" s="36"/>
      <c r="D94" s="36"/>
      <c r="E94" s="36"/>
      <c r="F94" s="31" t="e">
        <f t="shared" si="5"/>
        <v>#DIV/0!</v>
      </c>
      <c r="G94" s="32" t="e">
        <f t="shared" si="6"/>
        <v>#DIV/0!</v>
      </c>
    </row>
    <row r="95" spans="1:7" s="2" customFormat="1" ht="40.5" hidden="1">
      <c r="A95" s="41" t="s">
        <v>118</v>
      </c>
      <c r="B95" s="41"/>
      <c r="C95" s="36">
        <v>0</v>
      </c>
      <c r="D95" s="36">
        <v>0</v>
      </c>
      <c r="E95" s="36">
        <v>0</v>
      </c>
      <c r="F95" s="31" t="e">
        <f t="shared" si="5"/>
        <v>#DIV/0!</v>
      </c>
      <c r="G95" s="32" t="e">
        <f t="shared" si="6"/>
        <v>#DIV/0!</v>
      </c>
    </row>
    <row r="96" spans="1:7" s="2" customFormat="1" ht="40.5" hidden="1">
      <c r="A96" s="41" t="s">
        <v>119</v>
      </c>
      <c r="B96" s="41"/>
      <c r="C96" s="36">
        <v>0</v>
      </c>
      <c r="D96" s="36">
        <v>0</v>
      </c>
      <c r="E96" s="36">
        <v>0</v>
      </c>
      <c r="F96" s="31" t="e">
        <f t="shared" si="5"/>
        <v>#DIV/0!</v>
      </c>
      <c r="G96" s="32" t="e">
        <f t="shared" si="6"/>
        <v>#DIV/0!</v>
      </c>
    </row>
    <row r="97" spans="1:7" s="2" customFormat="1" ht="27" hidden="1">
      <c r="A97" s="41" t="s">
        <v>75</v>
      </c>
      <c r="B97" s="41"/>
      <c r="C97" s="36">
        <f>C101</f>
        <v>0</v>
      </c>
      <c r="D97" s="36">
        <f>D101</f>
        <v>0</v>
      </c>
      <c r="E97" s="36">
        <f>E99+E103+E102+E100</f>
        <v>0</v>
      </c>
      <c r="F97" s="31" t="e">
        <f t="shared" si="5"/>
        <v>#DIV/0!</v>
      </c>
      <c r="G97" s="32" t="e">
        <f t="shared" si="6"/>
        <v>#DIV/0!</v>
      </c>
    </row>
    <row r="98" spans="1:7" s="2" customFormat="1" ht="13.5" hidden="1">
      <c r="A98" s="41" t="s">
        <v>86</v>
      </c>
      <c r="B98" s="41"/>
      <c r="C98" s="36"/>
      <c r="D98" s="36"/>
      <c r="E98" s="36"/>
      <c r="F98" s="31" t="e">
        <f t="shared" si="5"/>
        <v>#DIV/0!</v>
      </c>
      <c r="G98" s="32" t="e">
        <f t="shared" si="6"/>
        <v>#DIV/0!</v>
      </c>
    </row>
    <row r="99" spans="1:7" s="16" customFormat="1" ht="23.25" customHeight="1" hidden="1">
      <c r="A99" s="78" t="s">
        <v>138</v>
      </c>
      <c r="B99" s="78"/>
      <c r="C99" s="79"/>
      <c r="D99" s="79"/>
      <c r="E99" s="79"/>
      <c r="F99" s="31" t="e">
        <f t="shared" si="5"/>
        <v>#DIV/0!</v>
      </c>
      <c r="G99" s="32" t="e">
        <f t="shared" si="6"/>
        <v>#DIV/0!</v>
      </c>
    </row>
    <row r="100" spans="1:7" s="16" customFormat="1" ht="13.5" hidden="1">
      <c r="A100" s="78" t="s">
        <v>139</v>
      </c>
      <c r="B100" s="78"/>
      <c r="C100" s="79"/>
      <c r="D100" s="79"/>
      <c r="E100" s="79"/>
      <c r="F100" s="31" t="e">
        <f t="shared" si="5"/>
        <v>#DIV/0!</v>
      </c>
      <c r="G100" s="32" t="e">
        <f t="shared" si="6"/>
        <v>#DIV/0!</v>
      </c>
    </row>
    <row r="101" spans="1:7" s="16" customFormat="1" ht="13.5" hidden="1">
      <c r="A101" s="78" t="s">
        <v>137</v>
      </c>
      <c r="B101" s="78"/>
      <c r="C101" s="79"/>
      <c r="D101" s="79"/>
      <c r="E101" s="79"/>
      <c r="F101" s="31" t="e">
        <f t="shared" si="5"/>
        <v>#DIV/0!</v>
      </c>
      <c r="G101" s="32" t="e">
        <f t="shared" si="6"/>
        <v>#DIV/0!</v>
      </c>
    </row>
    <row r="102" spans="1:7" s="16" customFormat="1" ht="27" hidden="1">
      <c r="A102" s="78" t="s">
        <v>122</v>
      </c>
      <c r="B102" s="78"/>
      <c r="C102" s="79"/>
      <c r="D102" s="79"/>
      <c r="E102" s="79"/>
      <c r="F102" s="31" t="e">
        <f t="shared" si="5"/>
        <v>#DIV/0!</v>
      </c>
      <c r="G102" s="32" t="e">
        <f aca="true" t="shared" si="7" ref="G102:G119">D102/E102*100</f>
        <v>#DIV/0!</v>
      </c>
    </row>
    <row r="103" spans="1:7" s="16" customFormat="1" ht="24.75" customHeight="1" hidden="1">
      <c r="A103" s="78" t="s">
        <v>107</v>
      </c>
      <c r="B103" s="78"/>
      <c r="C103" s="79"/>
      <c r="D103" s="79"/>
      <c r="E103" s="79"/>
      <c r="F103" s="31" t="e">
        <f t="shared" si="5"/>
        <v>#DIV/0!</v>
      </c>
      <c r="G103" s="32" t="e">
        <f t="shared" si="7"/>
        <v>#DIV/0!</v>
      </c>
    </row>
    <row r="104" spans="1:7" s="2" customFormat="1" ht="13.5" hidden="1">
      <c r="A104" s="41" t="s">
        <v>106</v>
      </c>
      <c r="B104" s="41"/>
      <c r="C104" s="36">
        <v>0</v>
      </c>
      <c r="D104" s="36">
        <v>0</v>
      </c>
      <c r="E104" s="36">
        <v>0</v>
      </c>
      <c r="F104" s="31" t="e">
        <f t="shared" si="5"/>
        <v>#DIV/0!</v>
      </c>
      <c r="G104" s="32" t="e">
        <f t="shared" si="7"/>
        <v>#DIV/0!</v>
      </c>
    </row>
    <row r="105" spans="1:7" s="2" customFormat="1" ht="13.5" hidden="1">
      <c r="A105" s="41" t="s">
        <v>87</v>
      </c>
      <c r="B105" s="41"/>
      <c r="C105" s="36">
        <v>0</v>
      </c>
      <c r="D105" s="36">
        <v>0</v>
      </c>
      <c r="E105" s="36">
        <v>0</v>
      </c>
      <c r="F105" s="31" t="e">
        <f t="shared" si="5"/>
        <v>#DIV/0!</v>
      </c>
      <c r="G105" s="32" t="e">
        <f t="shared" si="7"/>
        <v>#DIV/0!</v>
      </c>
    </row>
    <row r="106" spans="1:7" s="2" customFormat="1" ht="13.5" hidden="1">
      <c r="A106" s="41" t="s">
        <v>88</v>
      </c>
      <c r="B106" s="41"/>
      <c r="C106" s="36">
        <v>0</v>
      </c>
      <c r="D106" s="36">
        <v>0</v>
      </c>
      <c r="E106" s="36">
        <v>0</v>
      </c>
      <c r="F106" s="31" t="e">
        <f t="shared" si="5"/>
        <v>#DIV/0!</v>
      </c>
      <c r="G106" s="32" t="e">
        <f t="shared" si="7"/>
        <v>#DIV/0!</v>
      </c>
    </row>
    <row r="107" spans="1:7" s="2" customFormat="1" ht="13.5" hidden="1">
      <c r="A107" s="41" t="s">
        <v>89</v>
      </c>
      <c r="B107" s="41"/>
      <c r="C107" s="36">
        <v>0</v>
      </c>
      <c r="D107" s="36">
        <v>0</v>
      </c>
      <c r="E107" s="36">
        <v>0</v>
      </c>
      <c r="F107" s="31" t="e">
        <f t="shared" si="5"/>
        <v>#DIV/0!</v>
      </c>
      <c r="G107" s="32" t="e">
        <f t="shared" si="7"/>
        <v>#DIV/0!</v>
      </c>
    </row>
    <row r="108" spans="1:7" s="2" customFormat="1" ht="13.5" hidden="1">
      <c r="A108" s="41" t="s">
        <v>90</v>
      </c>
      <c r="B108" s="41"/>
      <c r="C108" s="36">
        <v>0</v>
      </c>
      <c r="D108" s="36">
        <v>0</v>
      </c>
      <c r="E108" s="36">
        <v>0</v>
      </c>
      <c r="F108" s="31" t="e">
        <f t="shared" si="5"/>
        <v>#DIV/0!</v>
      </c>
      <c r="G108" s="32" t="e">
        <f t="shared" si="7"/>
        <v>#DIV/0!</v>
      </c>
    </row>
    <row r="109" spans="1:7" s="2" customFormat="1" ht="13.5" hidden="1">
      <c r="A109" s="41" t="s">
        <v>109</v>
      </c>
      <c r="B109" s="41"/>
      <c r="C109" s="36">
        <v>0</v>
      </c>
      <c r="D109" s="36">
        <v>0</v>
      </c>
      <c r="E109" s="36">
        <v>0</v>
      </c>
      <c r="F109" s="31" t="e">
        <f t="shared" si="5"/>
        <v>#DIV/0!</v>
      </c>
      <c r="G109" s="32" t="e">
        <f t="shared" si="7"/>
        <v>#DIV/0!</v>
      </c>
    </row>
    <row r="110" spans="1:7" s="2" customFormat="1" ht="27" hidden="1">
      <c r="A110" s="41" t="s">
        <v>123</v>
      </c>
      <c r="B110" s="41"/>
      <c r="C110" s="36">
        <v>0</v>
      </c>
      <c r="D110" s="36">
        <v>0</v>
      </c>
      <c r="E110" s="36">
        <v>0</v>
      </c>
      <c r="F110" s="31" t="e">
        <f t="shared" si="5"/>
        <v>#DIV/0!</v>
      </c>
      <c r="G110" s="32" t="e">
        <f t="shared" si="7"/>
        <v>#DIV/0!</v>
      </c>
    </row>
    <row r="111" spans="1:7" s="2" customFormat="1" ht="13.5" hidden="1">
      <c r="A111" s="41" t="s">
        <v>110</v>
      </c>
      <c r="B111" s="41"/>
      <c r="C111" s="36">
        <v>0</v>
      </c>
      <c r="D111" s="36">
        <v>0</v>
      </c>
      <c r="E111" s="36">
        <v>0</v>
      </c>
      <c r="F111" s="31" t="e">
        <f t="shared" si="5"/>
        <v>#DIV/0!</v>
      </c>
      <c r="G111" s="32" t="e">
        <f t="shared" si="7"/>
        <v>#DIV/0!</v>
      </c>
    </row>
    <row r="112" spans="1:7" s="6" customFormat="1" ht="14.25" customHeight="1">
      <c r="A112" s="37" t="s">
        <v>76</v>
      </c>
      <c r="B112" s="37"/>
      <c r="C112" s="33">
        <f>C113</f>
        <v>69725</v>
      </c>
      <c r="D112" s="33">
        <f>D113</f>
        <v>0</v>
      </c>
      <c r="E112" s="33">
        <f>E113</f>
        <v>0</v>
      </c>
      <c r="F112" s="31">
        <f t="shared" si="5"/>
        <v>0</v>
      </c>
      <c r="G112" s="32"/>
    </row>
    <row r="113" spans="1:7" s="2" customFormat="1" ht="14.25" customHeight="1">
      <c r="A113" s="41" t="s">
        <v>77</v>
      </c>
      <c r="B113" s="41"/>
      <c r="C113" s="36">
        <v>69725</v>
      </c>
      <c r="D113" s="36"/>
      <c r="E113" s="36"/>
      <c r="F113" s="80"/>
      <c r="G113" s="81"/>
    </row>
    <row r="114" spans="1:7" s="6" customFormat="1" ht="23.25" customHeight="1">
      <c r="A114" s="37" t="s">
        <v>54</v>
      </c>
      <c r="B114" s="37"/>
      <c r="C114" s="33">
        <f>C115+C116+C117+C118</f>
        <v>0</v>
      </c>
      <c r="D114" s="33">
        <f>D115+D116+D117+D118</f>
        <v>0</v>
      </c>
      <c r="E114" s="33">
        <f>E115+E116+E117+E118</f>
        <v>-1719300.23</v>
      </c>
      <c r="F114" s="31"/>
      <c r="G114" s="32">
        <f t="shared" si="7"/>
        <v>0</v>
      </c>
    </row>
    <row r="115" spans="1:7" s="6" customFormat="1" ht="44.25" customHeight="1" hidden="1">
      <c r="A115" s="37" t="s">
        <v>104</v>
      </c>
      <c r="B115" s="37"/>
      <c r="C115" s="33">
        <v>0</v>
      </c>
      <c r="D115" s="33">
        <v>0</v>
      </c>
      <c r="E115" s="33">
        <v>0</v>
      </c>
      <c r="F115" s="31" t="e">
        <f t="shared" si="5"/>
        <v>#DIV/0!</v>
      </c>
      <c r="G115" s="32" t="e">
        <f t="shared" si="7"/>
        <v>#DIV/0!</v>
      </c>
    </row>
    <row r="116" spans="1:7" s="6" customFormat="1" ht="27" customHeight="1" hidden="1">
      <c r="A116" s="37" t="s">
        <v>111</v>
      </c>
      <c r="B116" s="37"/>
      <c r="C116" s="33">
        <v>0</v>
      </c>
      <c r="D116" s="33">
        <v>0</v>
      </c>
      <c r="E116" s="33">
        <v>0</v>
      </c>
      <c r="F116" s="31" t="e">
        <f t="shared" si="5"/>
        <v>#DIV/0!</v>
      </c>
      <c r="G116" s="32" t="e">
        <f t="shared" si="7"/>
        <v>#DIV/0!</v>
      </c>
    </row>
    <row r="117" spans="1:7" s="6" customFormat="1" ht="23.25" customHeight="1" hidden="1">
      <c r="A117" s="37" t="s">
        <v>112</v>
      </c>
      <c r="B117" s="37"/>
      <c r="C117" s="33">
        <v>0</v>
      </c>
      <c r="D117" s="33">
        <v>0</v>
      </c>
      <c r="E117" s="33">
        <v>0</v>
      </c>
      <c r="F117" s="31" t="e">
        <f t="shared" si="5"/>
        <v>#DIV/0!</v>
      </c>
      <c r="G117" s="32" t="e">
        <f t="shared" si="7"/>
        <v>#DIV/0!</v>
      </c>
    </row>
    <row r="118" spans="1:7" s="2" customFormat="1" ht="32.25" customHeight="1">
      <c r="A118" s="41" t="s">
        <v>113</v>
      </c>
      <c r="B118" s="41"/>
      <c r="C118" s="36"/>
      <c r="D118" s="36"/>
      <c r="E118" s="36">
        <v>-1719300.23</v>
      </c>
      <c r="F118" s="31"/>
      <c r="G118" s="32">
        <f t="shared" si="7"/>
        <v>0</v>
      </c>
    </row>
    <row r="119" spans="1:7" s="5" customFormat="1" ht="12.75" customHeight="1">
      <c r="A119" s="72" t="s">
        <v>8</v>
      </c>
      <c r="B119" s="72"/>
      <c r="C119" s="26">
        <f>C50+C51</f>
        <v>437795250.61</v>
      </c>
      <c r="D119" s="26">
        <f>D50+D51</f>
        <v>29886181.11</v>
      </c>
      <c r="E119" s="26">
        <f>E50+E51</f>
        <v>23035628.68</v>
      </c>
      <c r="F119" s="27">
        <f t="shared" si="5"/>
        <v>6.82652017543777</v>
      </c>
      <c r="G119" s="28">
        <f t="shared" si="7"/>
        <v>129.73894277062988</v>
      </c>
    </row>
    <row r="120" spans="1:7" ht="13.5">
      <c r="A120" s="82"/>
      <c r="B120" s="82"/>
      <c r="C120" s="83"/>
      <c r="D120" s="83"/>
      <c r="E120" s="84"/>
      <c r="F120" s="31"/>
      <c r="G120" s="81"/>
    </row>
    <row r="121" spans="1:7" ht="13.5">
      <c r="A121" s="135" t="s">
        <v>9</v>
      </c>
      <c r="B121" s="136"/>
      <c r="C121" s="136"/>
      <c r="D121" s="136"/>
      <c r="E121" s="136"/>
      <c r="F121" s="136"/>
      <c r="G121" s="137"/>
    </row>
    <row r="122" spans="1:7" s="4" customFormat="1" ht="17.25" customHeight="1">
      <c r="A122" s="85" t="s">
        <v>10</v>
      </c>
      <c r="B122" s="85"/>
      <c r="C122" s="86">
        <v>30003206</v>
      </c>
      <c r="D122" s="87">
        <v>2438864.98</v>
      </c>
      <c r="E122" s="88">
        <v>1644506.67</v>
      </c>
      <c r="F122" s="89">
        <f aca="true" t="shared" si="8" ref="F122:F171">D122/C122*100</f>
        <v>8.128681248263936</v>
      </c>
      <c r="G122" s="90">
        <f aca="true" t="shared" si="9" ref="G122:G127">D122/E122*100</f>
        <v>148.30374509821843</v>
      </c>
    </row>
    <row r="123" spans="1:7" s="2" customFormat="1" ht="15" customHeight="1">
      <c r="A123" s="41" t="s">
        <v>11</v>
      </c>
      <c r="B123" s="41"/>
      <c r="C123" s="91">
        <v>23879452</v>
      </c>
      <c r="D123" s="92">
        <v>1838062.04</v>
      </c>
      <c r="E123" s="93">
        <v>1392312.04</v>
      </c>
      <c r="F123" s="89">
        <f t="shared" si="8"/>
        <v>7.697253856579289</v>
      </c>
      <c r="G123" s="90">
        <f t="shared" si="9"/>
        <v>132.01509339817244</v>
      </c>
    </row>
    <row r="124" spans="1:7" ht="14.25" customHeight="1">
      <c r="A124" s="94" t="s">
        <v>35</v>
      </c>
      <c r="B124" s="94"/>
      <c r="C124" s="95">
        <v>833000</v>
      </c>
      <c r="D124" s="92">
        <v>43518.03</v>
      </c>
      <c r="E124" s="93">
        <v>20000</v>
      </c>
      <c r="F124" s="89">
        <f t="shared" si="8"/>
        <v>5.224253301320528</v>
      </c>
      <c r="G124" s="90">
        <f t="shared" si="9"/>
        <v>217.59015000000002</v>
      </c>
    </row>
    <row r="125" spans="1:7" ht="14.25" customHeight="1">
      <c r="A125" s="94" t="s">
        <v>12</v>
      </c>
      <c r="B125" s="94"/>
      <c r="C125" s="95">
        <f>C122-C123-C124</f>
        <v>5290754</v>
      </c>
      <c r="D125" s="96">
        <f>D122-D123-D124</f>
        <v>557284.9099999999</v>
      </c>
      <c r="E125" s="96">
        <f>E122-E123-E124</f>
        <v>232194.6299999999</v>
      </c>
      <c r="F125" s="89">
        <f t="shared" si="8"/>
        <v>10.533185062091336</v>
      </c>
      <c r="G125" s="90">
        <f t="shared" si="9"/>
        <v>240.00766512128217</v>
      </c>
    </row>
    <row r="126" spans="1:7" s="7" customFormat="1" ht="11.25" customHeight="1">
      <c r="A126" s="97" t="s">
        <v>59</v>
      </c>
      <c r="B126" s="97"/>
      <c r="C126" s="98">
        <v>2600</v>
      </c>
      <c r="D126" s="99">
        <v>0</v>
      </c>
      <c r="E126" s="100"/>
      <c r="F126" s="89">
        <f t="shared" si="8"/>
        <v>0</v>
      </c>
      <c r="G126" s="90"/>
    </row>
    <row r="127" spans="1:7" s="4" customFormat="1" ht="12.75" customHeight="1">
      <c r="A127" s="85" t="s">
        <v>55</v>
      </c>
      <c r="B127" s="85"/>
      <c r="C127" s="86">
        <v>1060500</v>
      </c>
      <c r="D127" s="87">
        <v>0</v>
      </c>
      <c r="E127" s="88">
        <v>92000</v>
      </c>
      <c r="F127" s="89">
        <f t="shared" si="8"/>
        <v>0</v>
      </c>
      <c r="G127" s="90">
        <f t="shared" si="9"/>
        <v>0</v>
      </c>
    </row>
    <row r="128" spans="1:7" ht="13.5">
      <c r="A128" s="94" t="s">
        <v>56</v>
      </c>
      <c r="B128" s="94"/>
      <c r="C128" s="95"/>
      <c r="D128" s="96"/>
      <c r="E128" s="93">
        <v>92000</v>
      </c>
      <c r="F128" s="89"/>
      <c r="G128" s="90"/>
    </row>
    <row r="129" spans="1:7" s="7" customFormat="1" ht="15" customHeight="1">
      <c r="A129" s="97" t="s">
        <v>59</v>
      </c>
      <c r="B129" s="97"/>
      <c r="C129" s="98">
        <v>1060500</v>
      </c>
      <c r="D129" s="99">
        <v>0</v>
      </c>
      <c r="E129" s="100">
        <v>92000</v>
      </c>
      <c r="F129" s="89">
        <f t="shared" si="8"/>
        <v>0</v>
      </c>
      <c r="G129" s="90">
        <f aca="true" t="shared" si="10" ref="G129:G172">D129/E129*100</f>
        <v>0</v>
      </c>
    </row>
    <row r="130" spans="1:7" s="4" customFormat="1" ht="24" customHeight="1">
      <c r="A130" s="85" t="s">
        <v>37</v>
      </c>
      <c r="B130" s="85"/>
      <c r="C130" s="86">
        <v>4088963</v>
      </c>
      <c r="D130" s="87">
        <v>139870.13</v>
      </c>
      <c r="E130" s="88">
        <v>45491.53</v>
      </c>
      <c r="F130" s="89">
        <f t="shared" si="8"/>
        <v>3.4206748752678857</v>
      </c>
      <c r="G130" s="90">
        <f t="shared" si="10"/>
        <v>307.46411474839385</v>
      </c>
    </row>
    <row r="131" spans="1:7" s="2" customFormat="1" ht="13.5">
      <c r="A131" s="41" t="s">
        <v>70</v>
      </c>
      <c r="B131" s="41"/>
      <c r="C131" s="91">
        <v>1668500</v>
      </c>
      <c r="D131" s="92">
        <v>71446.44</v>
      </c>
      <c r="E131" s="93">
        <v>0</v>
      </c>
      <c r="F131" s="89">
        <f t="shared" si="8"/>
        <v>4.282076116272101</v>
      </c>
      <c r="G131" s="90"/>
    </row>
    <row r="132" spans="1:7" s="4" customFormat="1" ht="12.75" customHeight="1">
      <c r="A132" s="85" t="s">
        <v>13</v>
      </c>
      <c r="B132" s="85"/>
      <c r="C132" s="101">
        <f>C133+C135</f>
        <v>35443620</v>
      </c>
      <c r="D132" s="102">
        <f>D133+D135</f>
        <v>1444875.48</v>
      </c>
      <c r="E132" s="88">
        <f>E133+E135+E137</f>
        <v>461114</v>
      </c>
      <c r="F132" s="89">
        <f t="shared" si="8"/>
        <v>4.076546018719307</v>
      </c>
      <c r="G132" s="90">
        <f t="shared" si="10"/>
        <v>313.3445265162194</v>
      </c>
    </row>
    <row r="133" spans="1:7" ht="12.75" customHeight="1">
      <c r="A133" s="94" t="s">
        <v>61</v>
      </c>
      <c r="B133" s="94"/>
      <c r="C133" s="91">
        <v>11478100</v>
      </c>
      <c r="D133" s="92">
        <v>0</v>
      </c>
      <c r="E133" s="93">
        <v>0</v>
      </c>
      <c r="F133" s="89">
        <f t="shared" si="8"/>
        <v>0</v>
      </c>
      <c r="G133" s="90"/>
    </row>
    <row r="134" spans="1:7" s="7" customFormat="1" ht="12" customHeight="1">
      <c r="A134" s="97" t="s">
        <v>57</v>
      </c>
      <c r="B134" s="97"/>
      <c r="C134" s="98">
        <v>11328100</v>
      </c>
      <c r="D134" s="99">
        <v>0</v>
      </c>
      <c r="E134" s="100">
        <v>0</v>
      </c>
      <c r="F134" s="89">
        <f t="shared" si="8"/>
        <v>0</v>
      </c>
      <c r="G134" s="90"/>
    </row>
    <row r="135" spans="1:7" ht="13.5" customHeight="1">
      <c r="A135" s="94" t="s">
        <v>60</v>
      </c>
      <c r="B135" s="94"/>
      <c r="C135" s="91">
        <v>23965520</v>
      </c>
      <c r="D135" s="92">
        <v>1444875.48</v>
      </c>
      <c r="E135" s="93">
        <v>461114</v>
      </c>
      <c r="F135" s="89">
        <f t="shared" si="8"/>
        <v>6.028976129038719</v>
      </c>
      <c r="G135" s="90">
        <f t="shared" si="10"/>
        <v>313.3445265162194</v>
      </c>
    </row>
    <row r="136" spans="1:7" s="7" customFormat="1" ht="15" customHeight="1">
      <c r="A136" s="97" t="s">
        <v>57</v>
      </c>
      <c r="B136" s="97"/>
      <c r="C136" s="98">
        <v>3503600</v>
      </c>
      <c r="D136" s="99">
        <v>0</v>
      </c>
      <c r="E136" s="100">
        <v>0</v>
      </c>
      <c r="F136" s="89">
        <f t="shared" si="8"/>
        <v>0</v>
      </c>
      <c r="G136" s="90"/>
    </row>
    <row r="137" spans="1:7" ht="18.75" customHeight="1" hidden="1">
      <c r="A137" s="94" t="s">
        <v>67</v>
      </c>
      <c r="B137" s="94"/>
      <c r="C137" s="95">
        <v>0</v>
      </c>
      <c r="D137" s="96">
        <v>0</v>
      </c>
      <c r="E137" s="93">
        <v>0</v>
      </c>
      <c r="F137" s="89"/>
      <c r="G137" s="90" t="e">
        <f t="shared" si="10"/>
        <v>#DIV/0!</v>
      </c>
    </row>
    <row r="138" spans="1:7" ht="13.5" hidden="1">
      <c r="A138" s="94"/>
      <c r="B138" s="94"/>
      <c r="C138" s="95"/>
      <c r="D138" s="96"/>
      <c r="E138" s="93"/>
      <c r="F138" s="89" t="e">
        <f t="shared" si="8"/>
        <v>#DIV/0!</v>
      </c>
      <c r="G138" s="90" t="e">
        <f t="shared" si="10"/>
        <v>#DIV/0!</v>
      </c>
    </row>
    <row r="139" spans="1:7" s="4" customFormat="1" ht="18" customHeight="1">
      <c r="A139" s="85" t="s">
        <v>14</v>
      </c>
      <c r="B139" s="85"/>
      <c r="C139" s="101">
        <f>C140+C142+C143</f>
        <v>12611584</v>
      </c>
      <c r="D139" s="102">
        <f>D140+D142+D143</f>
        <v>0</v>
      </c>
      <c r="E139" s="88">
        <f>E140+E142+E143</f>
        <v>0</v>
      </c>
      <c r="F139" s="89">
        <f t="shared" si="8"/>
        <v>0</v>
      </c>
      <c r="G139" s="90"/>
    </row>
    <row r="140" spans="1:7" ht="15.75" customHeight="1">
      <c r="A140" s="94" t="s">
        <v>15</v>
      </c>
      <c r="B140" s="94"/>
      <c r="C140" s="91">
        <v>5772784</v>
      </c>
      <c r="D140" s="92">
        <v>0</v>
      </c>
      <c r="E140" s="93">
        <v>0</v>
      </c>
      <c r="F140" s="89">
        <f t="shared" si="8"/>
        <v>0</v>
      </c>
      <c r="G140" s="90"/>
    </row>
    <row r="141" spans="1:7" s="7" customFormat="1" ht="15.75" customHeight="1">
      <c r="A141" s="97" t="s">
        <v>58</v>
      </c>
      <c r="B141" s="97"/>
      <c r="C141" s="98">
        <v>5222784</v>
      </c>
      <c r="D141" s="99">
        <v>0</v>
      </c>
      <c r="E141" s="100">
        <v>0</v>
      </c>
      <c r="F141" s="103">
        <f t="shared" si="8"/>
        <v>0</v>
      </c>
      <c r="G141" s="104"/>
    </row>
    <row r="142" spans="1:7" ht="13.5" hidden="1">
      <c r="A142" s="94" t="s">
        <v>16</v>
      </c>
      <c r="B142" s="94"/>
      <c r="C142" s="91"/>
      <c r="D142" s="92"/>
      <c r="E142" s="93">
        <v>0</v>
      </c>
      <c r="F142" s="89" t="e">
        <f t="shared" si="8"/>
        <v>#DIV/0!</v>
      </c>
      <c r="G142" s="90" t="e">
        <f t="shared" si="10"/>
        <v>#DIV/0!</v>
      </c>
    </row>
    <row r="143" spans="1:7" ht="13.5">
      <c r="A143" s="94" t="s">
        <v>43</v>
      </c>
      <c r="B143" s="94"/>
      <c r="C143" s="91">
        <v>6838800</v>
      </c>
      <c r="D143" s="92">
        <v>0</v>
      </c>
      <c r="E143" s="93">
        <v>0</v>
      </c>
      <c r="F143" s="89">
        <f t="shared" si="8"/>
        <v>0</v>
      </c>
      <c r="G143" s="90"/>
    </row>
    <row r="144" spans="1:7" s="7" customFormat="1" ht="14.25" customHeight="1">
      <c r="A144" s="97" t="s">
        <v>58</v>
      </c>
      <c r="B144" s="97"/>
      <c r="C144" s="105">
        <v>6838800</v>
      </c>
      <c r="D144" s="106">
        <v>0</v>
      </c>
      <c r="E144" s="100">
        <v>0</v>
      </c>
      <c r="F144" s="103">
        <f t="shared" si="8"/>
        <v>0</v>
      </c>
      <c r="G144" s="104"/>
    </row>
    <row r="145" spans="1:7" ht="13.5" hidden="1">
      <c r="A145" s="94" t="s">
        <v>71</v>
      </c>
      <c r="B145" s="94"/>
      <c r="C145" s="95"/>
      <c r="D145" s="96"/>
      <c r="E145" s="93"/>
      <c r="F145" s="89"/>
      <c r="G145" s="90" t="e">
        <f t="shared" si="10"/>
        <v>#DIV/0!</v>
      </c>
    </row>
    <row r="146" spans="1:7" s="4" customFormat="1" ht="15" customHeight="1" hidden="1">
      <c r="A146" s="85" t="s">
        <v>129</v>
      </c>
      <c r="B146" s="85"/>
      <c r="C146" s="107"/>
      <c r="D146" s="102"/>
      <c r="E146" s="88">
        <v>0</v>
      </c>
      <c r="F146" s="89" t="e">
        <f t="shared" si="8"/>
        <v>#DIV/0!</v>
      </c>
      <c r="G146" s="90" t="e">
        <f t="shared" si="10"/>
        <v>#DIV/0!</v>
      </c>
    </row>
    <row r="147" spans="1:7" s="4" customFormat="1" ht="13.5" customHeight="1">
      <c r="A147" s="85" t="s">
        <v>17</v>
      </c>
      <c r="B147" s="85"/>
      <c r="C147" s="86">
        <v>266606489</v>
      </c>
      <c r="D147" s="87">
        <v>21419669.63</v>
      </c>
      <c r="E147" s="88">
        <v>16318086.06</v>
      </c>
      <c r="F147" s="89">
        <f t="shared" si="8"/>
        <v>8.034189156588758</v>
      </c>
      <c r="G147" s="90">
        <f t="shared" si="10"/>
        <v>131.26336968221625</v>
      </c>
    </row>
    <row r="148" spans="1:7" ht="14.25" customHeight="1">
      <c r="A148" s="94" t="s">
        <v>11</v>
      </c>
      <c r="B148" s="94"/>
      <c r="C148" s="91">
        <v>10069240</v>
      </c>
      <c r="D148" s="92">
        <v>359673.63</v>
      </c>
      <c r="E148" s="93">
        <v>242115.9</v>
      </c>
      <c r="F148" s="89">
        <f t="shared" si="8"/>
        <v>3.572003746062265</v>
      </c>
      <c r="G148" s="90">
        <f t="shared" si="10"/>
        <v>148.55432047213753</v>
      </c>
    </row>
    <row r="149" spans="1:7" s="2" customFormat="1" ht="18" customHeight="1">
      <c r="A149" s="41" t="s">
        <v>72</v>
      </c>
      <c r="B149" s="41"/>
      <c r="C149" s="108">
        <v>254274192</v>
      </c>
      <c r="D149" s="96">
        <v>21030535</v>
      </c>
      <c r="E149" s="93">
        <v>16030132</v>
      </c>
      <c r="F149" s="89">
        <f t="shared" si="8"/>
        <v>8.27080988227071</v>
      </c>
      <c r="G149" s="90">
        <f t="shared" si="10"/>
        <v>131.19377307685303</v>
      </c>
    </row>
    <row r="150" spans="1:7" ht="13.5" hidden="1">
      <c r="A150" s="94" t="s">
        <v>64</v>
      </c>
      <c r="B150" s="94"/>
      <c r="C150" s="95">
        <v>37.9</v>
      </c>
      <c r="D150" s="96">
        <v>0</v>
      </c>
      <c r="E150" s="93">
        <v>0</v>
      </c>
      <c r="F150" s="89">
        <f t="shared" si="8"/>
        <v>0</v>
      </c>
      <c r="G150" s="90" t="e">
        <f t="shared" si="10"/>
        <v>#DIV/0!</v>
      </c>
    </row>
    <row r="151" spans="1:7" s="4" customFormat="1" ht="13.5" customHeight="1">
      <c r="A151" s="85" t="s">
        <v>62</v>
      </c>
      <c r="B151" s="85"/>
      <c r="C151" s="86">
        <v>43797661.87</v>
      </c>
      <c r="D151" s="87">
        <v>5303134</v>
      </c>
      <c r="E151" s="88">
        <v>1476900</v>
      </c>
      <c r="F151" s="89">
        <f t="shared" si="8"/>
        <v>12.108258234744895</v>
      </c>
      <c r="G151" s="90">
        <f t="shared" si="10"/>
        <v>359.071975082944</v>
      </c>
    </row>
    <row r="152" spans="1:7" s="2" customFormat="1" ht="15" customHeight="1">
      <c r="A152" s="41" t="s">
        <v>73</v>
      </c>
      <c r="B152" s="41"/>
      <c r="C152" s="108">
        <v>25578061.87</v>
      </c>
      <c r="D152" s="96">
        <v>5303134</v>
      </c>
      <c r="E152" s="93">
        <v>1476900</v>
      </c>
      <c r="F152" s="89">
        <f t="shared" si="8"/>
        <v>20.733134617286776</v>
      </c>
      <c r="G152" s="90">
        <f t="shared" si="10"/>
        <v>359.071975082944</v>
      </c>
    </row>
    <row r="153" spans="1:7" s="2" customFormat="1" ht="13.5" hidden="1">
      <c r="A153" s="41" t="s">
        <v>65</v>
      </c>
      <c r="B153" s="41"/>
      <c r="C153" s="108"/>
      <c r="D153" s="96"/>
      <c r="E153" s="93"/>
      <c r="F153" s="89" t="e">
        <f t="shared" si="8"/>
        <v>#DIV/0!</v>
      </c>
      <c r="G153" s="90" t="e">
        <f t="shared" si="10"/>
        <v>#DIV/0!</v>
      </c>
    </row>
    <row r="154" spans="1:7" s="14" customFormat="1" ht="16.5" customHeight="1">
      <c r="A154" s="109" t="s">
        <v>57</v>
      </c>
      <c r="B154" s="109"/>
      <c r="C154" s="98">
        <v>18219600</v>
      </c>
      <c r="D154" s="99">
        <v>0</v>
      </c>
      <c r="E154" s="100"/>
      <c r="F154" s="89">
        <f t="shared" si="8"/>
        <v>0</v>
      </c>
      <c r="G154" s="90"/>
    </row>
    <row r="155" spans="1:7" s="4" customFormat="1" ht="17.25" customHeight="1">
      <c r="A155" s="85" t="s">
        <v>18</v>
      </c>
      <c r="B155" s="85"/>
      <c r="C155" s="101">
        <f>C156+C157+C160+C162</f>
        <v>15315412.74</v>
      </c>
      <c r="D155" s="102">
        <f>D156+D157+D160+D162</f>
        <v>446906.05</v>
      </c>
      <c r="E155" s="88">
        <f>E156+E157+E160+E162</f>
        <v>11889.21</v>
      </c>
      <c r="F155" s="89">
        <f t="shared" si="8"/>
        <v>2.9180150583391984</v>
      </c>
      <c r="G155" s="90">
        <f t="shared" si="10"/>
        <v>3758.9213244614234</v>
      </c>
    </row>
    <row r="156" spans="1:7" ht="12.75" customHeight="1">
      <c r="A156" s="94" t="s">
        <v>19</v>
      </c>
      <c r="B156" s="94"/>
      <c r="C156" s="91">
        <v>150000</v>
      </c>
      <c r="D156" s="92">
        <v>9711.88</v>
      </c>
      <c r="E156" s="93">
        <v>11889.21</v>
      </c>
      <c r="F156" s="89">
        <f t="shared" si="8"/>
        <v>6.474586666666666</v>
      </c>
      <c r="G156" s="90">
        <f t="shared" si="10"/>
        <v>81.68650398134106</v>
      </c>
    </row>
    <row r="157" spans="1:7" ht="17.25" customHeight="1">
      <c r="A157" s="94" t="s">
        <v>20</v>
      </c>
      <c r="B157" s="94"/>
      <c r="C157" s="91">
        <v>13639092.74</v>
      </c>
      <c r="D157" s="92">
        <v>426571.67</v>
      </c>
      <c r="E157" s="93"/>
      <c r="F157" s="89">
        <f t="shared" si="8"/>
        <v>3.1275663134760676</v>
      </c>
      <c r="G157" s="90"/>
    </row>
    <row r="158" spans="1:7" ht="15.75" customHeight="1" hidden="1">
      <c r="A158" s="94" t="s">
        <v>56</v>
      </c>
      <c r="B158" s="94"/>
      <c r="C158" s="95"/>
      <c r="D158" s="96"/>
      <c r="E158" s="93"/>
      <c r="F158" s="89"/>
      <c r="G158" s="90"/>
    </row>
    <row r="159" spans="1:7" ht="0.75" customHeight="1" hidden="1">
      <c r="A159" s="110" t="s">
        <v>57</v>
      </c>
      <c r="B159" s="110"/>
      <c r="C159" s="111"/>
      <c r="D159" s="112"/>
      <c r="E159" s="113"/>
      <c r="F159" s="89"/>
      <c r="G159" s="90" t="e">
        <f t="shared" si="10"/>
        <v>#DIV/0!</v>
      </c>
    </row>
    <row r="160" spans="1:7" ht="12.75" customHeight="1">
      <c r="A160" s="94" t="s">
        <v>40</v>
      </c>
      <c r="B160" s="94"/>
      <c r="C160" s="91">
        <v>1351320</v>
      </c>
      <c r="D160" s="92">
        <v>10622.5</v>
      </c>
      <c r="E160" s="93"/>
      <c r="F160" s="89">
        <f t="shared" si="8"/>
        <v>0.7860832371311015</v>
      </c>
      <c r="G160" s="90"/>
    </row>
    <row r="161" spans="1:7" ht="15" customHeight="1" hidden="1">
      <c r="A161" s="110" t="s">
        <v>57</v>
      </c>
      <c r="B161" s="110"/>
      <c r="C161" s="111"/>
      <c r="D161" s="112"/>
      <c r="E161" s="113"/>
      <c r="F161" s="89"/>
      <c r="G161" s="90"/>
    </row>
    <row r="162" spans="1:7" ht="15" customHeight="1">
      <c r="A162" s="94" t="s">
        <v>91</v>
      </c>
      <c r="B162" s="94"/>
      <c r="C162" s="91">
        <v>175000</v>
      </c>
      <c r="D162" s="92"/>
      <c r="E162" s="93"/>
      <c r="F162" s="89">
        <f t="shared" si="8"/>
        <v>0</v>
      </c>
      <c r="G162" s="90"/>
    </row>
    <row r="163" spans="1:7" s="4" customFormat="1" ht="13.5" customHeight="1">
      <c r="A163" s="85" t="s">
        <v>50</v>
      </c>
      <c r="B163" s="85"/>
      <c r="C163" s="86">
        <v>325000</v>
      </c>
      <c r="D163" s="87">
        <v>0</v>
      </c>
      <c r="E163" s="88"/>
      <c r="F163" s="89">
        <f t="shared" si="8"/>
        <v>0</v>
      </c>
      <c r="G163" s="90"/>
    </row>
    <row r="164" spans="1:7" ht="15.75" customHeight="1">
      <c r="A164" s="94" t="s">
        <v>72</v>
      </c>
      <c r="B164" s="94"/>
      <c r="C164" s="95">
        <v>325000</v>
      </c>
      <c r="D164" s="96">
        <v>0</v>
      </c>
      <c r="E164" s="93"/>
      <c r="F164" s="89">
        <f t="shared" si="8"/>
        <v>0</v>
      </c>
      <c r="G164" s="90"/>
    </row>
    <row r="165" spans="1:7" s="4" customFormat="1" ht="12.75" customHeight="1">
      <c r="A165" s="114" t="s">
        <v>21</v>
      </c>
      <c r="B165" s="114"/>
      <c r="C165" s="115">
        <f>C166+C167+C168</f>
        <v>30742814</v>
      </c>
      <c r="D165" s="116">
        <f>D166+D167+D168</f>
        <v>1834500</v>
      </c>
      <c r="E165" s="117">
        <f>E166+E167+E168</f>
        <v>1704100</v>
      </c>
      <c r="F165" s="89">
        <f t="shared" si="8"/>
        <v>5.967248151063855</v>
      </c>
      <c r="G165" s="90">
        <f t="shared" si="10"/>
        <v>107.65213309078105</v>
      </c>
    </row>
    <row r="166" spans="1:7" s="13" customFormat="1" ht="16.5" customHeight="1">
      <c r="A166" s="118" t="s">
        <v>63</v>
      </c>
      <c r="B166" s="118"/>
      <c r="C166" s="119">
        <v>21884300</v>
      </c>
      <c r="D166" s="120">
        <v>1834500</v>
      </c>
      <c r="E166" s="121">
        <v>1704100</v>
      </c>
      <c r="F166" s="89">
        <f t="shared" si="8"/>
        <v>8.382721859963535</v>
      </c>
      <c r="G166" s="90">
        <f t="shared" si="10"/>
        <v>107.65213309078105</v>
      </c>
    </row>
    <row r="167" spans="1:7" s="13" customFormat="1" ht="15.75" customHeight="1">
      <c r="A167" s="118" t="s">
        <v>184</v>
      </c>
      <c r="B167" s="118"/>
      <c r="C167" s="119">
        <v>5516214</v>
      </c>
      <c r="D167" s="120">
        <v>0</v>
      </c>
      <c r="E167" s="121"/>
      <c r="F167" s="89">
        <f t="shared" si="8"/>
        <v>0</v>
      </c>
      <c r="G167" s="90"/>
    </row>
    <row r="168" spans="1:7" s="13" customFormat="1" ht="13.5">
      <c r="A168" s="118" t="s">
        <v>134</v>
      </c>
      <c r="B168" s="118"/>
      <c r="C168" s="119">
        <v>3342300</v>
      </c>
      <c r="D168" s="120">
        <v>0</v>
      </c>
      <c r="E168" s="121"/>
      <c r="F168" s="89">
        <f t="shared" si="8"/>
        <v>0</v>
      </c>
      <c r="G168" s="90"/>
    </row>
    <row r="169" spans="1:9" s="19" customFormat="1" ht="16.5" customHeight="1">
      <c r="A169" s="122" t="s">
        <v>22</v>
      </c>
      <c r="B169" s="122"/>
      <c r="C169" s="123">
        <f>C122+C127+C130+C132+C139+C147+C151+C155+C163+C165+C146</f>
        <v>439995250.61</v>
      </c>
      <c r="D169" s="123">
        <f>D122+D127+D130+D132+D139+D147+D151+D155+D163+D165+D146</f>
        <v>33027820.27</v>
      </c>
      <c r="E169" s="123">
        <f>E122+E127+E130+E132+E139+E147+E151+E155+E163+E165</f>
        <v>21754087.470000003</v>
      </c>
      <c r="F169" s="124">
        <f t="shared" si="8"/>
        <v>7.506403813270925</v>
      </c>
      <c r="G169" s="125">
        <f t="shared" si="10"/>
        <v>151.82351507755521</v>
      </c>
      <c r="H169" s="18"/>
      <c r="I169" s="18"/>
    </row>
    <row r="170" spans="1:7" ht="13.5" hidden="1">
      <c r="A170" s="94" t="s">
        <v>56</v>
      </c>
      <c r="B170" s="94"/>
      <c r="C170" s="126"/>
      <c r="D170" s="96"/>
      <c r="E170" s="93"/>
      <c r="F170" s="89" t="e">
        <f t="shared" si="8"/>
        <v>#DIV/0!</v>
      </c>
      <c r="G170" s="90" t="e">
        <f t="shared" si="10"/>
        <v>#DIV/0!</v>
      </c>
    </row>
    <row r="171" spans="1:7" ht="12.75" customHeight="1">
      <c r="A171" s="110" t="s">
        <v>57</v>
      </c>
      <c r="B171" s="110"/>
      <c r="C171" s="112">
        <f>C126+C129+C134+C136+C141+C144+C154+C159+C161+C165</f>
        <v>76918798</v>
      </c>
      <c r="D171" s="112">
        <f>D126+D129+D134+D136+D141+D144+D154+D159+D161+D165</f>
        <v>1834500</v>
      </c>
      <c r="E171" s="112">
        <f>E126+E129+E134+E136+E141+E144+E154+E159+E161+E165</f>
        <v>1796100</v>
      </c>
      <c r="F171" s="89">
        <f t="shared" si="8"/>
        <v>2.384982667045837</v>
      </c>
      <c r="G171" s="90">
        <f t="shared" si="10"/>
        <v>102.13796559211626</v>
      </c>
    </row>
    <row r="172" spans="1:7" ht="27.75" customHeight="1">
      <c r="A172" s="94" t="s">
        <v>24</v>
      </c>
      <c r="B172" s="94"/>
      <c r="C172" s="126">
        <f>C119-C169</f>
        <v>-2200000</v>
      </c>
      <c r="D172" s="96">
        <f>D119-D169</f>
        <v>-3141639.16</v>
      </c>
      <c r="E172" s="93">
        <f>E119-E169</f>
        <v>1281541.2099999972</v>
      </c>
      <c r="F172" s="89"/>
      <c r="G172" s="90">
        <f t="shared" si="10"/>
        <v>-245.1453870921566</v>
      </c>
    </row>
    <row r="173" spans="1:7" ht="13.5">
      <c r="A173" s="127"/>
      <c r="B173" s="127"/>
      <c r="C173" s="128"/>
      <c r="D173" s="128"/>
      <c r="E173" s="129"/>
      <c r="F173" s="130"/>
      <c r="G173" s="131"/>
    </row>
    <row r="174" spans="1:7" s="3" customFormat="1" ht="13.5">
      <c r="A174" s="127" t="s">
        <v>120</v>
      </c>
      <c r="B174" s="127"/>
      <c r="C174" s="132"/>
      <c r="D174" s="128"/>
      <c r="E174" s="129"/>
      <c r="F174" s="138" t="s">
        <v>121</v>
      </c>
      <c r="G174" s="138"/>
    </row>
  </sheetData>
  <sheetProtection/>
  <mergeCells count="4">
    <mergeCell ref="A1:G1"/>
    <mergeCell ref="F2:G2"/>
    <mergeCell ref="A121:G121"/>
    <mergeCell ref="F174:G174"/>
  </mergeCells>
  <printOptions/>
  <pageMargins left="0.9055118110236221" right="0.1968503937007874" top="0.3937007874015748" bottom="0.1968503937007874" header="0.35433070866141736" footer="0.1968503937007874"/>
  <pageSetup fitToHeight="3" horizontalDpi="600" verticalDpi="600" orientation="portrait" paperSize="9" scale="65" r:id="rId1"/>
  <rowBreaks count="2" manualBreakCount="2">
    <brk id="48" max="6" man="1"/>
    <brk id="1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2018-02-02T11:59:39Z</cp:lastPrinted>
  <dcterms:created xsi:type="dcterms:W3CDTF">2006-03-13T07:15:44Z</dcterms:created>
  <dcterms:modified xsi:type="dcterms:W3CDTF">2018-02-02T11:59:49Z</dcterms:modified>
  <cp:category/>
  <cp:version/>
  <cp:contentType/>
  <cp:contentStatus/>
</cp:coreProperties>
</file>