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3.2018" sheetId="1" r:id="rId1"/>
  </sheets>
  <definedNames>
    <definedName name="_xlnm.Print_Area" localSheetId="0">'01.03.2018'!$A$1:$G$177</definedName>
  </definedNames>
  <calcPr fullCalcOnLoad="1"/>
</workbook>
</file>

<file path=xl/sharedStrings.xml><?xml version="1.0" encoding="utf-8"?>
<sst xmlns="http://schemas.openxmlformats.org/spreadsheetml/2006/main" count="201" uniqueCount="190">
  <si>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</si>
  <si>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</si>
  <si>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</si>
  <si>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</si>
  <si>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</si>
  <si>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</si>
  <si>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</si>
  <si>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</si>
  <si>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</si>
  <si>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</si>
  <si>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</si>
  <si>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</si>
  <si>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</si>
  <si>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</si>
  <si>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</si>
  <si>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</si>
  <si>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</si>
  <si>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</si>
  <si>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</si>
  <si>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</si>
  <si>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</si>
  <si>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</si>
  <si>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</si>
  <si>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</si>
  <si>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</si>
  <si>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</si>
  <si>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</si>
  <si>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</si>
  <si>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</si>
  <si>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</si>
  <si>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</si>
  <si>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</si>
  <si>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</si>
  <si>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</si>
  <si>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</si>
  <si>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</si>
  <si>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</si>
  <si>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</si>
  <si>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</si>
  <si>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</si>
  <si>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</si>
  <si>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</si>
  <si>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</si>
  <si>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</si>
  <si>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</si>
  <si>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</si>
  <si>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</si>
  <si>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</si>
  <si>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</si>
  <si>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</si>
  <si>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</si>
  <si>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</si>
  <si>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</si>
  <si>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</si>
  <si>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</si>
  <si>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</si>
  <si>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</si>
  <si>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</si>
  <si>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</si>
  <si>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</si>
  <si>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</si>
  <si>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</si>
  <si>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</si>
  <si>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</si>
  <si>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</si>
  <si>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</si>
  <si>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</si>
  <si>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</si>
  <si>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</si>
  <si>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</si>
  <si>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</si>
  <si>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</si>
  <si>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</si>
  <si>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</si>
  <si>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</si>
  <si>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</si>
  <si>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</si>
  <si>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</si>
  <si>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</si>
  <si>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</si>
  <si>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</si>
  <si>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</si>
  <si>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</si>
  <si>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</si>
  <si>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</si>
  <si>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</si>
  <si>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</si>
  <si>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</si>
  <si>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</si>
  <si>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</si>
  <si>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</si>
  <si>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</si>
  <si>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</si>
  <si>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</si>
  <si>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</si>
  <si>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</si>
  <si>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</si>
  <si>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</si>
  <si>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</si>
  <si>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</si>
  <si>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</si>
  <si>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</si>
  <si>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</si>
  <si>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</si>
  <si>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</si>
  <si>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</si>
  <si>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</si>
  <si>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</si>
  <si>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</si>
  <si>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</si>
  <si>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</si>
  <si>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</si>
  <si>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</si>
  <si>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</si>
  <si>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</si>
  <si>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</si>
  <si>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</si>
  <si>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</si>
  <si>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</si>
  <si>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</si>
  <si>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</si>
  <si>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</si>
  <si>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</si>
  <si>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</si>
  <si>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</si>
  <si>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</si>
  <si>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</si>
  <si>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</si>
  <si>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</si>
  <si>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</si>
  <si>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</si>
  <si>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</si>
  <si>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</si>
  <si>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</si>
  <si>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</si>
  <si>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</si>
  <si>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</si>
  <si>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</si>
  <si>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</si>
  <si>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</si>
  <si>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</si>
  <si>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</si>
  <si>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</si>
  <si>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</si>
  <si>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</si>
  <si>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</si>
  <si>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</si>
  <si>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</si>
  <si>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</si>
  <si>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</si>
  <si>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</si>
  <si>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</si>
  <si>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</si>
  <si>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</si>
  <si>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</si>
  <si>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</si>
  <si>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</si>
  <si>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</si>
  <si>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</si>
  <si>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</si>
  <si>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</si>
  <si>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</si>
  <si>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</si>
  <si>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</si>
  <si>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</si>
  <si>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</si>
  <si>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</si>
  <si>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</si>
  <si>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</si>
  <si>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</si>
  <si>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</si>
  <si>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</si>
  <si>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</si>
  <si>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</si>
  <si>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</si>
  <si>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</si>
  <si>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</si>
  <si>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</si>
  <si>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</si>
  <si>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</si>
  <si>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</si>
  <si>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</si>
  <si>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</si>
  <si>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</si>
  <si>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 xml:space="preserve">  АНАЛИЗ ИСПОЛНЕНИЯ БЮДЖЕТА МУНИЦИПАЛЬНОГО  РАЙОНА  НА 01  марта 2018 Г.</t>
  </si>
  <si>
    <t>Исполнено на 01.03.2018</t>
  </si>
  <si>
    <t>Исполнено на 01.03.2017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</si>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</sst>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5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18"/>
      <name val="Times New Roman"/>
      <family val="1"/>
    </font>
    <font>
      <sz val="10.5"/>
      <color indexed="10"/>
      <name val="Times New Roman"/>
      <family val="1"/>
    </font>
    <font>
      <sz val="10.5"/>
      <color indexed="62"/>
      <name val="Times New Roman"/>
      <family val="1"/>
    </font>
    <font>
      <b/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7"/>
      <color theme="3" tint="-0.24997000396251678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  <font>
      <sz val="10.5"/>
      <color theme="3" tint="0.39998000860214233"/>
      <name val="Times New Roman"/>
      <family val="1"/>
    </font>
    <font>
      <b/>
      <sz val="10.5"/>
      <color theme="3" tint="0.39998000860214233"/>
      <name val="Times New Roman"/>
      <family val="1"/>
    </font>
    <font>
      <sz val="10.5"/>
      <color theme="3" tint="-0.24997000396251678"/>
      <name val="Times New Roman"/>
      <family val="1"/>
    </font>
    <font>
      <b/>
      <sz val="10.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6" fillId="0" borderId="0">
      <alignment/>
      <protection/>
    </xf>
    <xf numFmtId="0" fontId="53" fillId="20" borderId="0">
      <alignment vertical="center"/>
      <protection/>
    </xf>
    <xf numFmtId="0" fontId="54" fillId="0" borderId="0">
      <alignment horizontal="center" vertical="center"/>
      <protection/>
    </xf>
    <xf numFmtId="0" fontId="55" fillId="0" borderId="0">
      <alignment horizontal="center" vertical="center" wrapText="1"/>
      <protection/>
    </xf>
    <xf numFmtId="0" fontId="53" fillId="0" borderId="0">
      <alignment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vertical="center" wrapText="1"/>
      <protection/>
    </xf>
    <xf numFmtId="0" fontId="56" fillId="0" borderId="0">
      <alignment vertical="center"/>
      <protection/>
    </xf>
    <xf numFmtId="0" fontId="57" fillId="0" borderId="0">
      <alignment vertical="center" wrapText="1"/>
      <protection/>
    </xf>
    <xf numFmtId="0" fontId="56" fillId="0" borderId="1">
      <alignment vertical="center"/>
      <protection/>
    </xf>
    <xf numFmtId="0" fontId="56" fillId="0" borderId="2">
      <alignment horizontal="center" vertical="center" wrapText="1"/>
      <protection/>
    </xf>
    <xf numFmtId="0" fontId="56" fillId="0" borderId="2">
      <alignment horizontal="center" vertical="center" wrapText="1"/>
      <protection/>
    </xf>
    <xf numFmtId="0" fontId="53" fillId="20" borderId="3">
      <alignment vertical="center"/>
      <protection/>
    </xf>
    <xf numFmtId="49" fontId="58" fillId="0" borderId="4">
      <alignment vertical="center" wrapText="1"/>
      <protection/>
    </xf>
    <xf numFmtId="0" fontId="53" fillId="20" borderId="5">
      <alignment vertical="center"/>
      <protection/>
    </xf>
    <xf numFmtId="49" fontId="59" fillId="0" borderId="6">
      <alignment horizontal="left" vertical="center" wrapText="1" indent="1"/>
      <protection/>
    </xf>
    <xf numFmtId="49" fontId="59" fillId="0" borderId="6">
      <alignment horizontal="left" vertical="center" wrapText="1" indent="1"/>
      <protection/>
    </xf>
    <xf numFmtId="0" fontId="53" fillId="20" borderId="7">
      <alignment vertical="center"/>
      <protection/>
    </xf>
    <xf numFmtId="0" fontId="58" fillId="0" borderId="0">
      <alignment horizontal="left" vertical="center" wrapText="1"/>
      <protection/>
    </xf>
    <xf numFmtId="0" fontId="54" fillId="0" borderId="0">
      <alignment vertical="center"/>
      <protection/>
    </xf>
    <xf numFmtId="0" fontId="53" fillId="0" borderId="1">
      <alignment horizontal="left" vertical="center" wrapText="1"/>
      <protection/>
    </xf>
    <xf numFmtId="0" fontId="53" fillId="0" borderId="3">
      <alignment horizontal="left" vertical="center" wrapText="1"/>
      <protection/>
    </xf>
    <xf numFmtId="0" fontId="53" fillId="0" borderId="5">
      <alignment vertical="center" wrapText="1"/>
      <protection/>
    </xf>
    <xf numFmtId="0" fontId="56" fillId="0" borderId="8">
      <alignment horizontal="center" vertical="center" wrapText="1"/>
      <protection/>
    </xf>
    <xf numFmtId="0" fontId="53" fillId="20" borderId="9">
      <alignment vertical="center"/>
      <protection/>
    </xf>
    <xf numFmtId="49" fontId="58" fillId="0" borderId="10">
      <alignment horizontal="center" vertical="center" shrinkToFit="1"/>
      <protection/>
    </xf>
    <xf numFmtId="49" fontId="59" fillId="0" borderId="10">
      <alignment horizontal="center" vertical="center" shrinkToFit="1"/>
      <protection/>
    </xf>
    <xf numFmtId="0" fontId="53" fillId="20" borderId="11">
      <alignment vertical="center"/>
      <protection/>
    </xf>
    <xf numFmtId="0" fontId="53" fillId="0" borderId="12">
      <alignment vertical="center"/>
      <protection/>
    </xf>
    <xf numFmtId="0" fontId="53" fillId="20" borderId="0">
      <alignment vertical="center" shrinkToFit="1"/>
      <protection/>
    </xf>
    <xf numFmtId="0" fontId="56" fillId="0" borderId="0">
      <alignment vertical="center" wrapText="1"/>
      <protection/>
    </xf>
    <xf numFmtId="1" fontId="58" fillId="0" borderId="2">
      <alignment horizontal="center" vertical="center" shrinkToFit="1"/>
      <protection/>
    </xf>
    <xf numFmtId="1" fontId="59" fillId="0" borderId="2">
      <alignment horizontal="center" vertical="center" shrinkToFit="1"/>
      <protection/>
    </xf>
    <xf numFmtId="49" fontId="56" fillId="0" borderId="0">
      <alignment vertical="center" wrapText="1"/>
      <protection/>
    </xf>
    <xf numFmtId="49" fontId="53" fillId="0" borderId="5">
      <alignment vertical="center" wrapText="1"/>
      <protection/>
    </xf>
    <xf numFmtId="49" fontId="53" fillId="0" borderId="0">
      <alignment vertical="center" wrapText="1"/>
      <protection/>
    </xf>
    <xf numFmtId="49" fontId="56" fillId="0" borderId="2">
      <alignment horizontal="center" vertical="center" wrapText="1"/>
      <protection/>
    </xf>
    <xf numFmtId="49" fontId="56" fillId="0" borderId="2">
      <alignment horizontal="center" vertical="center" wrapText="1"/>
      <protection/>
    </xf>
    <xf numFmtId="4" fontId="58" fillId="0" borderId="2">
      <alignment horizontal="right" vertical="center" shrinkToFit="1"/>
      <protection/>
    </xf>
    <xf numFmtId="4" fontId="59" fillId="0" borderId="2">
      <alignment horizontal="right" vertical="center" shrinkToFit="1"/>
      <protection/>
    </xf>
    <xf numFmtId="0" fontId="53" fillId="0" borderId="5">
      <alignment vertical="center"/>
      <protection/>
    </xf>
    <xf numFmtId="0" fontId="56" fillId="0" borderId="0">
      <alignment horizontal="right" vertical="center"/>
      <protection/>
    </xf>
    <xf numFmtId="0" fontId="58" fillId="0" borderId="0">
      <alignment horizontal="left" vertical="center" wrapText="1"/>
      <protection/>
    </xf>
    <xf numFmtId="0" fontId="60" fillId="0" borderId="0">
      <alignment vertical="center"/>
      <protection/>
    </xf>
    <xf numFmtId="0" fontId="60" fillId="0" borderId="1">
      <alignment vertical="center"/>
      <protection/>
    </xf>
    <xf numFmtId="0" fontId="60" fillId="0" borderId="5">
      <alignment vertical="center"/>
      <protection/>
    </xf>
    <xf numFmtId="0" fontId="56" fillId="0" borderId="2">
      <alignment horizontal="center" vertical="center" wrapText="1"/>
      <protection/>
    </xf>
    <xf numFmtId="0" fontId="61" fillId="0" borderId="0">
      <alignment horizontal="center" vertical="center" wrapText="1"/>
      <protection/>
    </xf>
    <xf numFmtId="0" fontId="56" fillId="0" borderId="13">
      <alignment vertical="center"/>
      <protection/>
    </xf>
    <xf numFmtId="0" fontId="56" fillId="0" borderId="14">
      <alignment horizontal="right" vertical="center"/>
      <protection/>
    </xf>
    <xf numFmtId="0" fontId="58" fillId="0" borderId="14">
      <alignment horizontal="right" vertical="center"/>
      <protection/>
    </xf>
    <xf numFmtId="0" fontId="58" fillId="0" borderId="8">
      <alignment horizontal="center" vertical="center"/>
      <protection/>
    </xf>
    <xf numFmtId="49" fontId="56" fillId="0" borderId="15">
      <alignment horizontal="center" vertical="center"/>
      <protection/>
    </xf>
    <xf numFmtId="0" fontId="56" fillId="0" borderId="16">
      <alignment horizontal="center" vertical="center" shrinkToFit="1"/>
      <protection/>
    </xf>
    <xf numFmtId="1" fontId="58" fillId="0" borderId="16">
      <alignment horizontal="center" vertical="center" shrinkToFit="1"/>
      <protection/>
    </xf>
    <xf numFmtId="0" fontId="58" fillId="0" borderId="16">
      <alignment vertical="center"/>
      <protection/>
    </xf>
    <xf numFmtId="49" fontId="58" fillId="0" borderId="16">
      <alignment horizontal="center" vertical="center"/>
      <protection/>
    </xf>
    <xf numFmtId="49" fontId="58" fillId="0" borderId="17">
      <alignment horizontal="center" vertical="center"/>
      <protection/>
    </xf>
    <xf numFmtId="0" fontId="60" fillId="0" borderId="12">
      <alignment vertical="center"/>
      <protection/>
    </xf>
    <xf numFmtId="4" fontId="58" fillId="0" borderId="4">
      <alignment horizontal="right" vertical="center" shrinkToFit="1"/>
      <protection/>
    </xf>
    <xf numFmtId="4" fontId="59" fillId="0" borderId="4">
      <alignment horizontal="right" vertical="center" shrinkToFit="1"/>
      <protection/>
    </xf>
    <xf numFmtId="0" fontId="56" fillId="0" borderId="10">
      <alignment horizontal="center" vertical="center" wrapText="1"/>
      <protection/>
    </xf>
    <xf numFmtId="0" fontId="56" fillId="0" borderId="2">
      <alignment horizontal="center" vertical="center" wrapText="1"/>
      <protection/>
    </xf>
    <xf numFmtId="0" fontId="57" fillId="0" borderId="0">
      <alignment horizontal="left" vertical="center" wrapText="1"/>
      <protection/>
    </xf>
    <xf numFmtId="0" fontId="56" fillId="0" borderId="10">
      <alignment horizontal="center" vertical="center" wrapText="1"/>
      <protection/>
    </xf>
    <xf numFmtId="49" fontId="53" fillId="20" borderId="5">
      <alignment vertical="center"/>
      <protection/>
    </xf>
    <xf numFmtId="1" fontId="58" fillId="0" borderId="10">
      <alignment horizontal="center" vertical="center" shrinkToFit="1"/>
      <protection/>
    </xf>
    <xf numFmtId="0" fontId="59" fillId="0" borderId="10">
      <alignment horizontal="center" vertical="center" shrinkToFit="1"/>
      <protection/>
    </xf>
    <xf numFmtId="0" fontId="56" fillId="0" borderId="2">
      <alignment horizontal="center" vertical="center" wrapText="1"/>
      <protection/>
    </xf>
    <xf numFmtId="0" fontId="55" fillId="0" borderId="0">
      <alignment vertical="center" wrapText="1"/>
      <protection/>
    </xf>
    <xf numFmtId="49" fontId="56" fillId="0" borderId="2">
      <alignment horizontal="center" vertical="center" wrapText="1"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62" fillId="27" borderId="18" applyNumberFormat="0" applyAlignment="0" applyProtection="0"/>
    <xf numFmtId="0" fontId="63" fillId="28" borderId="19" applyNumberFormat="0" applyAlignment="0" applyProtection="0"/>
    <xf numFmtId="0" fontId="64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29" borderId="24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4" fontId="7" fillId="36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4" fontId="9" fillId="36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4" fontId="79" fillId="0" borderId="29" xfId="77" applyNumberFormat="1" applyFont="1" applyFill="1" applyBorder="1" applyProtection="1">
      <alignment horizontal="right" vertical="center" shrinkToFit="1"/>
      <protection/>
    </xf>
    <xf numFmtId="4" fontId="7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79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79" fillId="0" borderId="2" xfId="77" applyNumberFormat="1" applyFont="1" applyFill="1" applyAlignment="1" applyProtection="1">
      <alignment horizontal="right" vertical="center" shrinkToFit="1"/>
      <protection/>
    </xf>
    <xf numFmtId="4" fontId="79" fillId="0" borderId="31" xfId="77" applyNumberFormat="1" applyFont="1" applyFill="1" applyBorder="1" applyProtection="1">
      <alignment horizontal="right" vertical="center" shrinkToFit="1"/>
      <protection/>
    </xf>
    <xf numFmtId="4" fontId="79" fillId="0" borderId="27" xfId="77" applyNumberFormat="1" applyFont="1" applyFill="1" applyBorder="1" applyProtection="1">
      <alignment horizontal="right" vertical="center" shrinkToFit="1"/>
      <protection/>
    </xf>
    <xf numFmtId="4" fontId="79" fillId="0" borderId="29" xfId="77" applyNumberFormat="1" applyFont="1" applyFill="1" applyBorder="1" applyAlignment="1" applyProtection="1">
      <alignment horizontal="right" vertical="center" shrinkToFit="1"/>
      <protection/>
    </xf>
    <xf numFmtId="0" fontId="9" fillId="0" borderId="27" xfId="0" applyFont="1" applyFill="1" applyBorder="1" applyAlignment="1">
      <alignment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2" fontId="79" fillId="0" borderId="27" xfId="53" applyNumberFormat="1" applyFont="1" applyFill="1" applyBorder="1" applyAlignment="1" applyProtection="1">
      <alignment vertical="center" wrapText="1"/>
      <protection/>
    </xf>
    <xf numFmtId="49" fontId="79" fillId="0" borderId="27" xfId="53" applyNumberFormat="1" applyFont="1" applyFill="1" applyBorder="1" applyAlignment="1" applyProtection="1">
      <alignment horizontal="center" vertical="center" wrapText="1"/>
      <protection/>
    </xf>
    <xf numFmtId="4" fontId="79" fillId="0" borderId="28" xfId="77" applyNumberFormat="1" applyFont="1" applyFill="1" applyBorder="1" applyProtection="1">
      <alignment horizontal="right" vertical="center" shrinkToFi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4" fontId="80" fillId="0" borderId="27" xfId="0" applyNumberFormat="1" applyFont="1" applyFill="1" applyBorder="1" applyAlignment="1">
      <alignment horizontal="right" vertical="center"/>
    </xf>
    <xf numFmtId="2" fontId="79" fillId="0" borderId="27" xfId="53" applyNumberFormat="1" applyFont="1" applyFill="1" applyBorder="1" applyAlignment="1" applyProtection="1">
      <alignment horizontal="left" vertical="center" wrapText="1"/>
      <protection/>
    </xf>
    <xf numFmtId="49" fontId="79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4" fontId="14" fillId="36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36" borderId="2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4" fontId="9" fillId="36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81" fillId="0" borderId="27" xfId="0" applyFont="1" applyBorder="1" applyAlignment="1">
      <alignment horizontal="left" vertical="center" wrapText="1"/>
    </xf>
    <xf numFmtId="4" fontId="81" fillId="36" borderId="27" xfId="0" applyNumberFormat="1" applyFont="1" applyFill="1" applyBorder="1" applyAlignment="1">
      <alignment vertical="center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164" fontId="82" fillId="0" borderId="27" xfId="0" applyNumberFormat="1" applyFont="1" applyFill="1" applyBorder="1" applyAlignment="1">
      <alignment vertical="center" wrapText="1"/>
    </xf>
    <xf numFmtId="4" fontId="81" fillId="0" borderId="28" xfId="0" applyNumberFormat="1" applyFont="1" applyBorder="1" applyAlignment="1">
      <alignment vertical="center"/>
    </xf>
    <xf numFmtId="4" fontId="81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81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8" xfId="0" applyNumberFormat="1" applyFont="1" applyBorder="1" applyAlignment="1">
      <alignment vertical="center"/>
    </xf>
    <xf numFmtId="4" fontId="15" fillId="0" borderId="27" xfId="0" applyNumberFormat="1" applyFont="1" applyFill="1" applyBorder="1" applyAlignment="1">
      <alignment vertical="center"/>
    </xf>
    <xf numFmtId="4" fontId="15" fillId="36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6" fillId="0" borderId="28" xfId="0" applyNumberFormat="1" applyFont="1" applyFill="1" applyBorder="1" applyAlignment="1">
      <alignment vertical="center"/>
    </xf>
    <xf numFmtId="4" fontId="16" fillId="0" borderId="27" xfId="0" applyNumberFormat="1" applyFont="1" applyFill="1" applyBorder="1" applyAlignment="1">
      <alignment vertical="center"/>
    </xf>
    <xf numFmtId="4" fontId="16" fillId="36" borderId="27" xfId="0" applyNumberFormat="1" applyFont="1" applyFill="1" applyBorder="1" applyAlignment="1">
      <alignment vertical="center"/>
    </xf>
    <xf numFmtId="0" fontId="83" fillId="0" borderId="27" xfId="0" applyFont="1" applyBorder="1" applyAlignment="1">
      <alignment horizontal="left" vertical="center" wrapText="1"/>
    </xf>
    <xf numFmtId="4" fontId="83" fillId="36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9" fillId="36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84" fillId="0" borderId="29" xfId="59" applyNumberFormat="1" applyFont="1" applyBorder="1" applyAlignment="1" applyProtection="1">
      <alignment horizontal="right" vertical="center" shrinkToFit="1"/>
      <protection/>
    </xf>
    <xf numFmtId="4" fontId="84" fillId="0" borderId="2" xfId="59" applyNumberFormat="1" applyFont="1" applyBorder="1" applyAlignment="1" applyProtection="1">
      <alignment horizontal="right" vertical="center" shrinkToFit="1"/>
      <protection/>
    </xf>
    <xf numFmtId="4" fontId="79" fillId="0" borderId="29" xfId="59" applyNumberFormat="1" applyFont="1" applyBorder="1" applyAlignment="1" applyProtection="1">
      <alignment horizontal="right" vertical="center" shrinkToFit="1"/>
      <protection/>
    </xf>
    <xf numFmtId="4" fontId="79" fillId="0" borderId="2" xfId="59" applyNumberFormat="1" applyFont="1" applyBorder="1" applyAlignment="1" applyProtection="1">
      <alignment horizontal="right" vertical="center" shrinkToFit="1"/>
      <protection/>
    </xf>
    <xf numFmtId="4" fontId="81" fillId="0" borderId="29" xfId="59" applyNumberFormat="1" applyFont="1" applyBorder="1" applyAlignment="1" applyProtection="1">
      <alignment horizontal="right" vertical="center" shrinkToFit="1"/>
      <protection/>
    </xf>
    <xf numFmtId="4" fontId="81" fillId="0" borderId="2" xfId="59" applyNumberFormat="1" applyFont="1" applyBorder="1" applyAlignment="1" applyProtection="1">
      <alignment horizontal="right" vertical="center" shrinkToFit="1"/>
      <protection/>
    </xf>
    <xf numFmtId="4" fontId="83" fillId="0" borderId="29" xfId="59" applyNumberFormat="1" applyFont="1" applyBorder="1" applyAlignment="1" applyProtection="1">
      <alignment horizontal="right" vertical="center" shrinkToFit="1"/>
      <protection/>
    </xf>
    <xf numFmtId="4" fontId="83" fillId="0" borderId="2" xfId="5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SheetLayoutView="90" zoomScalePageLayoutView="0" workbookViewId="0" topLeftCell="A67">
      <selection activeCell="E116" sqref="E116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2" customWidth="1"/>
    <col min="4" max="4" width="14.625" style="9" customWidth="1"/>
    <col min="5" max="5" width="14.375" style="10" customWidth="1"/>
    <col min="6" max="6" width="11.00390625" style="11" customWidth="1"/>
    <col min="7" max="7" width="8.75390625" style="11" customWidth="1"/>
    <col min="8" max="8" width="10.125" style="1" bestFit="1" customWidth="1"/>
    <col min="9" max="16384" width="9.125" style="1" customWidth="1"/>
  </cols>
  <sheetData>
    <row r="1" spans="1:7" ht="12.75">
      <c r="A1" s="129" t="s">
        <v>184</v>
      </c>
      <c r="B1" s="129"/>
      <c r="C1" s="129"/>
      <c r="D1" s="129"/>
      <c r="E1" s="129"/>
      <c r="F1" s="129"/>
      <c r="G1" s="129"/>
    </row>
    <row r="2" spans="3:7" ht="12.75">
      <c r="C2" s="9"/>
      <c r="F2" s="130"/>
      <c r="G2" s="130"/>
    </row>
    <row r="3" spans="1:7" ht="43.5" customHeight="1">
      <c r="A3" s="18" t="s">
        <v>1</v>
      </c>
      <c r="B3" s="18"/>
      <c r="C3" s="19" t="s">
        <v>174</v>
      </c>
      <c r="D3" s="19" t="s">
        <v>185</v>
      </c>
      <c r="E3" s="20" t="s">
        <v>186</v>
      </c>
      <c r="F3" s="21" t="s">
        <v>34</v>
      </c>
      <c r="G3" s="22" t="s">
        <v>141</v>
      </c>
    </row>
    <row r="4" spans="1:7" s="5" customFormat="1" ht="12" customHeight="1">
      <c r="A4" s="23" t="s">
        <v>29</v>
      </c>
      <c r="B4" s="23"/>
      <c r="C4" s="24">
        <f>C5+C29</f>
        <v>91220839</v>
      </c>
      <c r="D4" s="24">
        <f>D5+D29</f>
        <v>11221911.72</v>
      </c>
      <c r="E4" s="24">
        <f>E5+E29</f>
        <v>11526190.040000001</v>
      </c>
      <c r="F4" s="25">
        <f aca="true" t="shared" si="0" ref="F4:F77">D4/C4*100</f>
        <v>12.301916802146492</v>
      </c>
      <c r="G4" s="26">
        <f aca="true" t="shared" si="1" ref="G4:G46">D4/E4*100</f>
        <v>97.36011362866614</v>
      </c>
    </row>
    <row r="5" spans="1:7" s="6" customFormat="1" ht="13.5">
      <c r="A5" s="27" t="s">
        <v>27</v>
      </c>
      <c r="B5" s="27"/>
      <c r="C5" s="28">
        <f>C6+C9+C14+C18+C22+C24</f>
        <v>79807260</v>
      </c>
      <c r="D5" s="28">
        <f>D6+D9+D14+D18+D22+D24</f>
        <v>10722829.24</v>
      </c>
      <c r="E5" s="28">
        <f>E6+E9+E14+E18+E22+E24</f>
        <v>10762788.46</v>
      </c>
      <c r="F5" s="29">
        <f t="shared" si="0"/>
        <v>13.43590700896134</v>
      </c>
      <c r="G5" s="30">
        <f t="shared" si="1"/>
        <v>99.62872799973252</v>
      </c>
    </row>
    <row r="6" spans="1:7" s="6" customFormat="1" ht="13.5">
      <c r="A6" s="27" t="s">
        <v>36</v>
      </c>
      <c r="B6" s="27"/>
      <c r="C6" s="28">
        <f>C7</f>
        <v>57886340</v>
      </c>
      <c r="D6" s="31">
        <f>D7</f>
        <v>6645413.18</v>
      </c>
      <c r="E6" s="31">
        <f>E7</f>
        <v>6765616.52</v>
      </c>
      <c r="F6" s="29">
        <f t="shared" si="0"/>
        <v>11.48010598009824</v>
      </c>
      <c r="G6" s="30">
        <f t="shared" si="1"/>
        <v>98.22332023039343</v>
      </c>
    </row>
    <row r="7" spans="1:7" s="2" customFormat="1" ht="13.5">
      <c r="A7" s="32" t="s">
        <v>2</v>
      </c>
      <c r="B7" s="32"/>
      <c r="C7" s="33">
        <v>57886340</v>
      </c>
      <c r="D7" s="34">
        <v>6645413.18</v>
      </c>
      <c r="E7" s="34">
        <v>6765616.52</v>
      </c>
      <c r="F7" s="29">
        <f t="shared" si="0"/>
        <v>11.48010598009824</v>
      </c>
      <c r="G7" s="30">
        <f t="shared" si="1"/>
        <v>98.22332023039343</v>
      </c>
    </row>
    <row r="8" spans="1:7" s="2" customFormat="1" ht="13.5">
      <c r="A8" s="32" t="s">
        <v>103</v>
      </c>
      <c r="B8" s="32"/>
      <c r="C8" s="33">
        <f>C7*48.5/61.5</f>
        <v>45650203.08943089</v>
      </c>
      <c r="D8" s="34">
        <f>D7*48.5/61.5</f>
        <v>5240691.6947967475</v>
      </c>
      <c r="E8" s="34">
        <v>5335346.66</v>
      </c>
      <c r="F8" s="29">
        <f t="shared" si="0"/>
        <v>11.48010598009824</v>
      </c>
      <c r="G8" s="30">
        <f t="shared" si="1"/>
        <v>98.2258891270759</v>
      </c>
    </row>
    <row r="9" spans="1:7" s="6" customFormat="1" ht="27.75" customHeight="1">
      <c r="A9" s="35" t="s">
        <v>93</v>
      </c>
      <c r="B9" s="35"/>
      <c r="C9" s="28">
        <f>C10+C11+C12+C13</f>
        <v>2361120</v>
      </c>
      <c r="D9" s="31">
        <f>D10+D11+D12+D13</f>
        <v>257456.84</v>
      </c>
      <c r="E9" s="31">
        <f>E10+E11+E12+E13</f>
        <v>197357.69</v>
      </c>
      <c r="F9" s="29">
        <f t="shared" si="0"/>
        <v>10.904013349596802</v>
      </c>
      <c r="G9" s="30">
        <f t="shared" si="1"/>
        <v>130.45189168965243</v>
      </c>
    </row>
    <row r="10" spans="1:7" s="2" customFormat="1" ht="45" customHeight="1">
      <c r="A10" s="36" t="s">
        <v>94</v>
      </c>
      <c r="B10" s="36"/>
      <c r="C10" s="37">
        <v>932642</v>
      </c>
      <c r="D10" s="38">
        <v>107859.46</v>
      </c>
      <c r="E10" s="34">
        <v>70027.1</v>
      </c>
      <c r="F10" s="29">
        <f t="shared" si="0"/>
        <v>11.564937028356004</v>
      </c>
      <c r="G10" s="30">
        <f t="shared" si="1"/>
        <v>154.0253130573735</v>
      </c>
    </row>
    <row r="11" spans="1:7" s="2" customFormat="1" ht="58.5" customHeight="1">
      <c r="A11" s="36" t="s">
        <v>95</v>
      </c>
      <c r="B11" s="36"/>
      <c r="C11" s="37">
        <v>9445</v>
      </c>
      <c r="D11" s="38">
        <v>582.24</v>
      </c>
      <c r="E11" s="34">
        <v>734.4</v>
      </c>
      <c r="F11" s="29">
        <f t="shared" si="0"/>
        <v>6.164531498147168</v>
      </c>
      <c r="G11" s="30">
        <f t="shared" si="1"/>
        <v>79.281045751634</v>
      </c>
    </row>
    <row r="12" spans="1:7" s="2" customFormat="1" ht="39" customHeight="1">
      <c r="A12" s="36" t="s">
        <v>96</v>
      </c>
      <c r="B12" s="36"/>
      <c r="C12" s="37">
        <v>1419033</v>
      </c>
      <c r="D12" s="38">
        <v>175945.29</v>
      </c>
      <c r="E12" s="34">
        <v>137504.66</v>
      </c>
      <c r="F12" s="29">
        <f t="shared" si="0"/>
        <v>12.39895689529419</v>
      </c>
      <c r="G12" s="30">
        <f t="shared" si="1"/>
        <v>127.95587436818505</v>
      </c>
    </row>
    <row r="13" spans="1:7" s="2" customFormat="1" ht="39" customHeight="1">
      <c r="A13" s="36" t="s">
        <v>97</v>
      </c>
      <c r="B13" s="36"/>
      <c r="C13" s="37">
        <v>0</v>
      </c>
      <c r="D13" s="38">
        <v>-26930.15</v>
      </c>
      <c r="E13" s="34">
        <v>-10908.47</v>
      </c>
      <c r="F13" s="29"/>
      <c r="G13" s="30">
        <f t="shared" si="1"/>
        <v>246.87375956481526</v>
      </c>
    </row>
    <row r="14" spans="1:7" s="6" customFormat="1" ht="13.5">
      <c r="A14" s="27" t="s">
        <v>3</v>
      </c>
      <c r="B14" s="27"/>
      <c r="C14" s="28">
        <f>C15+C16+C17</f>
        <v>15650300</v>
      </c>
      <c r="D14" s="31">
        <f>D15+D16+D17</f>
        <v>3446546.47</v>
      </c>
      <c r="E14" s="31">
        <f>E15+E16+E17</f>
        <v>3358789.77</v>
      </c>
      <c r="F14" s="29">
        <f t="shared" si="0"/>
        <v>22.022238998613446</v>
      </c>
      <c r="G14" s="30">
        <f t="shared" si="1"/>
        <v>102.61274762665482</v>
      </c>
    </row>
    <row r="15" spans="1:7" s="2" customFormat="1" ht="15.75" customHeight="1">
      <c r="A15" s="39" t="s">
        <v>23</v>
      </c>
      <c r="B15" s="39"/>
      <c r="C15" s="34">
        <v>12990000</v>
      </c>
      <c r="D15" s="34">
        <v>3241313.31</v>
      </c>
      <c r="E15" s="34">
        <v>3146429.27</v>
      </c>
      <c r="F15" s="29">
        <f t="shared" si="0"/>
        <v>24.95237344110855</v>
      </c>
      <c r="G15" s="30">
        <f t="shared" si="1"/>
        <v>103.01561013637533</v>
      </c>
    </row>
    <row r="16" spans="1:7" s="2" customFormat="1" ht="13.5" customHeight="1">
      <c r="A16" s="39" t="s">
        <v>4</v>
      </c>
      <c r="B16" s="39"/>
      <c r="C16" s="34">
        <v>2540300</v>
      </c>
      <c r="D16" s="34">
        <v>196026.01</v>
      </c>
      <c r="E16" s="34">
        <v>189605.5</v>
      </c>
      <c r="F16" s="29">
        <f t="shared" si="0"/>
        <v>7.716648033696807</v>
      </c>
      <c r="G16" s="30">
        <f t="shared" si="1"/>
        <v>103.38624670697844</v>
      </c>
    </row>
    <row r="17" spans="1:7" s="2" customFormat="1" ht="13.5">
      <c r="A17" s="40" t="s">
        <v>79</v>
      </c>
      <c r="B17" s="40"/>
      <c r="C17" s="34">
        <v>120000</v>
      </c>
      <c r="D17" s="34">
        <v>9207.15</v>
      </c>
      <c r="E17" s="34">
        <v>22755</v>
      </c>
      <c r="F17" s="29">
        <f t="shared" si="0"/>
        <v>7.672625</v>
      </c>
      <c r="G17" s="30">
        <f t="shared" si="1"/>
        <v>40.462096242584046</v>
      </c>
    </row>
    <row r="18" spans="1:7" s="15" customFormat="1" ht="13.5">
      <c r="A18" s="41" t="s">
        <v>98</v>
      </c>
      <c r="B18" s="41"/>
      <c r="C18" s="28">
        <f>C19</f>
        <v>1724500</v>
      </c>
      <c r="D18" s="31">
        <f>D19</f>
        <v>106278.81</v>
      </c>
      <c r="E18" s="31">
        <f>E19</f>
        <v>146572.78</v>
      </c>
      <c r="F18" s="29">
        <f t="shared" si="0"/>
        <v>6.1628767758770655</v>
      </c>
      <c r="G18" s="30">
        <f t="shared" si="1"/>
        <v>72.50924080173685</v>
      </c>
    </row>
    <row r="19" spans="1:7" s="2" customFormat="1" ht="13.5">
      <c r="A19" s="42" t="s">
        <v>99</v>
      </c>
      <c r="B19" s="42"/>
      <c r="C19" s="33">
        <f>C20+C21</f>
        <v>1724500</v>
      </c>
      <c r="D19" s="34">
        <f>D20+D21</f>
        <v>106278.81</v>
      </c>
      <c r="E19" s="34">
        <f>E20+E21</f>
        <v>146572.78</v>
      </c>
      <c r="F19" s="29">
        <f t="shared" si="0"/>
        <v>6.1628767758770655</v>
      </c>
      <c r="G19" s="30">
        <f t="shared" si="1"/>
        <v>72.50924080173685</v>
      </c>
    </row>
    <row r="20" spans="1:7" s="2" customFormat="1" ht="13.5">
      <c r="A20" s="42" t="s">
        <v>100</v>
      </c>
      <c r="B20" s="42"/>
      <c r="C20" s="37">
        <v>211700</v>
      </c>
      <c r="D20" s="38">
        <v>57206.48</v>
      </c>
      <c r="E20" s="34">
        <v>69641.54</v>
      </c>
      <c r="F20" s="29">
        <f t="shared" si="0"/>
        <v>27.022427964100142</v>
      </c>
      <c r="G20" s="30">
        <f t="shared" si="1"/>
        <v>82.14419152706849</v>
      </c>
    </row>
    <row r="21" spans="1:7" s="2" customFormat="1" ht="13.5">
      <c r="A21" s="42" t="s">
        <v>101</v>
      </c>
      <c r="B21" s="42"/>
      <c r="C21" s="37">
        <v>1512800</v>
      </c>
      <c r="D21" s="38">
        <v>49072.33</v>
      </c>
      <c r="E21" s="34">
        <v>76931.24</v>
      </c>
      <c r="F21" s="29">
        <f t="shared" si="0"/>
        <v>3.2438081702802752</v>
      </c>
      <c r="G21" s="30">
        <f t="shared" si="1"/>
        <v>63.787259895979844</v>
      </c>
    </row>
    <row r="22" spans="1:7" s="6" customFormat="1" ht="28.5" customHeight="1">
      <c r="A22" s="35" t="s">
        <v>25</v>
      </c>
      <c r="B22" s="35"/>
      <c r="C22" s="31">
        <f>C23</f>
        <v>215000</v>
      </c>
      <c r="D22" s="31">
        <f>D23</f>
        <v>40682.99</v>
      </c>
      <c r="E22" s="31">
        <f>E23</f>
        <v>21164.05</v>
      </c>
      <c r="F22" s="29">
        <f t="shared" si="0"/>
        <v>18.92232093023256</v>
      </c>
      <c r="G22" s="30">
        <f t="shared" si="1"/>
        <v>192.22686584089527</v>
      </c>
    </row>
    <row r="23" spans="1:7" s="2" customFormat="1" ht="19.5" customHeight="1">
      <c r="A23" s="39" t="s">
        <v>33</v>
      </c>
      <c r="B23" s="43"/>
      <c r="C23" s="38">
        <v>215000</v>
      </c>
      <c r="D23" s="38">
        <v>40682.99</v>
      </c>
      <c r="E23" s="34">
        <v>21164.05</v>
      </c>
      <c r="F23" s="29">
        <f t="shared" si="0"/>
        <v>18.92232093023256</v>
      </c>
      <c r="G23" s="30">
        <f t="shared" si="1"/>
        <v>192.22686584089527</v>
      </c>
    </row>
    <row r="24" spans="1:7" s="6" customFormat="1" ht="15" customHeight="1">
      <c r="A24" s="44" t="s">
        <v>142</v>
      </c>
      <c r="B24" s="45"/>
      <c r="C24" s="46">
        <f>C25+C26+C27+C28</f>
        <v>1970000</v>
      </c>
      <c r="D24" s="46">
        <f>D25+D26+D27+D28</f>
        <v>226450.95</v>
      </c>
      <c r="E24" s="46">
        <f>E25+E26+E27+E28</f>
        <v>273287.65</v>
      </c>
      <c r="F24" s="29">
        <f t="shared" si="0"/>
        <v>11.494972081218274</v>
      </c>
      <c r="G24" s="30">
        <f t="shared" si="1"/>
        <v>82.86175756570046</v>
      </c>
    </row>
    <row r="25" spans="1:7" s="2" customFormat="1" ht="28.5" customHeight="1">
      <c r="A25" s="47" t="s">
        <v>143</v>
      </c>
      <c r="B25" s="48" t="s">
        <v>144</v>
      </c>
      <c r="C25" s="49">
        <v>1310000</v>
      </c>
      <c r="D25" s="50">
        <v>124869.7</v>
      </c>
      <c r="E25" s="49">
        <v>122190.65</v>
      </c>
      <c r="F25" s="29">
        <f t="shared" si="0"/>
        <v>9.53203816793893</v>
      </c>
      <c r="G25" s="30">
        <f t="shared" si="1"/>
        <v>102.1925163668415</v>
      </c>
    </row>
    <row r="26" spans="1:7" s="2" customFormat="1" ht="51.75" customHeight="1">
      <c r="A26" s="47" t="s">
        <v>124</v>
      </c>
      <c r="B26" s="48" t="s">
        <v>145</v>
      </c>
      <c r="C26" s="49">
        <v>40000</v>
      </c>
      <c r="D26" s="51">
        <v>0</v>
      </c>
      <c r="E26" s="49">
        <v>6125</v>
      </c>
      <c r="F26" s="29">
        <f t="shared" si="0"/>
        <v>0</v>
      </c>
      <c r="G26" s="30">
        <f t="shared" si="1"/>
        <v>0</v>
      </c>
    </row>
    <row r="27" spans="1:7" s="2" customFormat="1" ht="13.5" customHeight="1">
      <c r="A27" s="47" t="s">
        <v>114</v>
      </c>
      <c r="B27" s="48"/>
      <c r="C27" s="49">
        <v>595000</v>
      </c>
      <c r="D27" s="51">
        <v>101581.25</v>
      </c>
      <c r="E27" s="49">
        <v>139972</v>
      </c>
      <c r="F27" s="29">
        <f t="shared" si="0"/>
        <v>17.072478991596636</v>
      </c>
      <c r="G27" s="30">
        <f t="shared" si="1"/>
        <v>72.57255022433058</v>
      </c>
    </row>
    <row r="28" spans="1:7" s="2" customFormat="1" ht="27" customHeight="1">
      <c r="A28" s="47" t="s">
        <v>92</v>
      </c>
      <c r="B28" s="48" t="s">
        <v>146</v>
      </c>
      <c r="C28" s="49">
        <v>25000</v>
      </c>
      <c r="D28" s="51">
        <v>0</v>
      </c>
      <c r="E28" s="49">
        <v>5000</v>
      </c>
      <c r="F28" s="29">
        <f t="shared" si="0"/>
        <v>0</v>
      </c>
      <c r="G28" s="30">
        <f t="shared" si="1"/>
        <v>0</v>
      </c>
    </row>
    <row r="29" spans="1:7" s="6" customFormat="1" ht="18.75" customHeight="1">
      <c r="A29" s="35" t="s">
        <v>28</v>
      </c>
      <c r="B29" s="35"/>
      <c r="C29" s="31">
        <f>C30+C35+C40+C43+C46+C47</f>
        <v>11413579</v>
      </c>
      <c r="D29" s="31">
        <f>D30+D35+D40+D43+D46+D47</f>
        <v>499082.48</v>
      </c>
      <c r="E29" s="31">
        <f>E30+E35+E40+E43+E46+E47</f>
        <v>763401.5800000001</v>
      </c>
      <c r="F29" s="29">
        <f t="shared" si="0"/>
        <v>4.372707982307741</v>
      </c>
      <c r="G29" s="30">
        <f t="shared" si="1"/>
        <v>65.37613925294731</v>
      </c>
    </row>
    <row r="30" spans="1:7" s="6" customFormat="1" ht="28.5" customHeight="1">
      <c r="A30" s="44" t="s">
        <v>26</v>
      </c>
      <c r="B30" s="45" t="s">
        <v>147</v>
      </c>
      <c r="C30" s="52">
        <f>C31+C32+C33+C34</f>
        <v>3407490</v>
      </c>
      <c r="D30" s="52">
        <f>D31+D32+D33+D34</f>
        <v>210950.92</v>
      </c>
      <c r="E30" s="52">
        <f>E31+E32+E33+E34</f>
        <v>223784.65000000002</v>
      </c>
      <c r="F30" s="29">
        <f t="shared" si="0"/>
        <v>6.190800853414097</v>
      </c>
      <c r="G30" s="30">
        <f t="shared" si="1"/>
        <v>94.2651428505038</v>
      </c>
    </row>
    <row r="31" spans="1:7" s="2" customFormat="1" ht="40.5">
      <c r="A31" s="39" t="s">
        <v>140</v>
      </c>
      <c r="B31" s="48" t="s">
        <v>148</v>
      </c>
      <c r="C31" s="49">
        <v>20000</v>
      </c>
      <c r="D31" s="51">
        <v>0</v>
      </c>
      <c r="E31" s="49">
        <v>0</v>
      </c>
      <c r="F31" s="29">
        <f t="shared" si="0"/>
        <v>0</v>
      </c>
      <c r="G31" s="30"/>
    </row>
    <row r="32" spans="1:7" s="2" customFormat="1" ht="67.5" customHeight="1">
      <c r="A32" s="39" t="s">
        <v>135</v>
      </c>
      <c r="B32" s="48" t="s">
        <v>149</v>
      </c>
      <c r="C32" s="37">
        <v>3275000</v>
      </c>
      <c r="D32" s="53">
        <v>207639.64</v>
      </c>
      <c r="E32" s="49">
        <v>207555.45</v>
      </c>
      <c r="F32" s="29">
        <f t="shared" si="0"/>
        <v>6.340141679389314</v>
      </c>
      <c r="G32" s="30">
        <f t="shared" si="1"/>
        <v>100.04056265446172</v>
      </c>
    </row>
    <row r="33" spans="1:7" s="2" customFormat="1" ht="54">
      <c r="A33" s="39" t="s">
        <v>150</v>
      </c>
      <c r="B33" s="48" t="s">
        <v>151</v>
      </c>
      <c r="C33" s="54">
        <v>34590</v>
      </c>
      <c r="D33" s="53">
        <v>0</v>
      </c>
      <c r="E33" s="51">
        <v>0</v>
      </c>
      <c r="F33" s="29">
        <f t="shared" si="0"/>
        <v>0</v>
      </c>
      <c r="G33" s="30"/>
    </row>
    <row r="34" spans="1:7" s="2" customFormat="1" ht="43.5" customHeight="1">
      <c r="A34" s="39" t="s">
        <v>152</v>
      </c>
      <c r="B34" s="48" t="s">
        <v>153</v>
      </c>
      <c r="C34" s="55">
        <v>77900</v>
      </c>
      <c r="D34" s="56">
        <v>3311.28</v>
      </c>
      <c r="E34" s="49">
        <v>16229.2</v>
      </c>
      <c r="F34" s="29">
        <f t="shared" si="0"/>
        <v>4.250680359435174</v>
      </c>
      <c r="G34" s="30">
        <f t="shared" si="1"/>
        <v>20.40322381879575</v>
      </c>
    </row>
    <row r="35" spans="1:7" s="6" customFormat="1" ht="20.25" customHeight="1">
      <c r="A35" s="44" t="s">
        <v>5</v>
      </c>
      <c r="B35" s="45" t="s">
        <v>154</v>
      </c>
      <c r="C35" s="52">
        <f>C36+C37+C38+C39</f>
        <v>67000</v>
      </c>
      <c r="D35" s="52">
        <f>D36+D37+D38+D39</f>
        <v>19051.31</v>
      </c>
      <c r="E35" s="52">
        <f>E36+E37+E38+E39</f>
        <v>7703.93</v>
      </c>
      <c r="F35" s="29">
        <f t="shared" si="0"/>
        <v>28.43479104477612</v>
      </c>
      <c r="G35" s="30">
        <f t="shared" si="1"/>
        <v>247.29339441038536</v>
      </c>
    </row>
    <row r="36" spans="1:7" s="2" customFormat="1" ht="24.75" customHeight="1">
      <c r="A36" s="47" t="s">
        <v>155</v>
      </c>
      <c r="B36" s="48" t="s">
        <v>156</v>
      </c>
      <c r="C36" s="49">
        <v>5300</v>
      </c>
      <c r="D36" s="51">
        <v>1566.87</v>
      </c>
      <c r="E36" s="49">
        <v>171.38</v>
      </c>
      <c r="F36" s="29">
        <f t="shared" si="0"/>
        <v>29.563584905660374</v>
      </c>
      <c r="G36" s="30">
        <f t="shared" si="1"/>
        <v>914.2665421869528</v>
      </c>
    </row>
    <row r="37" spans="1:7" s="2" customFormat="1" ht="24.75" customHeight="1">
      <c r="A37" s="47" t="s">
        <v>157</v>
      </c>
      <c r="B37" s="48" t="s">
        <v>158</v>
      </c>
      <c r="C37" s="49">
        <v>200</v>
      </c>
      <c r="D37" s="51">
        <v>0</v>
      </c>
      <c r="E37" s="49">
        <v>178.99</v>
      </c>
      <c r="F37" s="29">
        <f t="shared" si="0"/>
        <v>0</v>
      </c>
      <c r="G37" s="30">
        <f t="shared" si="1"/>
        <v>0</v>
      </c>
    </row>
    <row r="38" spans="1:7" s="2" customFormat="1" ht="16.5" customHeight="1">
      <c r="A38" s="47" t="s">
        <v>159</v>
      </c>
      <c r="B38" s="48" t="s">
        <v>160</v>
      </c>
      <c r="C38" s="57">
        <v>0</v>
      </c>
      <c r="D38" s="57">
        <v>47.24</v>
      </c>
      <c r="E38" s="49">
        <v>3791.36</v>
      </c>
      <c r="F38" s="29"/>
      <c r="G38" s="30">
        <f t="shared" si="1"/>
        <v>1.2459908845374745</v>
      </c>
    </row>
    <row r="39" spans="1:7" s="2" customFormat="1" ht="18" customHeight="1">
      <c r="A39" s="47" t="s">
        <v>80</v>
      </c>
      <c r="B39" s="48" t="s">
        <v>161</v>
      </c>
      <c r="C39" s="49">
        <v>61500</v>
      </c>
      <c r="D39" s="51">
        <v>17437.2</v>
      </c>
      <c r="E39" s="49">
        <v>3562.2</v>
      </c>
      <c r="F39" s="29">
        <f t="shared" si="0"/>
        <v>28.353170731707316</v>
      </c>
      <c r="G39" s="30">
        <f t="shared" si="1"/>
        <v>489.50648475661114</v>
      </c>
    </row>
    <row r="40" spans="1:7" s="6" customFormat="1" ht="30.75" customHeight="1">
      <c r="A40" s="44" t="s">
        <v>162</v>
      </c>
      <c r="B40" s="45" t="s">
        <v>163</v>
      </c>
      <c r="C40" s="46">
        <f>C41+C42</f>
        <v>3096706</v>
      </c>
      <c r="D40" s="46">
        <f>D41+D42</f>
        <v>0</v>
      </c>
      <c r="E40" s="46">
        <f>E41+E42</f>
        <v>1795.68</v>
      </c>
      <c r="F40" s="29">
        <f t="shared" si="0"/>
        <v>0</v>
      </c>
      <c r="G40" s="30">
        <f t="shared" si="1"/>
        <v>0</v>
      </c>
    </row>
    <row r="41" spans="1:7" s="6" customFormat="1" ht="30.75" customHeight="1">
      <c r="A41" s="47" t="s">
        <v>115</v>
      </c>
      <c r="B41" s="48" t="s">
        <v>164</v>
      </c>
      <c r="C41" s="37">
        <v>96706</v>
      </c>
      <c r="D41" s="53">
        <v>0</v>
      </c>
      <c r="E41" s="58">
        <v>0</v>
      </c>
      <c r="F41" s="29">
        <f t="shared" si="0"/>
        <v>0</v>
      </c>
      <c r="G41" s="30"/>
    </row>
    <row r="42" spans="1:7" s="6" customFormat="1" ht="16.5" customHeight="1">
      <c r="A42" s="47" t="s">
        <v>81</v>
      </c>
      <c r="B42" s="48" t="s">
        <v>165</v>
      </c>
      <c r="C42" s="59">
        <v>3000000</v>
      </c>
      <c r="D42" s="58">
        <v>0</v>
      </c>
      <c r="E42" s="58">
        <v>1795.68</v>
      </c>
      <c r="F42" s="29">
        <f t="shared" si="0"/>
        <v>0</v>
      </c>
      <c r="G42" s="30">
        <f t="shared" si="1"/>
        <v>0</v>
      </c>
    </row>
    <row r="43" spans="1:7" s="6" customFormat="1" ht="15" customHeight="1">
      <c r="A43" s="44" t="s">
        <v>48</v>
      </c>
      <c r="B43" s="45" t="s">
        <v>166</v>
      </c>
      <c r="C43" s="52">
        <f>C44+C45</f>
        <v>2450000</v>
      </c>
      <c r="D43" s="52">
        <f>D44+D45</f>
        <v>5900.04</v>
      </c>
      <c r="E43" s="52">
        <f>E44+E45</f>
        <v>268075.82</v>
      </c>
      <c r="F43" s="29">
        <f t="shared" si="0"/>
        <v>0.2408179591836735</v>
      </c>
      <c r="G43" s="30">
        <f t="shared" si="1"/>
        <v>2.2008848093796747</v>
      </c>
    </row>
    <row r="44" spans="1:7" s="2" customFormat="1" ht="67.5">
      <c r="A44" s="60" t="s">
        <v>167</v>
      </c>
      <c r="B44" s="48" t="s">
        <v>168</v>
      </c>
      <c r="C44" s="55">
        <v>450000</v>
      </c>
      <c r="D44" s="56">
        <v>0</v>
      </c>
      <c r="E44" s="49">
        <v>95200</v>
      </c>
      <c r="F44" s="29">
        <f t="shared" si="0"/>
        <v>0</v>
      </c>
      <c r="G44" s="30">
        <f t="shared" si="1"/>
        <v>0</v>
      </c>
    </row>
    <row r="45" spans="1:7" s="2" customFormat="1" ht="48" customHeight="1">
      <c r="A45" s="61" t="s">
        <v>136</v>
      </c>
      <c r="B45" s="62" t="s">
        <v>169</v>
      </c>
      <c r="C45" s="63">
        <v>2000000</v>
      </c>
      <c r="D45" s="56">
        <v>5900.04</v>
      </c>
      <c r="E45" s="49">
        <v>172875.82</v>
      </c>
      <c r="F45" s="29">
        <f t="shared" si="0"/>
        <v>0.295002</v>
      </c>
      <c r="G45" s="30">
        <f t="shared" si="1"/>
        <v>3.4128775209858726</v>
      </c>
    </row>
    <row r="46" spans="1:7" s="6" customFormat="1" ht="13.5" customHeight="1">
      <c r="A46" s="35" t="s">
        <v>6</v>
      </c>
      <c r="B46" s="35"/>
      <c r="C46" s="31">
        <v>2200000</v>
      </c>
      <c r="D46" s="31">
        <v>188002.31</v>
      </c>
      <c r="E46" s="31">
        <v>262041.5</v>
      </c>
      <c r="F46" s="29">
        <f t="shared" si="0"/>
        <v>8.545559545454545</v>
      </c>
      <c r="G46" s="30">
        <f t="shared" si="1"/>
        <v>71.74524264286381</v>
      </c>
    </row>
    <row r="47" spans="1:7" s="6" customFormat="1" ht="19.5" customHeight="1">
      <c r="A47" s="64" t="s">
        <v>7</v>
      </c>
      <c r="B47" s="65" t="s">
        <v>170</v>
      </c>
      <c r="C47" s="52">
        <f>C48+C49</f>
        <v>192383</v>
      </c>
      <c r="D47" s="52">
        <f>D48+D49</f>
        <v>75177.9</v>
      </c>
      <c r="E47" s="52">
        <f>E48+E49</f>
        <v>0</v>
      </c>
      <c r="F47" s="29">
        <f t="shared" si="0"/>
        <v>39.07720536637853</v>
      </c>
      <c r="G47" s="30"/>
    </row>
    <row r="48" spans="1:7" s="6" customFormat="1" ht="27">
      <c r="A48" s="66" t="s">
        <v>74</v>
      </c>
      <c r="B48" s="67" t="s">
        <v>171</v>
      </c>
      <c r="C48" s="49">
        <v>0</v>
      </c>
      <c r="D48" s="51">
        <v>46431</v>
      </c>
      <c r="E48" s="49">
        <v>0</v>
      </c>
      <c r="F48" s="29"/>
      <c r="G48" s="30"/>
    </row>
    <row r="49" spans="1:7" s="6" customFormat="1" ht="21" customHeight="1">
      <c r="A49" s="68" t="s">
        <v>172</v>
      </c>
      <c r="B49" s="69" t="s">
        <v>173</v>
      </c>
      <c r="C49" s="49">
        <v>192383</v>
      </c>
      <c r="D49" s="51">
        <v>28746.9</v>
      </c>
      <c r="E49" s="49">
        <v>0</v>
      </c>
      <c r="F49" s="29">
        <f t="shared" si="0"/>
        <v>14.942536502705542</v>
      </c>
      <c r="G49" s="30"/>
    </row>
    <row r="50" spans="1:7" s="5" customFormat="1" ht="15.75" customHeight="1">
      <c r="A50" s="70" t="s">
        <v>44</v>
      </c>
      <c r="B50" s="70"/>
      <c r="C50" s="24">
        <f>C4</f>
        <v>91220839</v>
      </c>
      <c r="D50" s="24">
        <f>D4</f>
        <v>11221911.72</v>
      </c>
      <c r="E50" s="24">
        <f>E4</f>
        <v>11526190.040000001</v>
      </c>
      <c r="F50" s="25">
        <f t="shared" si="0"/>
        <v>12.301916802146492</v>
      </c>
      <c r="G50" s="26">
        <f aca="true" t="shared" si="2" ref="G50:G77">D50/E50*100</f>
        <v>97.36011362866614</v>
      </c>
    </row>
    <row r="51" spans="1:7" s="5" customFormat="1" ht="18" customHeight="1">
      <c r="A51" s="70" t="s">
        <v>45</v>
      </c>
      <c r="B51" s="70"/>
      <c r="C51" s="24">
        <f>C52++C115+C117</f>
        <v>365406957.9</v>
      </c>
      <c r="D51" s="24">
        <f>D52++D115+D117</f>
        <v>45870038.419999994</v>
      </c>
      <c r="E51" s="24">
        <f>E52+E115+E117</f>
        <v>29610734.880000003</v>
      </c>
      <c r="F51" s="25">
        <f t="shared" si="0"/>
        <v>12.553137653321079</v>
      </c>
      <c r="G51" s="26">
        <f t="shared" si="2"/>
        <v>154.91016553926198</v>
      </c>
    </row>
    <row r="52" spans="1:8" s="6" customFormat="1" ht="21" customHeight="1">
      <c r="A52" s="35" t="s">
        <v>69</v>
      </c>
      <c r="B52" s="35"/>
      <c r="C52" s="31">
        <f>C53+C57+C78+C90</f>
        <v>365337232.9</v>
      </c>
      <c r="D52" s="31">
        <f>D53+D57+D78+D90</f>
        <v>45870038.419999994</v>
      </c>
      <c r="E52" s="31">
        <f>E53+E57+E78+E90</f>
        <v>29839895.360000003</v>
      </c>
      <c r="F52" s="29">
        <f t="shared" si="0"/>
        <v>12.555533433011886</v>
      </c>
      <c r="G52" s="30">
        <f t="shared" si="2"/>
        <v>153.72050694751493</v>
      </c>
      <c r="H52" s="17">
        <f>D53+D57+D78</f>
        <v>45870038.419999994</v>
      </c>
    </row>
    <row r="53" spans="1:7" s="6" customFormat="1" ht="19.5" customHeight="1">
      <c r="A53" s="35" t="s">
        <v>41</v>
      </c>
      <c r="B53" s="35"/>
      <c r="C53" s="31">
        <f>C54+C55+C56</f>
        <v>30351300</v>
      </c>
      <c r="D53" s="31">
        <f>D54+D55+D56</f>
        <v>5058600</v>
      </c>
      <c r="E53" s="31">
        <f>E54+E55</f>
        <v>4445800</v>
      </c>
      <c r="F53" s="29">
        <f t="shared" si="0"/>
        <v>16.66683140425616</v>
      </c>
      <c r="G53" s="30">
        <f t="shared" si="2"/>
        <v>113.78379594223762</v>
      </c>
    </row>
    <row r="54" spans="1:7" s="2" customFormat="1" ht="28.5" customHeight="1">
      <c r="A54" s="39" t="s">
        <v>182</v>
      </c>
      <c r="B54" s="39"/>
      <c r="C54" s="34">
        <v>2148900</v>
      </c>
      <c r="D54" s="34">
        <v>358200</v>
      </c>
      <c r="E54" s="34">
        <v>294400</v>
      </c>
      <c r="F54" s="29">
        <f t="shared" si="0"/>
        <v>16.66899343850342</v>
      </c>
      <c r="G54" s="30">
        <f t="shared" si="2"/>
        <v>121.6711956521739</v>
      </c>
    </row>
    <row r="55" spans="1:7" s="2" customFormat="1" ht="36" customHeight="1">
      <c r="A55" s="39" t="s">
        <v>183</v>
      </c>
      <c r="B55" s="39"/>
      <c r="C55" s="34">
        <v>23690100</v>
      </c>
      <c r="D55" s="34">
        <v>3948400</v>
      </c>
      <c r="E55" s="34">
        <v>4151400</v>
      </c>
      <c r="F55" s="29">
        <f t="shared" si="0"/>
        <v>16.666877725294533</v>
      </c>
      <c r="G55" s="30">
        <f t="shared" si="2"/>
        <v>95.11008334537746</v>
      </c>
    </row>
    <row r="56" spans="1:7" s="2" customFormat="1" ht="19.5" customHeight="1">
      <c r="A56" s="39" t="s">
        <v>175</v>
      </c>
      <c r="B56" s="39"/>
      <c r="C56" s="34">
        <v>4512300</v>
      </c>
      <c r="D56" s="34">
        <v>752000</v>
      </c>
      <c r="E56" s="34">
        <v>0</v>
      </c>
      <c r="F56" s="29"/>
      <c r="G56" s="30"/>
    </row>
    <row r="57" spans="1:7" s="6" customFormat="1" ht="24.75" customHeight="1">
      <c r="A57" s="35" t="s">
        <v>38</v>
      </c>
      <c r="B57" s="35"/>
      <c r="C57" s="31">
        <f>C59+C72+C73+C75+C76+C63+C64+C65+C67+C74+C60+C61+C62</f>
        <v>80427328.9</v>
      </c>
      <c r="D57" s="31">
        <f>D59+D72+D73+D75+D76+D63+D64+D65+D67+D74+D60+D61+D62</f>
        <v>1678900</v>
      </c>
      <c r="E57" s="31">
        <f>E59+E72+E73+E75+E76+E67+E63+E64</f>
        <v>0</v>
      </c>
      <c r="F57" s="29">
        <f t="shared" si="0"/>
        <v>2.0874745226059597</v>
      </c>
      <c r="G57" s="30"/>
    </row>
    <row r="58" spans="1:7" s="2" customFormat="1" ht="13.5" hidden="1">
      <c r="A58" s="71" t="s">
        <v>47</v>
      </c>
      <c r="B58" s="71"/>
      <c r="C58" s="72">
        <v>0</v>
      </c>
      <c r="D58" s="34">
        <v>0</v>
      </c>
      <c r="E58" s="34">
        <v>0</v>
      </c>
      <c r="F58" s="29" t="e">
        <f t="shared" si="0"/>
        <v>#DIV/0!</v>
      </c>
      <c r="G58" s="30" t="e">
        <f t="shared" si="2"/>
        <v>#DIV/0!</v>
      </c>
    </row>
    <row r="59" spans="1:7" s="2" customFormat="1" ht="27.75" customHeight="1" hidden="1">
      <c r="A59" s="71" t="s">
        <v>176</v>
      </c>
      <c r="B59" s="71"/>
      <c r="C59" s="34"/>
      <c r="D59" s="34">
        <v>0</v>
      </c>
      <c r="E59" s="34">
        <v>0</v>
      </c>
      <c r="F59" s="29" t="e">
        <f t="shared" si="0"/>
        <v>#DIV/0!</v>
      </c>
      <c r="G59" s="30" t="e">
        <f t="shared" si="2"/>
        <v>#DIV/0!</v>
      </c>
    </row>
    <row r="60" spans="1:7" s="2" customFormat="1" ht="42.75" customHeight="1">
      <c r="A60" s="71" t="s">
        <v>187</v>
      </c>
      <c r="B60" s="71"/>
      <c r="C60" s="34">
        <v>1983700</v>
      </c>
      <c r="D60" s="34">
        <v>0</v>
      </c>
      <c r="E60" s="34">
        <v>0</v>
      </c>
      <c r="F60" s="29">
        <f t="shared" si="0"/>
        <v>0</v>
      </c>
      <c r="G60" s="30"/>
    </row>
    <row r="61" spans="1:7" s="2" customFormat="1" ht="33.75" customHeight="1">
      <c r="A61" s="71" t="s">
        <v>188</v>
      </c>
      <c r="B61" s="71"/>
      <c r="C61" s="34">
        <v>3999800</v>
      </c>
      <c r="D61" s="34">
        <v>0</v>
      </c>
      <c r="E61" s="34">
        <v>0</v>
      </c>
      <c r="F61" s="29">
        <f t="shared" si="0"/>
        <v>0</v>
      </c>
      <c r="G61" s="30"/>
    </row>
    <row r="62" spans="1:7" s="2" customFormat="1" ht="36" customHeight="1">
      <c r="A62" s="71" t="s">
        <v>189</v>
      </c>
      <c r="B62" s="71"/>
      <c r="C62" s="34">
        <v>1968484.04</v>
      </c>
      <c r="D62" s="34">
        <v>0</v>
      </c>
      <c r="E62" s="34">
        <v>0</v>
      </c>
      <c r="F62" s="29">
        <f t="shared" si="0"/>
        <v>0</v>
      </c>
      <c r="G62" s="30"/>
    </row>
    <row r="63" spans="1:7" s="2" customFormat="1" ht="60" customHeight="1">
      <c r="A63" s="73" t="s">
        <v>130</v>
      </c>
      <c r="B63" s="73"/>
      <c r="C63" s="34">
        <v>724600</v>
      </c>
      <c r="D63" s="34">
        <v>0</v>
      </c>
      <c r="E63" s="34">
        <v>0</v>
      </c>
      <c r="F63" s="29">
        <f t="shared" si="0"/>
        <v>0</v>
      </c>
      <c r="G63" s="30"/>
    </row>
    <row r="64" spans="1:7" s="2" customFormat="1" ht="78" customHeight="1" hidden="1">
      <c r="A64" s="61" t="s">
        <v>131</v>
      </c>
      <c r="B64" s="61"/>
      <c r="C64" s="34"/>
      <c r="D64" s="38"/>
      <c r="E64" s="34"/>
      <c r="F64" s="29" t="e">
        <f t="shared" si="0"/>
        <v>#DIV/0!</v>
      </c>
      <c r="G64" s="30" t="e">
        <f t="shared" si="2"/>
        <v>#DIV/0!</v>
      </c>
    </row>
    <row r="65" spans="1:7" s="2" customFormat="1" ht="49.5" customHeight="1" hidden="1">
      <c r="A65" s="61" t="s">
        <v>132</v>
      </c>
      <c r="B65" s="61"/>
      <c r="C65" s="34"/>
      <c r="D65" s="34"/>
      <c r="E65" s="34"/>
      <c r="F65" s="29" t="e">
        <f t="shared" si="0"/>
        <v>#DIV/0!</v>
      </c>
      <c r="G65" s="30" t="e">
        <f t="shared" si="2"/>
        <v>#DIV/0!</v>
      </c>
    </row>
    <row r="66" spans="1:7" s="2" customFormat="1" ht="0.75" customHeight="1" hidden="1">
      <c r="A66" s="71" t="s">
        <v>52</v>
      </c>
      <c r="B66" s="71"/>
      <c r="C66" s="34"/>
      <c r="D66" s="34"/>
      <c r="E66" s="34"/>
      <c r="F66" s="29" t="e">
        <f t="shared" si="0"/>
        <v>#DIV/0!</v>
      </c>
      <c r="G66" s="30" t="e">
        <f t="shared" si="2"/>
        <v>#DIV/0!</v>
      </c>
    </row>
    <row r="67" spans="1:7" s="2" customFormat="1" ht="32.25" customHeight="1">
      <c r="A67" s="74" t="s">
        <v>133</v>
      </c>
      <c r="B67" s="74"/>
      <c r="C67" s="34">
        <v>25500400</v>
      </c>
      <c r="D67" s="34">
        <v>0</v>
      </c>
      <c r="E67" s="34">
        <v>0</v>
      </c>
      <c r="F67" s="29">
        <f t="shared" si="0"/>
        <v>0</v>
      </c>
      <c r="G67" s="30"/>
    </row>
    <row r="68" spans="1:7" s="2" customFormat="1" ht="27" hidden="1">
      <c r="A68" s="39" t="s">
        <v>82</v>
      </c>
      <c r="B68" s="39"/>
      <c r="C68" s="34"/>
      <c r="D68" s="34"/>
      <c r="E68" s="34"/>
      <c r="F68" s="29" t="e">
        <f t="shared" si="0"/>
        <v>#DIV/0!</v>
      </c>
      <c r="G68" s="30" t="e">
        <f t="shared" si="2"/>
        <v>#DIV/0!</v>
      </c>
    </row>
    <row r="69" spans="1:7" s="2" customFormat="1" ht="27" hidden="1">
      <c r="A69" s="39" t="s">
        <v>84</v>
      </c>
      <c r="B69" s="39"/>
      <c r="C69" s="34"/>
      <c r="D69" s="34"/>
      <c r="E69" s="34"/>
      <c r="F69" s="29" t="e">
        <f t="shared" si="0"/>
        <v>#DIV/0!</v>
      </c>
      <c r="G69" s="30" t="e">
        <f t="shared" si="2"/>
        <v>#DIV/0!</v>
      </c>
    </row>
    <row r="70" spans="1:7" s="2" customFormat="1" ht="67.5" hidden="1">
      <c r="A70" s="39" t="s">
        <v>83</v>
      </c>
      <c r="B70" s="39"/>
      <c r="C70" s="34"/>
      <c r="D70" s="34"/>
      <c r="E70" s="34"/>
      <c r="F70" s="29" t="e">
        <f t="shared" si="0"/>
        <v>#DIV/0!</v>
      </c>
      <c r="G70" s="30" t="e">
        <f t="shared" si="2"/>
        <v>#DIV/0!</v>
      </c>
    </row>
    <row r="71" spans="1:7" s="2" customFormat="1" ht="54" hidden="1">
      <c r="A71" s="39" t="s">
        <v>85</v>
      </c>
      <c r="B71" s="39"/>
      <c r="C71" s="34"/>
      <c r="D71" s="34"/>
      <c r="E71" s="34"/>
      <c r="F71" s="29" t="e">
        <f t="shared" si="0"/>
        <v>#DIV/0!</v>
      </c>
      <c r="G71" s="30" t="e">
        <f t="shared" si="2"/>
        <v>#DIV/0!</v>
      </c>
    </row>
    <row r="72" spans="1:7" s="2" customFormat="1" ht="46.5" customHeight="1">
      <c r="A72" s="39" t="s">
        <v>125</v>
      </c>
      <c r="B72" s="39"/>
      <c r="C72" s="34">
        <v>1013300</v>
      </c>
      <c r="D72" s="34">
        <v>0</v>
      </c>
      <c r="E72" s="34">
        <v>0</v>
      </c>
      <c r="F72" s="29">
        <f t="shared" si="0"/>
        <v>0</v>
      </c>
      <c r="G72" s="30"/>
    </row>
    <row r="73" spans="1:7" s="2" customFormat="1" ht="18.75" customHeight="1">
      <c r="A73" s="39" t="s">
        <v>126</v>
      </c>
      <c r="B73" s="39"/>
      <c r="C73" s="34">
        <v>11142.86</v>
      </c>
      <c r="D73" s="38">
        <v>0</v>
      </c>
      <c r="E73" s="34">
        <v>0</v>
      </c>
      <c r="F73" s="29">
        <f t="shared" si="0"/>
        <v>0</v>
      </c>
      <c r="G73" s="30"/>
    </row>
    <row r="74" spans="1:7" s="2" customFormat="1" ht="41.25" customHeight="1">
      <c r="A74" s="39" t="s">
        <v>177</v>
      </c>
      <c r="B74" s="39"/>
      <c r="C74" s="34">
        <v>0</v>
      </c>
      <c r="D74" s="38">
        <v>0</v>
      </c>
      <c r="E74" s="34">
        <v>0</v>
      </c>
      <c r="F74" s="29"/>
      <c r="G74" s="30"/>
    </row>
    <row r="75" spans="1:7" s="2" customFormat="1" ht="54" customHeight="1" hidden="1">
      <c r="A75" s="39" t="s">
        <v>127</v>
      </c>
      <c r="B75" s="39"/>
      <c r="C75" s="34"/>
      <c r="D75" s="34"/>
      <c r="E75" s="34"/>
      <c r="F75" s="29" t="e">
        <f t="shared" si="0"/>
        <v>#DIV/0!</v>
      </c>
      <c r="G75" s="30" t="e">
        <f t="shared" si="2"/>
        <v>#DIV/0!</v>
      </c>
    </row>
    <row r="76" spans="1:7" s="2" customFormat="1" ht="18.75" customHeight="1">
      <c r="A76" s="71" t="s">
        <v>42</v>
      </c>
      <c r="B76" s="71"/>
      <c r="C76" s="34">
        <v>45225902</v>
      </c>
      <c r="D76" s="38">
        <v>1678900</v>
      </c>
      <c r="E76" s="34">
        <v>0</v>
      </c>
      <c r="F76" s="29">
        <f t="shared" si="0"/>
        <v>3.7122532127717434</v>
      </c>
      <c r="G76" s="30"/>
    </row>
    <row r="77" spans="1:7" s="2" customFormat="1" ht="13.5" hidden="1">
      <c r="A77" s="39" t="s">
        <v>68</v>
      </c>
      <c r="B77" s="39"/>
      <c r="C77" s="34"/>
      <c r="D77" s="34">
        <v>0</v>
      </c>
      <c r="E77" s="34">
        <v>0</v>
      </c>
      <c r="F77" s="29" t="e">
        <f t="shared" si="0"/>
        <v>#DIV/0!</v>
      </c>
      <c r="G77" s="30" t="e">
        <f t="shared" si="2"/>
        <v>#DIV/0!</v>
      </c>
    </row>
    <row r="78" spans="1:7" s="6" customFormat="1" ht="24" customHeight="1">
      <c r="A78" s="35" t="s">
        <v>39</v>
      </c>
      <c r="B78" s="35"/>
      <c r="C78" s="31">
        <f>C79+C80+C81+C82+C83+C84+C86+C85+C87+C88+C89</f>
        <v>246173004</v>
      </c>
      <c r="D78" s="31">
        <f>D79+D80+D81+D82+D83+D84+D86+D85+D87+D88+D89</f>
        <v>39132538.419999994</v>
      </c>
      <c r="E78" s="31">
        <f>E79+E80+E81+E82+E83+E84+E86+E85+E87+E88+E89</f>
        <v>25394095.360000003</v>
      </c>
      <c r="F78" s="29">
        <f>D78/C78*100</f>
        <v>15.89635653956597</v>
      </c>
      <c r="G78" s="30">
        <f aca="true" t="shared" si="3" ref="G78:G121">D78/E78*100</f>
        <v>154.10093513959296</v>
      </c>
    </row>
    <row r="79" spans="1:7" s="2" customFormat="1" ht="27" hidden="1">
      <c r="A79" s="71" t="s">
        <v>117</v>
      </c>
      <c r="B79" s="71"/>
      <c r="C79" s="34"/>
      <c r="D79" s="34"/>
      <c r="E79" s="34"/>
      <c r="F79" s="29" t="e">
        <f aca="true" t="shared" si="4" ref="F79:F88">D79/C79*100</f>
        <v>#DIV/0!</v>
      </c>
      <c r="G79" s="30" t="e">
        <f t="shared" si="3"/>
        <v>#DIV/0!</v>
      </c>
    </row>
    <row r="80" spans="1:7" s="2" customFormat="1" ht="60" customHeight="1">
      <c r="A80" s="71" t="s">
        <v>179</v>
      </c>
      <c r="B80" s="71"/>
      <c r="C80" s="34">
        <v>248500</v>
      </c>
      <c r="D80" s="34">
        <v>40191.55</v>
      </c>
      <c r="E80" s="34">
        <v>8474.38</v>
      </c>
      <c r="F80" s="29">
        <f t="shared" si="4"/>
        <v>16.173661971830988</v>
      </c>
      <c r="G80" s="30">
        <f t="shared" si="3"/>
        <v>474.27127412270875</v>
      </c>
    </row>
    <row r="81" spans="1:7" s="2" customFormat="1" ht="33.75" customHeight="1">
      <c r="A81" s="71" t="s">
        <v>30</v>
      </c>
      <c r="B81" s="71"/>
      <c r="C81" s="34">
        <v>1668500</v>
      </c>
      <c r="D81" s="38">
        <v>160507.69</v>
      </c>
      <c r="E81" s="34">
        <v>101487.08</v>
      </c>
      <c r="F81" s="29">
        <f t="shared" si="4"/>
        <v>9.619879532514235</v>
      </c>
      <c r="G81" s="30">
        <f t="shared" si="3"/>
        <v>158.15578692381337</v>
      </c>
    </row>
    <row r="82" spans="1:7" s="2" customFormat="1" ht="45.75" customHeight="1">
      <c r="A82" s="40" t="s">
        <v>66</v>
      </c>
      <c r="B82" s="40"/>
      <c r="C82" s="34">
        <v>2000</v>
      </c>
      <c r="D82" s="34">
        <v>0</v>
      </c>
      <c r="E82" s="34">
        <v>0</v>
      </c>
      <c r="F82" s="29">
        <f t="shared" si="4"/>
        <v>0</v>
      </c>
      <c r="G82" s="30"/>
    </row>
    <row r="83" spans="1:7" s="2" customFormat="1" ht="36.75" customHeight="1">
      <c r="A83" s="71" t="s">
        <v>31</v>
      </c>
      <c r="B83" s="71"/>
      <c r="C83" s="34">
        <v>1069000</v>
      </c>
      <c r="D83" s="38">
        <v>176800</v>
      </c>
      <c r="E83" s="34">
        <v>181200</v>
      </c>
      <c r="F83" s="29">
        <f t="shared" si="4"/>
        <v>16.53882132834425</v>
      </c>
      <c r="G83" s="30">
        <f t="shared" si="3"/>
        <v>97.57174392935983</v>
      </c>
    </row>
    <row r="84" spans="1:7" s="2" customFormat="1" ht="34.5" customHeight="1">
      <c r="A84" s="71" t="s">
        <v>180</v>
      </c>
      <c r="B84" s="71"/>
      <c r="C84" s="34">
        <v>169200</v>
      </c>
      <c r="D84" s="38">
        <v>49050.99</v>
      </c>
      <c r="E84" s="34">
        <v>31025.3</v>
      </c>
      <c r="F84" s="29">
        <f t="shared" si="4"/>
        <v>28.989946808510638</v>
      </c>
      <c r="G84" s="30">
        <f t="shared" si="3"/>
        <v>158.0999700244639</v>
      </c>
    </row>
    <row r="85" spans="1:7" s="2" customFormat="1" ht="26.25" customHeight="1" hidden="1">
      <c r="A85" s="71" t="s">
        <v>51</v>
      </c>
      <c r="B85" s="71"/>
      <c r="C85" s="34"/>
      <c r="D85" s="34"/>
      <c r="E85" s="34"/>
      <c r="F85" s="29" t="e">
        <f t="shared" si="4"/>
        <v>#DIV/0!</v>
      </c>
      <c r="G85" s="30" t="e">
        <f t="shared" si="3"/>
        <v>#DIV/0!</v>
      </c>
    </row>
    <row r="86" spans="1:7" s="2" customFormat="1" ht="28.5" customHeight="1">
      <c r="A86" s="71" t="s">
        <v>178</v>
      </c>
      <c r="B86" s="71"/>
      <c r="C86" s="34">
        <v>242087184</v>
      </c>
      <c r="D86" s="38">
        <v>38705988.19</v>
      </c>
      <c r="E86" s="34">
        <v>25011063.98</v>
      </c>
      <c r="F86" s="29">
        <f t="shared" si="4"/>
        <v>15.98844992554418</v>
      </c>
      <c r="G86" s="30">
        <f t="shared" si="3"/>
        <v>154.75546430552131</v>
      </c>
    </row>
    <row r="87" spans="1:7" s="2" customFormat="1" ht="40.5" customHeight="1">
      <c r="A87" s="40" t="s">
        <v>102</v>
      </c>
      <c r="B87" s="40"/>
      <c r="C87" s="34">
        <v>928620</v>
      </c>
      <c r="D87" s="34">
        <v>0</v>
      </c>
      <c r="E87" s="34">
        <v>0</v>
      </c>
      <c r="F87" s="29">
        <f t="shared" si="4"/>
        <v>0</v>
      </c>
      <c r="G87" s="30"/>
    </row>
    <row r="88" spans="1:7" s="2" customFormat="1" ht="13.5" hidden="1">
      <c r="A88" s="40" t="s">
        <v>53</v>
      </c>
      <c r="B88" s="40"/>
      <c r="C88" s="34"/>
      <c r="D88" s="34"/>
      <c r="E88" s="34"/>
      <c r="F88" s="29" t="e">
        <f t="shared" si="4"/>
        <v>#DIV/0!</v>
      </c>
      <c r="G88" s="30" t="e">
        <f t="shared" si="3"/>
        <v>#DIV/0!</v>
      </c>
    </row>
    <row r="89" spans="1:7" s="2" customFormat="1" ht="19.5" customHeight="1">
      <c r="A89" s="71" t="s">
        <v>32</v>
      </c>
      <c r="B89" s="71"/>
      <c r="C89" s="34">
        <v>0</v>
      </c>
      <c r="D89" s="34">
        <v>0</v>
      </c>
      <c r="E89" s="34">
        <v>60844.62</v>
      </c>
      <c r="F89" s="29"/>
      <c r="G89" s="30">
        <f t="shared" si="3"/>
        <v>0</v>
      </c>
    </row>
    <row r="90" spans="1:7" s="6" customFormat="1" ht="16.5" customHeight="1">
      <c r="A90" s="75" t="s">
        <v>46</v>
      </c>
      <c r="B90" s="75"/>
      <c r="C90" s="31">
        <f>C91+C92+C93+C95+C100+C98+C99+C97</f>
        <v>8385600</v>
      </c>
      <c r="D90" s="31">
        <f>D91+D92+D93+D95+D100+D97+D98+D99</f>
        <v>0</v>
      </c>
      <c r="E90" s="31">
        <f>E91+E92+E93+E95+E99+E100+E97+E94</f>
        <v>0</v>
      </c>
      <c r="F90" s="29">
        <f aca="true" t="shared" si="5" ref="F90:F122">D90/C90*100</f>
        <v>0</v>
      </c>
      <c r="G90" s="30"/>
    </row>
    <row r="91" spans="1:7" s="2" customFormat="1" ht="40.5" hidden="1">
      <c r="A91" s="39" t="s">
        <v>0</v>
      </c>
      <c r="B91" s="39"/>
      <c r="C91" s="34">
        <v>0</v>
      </c>
      <c r="D91" s="34">
        <v>0</v>
      </c>
      <c r="E91" s="34">
        <v>0</v>
      </c>
      <c r="F91" s="29" t="e">
        <f t="shared" si="5"/>
        <v>#DIV/0!</v>
      </c>
      <c r="G91" s="30" t="e">
        <f t="shared" si="3"/>
        <v>#DIV/0!</v>
      </c>
    </row>
    <row r="92" spans="1:7" s="2" customFormat="1" ht="43.5" customHeight="1">
      <c r="A92" s="39" t="s">
        <v>128</v>
      </c>
      <c r="B92" s="43"/>
      <c r="C92" s="38">
        <v>8385600</v>
      </c>
      <c r="D92" s="38">
        <v>0</v>
      </c>
      <c r="E92" s="34">
        <v>0</v>
      </c>
      <c r="F92" s="29">
        <f t="shared" si="5"/>
        <v>0</v>
      </c>
      <c r="G92" s="30"/>
    </row>
    <row r="93" spans="1:7" s="2" customFormat="1" ht="27.75" customHeight="1" hidden="1">
      <c r="A93" s="39" t="s">
        <v>49</v>
      </c>
      <c r="B93" s="39"/>
      <c r="C93" s="72"/>
      <c r="D93" s="72"/>
      <c r="E93" s="34"/>
      <c r="F93" s="29" t="e">
        <f t="shared" si="5"/>
        <v>#DIV/0!</v>
      </c>
      <c r="G93" s="30" t="e">
        <f t="shared" si="3"/>
        <v>#DIV/0!</v>
      </c>
    </row>
    <row r="94" spans="1:7" s="2" customFormat="1" ht="43.5" customHeight="1" hidden="1">
      <c r="A94" s="39" t="s">
        <v>108</v>
      </c>
      <c r="B94" s="39"/>
      <c r="C94" s="34"/>
      <c r="D94" s="34"/>
      <c r="E94" s="34"/>
      <c r="F94" s="29" t="e">
        <f t="shared" si="5"/>
        <v>#DIV/0!</v>
      </c>
      <c r="G94" s="30" t="e">
        <f t="shared" si="3"/>
        <v>#DIV/0!</v>
      </c>
    </row>
    <row r="95" spans="1:7" s="2" customFormat="1" ht="44.25" customHeight="1" hidden="1">
      <c r="A95" s="39" t="s">
        <v>105</v>
      </c>
      <c r="B95" s="39"/>
      <c r="C95" s="34"/>
      <c r="D95" s="34"/>
      <c r="E95" s="34"/>
      <c r="F95" s="29" t="e">
        <f t="shared" si="5"/>
        <v>#DIV/0!</v>
      </c>
      <c r="G95" s="30" t="e">
        <f t="shared" si="3"/>
        <v>#DIV/0!</v>
      </c>
    </row>
    <row r="96" spans="1:7" s="2" customFormat="1" ht="27" hidden="1">
      <c r="A96" s="39" t="s">
        <v>78</v>
      </c>
      <c r="B96" s="39"/>
      <c r="C96" s="34"/>
      <c r="D96" s="34"/>
      <c r="E96" s="34"/>
      <c r="F96" s="29" t="e">
        <f t="shared" si="5"/>
        <v>#DIV/0!</v>
      </c>
      <c r="G96" s="30" t="e">
        <f t="shared" si="3"/>
        <v>#DIV/0!</v>
      </c>
    </row>
    <row r="97" spans="1:7" s="2" customFormat="1" ht="54.75" customHeight="1" hidden="1">
      <c r="A97" s="39" t="s">
        <v>116</v>
      </c>
      <c r="B97" s="39"/>
      <c r="C97" s="34"/>
      <c r="D97" s="34"/>
      <c r="E97" s="34"/>
      <c r="F97" s="29" t="e">
        <f t="shared" si="5"/>
        <v>#DIV/0!</v>
      </c>
      <c r="G97" s="30" t="e">
        <f t="shared" si="3"/>
        <v>#DIV/0!</v>
      </c>
    </row>
    <row r="98" spans="1:7" s="2" customFormat="1" ht="40.5" hidden="1">
      <c r="A98" s="39" t="s">
        <v>118</v>
      </c>
      <c r="B98" s="39"/>
      <c r="C98" s="34">
        <v>0</v>
      </c>
      <c r="D98" s="34">
        <v>0</v>
      </c>
      <c r="E98" s="34">
        <v>0</v>
      </c>
      <c r="F98" s="29" t="e">
        <f t="shared" si="5"/>
        <v>#DIV/0!</v>
      </c>
      <c r="G98" s="30" t="e">
        <f t="shared" si="3"/>
        <v>#DIV/0!</v>
      </c>
    </row>
    <row r="99" spans="1:7" s="2" customFormat="1" ht="40.5" hidden="1">
      <c r="A99" s="39" t="s">
        <v>119</v>
      </c>
      <c r="B99" s="39"/>
      <c r="C99" s="34">
        <v>0</v>
      </c>
      <c r="D99" s="34">
        <v>0</v>
      </c>
      <c r="E99" s="34">
        <v>0</v>
      </c>
      <c r="F99" s="29" t="e">
        <f t="shared" si="5"/>
        <v>#DIV/0!</v>
      </c>
      <c r="G99" s="30" t="e">
        <f t="shared" si="3"/>
        <v>#DIV/0!</v>
      </c>
    </row>
    <row r="100" spans="1:7" s="2" customFormat="1" ht="27" hidden="1">
      <c r="A100" s="39" t="s">
        <v>75</v>
      </c>
      <c r="B100" s="39"/>
      <c r="C100" s="34">
        <f>C104</f>
        <v>0</v>
      </c>
      <c r="D100" s="34">
        <f>D104</f>
        <v>0</v>
      </c>
      <c r="E100" s="34">
        <f>E102+E106+E105+E103</f>
        <v>0</v>
      </c>
      <c r="F100" s="29" t="e">
        <f t="shared" si="5"/>
        <v>#DIV/0!</v>
      </c>
      <c r="G100" s="30" t="e">
        <f t="shared" si="3"/>
        <v>#DIV/0!</v>
      </c>
    </row>
    <row r="101" spans="1:7" s="2" customFormat="1" ht="13.5" hidden="1">
      <c r="A101" s="39" t="s">
        <v>86</v>
      </c>
      <c r="B101" s="39"/>
      <c r="C101" s="34"/>
      <c r="D101" s="34"/>
      <c r="E101" s="34"/>
      <c r="F101" s="29" t="e">
        <f t="shared" si="5"/>
        <v>#DIV/0!</v>
      </c>
      <c r="G101" s="30" t="e">
        <f t="shared" si="3"/>
        <v>#DIV/0!</v>
      </c>
    </row>
    <row r="102" spans="1:7" s="16" customFormat="1" ht="23.25" customHeight="1" hidden="1">
      <c r="A102" s="76" t="s">
        <v>138</v>
      </c>
      <c r="B102" s="76"/>
      <c r="C102" s="77"/>
      <c r="D102" s="77"/>
      <c r="E102" s="77"/>
      <c r="F102" s="29" t="e">
        <f t="shared" si="5"/>
        <v>#DIV/0!</v>
      </c>
      <c r="G102" s="30" t="e">
        <f t="shared" si="3"/>
        <v>#DIV/0!</v>
      </c>
    </row>
    <row r="103" spans="1:7" s="16" customFormat="1" ht="13.5" hidden="1">
      <c r="A103" s="76" t="s">
        <v>139</v>
      </c>
      <c r="B103" s="76"/>
      <c r="C103" s="77"/>
      <c r="D103" s="77"/>
      <c r="E103" s="77"/>
      <c r="F103" s="29" t="e">
        <f t="shared" si="5"/>
        <v>#DIV/0!</v>
      </c>
      <c r="G103" s="30" t="e">
        <f t="shared" si="3"/>
        <v>#DIV/0!</v>
      </c>
    </row>
    <row r="104" spans="1:7" s="16" customFormat="1" ht="13.5" hidden="1">
      <c r="A104" s="76" t="s">
        <v>137</v>
      </c>
      <c r="B104" s="76"/>
      <c r="C104" s="77"/>
      <c r="D104" s="77"/>
      <c r="E104" s="77"/>
      <c r="F104" s="29" t="e">
        <f t="shared" si="5"/>
        <v>#DIV/0!</v>
      </c>
      <c r="G104" s="30" t="e">
        <f t="shared" si="3"/>
        <v>#DIV/0!</v>
      </c>
    </row>
    <row r="105" spans="1:7" s="16" customFormat="1" ht="27" hidden="1">
      <c r="A105" s="76" t="s">
        <v>122</v>
      </c>
      <c r="B105" s="76"/>
      <c r="C105" s="77"/>
      <c r="D105" s="77"/>
      <c r="E105" s="77"/>
      <c r="F105" s="29" t="e">
        <f t="shared" si="5"/>
        <v>#DIV/0!</v>
      </c>
      <c r="G105" s="30" t="e">
        <f t="shared" si="3"/>
        <v>#DIV/0!</v>
      </c>
    </row>
    <row r="106" spans="1:7" s="16" customFormat="1" ht="24.75" customHeight="1" hidden="1">
      <c r="A106" s="76" t="s">
        <v>107</v>
      </c>
      <c r="B106" s="76"/>
      <c r="C106" s="77"/>
      <c r="D106" s="77"/>
      <c r="E106" s="77"/>
      <c r="F106" s="29" t="e">
        <f t="shared" si="5"/>
        <v>#DIV/0!</v>
      </c>
      <c r="G106" s="30" t="e">
        <f t="shared" si="3"/>
        <v>#DIV/0!</v>
      </c>
    </row>
    <row r="107" spans="1:7" s="2" customFormat="1" ht="13.5" hidden="1">
      <c r="A107" s="39" t="s">
        <v>106</v>
      </c>
      <c r="B107" s="39"/>
      <c r="C107" s="34">
        <v>0</v>
      </c>
      <c r="D107" s="34">
        <v>0</v>
      </c>
      <c r="E107" s="34">
        <v>0</v>
      </c>
      <c r="F107" s="29" t="e">
        <f t="shared" si="5"/>
        <v>#DIV/0!</v>
      </c>
      <c r="G107" s="30" t="e">
        <f t="shared" si="3"/>
        <v>#DIV/0!</v>
      </c>
    </row>
    <row r="108" spans="1:7" s="2" customFormat="1" ht="13.5" hidden="1">
      <c r="A108" s="39" t="s">
        <v>87</v>
      </c>
      <c r="B108" s="39"/>
      <c r="C108" s="34">
        <v>0</v>
      </c>
      <c r="D108" s="34">
        <v>0</v>
      </c>
      <c r="E108" s="34">
        <v>0</v>
      </c>
      <c r="F108" s="29" t="e">
        <f t="shared" si="5"/>
        <v>#DIV/0!</v>
      </c>
      <c r="G108" s="30" t="e">
        <f t="shared" si="3"/>
        <v>#DIV/0!</v>
      </c>
    </row>
    <row r="109" spans="1:7" s="2" customFormat="1" ht="13.5" hidden="1">
      <c r="A109" s="39" t="s">
        <v>88</v>
      </c>
      <c r="B109" s="39"/>
      <c r="C109" s="34">
        <v>0</v>
      </c>
      <c r="D109" s="34">
        <v>0</v>
      </c>
      <c r="E109" s="34">
        <v>0</v>
      </c>
      <c r="F109" s="29" t="e">
        <f t="shared" si="5"/>
        <v>#DIV/0!</v>
      </c>
      <c r="G109" s="30" t="e">
        <f t="shared" si="3"/>
        <v>#DIV/0!</v>
      </c>
    </row>
    <row r="110" spans="1:7" s="2" customFormat="1" ht="13.5" hidden="1">
      <c r="A110" s="39" t="s">
        <v>89</v>
      </c>
      <c r="B110" s="39"/>
      <c r="C110" s="34">
        <v>0</v>
      </c>
      <c r="D110" s="34">
        <v>0</v>
      </c>
      <c r="E110" s="34">
        <v>0</v>
      </c>
      <c r="F110" s="29" t="e">
        <f t="shared" si="5"/>
        <v>#DIV/0!</v>
      </c>
      <c r="G110" s="30" t="e">
        <f t="shared" si="3"/>
        <v>#DIV/0!</v>
      </c>
    </row>
    <row r="111" spans="1:7" s="2" customFormat="1" ht="13.5" hidden="1">
      <c r="A111" s="39" t="s">
        <v>90</v>
      </c>
      <c r="B111" s="39"/>
      <c r="C111" s="34">
        <v>0</v>
      </c>
      <c r="D111" s="34">
        <v>0</v>
      </c>
      <c r="E111" s="34">
        <v>0</v>
      </c>
      <c r="F111" s="29" t="e">
        <f t="shared" si="5"/>
        <v>#DIV/0!</v>
      </c>
      <c r="G111" s="30" t="e">
        <f t="shared" si="3"/>
        <v>#DIV/0!</v>
      </c>
    </row>
    <row r="112" spans="1:7" s="2" customFormat="1" ht="13.5" hidden="1">
      <c r="A112" s="39" t="s">
        <v>109</v>
      </c>
      <c r="B112" s="39"/>
      <c r="C112" s="34">
        <v>0</v>
      </c>
      <c r="D112" s="34">
        <v>0</v>
      </c>
      <c r="E112" s="34">
        <v>0</v>
      </c>
      <c r="F112" s="29" t="e">
        <f t="shared" si="5"/>
        <v>#DIV/0!</v>
      </c>
      <c r="G112" s="30" t="e">
        <f t="shared" si="3"/>
        <v>#DIV/0!</v>
      </c>
    </row>
    <row r="113" spans="1:7" s="2" customFormat="1" ht="27" hidden="1">
      <c r="A113" s="39" t="s">
        <v>123</v>
      </c>
      <c r="B113" s="39"/>
      <c r="C113" s="34">
        <v>0</v>
      </c>
      <c r="D113" s="34">
        <v>0</v>
      </c>
      <c r="E113" s="34">
        <v>0</v>
      </c>
      <c r="F113" s="29" t="e">
        <f t="shared" si="5"/>
        <v>#DIV/0!</v>
      </c>
      <c r="G113" s="30" t="e">
        <f t="shared" si="3"/>
        <v>#DIV/0!</v>
      </c>
    </row>
    <row r="114" spans="1:7" s="2" customFormat="1" ht="13.5" hidden="1">
      <c r="A114" s="39" t="s">
        <v>110</v>
      </c>
      <c r="B114" s="39"/>
      <c r="C114" s="34">
        <v>0</v>
      </c>
      <c r="D114" s="34">
        <v>0</v>
      </c>
      <c r="E114" s="34">
        <v>0</v>
      </c>
      <c r="F114" s="29" t="e">
        <f t="shared" si="5"/>
        <v>#DIV/0!</v>
      </c>
      <c r="G114" s="30" t="e">
        <f t="shared" si="3"/>
        <v>#DIV/0!</v>
      </c>
    </row>
    <row r="115" spans="1:7" s="6" customFormat="1" ht="14.25" customHeight="1">
      <c r="A115" s="35" t="s">
        <v>76</v>
      </c>
      <c r="B115" s="35"/>
      <c r="C115" s="31">
        <f>C116</f>
        <v>69725</v>
      </c>
      <c r="D115" s="31">
        <f>D116</f>
        <v>0</v>
      </c>
      <c r="E115" s="31">
        <f>E116</f>
        <v>0</v>
      </c>
      <c r="F115" s="29">
        <f t="shared" si="5"/>
        <v>0</v>
      </c>
      <c r="G115" s="30"/>
    </row>
    <row r="116" spans="1:7" s="2" customFormat="1" ht="14.25" customHeight="1">
      <c r="A116" s="39" t="s">
        <v>77</v>
      </c>
      <c r="B116" s="39"/>
      <c r="C116" s="34">
        <v>69725</v>
      </c>
      <c r="D116" s="34">
        <v>0</v>
      </c>
      <c r="E116" s="34">
        <v>0</v>
      </c>
      <c r="F116" s="29">
        <f t="shared" si="5"/>
        <v>0</v>
      </c>
      <c r="G116" s="30"/>
    </row>
    <row r="117" spans="1:7" s="6" customFormat="1" ht="23.25" customHeight="1">
      <c r="A117" s="35" t="s">
        <v>54</v>
      </c>
      <c r="B117" s="35"/>
      <c r="C117" s="31">
        <f>C118+C119+C120+C121</f>
        <v>0</v>
      </c>
      <c r="D117" s="31">
        <f>D118+D119+D120+D121</f>
        <v>0</v>
      </c>
      <c r="E117" s="31">
        <f>E118+E119+E120+E121</f>
        <v>-229160.48</v>
      </c>
      <c r="F117" s="29"/>
      <c r="G117" s="30">
        <f t="shared" si="3"/>
        <v>0</v>
      </c>
    </row>
    <row r="118" spans="1:7" s="6" customFormat="1" ht="44.25" customHeight="1" hidden="1">
      <c r="A118" s="35" t="s">
        <v>104</v>
      </c>
      <c r="B118" s="35"/>
      <c r="C118" s="31">
        <v>0</v>
      </c>
      <c r="D118" s="31">
        <v>0</v>
      </c>
      <c r="E118" s="31">
        <v>0</v>
      </c>
      <c r="F118" s="29" t="e">
        <f t="shared" si="5"/>
        <v>#DIV/0!</v>
      </c>
      <c r="G118" s="30" t="e">
        <f t="shared" si="3"/>
        <v>#DIV/0!</v>
      </c>
    </row>
    <row r="119" spans="1:7" s="6" customFormat="1" ht="27" customHeight="1" hidden="1">
      <c r="A119" s="35" t="s">
        <v>111</v>
      </c>
      <c r="B119" s="35"/>
      <c r="C119" s="31">
        <v>0</v>
      </c>
      <c r="D119" s="31">
        <v>0</v>
      </c>
      <c r="E119" s="31">
        <v>0</v>
      </c>
      <c r="F119" s="29" t="e">
        <f t="shared" si="5"/>
        <v>#DIV/0!</v>
      </c>
      <c r="G119" s="30" t="e">
        <f t="shared" si="3"/>
        <v>#DIV/0!</v>
      </c>
    </row>
    <row r="120" spans="1:7" s="6" customFormat="1" ht="23.25" customHeight="1" hidden="1">
      <c r="A120" s="35" t="s">
        <v>112</v>
      </c>
      <c r="B120" s="35"/>
      <c r="C120" s="31">
        <v>0</v>
      </c>
      <c r="D120" s="31">
        <v>0</v>
      </c>
      <c r="E120" s="31">
        <v>0</v>
      </c>
      <c r="F120" s="29" t="e">
        <f t="shared" si="5"/>
        <v>#DIV/0!</v>
      </c>
      <c r="G120" s="30" t="e">
        <f t="shared" si="3"/>
        <v>#DIV/0!</v>
      </c>
    </row>
    <row r="121" spans="1:7" s="2" customFormat="1" ht="32.25" customHeight="1">
      <c r="A121" s="39" t="s">
        <v>113</v>
      </c>
      <c r="B121" s="39"/>
      <c r="C121" s="34">
        <v>0</v>
      </c>
      <c r="D121" s="34">
        <v>0</v>
      </c>
      <c r="E121" s="34">
        <v>-229160.48</v>
      </c>
      <c r="F121" s="29"/>
      <c r="G121" s="30">
        <f t="shared" si="3"/>
        <v>0</v>
      </c>
    </row>
    <row r="122" spans="1:7" s="5" customFormat="1" ht="12.75" customHeight="1">
      <c r="A122" s="70" t="s">
        <v>8</v>
      </c>
      <c r="B122" s="70"/>
      <c r="C122" s="24">
        <f>C50+C51</f>
        <v>456627796.9</v>
      </c>
      <c r="D122" s="24">
        <f>D50+D51</f>
        <v>57091950.13999999</v>
      </c>
      <c r="E122" s="24">
        <f>E50+E51</f>
        <v>41136924.92</v>
      </c>
      <c r="F122" s="25">
        <f t="shared" si="5"/>
        <v>12.502951096624315</v>
      </c>
      <c r="G122" s="26">
        <f>D122/E122*100</f>
        <v>138.78516746457865</v>
      </c>
    </row>
    <row r="123" spans="1:7" ht="13.5">
      <c r="A123" s="79"/>
      <c r="B123" s="79"/>
      <c r="C123" s="80"/>
      <c r="D123" s="80"/>
      <c r="E123" s="81"/>
      <c r="F123" s="29"/>
      <c r="G123" s="78"/>
    </row>
    <row r="124" spans="1:7" ht="13.5">
      <c r="A124" s="131" t="s">
        <v>9</v>
      </c>
      <c r="B124" s="132"/>
      <c r="C124" s="132"/>
      <c r="D124" s="132"/>
      <c r="E124" s="132"/>
      <c r="F124" s="132"/>
      <c r="G124" s="133"/>
    </row>
    <row r="125" spans="1:7" s="4" customFormat="1" ht="17.25" customHeight="1">
      <c r="A125" s="82" t="s">
        <v>10</v>
      </c>
      <c r="B125" s="82"/>
      <c r="C125" s="117">
        <v>29047848</v>
      </c>
      <c r="D125" s="118">
        <v>4940350.76</v>
      </c>
      <c r="E125" s="83">
        <v>3926117.81</v>
      </c>
      <c r="F125" s="84">
        <f aca="true" t="shared" si="6" ref="F125:F174">D125/C125*100</f>
        <v>17.007630857886614</v>
      </c>
      <c r="G125" s="85">
        <f aca="true" t="shared" si="7" ref="G125:G175">D125/E125*100</f>
        <v>125.8329729030724</v>
      </c>
    </row>
    <row r="126" spans="1:7" s="2" customFormat="1" ht="15" customHeight="1">
      <c r="A126" s="39" t="s">
        <v>11</v>
      </c>
      <c r="B126" s="39"/>
      <c r="C126" s="119">
        <v>22438194</v>
      </c>
      <c r="D126" s="120">
        <v>3746226.48</v>
      </c>
      <c r="E126" s="86">
        <v>3337952.88</v>
      </c>
      <c r="F126" s="84">
        <f t="shared" si="6"/>
        <v>16.695757599742652</v>
      </c>
      <c r="G126" s="85">
        <f t="shared" si="7"/>
        <v>112.23125714105346</v>
      </c>
    </row>
    <row r="127" spans="1:7" ht="14.25" customHeight="1">
      <c r="A127" s="87" t="s">
        <v>35</v>
      </c>
      <c r="B127" s="87"/>
      <c r="C127" s="88">
        <v>833000</v>
      </c>
      <c r="D127" s="120">
        <v>203762.66</v>
      </c>
      <c r="E127" s="86">
        <v>123000</v>
      </c>
      <c r="F127" s="84">
        <f t="shared" si="6"/>
        <v>24.461303721488594</v>
      </c>
      <c r="G127" s="85">
        <f t="shared" si="7"/>
        <v>165.66069918699188</v>
      </c>
    </row>
    <row r="128" spans="1:7" ht="14.25" customHeight="1">
      <c r="A128" s="87" t="s">
        <v>12</v>
      </c>
      <c r="B128" s="87"/>
      <c r="C128" s="88">
        <f>C125-C126-C127</f>
        <v>5776654</v>
      </c>
      <c r="D128" s="89">
        <f>D125-D126-D127</f>
        <v>990361.6199999998</v>
      </c>
      <c r="E128" s="89">
        <f>E125-E126-E127</f>
        <v>465164.93000000017</v>
      </c>
      <c r="F128" s="84">
        <f t="shared" si="6"/>
        <v>17.144208740907796</v>
      </c>
      <c r="G128" s="85">
        <f t="shared" si="7"/>
        <v>212.90547849340223</v>
      </c>
    </row>
    <row r="129" spans="1:7" s="7" customFormat="1" ht="11.25" customHeight="1">
      <c r="A129" s="90" t="s">
        <v>59</v>
      </c>
      <c r="B129" s="90"/>
      <c r="C129" s="121">
        <v>2600</v>
      </c>
      <c r="D129" s="122">
        <v>0</v>
      </c>
      <c r="E129" s="91">
        <v>0</v>
      </c>
      <c r="F129" s="84">
        <f t="shared" si="6"/>
        <v>0</v>
      </c>
      <c r="G129" s="85"/>
    </row>
    <row r="130" spans="1:7" s="4" customFormat="1" ht="12.75" customHeight="1">
      <c r="A130" s="82" t="s">
        <v>55</v>
      </c>
      <c r="B130" s="82"/>
      <c r="C130" s="117">
        <v>1069000</v>
      </c>
      <c r="D130" s="118">
        <v>176800</v>
      </c>
      <c r="E130" s="83">
        <v>181200</v>
      </c>
      <c r="F130" s="84">
        <f t="shared" si="6"/>
        <v>16.53882132834425</v>
      </c>
      <c r="G130" s="85">
        <f>D130/E130*100</f>
        <v>97.57174392935983</v>
      </c>
    </row>
    <row r="131" spans="1:7" ht="13.5">
      <c r="A131" s="87" t="s">
        <v>56</v>
      </c>
      <c r="B131" s="87"/>
      <c r="C131" s="88"/>
      <c r="D131" s="89"/>
      <c r="E131" s="86"/>
      <c r="F131" s="84"/>
      <c r="G131" s="85"/>
    </row>
    <row r="132" spans="1:7" s="7" customFormat="1" ht="15" customHeight="1">
      <c r="A132" s="90" t="s">
        <v>59</v>
      </c>
      <c r="B132" s="90"/>
      <c r="C132" s="121">
        <v>1069000</v>
      </c>
      <c r="D132" s="122">
        <v>176800</v>
      </c>
      <c r="E132" s="91">
        <v>181200</v>
      </c>
      <c r="F132" s="84">
        <f t="shared" si="6"/>
        <v>16.53882132834425</v>
      </c>
      <c r="G132" s="85">
        <f t="shared" si="7"/>
        <v>97.57174392935983</v>
      </c>
    </row>
    <row r="133" spans="1:7" s="4" customFormat="1" ht="24" customHeight="1">
      <c r="A133" s="82" t="s">
        <v>37</v>
      </c>
      <c r="B133" s="82"/>
      <c r="C133" s="117">
        <v>4089583</v>
      </c>
      <c r="D133" s="118">
        <v>320331.45</v>
      </c>
      <c r="E133" s="83">
        <v>245987.9</v>
      </c>
      <c r="F133" s="84">
        <f t="shared" si="6"/>
        <v>7.832863399520196</v>
      </c>
      <c r="G133" s="85">
        <f t="shared" si="7"/>
        <v>130.22244183555372</v>
      </c>
    </row>
    <row r="134" spans="1:7" s="2" customFormat="1" ht="13.5">
      <c r="A134" s="39" t="s">
        <v>70</v>
      </c>
      <c r="B134" s="39"/>
      <c r="C134" s="119">
        <v>1668500</v>
      </c>
      <c r="D134" s="120">
        <v>160507.69</v>
      </c>
      <c r="E134" s="86">
        <v>101487.08</v>
      </c>
      <c r="F134" s="84">
        <f t="shared" si="6"/>
        <v>9.619879532514235</v>
      </c>
      <c r="G134" s="85">
        <f t="shared" si="7"/>
        <v>158.15578692381337</v>
      </c>
    </row>
    <row r="135" spans="1:7" s="4" customFormat="1" ht="12.75" customHeight="1">
      <c r="A135" s="82" t="s">
        <v>13</v>
      </c>
      <c r="B135" s="82"/>
      <c r="C135" s="92">
        <f>C136+C138</f>
        <v>38732922</v>
      </c>
      <c r="D135" s="93">
        <f>D136+D138</f>
        <v>1466463.21</v>
      </c>
      <c r="E135" s="83">
        <f>E136+E138+E140</f>
        <v>1092076.09</v>
      </c>
      <c r="F135" s="84">
        <f t="shared" si="6"/>
        <v>3.7860898023650265</v>
      </c>
      <c r="G135" s="85">
        <f t="shared" si="7"/>
        <v>134.28214603617957</v>
      </c>
    </row>
    <row r="136" spans="1:7" ht="12.75" customHeight="1">
      <c r="A136" s="87" t="s">
        <v>61</v>
      </c>
      <c r="B136" s="87"/>
      <c r="C136" s="119">
        <v>11478100</v>
      </c>
      <c r="D136" s="120">
        <v>21587.73</v>
      </c>
      <c r="E136" s="86">
        <v>0</v>
      </c>
      <c r="F136" s="84">
        <f t="shared" si="6"/>
        <v>0.18807755638999485</v>
      </c>
      <c r="G136" s="85"/>
    </row>
    <row r="137" spans="1:7" s="7" customFormat="1" ht="12" customHeight="1">
      <c r="A137" s="90" t="s">
        <v>57</v>
      </c>
      <c r="B137" s="90"/>
      <c r="C137" s="121">
        <v>11328100</v>
      </c>
      <c r="D137" s="122">
        <v>0</v>
      </c>
      <c r="E137" s="91">
        <v>0</v>
      </c>
      <c r="F137" s="84">
        <f t="shared" si="6"/>
        <v>0</v>
      </c>
      <c r="G137" s="85"/>
    </row>
    <row r="138" spans="1:7" ht="13.5" customHeight="1">
      <c r="A138" s="87" t="s">
        <v>60</v>
      </c>
      <c r="B138" s="87"/>
      <c r="C138" s="119">
        <v>27254822</v>
      </c>
      <c r="D138" s="120">
        <v>1444875.48</v>
      </c>
      <c r="E138" s="86">
        <v>1092076.09</v>
      </c>
      <c r="F138" s="84">
        <f t="shared" si="6"/>
        <v>5.3013572423991615</v>
      </c>
      <c r="G138" s="85">
        <f t="shared" si="7"/>
        <v>132.30538542419694</v>
      </c>
    </row>
    <row r="139" spans="1:7" s="7" customFormat="1" ht="15" customHeight="1">
      <c r="A139" s="90" t="s">
        <v>57</v>
      </c>
      <c r="B139" s="90"/>
      <c r="C139" s="121">
        <v>6638902</v>
      </c>
      <c r="D139" s="122">
        <v>0</v>
      </c>
      <c r="E139" s="91">
        <v>0</v>
      </c>
      <c r="F139" s="84">
        <f t="shared" si="6"/>
        <v>0</v>
      </c>
      <c r="G139" s="85"/>
    </row>
    <row r="140" spans="1:7" ht="18.75" customHeight="1" hidden="1">
      <c r="A140" s="87" t="s">
        <v>67</v>
      </c>
      <c r="B140" s="87"/>
      <c r="C140" s="88">
        <v>0</v>
      </c>
      <c r="D140" s="89">
        <v>0</v>
      </c>
      <c r="E140" s="86">
        <v>0</v>
      </c>
      <c r="F140" s="84"/>
      <c r="G140" s="85" t="e">
        <f t="shared" si="7"/>
        <v>#DIV/0!</v>
      </c>
    </row>
    <row r="141" spans="1:7" ht="13.5" hidden="1">
      <c r="A141" s="87"/>
      <c r="B141" s="87"/>
      <c r="C141" s="88"/>
      <c r="D141" s="89"/>
      <c r="E141" s="86"/>
      <c r="F141" s="84" t="e">
        <f t="shared" si="6"/>
        <v>#DIV/0!</v>
      </c>
      <c r="G141" s="85" t="e">
        <f t="shared" si="7"/>
        <v>#DIV/0!</v>
      </c>
    </row>
    <row r="142" spans="1:7" s="4" customFormat="1" ht="18" customHeight="1">
      <c r="A142" s="82" t="s">
        <v>14</v>
      </c>
      <c r="B142" s="82"/>
      <c r="C142" s="92">
        <f>C143+C145+C146</f>
        <v>5822784</v>
      </c>
      <c r="D142" s="93">
        <f>D143+D145+D146</f>
        <v>0</v>
      </c>
      <c r="E142" s="83">
        <f>E143+E145+E146</f>
        <v>0</v>
      </c>
      <c r="F142" s="84">
        <f t="shared" si="6"/>
        <v>0</v>
      </c>
      <c r="G142" s="85"/>
    </row>
    <row r="143" spans="1:7" ht="15.75" customHeight="1">
      <c r="A143" s="87" t="s">
        <v>15</v>
      </c>
      <c r="B143" s="87"/>
      <c r="C143" s="119">
        <v>5222784</v>
      </c>
      <c r="D143" s="120">
        <v>0</v>
      </c>
      <c r="E143" s="86">
        <v>0</v>
      </c>
      <c r="F143" s="84">
        <f t="shared" si="6"/>
        <v>0</v>
      </c>
      <c r="G143" s="85"/>
    </row>
    <row r="144" spans="1:7" s="7" customFormat="1" ht="15.75" customHeight="1">
      <c r="A144" s="90" t="s">
        <v>58</v>
      </c>
      <c r="B144" s="90"/>
      <c r="C144" s="121">
        <v>5222784</v>
      </c>
      <c r="D144" s="122">
        <v>0</v>
      </c>
      <c r="E144" s="91">
        <v>0</v>
      </c>
      <c r="F144" s="94">
        <f t="shared" si="6"/>
        <v>0</v>
      </c>
      <c r="G144" s="85"/>
    </row>
    <row r="145" spans="1:7" ht="13.5" hidden="1">
      <c r="A145" s="87" t="s">
        <v>16</v>
      </c>
      <c r="B145" s="87"/>
      <c r="C145" s="119"/>
      <c r="D145" s="120"/>
      <c r="E145" s="86">
        <v>0</v>
      </c>
      <c r="F145" s="84" t="e">
        <f t="shared" si="6"/>
        <v>#DIV/0!</v>
      </c>
      <c r="G145" s="85" t="e">
        <f t="shared" si="7"/>
        <v>#DIV/0!</v>
      </c>
    </row>
    <row r="146" spans="1:7" ht="13.5">
      <c r="A146" s="87" t="s">
        <v>43</v>
      </c>
      <c r="B146" s="87"/>
      <c r="C146" s="119">
        <v>600000</v>
      </c>
      <c r="D146" s="120">
        <v>0</v>
      </c>
      <c r="E146" s="86">
        <v>0</v>
      </c>
      <c r="F146" s="84">
        <f t="shared" si="6"/>
        <v>0</v>
      </c>
      <c r="G146" s="85"/>
    </row>
    <row r="147" spans="1:7" s="7" customFormat="1" ht="14.25" customHeight="1">
      <c r="A147" s="90" t="s">
        <v>58</v>
      </c>
      <c r="B147" s="90"/>
      <c r="C147" s="95">
        <v>0</v>
      </c>
      <c r="D147" s="96">
        <v>0</v>
      </c>
      <c r="E147" s="91">
        <v>0</v>
      </c>
      <c r="F147" s="94"/>
      <c r="G147" s="85"/>
    </row>
    <row r="148" spans="1:7" ht="13.5" hidden="1">
      <c r="A148" s="87" t="s">
        <v>71</v>
      </c>
      <c r="B148" s="87"/>
      <c r="C148" s="88"/>
      <c r="D148" s="89"/>
      <c r="E148" s="86"/>
      <c r="F148" s="84"/>
      <c r="G148" s="85" t="e">
        <f t="shared" si="7"/>
        <v>#DIV/0!</v>
      </c>
    </row>
    <row r="149" spans="1:7" s="4" customFormat="1" ht="13.5">
      <c r="A149" s="82" t="s">
        <v>129</v>
      </c>
      <c r="B149" s="82"/>
      <c r="C149" s="97">
        <v>500000</v>
      </c>
      <c r="D149" s="93">
        <v>0</v>
      </c>
      <c r="E149" s="83">
        <v>0</v>
      </c>
      <c r="F149" s="84">
        <f t="shared" si="6"/>
        <v>0</v>
      </c>
      <c r="G149" s="85"/>
    </row>
    <row r="150" spans="1:7" s="4" customFormat="1" ht="13.5" customHeight="1">
      <c r="A150" s="82" t="s">
        <v>17</v>
      </c>
      <c r="B150" s="82"/>
      <c r="C150" s="117">
        <v>291215667</v>
      </c>
      <c r="D150" s="118">
        <v>35584984.6</v>
      </c>
      <c r="E150" s="83">
        <v>29337519.98</v>
      </c>
      <c r="F150" s="84">
        <f t="shared" si="6"/>
        <v>12.219460912451527</v>
      </c>
      <c r="G150" s="85">
        <f t="shared" si="7"/>
        <v>121.29513545882212</v>
      </c>
    </row>
    <row r="151" spans="1:7" ht="14.25" customHeight="1">
      <c r="A151" s="87" t="s">
        <v>11</v>
      </c>
      <c r="B151" s="87"/>
      <c r="C151" s="119">
        <v>10112840</v>
      </c>
      <c r="D151" s="120">
        <v>1190854.56</v>
      </c>
      <c r="E151" s="86">
        <v>1093769.47</v>
      </c>
      <c r="F151" s="84">
        <f t="shared" si="6"/>
        <v>11.775668951550703</v>
      </c>
      <c r="G151" s="85">
        <f t="shared" si="7"/>
        <v>108.87619307933325</v>
      </c>
    </row>
    <row r="152" spans="1:7" s="2" customFormat="1" ht="18" customHeight="1">
      <c r="A152" s="39" t="s">
        <v>72</v>
      </c>
      <c r="B152" s="39"/>
      <c r="C152" s="98">
        <v>278839770</v>
      </c>
      <c r="D152" s="89">
        <v>34267326.9</v>
      </c>
      <c r="E152" s="86">
        <v>28075025</v>
      </c>
      <c r="F152" s="84">
        <f t="shared" si="6"/>
        <v>12.289253753150062</v>
      </c>
      <c r="G152" s="85">
        <f t="shared" si="7"/>
        <v>122.05626495434998</v>
      </c>
    </row>
    <row r="153" spans="1:7" ht="13.5" hidden="1">
      <c r="A153" s="87" t="s">
        <v>64</v>
      </c>
      <c r="B153" s="87"/>
      <c r="C153" s="88">
        <v>37.9</v>
      </c>
      <c r="D153" s="89">
        <v>0</v>
      </c>
      <c r="E153" s="86">
        <v>0</v>
      </c>
      <c r="F153" s="84">
        <f t="shared" si="6"/>
        <v>0</v>
      </c>
      <c r="G153" s="85" t="e">
        <f t="shared" si="7"/>
        <v>#DIV/0!</v>
      </c>
    </row>
    <row r="154" spans="1:7" s="4" customFormat="1" ht="13.5" customHeight="1">
      <c r="A154" s="82" t="s">
        <v>62</v>
      </c>
      <c r="B154" s="82"/>
      <c r="C154" s="117">
        <v>46118744.86</v>
      </c>
      <c r="D154" s="118">
        <v>7158690</v>
      </c>
      <c r="E154" s="83">
        <v>2963800</v>
      </c>
      <c r="F154" s="84">
        <f t="shared" si="6"/>
        <v>15.522300144401632</v>
      </c>
      <c r="G154" s="85">
        <f t="shared" si="7"/>
        <v>241.5375531412376</v>
      </c>
    </row>
    <row r="155" spans="1:7" s="2" customFormat="1" ht="15" customHeight="1">
      <c r="A155" s="39" t="s">
        <v>73</v>
      </c>
      <c r="B155" s="39"/>
      <c r="C155" s="98">
        <v>25578189.86</v>
      </c>
      <c r="D155" s="89">
        <v>7158690</v>
      </c>
      <c r="E155" s="86">
        <v>2963800</v>
      </c>
      <c r="F155" s="84">
        <f t="shared" si="6"/>
        <v>27.987476984033925</v>
      </c>
      <c r="G155" s="85">
        <f t="shared" si="7"/>
        <v>241.5375531412376</v>
      </c>
    </row>
    <row r="156" spans="1:7" s="2" customFormat="1" ht="13.5" hidden="1">
      <c r="A156" s="39" t="s">
        <v>65</v>
      </c>
      <c r="B156" s="39"/>
      <c r="C156" s="98"/>
      <c r="D156" s="89"/>
      <c r="E156" s="86"/>
      <c r="F156" s="84" t="e">
        <f t="shared" si="6"/>
        <v>#DIV/0!</v>
      </c>
      <c r="G156" s="85" t="e">
        <f t="shared" si="7"/>
        <v>#DIV/0!</v>
      </c>
    </row>
    <row r="157" spans="1:7" s="14" customFormat="1" ht="16.5" customHeight="1">
      <c r="A157" s="99" t="s">
        <v>57</v>
      </c>
      <c r="B157" s="99"/>
      <c r="C157" s="121">
        <v>20540555</v>
      </c>
      <c r="D157" s="122">
        <v>0</v>
      </c>
      <c r="E157" s="91"/>
      <c r="F157" s="84">
        <f t="shared" si="6"/>
        <v>0</v>
      </c>
      <c r="G157" s="85"/>
    </row>
    <row r="158" spans="1:7" s="4" customFormat="1" ht="17.25" customHeight="1">
      <c r="A158" s="82" t="s">
        <v>18</v>
      </c>
      <c r="B158" s="82"/>
      <c r="C158" s="92">
        <f>C159+C160+C163+C165</f>
        <v>14814629.04</v>
      </c>
      <c r="D158" s="93">
        <f>D159+D160+D163+D165</f>
        <v>1034786.88</v>
      </c>
      <c r="E158" s="83">
        <f>E159+E160+E163+E165</f>
        <v>682886.39</v>
      </c>
      <c r="F158" s="84">
        <f t="shared" si="6"/>
        <v>6.984899029236848</v>
      </c>
      <c r="G158" s="85">
        <f t="shared" si="7"/>
        <v>151.53133744545707</v>
      </c>
    </row>
    <row r="159" spans="1:7" ht="12.75" customHeight="1">
      <c r="A159" s="87" t="s">
        <v>19</v>
      </c>
      <c r="B159" s="87"/>
      <c r="C159" s="119">
        <v>150000</v>
      </c>
      <c r="D159" s="120">
        <v>19423.76</v>
      </c>
      <c r="E159" s="86">
        <v>11889.21</v>
      </c>
      <c r="F159" s="84">
        <f t="shared" si="6"/>
        <v>12.949173333333333</v>
      </c>
      <c r="G159" s="85">
        <f t="shared" si="7"/>
        <v>163.37300796268212</v>
      </c>
    </row>
    <row r="160" spans="1:7" ht="17.25" customHeight="1">
      <c r="A160" s="87" t="s">
        <v>20</v>
      </c>
      <c r="B160" s="87"/>
      <c r="C160" s="119">
        <v>13138309.04</v>
      </c>
      <c r="D160" s="120">
        <v>908003.34</v>
      </c>
      <c r="E160" s="86">
        <v>608207.5</v>
      </c>
      <c r="F160" s="84">
        <f t="shared" si="6"/>
        <v>6.911112664769529</v>
      </c>
      <c r="G160" s="85">
        <f t="shared" si="7"/>
        <v>149.29170390039585</v>
      </c>
    </row>
    <row r="161" spans="1:7" ht="15.75" customHeight="1" hidden="1">
      <c r="A161" s="87" t="s">
        <v>56</v>
      </c>
      <c r="B161" s="87"/>
      <c r="C161" s="88"/>
      <c r="D161" s="89"/>
      <c r="E161" s="86"/>
      <c r="F161" s="84"/>
      <c r="G161" s="85" t="e">
        <f t="shared" si="7"/>
        <v>#DIV/0!</v>
      </c>
    </row>
    <row r="162" spans="1:7" ht="0.75" customHeight="1" hidden="1">
      <c r="A162" s="100" t="s">
        <v>57</v>
      </c>
      <c r="B162" s="100"/>
      <c r="C162" s="101"/>
      <c r="D162" s="102"/>
      <c r="E162" s="103"/>
      <c r="F162" s="84"/>
      <c r="G162" s="85" t="e">
        <f t="shared" si="7"/>
        <v>#DIV/0!</v>
      </c>
    </row>
    <row r="163" spans="1:7" ht="12.75" customHeight="1">
      <c r="A163" s="87" t="s">
        <v>40</v>
      </c>
      <c r="B163" s="87"/>
      <c r="C163" s="119">
        <v>1351320</v>
      </c>
      <c r="D163" s="120">
        <v>82697.78</v>
      </c>
      <c r="E163" s="86">
        <v>39499.68</v>
      </c>
      <c r="F163" s="84">
        <f t="shared" si="6"/>
        <v>6.119777698842613</v>
      </c>
      <c r="G163" s="85">
        <f t="shared" si="7"/>
        <v>209.36316446107918</v>
      </c>
    </row>
    <row r="164" spans="1:7" ht="15" customHeight="1" hidden="1">
      <c r="A164" s="100" t="s">
        <v>57</v>
      </c>
      <c r="B164" s="100"/>
      <c r="C164" s="101"/>
      <c r="D164" s="102"/>
      <c r="E164" s="103"/>
      <c r="F164" s="84"/>
      <c r="G164" s="85" t="e">
        <f t="shared" si="7"/>
        <v>#DIV/0!</v>
      </c>
    </row>
    <row r="165" spans="1:7" ht="15" customHeight="1">
      <c r="A165" s="87" t="s">
        <v>91</v>
      </c>
      <c r="B165" s="87"/>
      <c r="C165" s="119">
        <v>175000</v>
      </c>
      <c r="D165" s="120">
        <v>24662</v>
      </c>
      <c r="E165" s="86">
        <v>23290</v>
      </c>
      <c r="F165" s="84">
        <f t="shared" si="6"/>
        <v>14.092571428571429</v>
      </c>
      <c r="G165" s="85">
        <f t="shared" si="7"/>
        <v>105.89094031773294</v>
      </c>
    </row>
    <row r="166" spans="1:7" s="4" customFormat="1" ht="13.5" customHeight="1">
      <c r="A166" s="82" t="s">
        <v>50</v>
      </c>
      <c r="B166" s="82"/>
      <c r="C166" s="117">
        <v>695000</v>
      </c>
      <c r="D166" s="118">
        <v>60000</v>
      </c>
      <c r="E166" s="83">
        <v>50000</v>
      </c>
      <c r="F166" s="84">
        <f t="shared" si="6"/>
        <v>8.633093525179856</v>
      </c>
      <c r="G166" s="85">
        <f t="shared" si="7"/>
        <v>120</v>
      </c>
    </row>
    <row r="167" spans="1:7" ht="15.75" customHeight="1">
      <c r="A167" s="87" t="s">
        <v>72</v>
      </c>
      <c r="B167" s="87"/>
      <c r="C167" s="88">
        <v>695000</v>
      </c>
      <c r="D167" s="89">
        <v>60000</v>
      </c>
      <c r="E167" s="86">
        <v>50000</v>
      </c>
      <c r="F167" s="84">
        <f t="shared" si="6"/>
        <v>8.633093525179856</v>
      </c>
      <c r="G167" s="85">
        <f t="shared" si="7"/>
        <v>120</v>
      </c>
    </row>
    <row r="168" spans="1:7" s="4" customFormat="1" ht="12.75" customHeight="1">
      <c r="A168" s="104" t="s">
        <v>21</v>
      </c>
      <c r="B168" s="104"/>
      <c r="C168" s="105">
        <f>C169+C170+C171</f>
        <v>30742814</v>
      </c>
      <c r="D168" s="106">
        <f>D169+D170+D171</f>
        <v>3669000</v>
      </c>
      <c r="E168" s="107">
        <f>E169+E170+E171</f>
        <v>3483200</v>
      </c>
      <c r="F168" s="84">
        <f t="shared" si="6"/>
        <v>11.93449630212771</v>
      </c>
      <c r="G168" s="85">
        <f t="shared" si="7"/>
        <v>105.33417547083141</v>
      </c>
    </row>
    <row r="169" spans="1:7" s="13" customFormat="1" ht="16.5" customHeight="1">
      <c r="A169" s="108" t="s">
        <v>63</v>
      </c>
      <c r="B169" s="108"/>
      <c r="C169" s="123">
        <v>21884300</v>
      </c>
      <c r="D169" s="124">
        <v>3669000</v>
      </c>
      <c r="E169" s="109">
        <v>3408200</v>
      </c>
      <c r="F169" s="84">
        <f t="shared" si="6"/>
        <v>16.76544371992707</v>
      </c>
      <c r="G169" s="85">
        <f t="shared" si="7"/>
        <v>107.65213309078105</v>
      </c>
    </row>
    <row r="170" spans="1:7" s="13" customFormat="1" ht="15.75" customHeight="1">
      <c r="A170" s="108" t="s">
        <v>181</v>
      </c>
      <c r="B170" s="108"/>
      <c r="C170" s="123">
        <v>5516214</v>
      </c>
      <c r="D170" s="124">
        <v>0</v>
      </c>
      <c r="E170" s="109">
        <v>75000</v>
      </c>
      <c r="F170" s="84">
        <f t="shared" si="6"/>
        <v>0</v>
      </c>
      <c r="G170" s="85">
        <f t="shared" si="7"/>
        <v>0</v>
      </c>
    </row>
    <row r="171" spans="1:7" s="13" customFormat="1" ht="13.5">
      <c r="A171" s="108" t="s">
        <v>134</v>
      </c>
      <c r="B171" s="108"/>
      <c r="C171" s="123">
        <v>3342300</v>
      </c>
      <c r="D171" s="124">
        <v>0</v>
      </c>
      <c r="E171" s="109">
        <v>0</v>
      </c>
      <c r="F171" s="84">
        <f t="shared" si="6"/>
        <v>0</v>
      </c>
      <c r="G171" s="85"/>
    </row>
    <row r="172" spans="1:9" s="5" customFormat="1" ht="16.5" customHeight="1">
      <c r="A172" s="70" t="s">
        <v>22</v>
      </c>
      <c r="B172" s="70"/>
      <c r="C172" s="125">
        <f>C125+C130+C133+C135+C142+C150+C154+C158+C166+C168+C149</f>
        <v>462848991.90000004</v>
      </c>
      <c r="D172" s="125">
        <f>D125+D130+D133+D135+D142+D150+D154+D158+D166+D168+D149</f>
        <v>54411406.900000006</v>
      </c>
      <c r="E172" s="125">
        <f>E125+E130+E133+E135+E142+E150+E154+E158+E166+E168</f>
        <v>41962788.17</v>
      </c>
      <c r="F172" s="126">
        <f t="shared" si="6"/>
        <v>11.75575789344179</v>
      </c>
      <c r="G172" s="127">
        <f t="shared" si="7"/>
        <v>129.6658522297614</v>
      </c>
      <c r="H172" s="128"/>
      <c r="I172" s="128"/>
    </row>
    <row r="173" spans="1:7" ht="13.5" hidden="1">
      <c r="A173" s="87" t="s">
        <v>56</v>
      </c>
      <c r="B173" s="87"/>
      <c r="C173" s="110"/>
      <c r="D173" s="89"/>
      <c r="E173" s="86"/>
      <c r="F173" s="84" t="e">
        <f t="shared" si="6"/>
        <v>#DIV/0!</v>
      </c>
      <c r="G173" s="85" t="e">
        <f t="shared" si="7"/>
        <v>#DIV/0!</v>
      </c>
    </row>
    <row r="174" spans="1:7" ht="12.75" customHeight="1">
      <c r="A174" s="100" t="s">
        <v>57</v>
      </c>
      <c r="B174" s="100"/>
      <c r="C174" s="102">
        <f>C129+C132+C137+C139+C144+C147+C157+C162+C164+C168</f>
        <v>75544755</v>
      </c>
      <c r="D174" s="102">
        <f>D129+D132+D137+D139+D144+D147+D157+D162+D164+D168</f>
        <v>3845800</v>
      </c>
      <c r="E174" s="102">
        <f>E129+E132+E137+E139+E144+E147+E157+E162+E164+E168</f>
        <v>3664400</v>
      </c>
      <c r="F174" s="84">
        <f t="shared" si="6"/>
        <v>5.090757128009747</v>
      </c>
      <c r="G174" s="85">
        <f t="shared" si="7"/>
        <v>104.95033293308592</v>
      </c>
    </row>
    <row r="175" spans="1:7" ht="20.25" customHeight="1">
      <c r="A175" s="87" t="s">
        <v>24</v>
      </c>
      <c r="B175" s="87"/>
      <c r="C175" s="110">
        <f>C122-C172</f>
        <v>-6221195.00000006</v>
      </c>
      <c r="D175" s="89">
        <f>D122-D172</f>
        <v>2680543.239999987</v>
      </c>
      <c r="E175" s="86">
        <f>E122-E172</f>
        <v>-825863.25</v>
      </c>
      <c r="F175" s="84"/>
      <c r="G175" s="85">
        <f t="shared" si="7"/>
        <v>-324.5747089484836</v>
      </c>
    </row>
    <row r="176" spans="1:7" ht="13.5">
      <c r="A176" s="111"/>
      <c r="B176" s="111"/>
      <c r="C176" s="112"/>
      <c r="D176" s="112"/>
      <c r="E176" s="113"/>
      <c r="F176" s="114"/>
      <c r="G176" s="115"/>
    </row>
    <row r="177" spans="1:7" s="3" customFormat="1" ht="13.5">
      <c r="A177" s="111" t="s">
        <v>120</v>
      </c>
      <c r="B177" s="111"/>
      <c r="C177" s="116"/>
      <c r="D177" s="112"/>
      <c r="E177" s="113"/>
      <c r="F177" s="134" t="s">
        <v>121</v>
      </c>
      <c r="G177" s="134"/>
    </row>
  </sheetData>
  <sheetProtection/>
  <mergeCells count="4">
    <mergeCell ref="A1:G1"/>
    <mergeCell ref="F2:G2"/>
    <mergeCell ref="A124:G124"/>
    <mergeCell ref="F177:G177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48" max="6" man="1"/>
    <brk id="1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2018-03-02T04:52:16Z</cp:lastPrinted>
  <dcterms:created xsi:type="dcterms:W3CDTF">2006-03-13T07:15:44Z</dcterms:created>
  <dcterms:modified xsi:type="dcterms:W3CDTF">2018-03-06T09:44:34Z</dcterms:modified>
  <cp:category/>
  <cp:version/>
  <cp:contentType/>
  <cp:contentStatus/>
</cp:coreProperties>
</file>