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75" yWindow="30" windowWidth="11310" windowHeight="6510" activeTab="0"/>
  </bookViews>
  <sheets>
    <sheet name="01.05.2018" sheetId="1" r:id="rId1"/>
  </sheets>
  <definedNames>
    <definedName name="_xlnm.Print_Area" localSheetId="0">'01.05.2018'!$A$1:$G$180</definedName>
  </definedNames>
  <calcPr fullCalcOnLoad="1"/>
</workbook>
</file>

<file path=xl/sharedStrings.xml><?xml version="1.0" encoding="utf-8"?>
<sst xmlns="http://schemas.openxmlformats.org/spreadsheetml/2006/main" count="204" uniqueCount="193">
  <si>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уровня(проездные)</t>
  </si>
  <si>
    <t>Наименование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</si>
  <si>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</si>
  <si>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</si>
  <si>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</si>
  <si>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ПЛАТЕЖИ ПРИ ПОЛЬЗОВАНИИ ПРИРОДНЫМИ РЕСУРСАМИ</t>
  </si>
  <si>
    <t>ШТРАФЫ, САНКЦИИ, ВОЗМЕЩЕНИЕ УЩЕРБА</t>
  </si>
  <si>
    <t>ПРОЧИЕ НЕНАЛОГОВЫЕ ДОХОДЫ</t>
  </si>
  <si>
    <t xml:space="preserve">         ИТОГО ДОХОДОВ</t>
  </si>
  <si>
    <t>2. РАСХОДЫ</t>
  </si>
  <si>
    <t>Общегосударственные вопросы</t>
  </si>
  <si>
    <t xml:space="preserve"> -ФОТ с начислениями</t>
  </si>
  <si>
    <t xml:space="preserve"> -матзатраты</t>
  </si>
  <si>
    <t>Национальная экономика</t>
  </si>
  <si>
    <t>Жилищно-коммунальное хозяйство</t>
  </si>
  <si>
    <t xml:space="preserve"> -Жилищное хозяйство</t>
  </si>
  <si>
    <t xml:space="preserve"> -Коммунальное хозяйство</t>
  </si>
  <si>
    <t>Образование</t>
  </si>
  <si>
    <t>Социальная политика</t>
  </si>
  <si>
    <t xml:space="preserve"> -Пенсионное обеспечение</t>
  </si>
  <si>
    <t xml:space="preserve"> -Социальное обеспечение населения</t>
  </si>
  <si>
    <t>Межбюджетные трансферты</t>
  </si>
  <si>
    <t xml:space="preserve">            ИТОГО РАСХОДОВ</t>
  </si>
  <si>
    <t>Единый налог на вмененный доход для отдельных видов деятельности</t>
  </si>
  <si>
    <t>Результат исполнения бюджета (дефицит"--", профицит"+")</t>
  </si>
  <si>
    <t>НАЛОГИ, СБОРЫ И РЕГУЛЯРНЫЕ ПЛАТЕЖИ ЗА ПОЛЬЗОВАНИЕ ПРИРОДНЫМИ РЕСУРСАМИ</t>
  </si>
  <si>
    <t>ДОХОДЫ ОТ ИСПОЛЬЗОВАНИЯ ИМУЩЕСТВА, НАХОДЯЩЕГОСЯ В ГОСУДАРСТВЕННОЙ И МУНИЦИПАЛЬНОЙ СОБСТВЕННОСТИ</t>
  </si>
  <si>
    <t xml:space="preserve">  НАЛОГОВЫЕ ДОХОДЫ</t>
  </si>
  <si>
    <t xml:space="preserve"> НЕНАЛОГОВЫЕ ДОХОДЫ</t>
  </si>
  <si>
    <t>1. ДОХОДЫ налоговые и неналоговые</t>
  </si>
  <si>
    <t>Субвенции бюджетам муниципальных районов на осуществление федеральных полномочий по государственной регистрации актов гражданского состояния</t>
  </si>
  <si>
    <t>Субвенции бюджетам муниципальных районов на осуществление полномочий по первичному воинскому учету на территориях , где отсутствуют военные комиссариаты</t>
  </si>
  <si>
    <t>Прочие субвенции бюджетам муниципальных районов</t>
  </si>
  <si>
    <t>Налог на добычу общераспространенных   полезных ископаемых</t>
  </si>
  <si>
    <t>% исп.к уточ.   плану</t>
  </si>
  <si>
    <t xml:space="preserve"> -коммунальные услуги</t>
  </si>
  <si>
    <t>НАЛОГИ НА ПРИБЫЛЬ, ДОХОДЫ</t>
  </si>
  <si>
    <t>Национальная безопасность и правоохранительная деятельность</t>
  </si>
  <si>
    <t xml:space="preserve">  Субсидии  бюджетам субъектов Российской Федерации и муниц. образований</t>
  </si>
  <si>
    <t xml:space="preserve">  Субвенции  бюджетам субъектов Российской Федерации и муниц. образований</t>
  </si>
  <si>
    <t xml:space="preserve"> -Охрана семьи и детства</t>
  </si>
  <si>
    <t>Дотации бюджетам субъектов Российской Федерации и мун. образ.</t>
  </si>
  <si>
    <t>Прочие субсидии бюджетам муниципальных районов</t>
  </si>
  <si>
    <t xml:space="preserve"> - Благоустройство</t>
  </si>
  <si>
    <t>СОБСТВЕННЫЕ ДОХОДЫ</t>
  </si>
  <si>
    <t>3.  БЕЗВОЗМЕЗДНЫЕ ПОСТУПЛЕНИЯ</t>
  </si>
  <si>
    <t>Иные межбюджетные трансферты</t>
  </si>
  <si>
    <t>Субсидии бюджетам муниц. районов  на обеспечение жильем молодых семей</t>
  </si>
  <si>
    <t>ДОХОДЫ ОТ ПРОДАЖИ МАТЕРИАЛЬНЫХ И НЕМАТЕРИАЛЬНЫХ АКТИВОВ</t>
  </si>
  <si>
    <t>Межбюджетные трансферты, передаваемые бюджетам муниципальных районов на комплектование книжных фондов библиотек мун.образований</t>
  </si>
  <si>
    <t>Физическая культура и спорт</t>
  </si>
  <si>
    <t>Субвенции бюджетам муниц.районов на ежемесячное денежное вознаграждение за классное руководство</t>
  </si>
  <si>
    <t>Субсидии бюджетам муниц.районов на осуществление мероприятий по обеспечению жильем граждан Российской Федерации, проживающих в сельской местности</t>
  </si>
  <si>
    <t>Субвенции бюджетам муниципальных районов на поощрение лучших учителей</t>
  </si>
  <si>
    <t>Возврат остатков субсидий, субвенций и иных межбюджетных трансфертов</t>
  </si>
  <si>
    <t>Национальная оборона</t>
  </si>
  <si>
    <t>из них:</t>
  </si>
  <si>
    <t xml:space="preserve">   -межбюджетные трансферты</t>
  </si>
  <si>
    <t xml:space="preserve">   - межбюджетные трансферты</t>
  </si>
  <si>
    <t xml:space="preserve">    - межбюджетные трансферты</t>
  </si>
  <si>
    <t xml:space="preserve">   -дорожное хозяйство</t>
  </si>
  <si>
    <t xml:space="preserve">   -сельское хозяйство </t>
  </si>
  <si>
    <t xml:space="preserve">Культура и кинематография </t>
  </si>
  <si>
    <t xml:space="preserve">    - дотации на выравнивание</t>
  </si>
  <si>
    <t xml:space="preserve"> - кап.ремонт объектов образования</t>
  </si>
  <si>
    <t xml:space="preserve"> - кап.ремонт объектов культуры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</si>
  <si>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</si>
  <si>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другие вопросы в области национальной экономики</t>
  </si>
  <si>
    <t>Субсидии  бюджетам МР на проведение энергоаудита</t>
  </si>
  <si>
    <t>3.1 Безвозмездные поступления из бюджетов других уровней</t>
  </si>
  <si>
    <t xml:space="preserve"> в т.ч. Загс</t>
  </si>
  <si>
    <t xml:space="preserve">    -строительство полигона ТБО</t>
  </si>
  <si>
    <t xml:space="preserve">  -субсидии бюджетным  и автономным учреждениям</t>
  </si>
  <si>
    <t xml:space="preserve">  -субсидии бюджетным  учреждениям</t>
  </si>
  <si>
    <t>Невыясненные поступления, зачисляемые в бюджеты муниципальных районов</t>
  </si>
  <si>
    <t xml:space="preserve">Прочие межбюджетные трансферты, передаваемые бюджетам муниципальных районов </t>
  </si>
  <si>
    <t>Прочие безвозмездные поступления</t>
  </si>
  <si>
    <t>Прочие безвозмездные поступления в бюджеты муниципальных районов</t>
  </si>
  <si>
    <t>Прочие межбюджетные трансферты, передаваемые бюджетам муниципальных районов на оплату труда работников ДДУ</t>
  </si>
  <si>
    <t>Патентная система налогообложения</t>
  </si>
  <si>
    <t>Плата за размещение отходов производства и потребления</t>
  </si>
  <si>
    <t>Прочие доходы от компенсации затрат бюджетов муниципальных районов</t>
  </si>
  <si>
    <t>Субсидии бюджетам муниципальных районов на государственную поддержку малого и среднего предпринимательства</t>
  </si>
  <si>
    <t xml:space="preserve"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хозяйствасуществление капитального ремонта гидротехнических сооружений 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</si>
  <si>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</si>
  <si>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</si>
  <si>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из них</t>
  </si>
  <si>
    <t>дооснащение новых ДОУ</t>
  </si>
  <si>
    <t>кап.ремонт модернизации</t>
  </si>
  <si>
    <t xml:space="preserve">на поощрение лучших учителей </t>
  </si>
  <si>
    <t>на выплату ежегодных грантов</t>
  </si>
  <si>
    <t>Другие вопросы в области социальной политики</t>
  </si>
  <si>
    <t>Государственная пошлина за выдачу разрешения на установку рекламной конструкции</t>
  </si>
  <si>
    <t xml:space="preserve"> 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</si>
  <si>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</si>
  <si>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</si>
  <si>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</si>
  <si>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</si>
  <si>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ИМУЩЕСТВО</t>
  </si>
  <si>
    <t>Транспортный налог</t>
  </si>
  <si>
    <t>Транспортный налог с организаций</t>
  </si>
  <si>
    <t>Транспортный налог с физических лиц</t>
  </si>
  <si>
    <t xml:space="preserve"> Субвенции бюджетам муниципальных районов на предоставление жилых помещений  детям-сиротам и детям, оставшимся без попечения родителей, лицам из их числа по договорам найма специализированных жилых помещений</t>
  </si>
  <si>
    <t>в т.ч. доп. норматив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</si>
  <si>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</si>
  <si>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Межбюджетные трасферты, передаваемые бюджетам муниципальных районов на государственную поддержку лучших работников муниципальных учреждений культуры, находящихся на территориях сельких поселений</t>
  </si>
  <si>
    <t>на проведение "Дня Республики"</t>
  </si>
  <si>
    <t>иные межбюджетные трансферты на созд.в общеобраз.орг., располож. в сельс. местности условий для занятий физк. и спортом</t>
  </si>
  <si>
    <t>Межбюджетные трасферты, передаваемые бюджетам муниципальных районов на государственную поддержку муниципальных учреждений культуры, находящихся на территориях сельких поселений</t>
  </si>
  <si>
    <t>на уплату налога на имущество</t>
  </si>
  <si>
    <t>доступная среда</t>
  </si>
  <si>
    <t>Доходы бюджетов муниципальных районов от возврата бюджетными учреждениями остатков субсидий прошлых лет</t>
  </si>
  <si>
    <t>Доходы бюджетов муниципальных районов от возврата автономными учреждениями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</si>
  <si>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</si>
  <si>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Государственная пошлина (МФЦ)</t>
  </si>
  <si>
    <t>Доходы, поступающие в порядке возмещения расходов, понесенных в связи с эксплуатацией имущества муниципальных районов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</si>
  <si>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</si>
  <si>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Субвенции бюджетам муниципальных районов на оплату жилищно-коммунальных услуг отдельным категориям граждан</t>
  </si>
  <si>
    <t>Межбюджетные трансферты, передаваемые бюджетам мунииципальных районов на государственную поддержку муниципальных учреждений культуры, находящихся на территориях сельских поселений</t>
  </si>
  <si>
    <t>Межбюджетные трансферты, передаваемые бюджетам муниципальных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</si>
  <si>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 xml:space="preserve">Начальника финансового отдела                                      </t>
  </si>
  <si>
    <t>Е.И.Чернов</t>
  </si>
  <si>
    <t xml:space="preserve"> - на укрепление материально-технической базы учреждений в сфере культ.досуг. обслуживания населения</t>
  </si>
  <si>
    <t xml:space="preserve"> - на обеспечение исполнения расходных обязательств мун. районов при недостатке собственных доходов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</si>
  <si>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</si>
  <si>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</si>
  <si>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Субсидия бюджетам муниципальных районов на поддержку отрасли культуры</t>
  </si>
  <si>
    <t>Субсидии бюджетам муниципальных районов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</si>
  <si>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</si>
  <si>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Охрана окружающей среды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</si>
  <si>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</si>
  <si>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</si>
  <si>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</si>
  <si>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муниципальных районов на софинансирование капитальных вложений в объекты муниципальной собственности</t>
  </si>
  <si>
    <t xml:space="preserve">   - прочие межбюджетные трансферты общего характера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</si>
  <si>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</si>
  <si>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</si>
  <si>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- экономическое сорев.в с/х м/у мун.районами ЧР</t>
  </si>
  <si>
    <t xml:space="preserve"> - на укрепление материально-технической базы муниципальных образовательных организаций</t>
  </si>
  <si>
    <t xml:space="preserve"> -обеспечение исполнения расходных обяз-тв МР при недостатке собс.доходов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</si>
  <si>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</si>
  <si>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% исп. 2018 г. к 2017 г.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</si>
  <si>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</si>
  <si>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</si>
  <si>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182 108 03010 01 1000 110</t>
  </si>
  <si>
    <t>188 108 06000 01 8003 110</t>
  </si>
  <si>
    <t>903 108 07150 01 1000 110</t>
  </si>
  <si>
    <t>000 1 11 00000 00 0000 000</t>
  </si>
  <si>
    <t>903 1 11 01050 05 0000 120</t>
  </si>
  <si>
    <t>903 1 11 05013 05 0000 120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</si>
  <si>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</si>
  <si>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903 1 11 05025 05 0000 120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</si>
  <si>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</si>
  <si>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903 1 11 05035 05 0000 120</t>
  </si>
  <si>
    <t>000 1 12 00000 00 0000 000</t>
  </si>
  <si>
    <t>Плата за выбросы загрязняющих веществ в атмосферный воздух стационарными объектами</t>
  </si>
  <si>
    <t>048 1 12 01010 01 6000 120</t>
  </si>
  <si>
    <t xml:space="preserve"> Плата за выбросы загрязняющих веществ в атмосферный воздух передвижными объектами</t>
  </si>
  <si>
    <t>048 1 12 01020 01 6000 120</t>
  </si>
  <si>
    <t>Плата за сбросы загрязняющих веществ в водные объекты</t>
  </si>
  <si>
    <t>048 1 12 01030 01 6000 120</t>
  </si>
  <si>
    <t>048 1 12 01040 01 6000 120</t>
  </si>
  <si>
    <t>ДОХОДЫ ОТ ОКАЗАНИЯ ПЛАТНЫХ УСЛУГ (РАБОТ) И КОМПЕНСАЦИИ ЗАТРАТ ГОСУДАРСТВА</t>
  </si>
  <si>
    <t>000 1 13 00000 00 0000 000</t>
  </si>
  <si>
    <t>903 1 13 02065 05 0000 130</t>
  </si>
  <si>
    <t>000 1 13 02995 00 0000 130</t>
  </si>
  <si>
    <t>000 1 14 00000 00 0000 000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</si>
  <si>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</si>
  <si>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903 1 14 02053 05 0000 410</t>
  </si>
  <si>
    <t>903 1 14 06013 05 0000 430</t>
  </si>
  <si>
    <t>000 1 17 00000 00 0000 000</t>
  </si>
  <si>
    <t>903 1 17 01050 05 0000 180</t>
  </si>
  <si>
    <t>Прочие неналоговые доходы бюджетов муниципальных районов</t>
  </si>
  <si>
    <t>903 1 17 05050 05 0000 180</t>
  </si>
  <si>
    <t>Уточнен. план на 2018 год</t>
  </si>
  <si>
    <t>Прочие дотации бюджетам муниципальных районов</t>
  </si>
  <si>
    <t>Субсидии бюджетам муниципальных районов на реализацию федеральных целевых программ</t>
  </si>
  <si>
    <t>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</si>
  <si>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</si>
  <si>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</si>
  <si>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</si>
  <si>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 xml:space="preserve">   - иные дотации</t>
  </si>
  <si>
    <t xml:space="preserve">  Дотации бюджетам муниципальных районов на выравнивание бюджетной обеспеченности</t>
  </si>
  <si>
    <t>Дотации бюджетам муниципальных районов на поддержку мер по обеспечению сбалансированности бюджетов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</si>
  <si>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</si>
  <si>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реализацию мероприятий по обеспечению жильем молодых семей</t>
  </si>
  <si>
    <t>Субсидии бюджетам муниципальных районов на реализацию мероприятий по устойчивому развитию сельских территорий</t>
  </si>
  <si>
    <t xml:space="preserve">  АНАЛИЗ ИСПОЛНЕНИЯ БЮДЖЕТА МУНИЦИПАЛЬНОГО  РАЙОНА  НА 01 мая 2018 Г.</t>
  </si>
  <si>
    <t>Доходы от продажи земельных участков, находящиеся в собственности муниципальных районов (за исключением земельных участков мунипальных бюджетных и автономных учреждений)</t>
  </si>
  <si>
    <t>Исполнено на 01.05.2018</t>
  </si>
  <si>
    <t>Исполнено на 01.05.2017</t>
  </si>
  <si>
    <t>Плата за размещение отходов производства</t>
  </si>
  <si>
    <t>Плата за размещение твердых коммунальных отходов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</si>
</sst>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;##0.0"/>
    <numFmt numFmtId="167" formatCode="#,##0.00_р_.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_(* #,##0_);_(* \(#,##0\);_(* &quot;-&quot;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&quot;$&quot;* #,##0.00_);_(&quot;$&quot;* \(#,##0.00\);_(&quot;$&quot;* &quot;-&quot;??_);_(@_)"/>
  </numFmts>
  <fonts count="85">
    <font>
      <sz val="10"/>
      <name val="Arial Cyr"/>
      <family val="0"/>
    </font>
    <font>
      <sz val="8"/>
      <name val="Arial Cyr"/>
      <family val="0"/>
    </font>
    <font>
      <b/>
      <sz val="7"/>
      <name val="Arial Cyr"/>
      <family val="0"/>
    </font>
    <font>
      <sz val="7"/>
      <name val="Arial Cyr"/>
      <family val="0"/>
    </font>
    <font>
      <b/>
      <i/>
      <sz val="7"/>
      <name val="Arial Cyr"/>
      <family val="0"/>
    </font>
    <font>
      <sz val="10"/>
      <name val="Arial"/>
      <family val="2"/>
    </font>
    <font>
      <sz val="11"/>
      <name val="Calibri"/>
      <family val="2"/>
    </font>
    <font>
      <sz val="10"/>
      <name val="Times New Roman"/>
      <family val="1"/>
    </font>
    <font>
      <i/>
      <sz val="7"/>
      <name val="Arial Cyr"/>
      <family val="0"/>
    </font>
    <font>
      <sz val="10.5"/>
      <name val="Times New Roman"/>
      <family val="1"/>
    </font>
    <font>
      <b/>
      <sz val="10.5"/>
      <name val="Times New Roman"/>
      <family val="1"/>
    </font>
    <font>
      <sz val="10.5"/>
      <color indexed="8"/>
      <name val="Times New Roman"/>
      <family val="1"/>
    </font>
    <font>
      <b/>
      <sz val="10.5"/>
      <color indexed="8"/>
      <name val="Times New Roman"/>
      <family val="1"/>
    </font>
    <font>
      <i/>
      <sz val="10.5"/>
      <name val="Times New Roman"/>
      <family val="1"/>
    </font>
    <font>
      <u val="single"/>
      <sz val="10.5"/>
      <name val="Times New Roman"/>
      <family val="1"/>
    </font>
    <font>
      <sz val="10.5"/>
      <color indexed="12"/>
      <name val="Times New Roman"/>
      <family val="1"/>
    </font>
    <font>
      <b/>
      <sz val="10.5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0"/>
      <color indexed="8"/>
      <name val="Cambria"/>
      <family val="2"/>
    </font>
    <font>
      <b/>
      <sz val="8"/>
      <color indexed="8"/>
      <name val="Cambria"/>
      <family val="2"/>
    </font>
    <font>
      <b/>
      <sz val="12"/>
      <color indexed="8"/>
      <name val="Cambria"/>
      <family val="2"/>
    </font>
    <font>
      <sz val="8"/>
      <color indexed="8"/>
      <name val="Cambria"/>
      <family val="2"/>
    </font>
    <font>
      <b/>
      <sz val="11"/>
      <color indexed="8"/>
      <name val="Cambria"/>
      <family val="2"/>
    </font>
    <font>
      <sz val="9"/>
      <color indexed="8"/>
      <name val="Cambria"/>
      <family val="2"/>
    </font>
    <font>
      <i/>
      <sz val="9"/>
      <color indexed="8"/>
      <name val="Cambria"/>
      <family val="1"/>
    </font>
    <font>
      <sz val="11"/>
      <color indexed="8"/>
      <name val="Cambria"/>
      <family val="2"/>
    </font>
    <font>
      <sz val="7"/>
      <color indexed="8"/>
      <name val="Cambri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62"/>
      <name val="Arial Cyr"/>
      <family val="0"/>
    </font>
    <font>
      <sz val="7"/>
      <color indexed="18"/>
      <name val="Times New Roman"/>
      <family val="1"/>
    </font>
    <font>
      <sz val="10.5"/>
      <color indexed="10"/>
      <name val="Times New Roman"/>
      <family val="1"/>
    </font>
    <font>
      <sz val="10.5"/>
      <color indexed="62"/>
      <name val="Times New Roman"/>
      <family val="1"/>
    </font>
    <font>
      <sz val="10.5"/>
      <color indexed="1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0"/>
      <color rgb="FF000000"/>
      <name val="Cambria"/>
      <family val="2"/>
    </font>
    <font>
      <b/>
      <sz val="8"/>
      <color rgb="FF000000"/>
      <name val="Cambria"/>
      <family val="2"/>
    </font>
    <font>
      <b/>
      <sz val="12"/>
      <color rgb="FF000000"/>
      <name val="Cambria"/>
      <family val="2"/>
    </font>
    <font>
      <sz val="8"/>
      <color rgb="FF000000"/>
      <name val="Cambria"/>
      <family val="2"/>
    </font>
    <font>
      <b/>
      <sz val="11"/>
      <color rgb="FF000000"/>
      <name val="Cambria"/>
      <family val="2"/>
    </font>
    <font>
      <sz val="9"/>
      <color rgb="FF000000"/>
      <name val="Cambria"/>
      <family val="2"/>
    </font>
    <font>
      <i/>
      <sz val="9"/>
      <color rgb="FF000000"/>
      <name val="Cambria"/>
      <family val="1"/>
    </font>
    <font>
      <sz val="11"/>
      <color rgb="FF000000"/>
      <name val="Cambria"/>
      <family val="2"/>
    </font>
    <font>
      <sz val="7"/>
      <color rgb="FF000000"/>
      <name val="Cambria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3" tint="0.39998000860214233"/>
      <name val="Arial Cyr"/>
      <family val="0"/>
    </font>
    <font>
      <sz val="7"/>
      <color theme="3" tint="-0.24997000396251678"/>
      <name val="Times New Roman"/>
      <family val="1"/>
    </font>
    <font>
      <sz val="10.5"/>
      <color rgb="FF000000"/>
      <name val="Times New Roman"/>
      <family val="1"/>
    </font>
    <font>
      <sz val="10.5"/>
      <color rgb="FFFF0000"/>
      <name val="Times New Roman"/>
      <family val="1"/>
    </font>
    <font>
      <sz val="10.5"/>
      <color theme="3" tint="0.39998000860214233"/>
      <name val="Times New Roman"/>
      <family val="1"/>
    </font>
    <font>
      <sz val="10.5"/>
      <color theme="3" tint="-0.24997000396251678"/>
      <name val="Times New Roman"/>
      <family val="1"/>
    </font>
    <font>
      <b/>
      <sz val="10.5"/>
      <color rgb="FF000000"/>
      <name val="Times New Roman"/>
      <family val="1"/>
    </font>
    <font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36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/>
      <right style="medium">
        <color rgb="FF000000"/>
      </right>
      <top/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6" fillId="0" borderId="0">
      <alignment/>
      <protection/>
    </xf>
    <xf numFmtId="0" fontId="53" fillId="20" borderId="0">
      <alignment vertical="center"/>
      <protection/>
    </xf>
    <xf numFmtId="0" fontId="54" fillId="0" borderId="0">
      <alignment horizontal="center" vertical="center"/>
      <protection/>
    </xf>
    <xf numFmtId="0" fontId="55" fillId="0" borderId="0">
      <alignment horizontal="center" vertical="center" wrapText="1"/>
      <protection/>
    </xf>
    <xf numFmtId="0" fontId="53" fillId="0" borderId="0">
      <alignment vertical="center"/>
      <protection/>
    </xf>
    <xf numFmtId="0" fontId="53" fillId="0" borderId="0">
      <alignment horizontal="center" vertical="center"/>
      <protection/>
    </xf>
    <xf numFmtId="0" fontId="53" fillId="0" borderId="0">
      <alignment horizontal="center" vertical="center"/>
      <protection/>
    </xf>
    <xf numFmtId="0" fontId="53" fillId="0" borderId="0">
      <alignment vertical="center" wrapText="1"/>
      <protection/>
    </xf>
    <xf numFmtId="0" fontId="56" fillId="0" borderId="0">
      <alignment vertical="center"/>
      <protection/>
    </xf>
    <xf numFmtId="0" fontId="57" fillId="0" borderId="0">
      <alignment vertical="center" wrapText="1"/>
      <protection/>
    </xf>
    <xf numFmtId="0" fontId="56" fillId="0" borderId="1">
      <alignment vertical="center"/>
      <protection/>
    </xf>
    <xf numFmtId="0" fontId="56" fillId="0" borderId="2">
      <alignment horizontal="center" vertical="center" wrapText="1"/>
      <protection/>
    </xf>
    <xf numFmtId="0" fontId="56" fillId="0" borderId="2">
      <alignment horizontal="center" vertical="center" wrapText="1"/>
      <protection/>
    </xf>
    <xf numFmtId="0" fontId="53" fillId="20" borderId="3">
      <alignment vertical="center"/>
      <protection/>
    </xf>
    <xf numFmtId="49" fontId="58" fillId="0" borderId="4">
      <alignment vertical="center" wrapText="1"/>
      <protection/>
    </xf>
    <xf numFmtId="0" fontId="53" fillId="20" borderId="5">
      <alignment vertical="center"/>
      <protection/>
    </xf>
    <xf numFmtId="49" fontId="59" fillId="0" borderId="6">
      <alignment horizontal="left" vertical="center" wrapText="1" indent="1"/>
      <protection/>
    </xf>
    <xf numFmtId="49" fontId="59" fillId="0" borderId="6">
      <alignment horizontal="left" vertical="center" wrapText="1" indent="1"/>
      <protection/>
    </xf>
    <xf numFmtId="0" fontId="53" fillId="20" borderId="7">
      <alignment vertical="center"/>
      <protection/>
    </xf>
    <xf numFmtId="0" fontId="58" fillId="0" borderId="0">
      <alignment horizontal="left" vertical="center" wrapText="1"/>
      <protection/>
    </xf>
    <xf numFmtId="0" fontId="54" fillId="0" borderId="0">
      <alignment vertical="center"/>
      <protection/>
    </xf>
    <xf numFmtId="0" fontId="53" fillId="0" borderId="1">
      <alignment horizontal="left" vertical="center" wrapText="1"/>
      <protection/>
    </xf>
    <xf numFmtId="0" fontId="53" fillId="0" borderId="3">
      <alignment horizontal="left" vertical="center" wrapText="1"/>
      <protection/>
    </xf>
    <xf numFmtId="0" fontId="53" fillId="0" borderId="5">
      <alignment vertical="center" wrapText="1"/>
      <protection/>
    </xf>
    <xf numFmtId="0" fontId="56" fillId="0" borderId="8">
      <alignment horizontal="center" vertical="center" wrapText="1"/>
      <protection/>
    </xf>
    <xf numFmtId="0" fontId="53" fillId="20" borderId="9">
      <alignment vertical="center"/>
      <protection/>
    </xf>
    <xf numFmtId="49" fontId="58" fillId="0" borderId="10">
      <alignment horizontal="center" vertical="center" shrinkToFit="1"/>
      <protection/>
    </xf>
    <xf numFmtId="49" fontId="59" fillId="0" borderId="10">
      <alignment horizontal="center" vertical="center" shrinkToFit="1"/>
      <protection/>
    </xf>
    <xf numFmtId="0" fontId="53" fillId="20" borderId="11">
      <alignment vertical="center"/>
      <protection/>
    </xf>
    <xf numFmtId="0" fontId="53" fillId="0" borderId="12">
      <alignment vertical="center"/>
      <protection/>
    </xf>
    <xf numFmtId="0" fontId="53" fillId="20" borderId="0">
      <alignment vertical="center" shrinkToFit="1"/>
      <protection/>
    </xf>
    <xf numFmtId="0" fontId="56" fillId="0" borderId="0">
      <alignment vertical="center" wrapText="1"/>
      <protection/>
    </xf>
    <xf numFmtId="1" fontId="58" fillId="0" borderId="2">
      <alignment horizontal="center" vertical="center" shrinkToFit="1"/>
      <protection/>
    </xf>
    <xf numFmtId="1" fontId="59" fillId="0" borderId="2">
      <alignment horizontal="center" vertical="center" shrinkToFit="1"/>
      <protection/>
    </xf>
    <xf numFmtId="49" fontId="56" fillId="0" borderId="0">
      <alignment vertical="center" wrapText="1"/>
      <protection/>
    </xf>
    <xf numFmtId="49" fontId="53" fillId="0" borderId="5">
      <alignment vertical="center" wrapText="1"/>
      <protection/>
    </xf>
    <xf numFmtId="49" fontId="53" fillId="0" borderId="0">
      <alignment vertical="center" wrapText="1"/>
      <protection/>
    </xf>
    <xf numFmtId="49" fontId="56" fillId="0" borderId="2">
      <alignment horizontal="center" vertical="center" wrapText="1"/>
      <protection/>
    </xf>
    <xf numFmtId="49" fontId="56" fillId="0" borderId="2">
      <alignment horizontal="center" vertical="center" wrapText="1"/>
      <protection/>
    </xf>
    <xf numFmtId="4" fontId="58" fillId="0" borderId="2">
      <alignment horizontal="right" vertical="center" shrinkToFit="1"/>
      <protection/>
    </xf>
    <xf numFmtId="4" fontId="59" fillId="0" borderId="2">
      <alignment horizontal="right" vertical="center" shrinkToFit="1"/>
      <protection/>
    </xf>
    <xf numFmtId="0" fontId="53" fillId="0" borderId="5">
      <alignment vertical="center"/>
      <protection/>
    </xf>
    <xf numFmtId="0" fontId="56" fillId="0" borderId="0">
      <alignment horizontal="right" vertical="center"/>
      <protection/>
    </xf>
    <xf numFmtId="0" fontId="58" fillId="0" borderId="0">
      <alignment horizontal="left" vertical="center" wrapText="1"/>
      <protection/>
    </xf>
    <xf numFmtId="0" fontId="60" fillId="0" borderId="0">
      <alignment vertical="center"/>
      <protection/>
    </xf>
    <xf numFmtId="0" fontId="60" fillId="0" borderId="1">
      <alignment vertical="center"/>
      <protection/>
    </xf>
    <xf numFmtId="0" fontId="60" fillId="0" borderId="5">
      <alignment vertical="center"/>
      <protection/>
    </xf>
    <xf numFmtId="0" fontId="56" fillId="0" borderId="2">
      <alignment horizontal="center" vertical="center" wrapText="1"/>
      <protection/>
    </xf>
    <xf numFmtId="0" fontId="61" fillId="0" borderId="0">
      <alignment horizontal="center" vertical="center" wrapText="1"/>
      <protection/>
    </xf>
    <xf numFmtId="0" fontId="56" fillId="0" borderId="13">
      <alignment vertical="center"/>
      <protection/>
    </xf>
    <xf numFmtId="0" fontId="56" fillId="0" borderId="14">
      <alignment horizontal="right" vertical="center"/>
      <protection/>
    </xf>
    <xf numFmtId="0" fontId="58" fillId="0" borderId="14">
      <alignment horizontal="right" vertical="center"/>
      <protection/>
    </xf>
    <xf numFmtId="0" fontId="58" fillId="0" borderId="8">
      <alignment horizontal="center" vertical="center"/>
      <protection/>
    </xf>
    <xf numFmtId="49" fontId="56" fillId="0" borderId="15">
      <alignment horizontal="center" vertical="center"/>
      <protection/>
    </xf>
    <xf numFmtId="0" fontId="56" fillId="0" borderId="16">
      <alignment horizontal="center" vertical="center" shrinkToFit="1"/>
      <protection/>
    </xf>
    <xf numFmtId="1" fontId="58" fillId="0" borderId="16">
      <alignment horizontal="center" vertical="center" shrinkToFit="1"/>
      <protection/>
    </xf>
    <xf numFmtId="0" fontId="58" fillId="0" borderId="16">
      <alignment vertical="center"/>
      <protection/>
    </xf>
    <xf numFmtId="49" fontId="58" fillId="0" borderId="16">
      <alignment horizontal="center" vertical="center"/>
      <protection/>
    </xf>
    <xf numFmtId="49" fontId="58" fillId="0" borderId="17">
      <alignment horizontal="center" vertical="center"/>
      <protection/>
    </xf>
    <xf numFmtId="0" fontId="60" fillId="0" borderId="12">
      <alignment vertical="center"/>
      <protection/>
    </xf>
    <xf numFmtId="4" fontId="58" fillId="0" borderId="4">
      <alignment horizontal="right" vertical="center" shrinkToFit="1"/>
      <protection/>
    </xf>
    <xf numFmtId="4" fontId="59" fillId="0" borderId="4">
      <alignment horizontal="right" vertical="center" shrinkToFit="1"/>
      <protection/>
    </xf>
    <xf numFmtId="0" fontId="56" fillId="0" borderId="10">
      <alignment horizontal="center" vertical="center" wrapText="1"/>
      <protection/>
    </xf>
    <xf numFmtId="0" fontId="56" fillId="0" borderId="2">
      <alignment horizontal="center" vertical="center" wrapText="1"/>
      <protection/>
    </xf>
    <xf numFmtId="0" fontId="57" fillId="0" borderId="0">
      <alignment horizontal="left" vertical="center" wrapText="1"/>
      <protection/>
    </xf>
    <xf numFmtId="0" fontId="56" fillId="0" borderId="10">
      <alignment horizontal="center" vertical="center" wrapText="1"/>
      <protection/>
    </xf>
    <xf numFmtId="49" fontId="53" fillId="20" borderId="5">
      <alignment vertical="center"/>
      <protection/>
    </xf>
    <xf numFmtId="1" fontId="58" fillId="0" borderId="10">
      <alignment horizontal="center" vertical="center" shrinkToFit="1"/>
      <protection/>
    </xf>
    <xf numFmtId="0" fontId="59" fillId="0" borderId="10">
      <alignment horizontal="center" vertical="center" shrinkToFit="1"/>
      <protection/>
    </xf>
    <xf numFmtId="0" fontId="56" fillId="0" borderId="2">
      <alignment horizontal="center" vertical="center" wrapText="1"/>
      <protection/>
    </xf>
    <xf numFmtId="0" fontId="55" fillId="0" borderId="0">
      <alignment vertical="center" wrapText="1"/>
      <protection/>
    </xf>
    <xf numFmtId="49" fontId="56" fillId="0" borderId="2">
      <alignment horizontal="center" vertical="center" wrapText="1"/>
      <protection/>
    </xf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62" fillId="27" borderId="18" applyNumberFormat="0" applyAlignment="0" applyProtection="0"/>
    <xf numFmtId="0" fontId="63" fillId="28" borderId="19" applyNumberFormat="0" applyAlignment="0" applyProtection="0"/>
    <xf numFmtId="0" fontId="64" fillId="28" borderId="1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20" applyNumberFormat="0" applyFill="0" applyAlignment="0" applyProtection="0"/>
    <xf numFmtId="0" fontId="66" fillId="0" borderId="21" applyNumberFormat="0" applyFill="0" applyAlignment="0" applyProtection="0"/>
    <xf numFmtId="0" fontId="67" fillId="0" borderId="22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23" applyNumberFormat="0" applyFill="0" applyAlignment="0" applyProtection="0"/>
    <xf numFmtId="0" fontId="69" fillId="29" borderId="24" applyNumberFormat="0" applyAlignment="0" applyProtection="0"/>
    <xf numFmtId="0" fontId="70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6" fillId="0" borderId="0">
      <alignment/>
      <protection/>
    </xf>
    <xf numFmtId="0" fontId="5" fillId="31" borderId="0">
      <alignment/>
      <protection/>
    </xf>
    <xf numFmtId="0" fontId="72" fillId="32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3" borderId="25" applyNumberFormat="0" applyFont="0" applyAlignment="0" applyProtection="0"/>
    <xf numFmtId="9" fontId="0" fillId="0" borderId="0" applyFont="0" applyFill="0" applyBorder="0" applyAlignment="0" applyProtection="0"/>
    <xf numFmtId="0" fontId="74" fillId="0" borderId="26" applyNumberFormat="0" applyFill="0" applyAlignment="0" applyProtection="0"/>
    <xf numFmtId="0" fontId="7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6" fillId="34" borderId="0" applyNumberFormat="0" applyBorder="0" applyAlignment="0" applyProtection="0"/>
  </cellStyleXfs>
  <cellXfs count="12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35" borderId="0" xfId="0" applyFont="1" applyFill="1" applyAlignment="1">
      <alignment/>
    </xf>
    <xf numFmtId="0" fontId="2" fillId="0" borderId="0" xfId="0" applyFont="1" applyFill="1" applyAlignment="1">
      <alignment/>
    </xf>
    <xf numFmtId="0" fontId="77" fillId="0" borderId="0" xfId="0" applyFont="1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4" fontId="7" fillId="0" borderId="0" xfId="0" applyNumberFormat="1" applyFont="1" applyAlignment="1">
      <alignment/>
    </xf>
    <xf numFmtId="0" fontId="78" fillId="0" borderId="0" xfId="0" applyFont="1" applyAlignment="1">
      <alignment/>
    </xf>
    <xf numFmtId="0" fontId="7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0" fontId="9" fillId="0" borderId="27" xfId="0" applyFont="1" applyBorder="1" applyAlignment="1">
      <alignment horizontal="center" vertical="center"/>
    </xf>
    <xf numFmtId="4" fontId="9" fillId="0" borderId="27" xfId="0" applyNumberFormat="1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2" fontId="9" fillId="0" borderId="27" xfId="0" applyNumberFormat="1" applyFont="1" applyFill="1" applyBorder="1" applyAlignment="1">
      <alignment horizontal="center" vertical="center" wrapText="1"/>
    </xf>
    <xf numFmtId="0" fontId="10" fillId="35" borderId="27" xfId="0" applyFont="1" applyFill="1" applyBorder="1" applyAlignment="1">
      <alignment horizontal="left" vertical="center"/>
    </xf>
    <xf numFmtId="4" fontId="10" fillId="35" borderId="27" xfId="0" applyNumberFormat="1" applyFont="1" applyFill="1" applyBorder="1" applyAlignment="1">
      <alignment horizontal="right" vertical="center"/>
    </xf>
    <xf numFmtId="164" fontId="10" fillId="35" borderId="27" xfId="0" applyNumberFormat="1" applyFont="1" applyFill="1" applyBorder="1" applyAlignment="1">
      <alignment horizontal="right" vertical="center" wrapText="1"/>
    </xf>
    <xf numFmtId="164" fontId="10" fillId="35" borderId="27" xfId="0" applyNumberFormat="1" applyFont="1" applyFill="1" applyBorder="1" applyAlignment="1">
      <alignment horizontal="right" vertical="center"/>
    </xf>
    <xf numFmtId="0" fontId="10" fillId="0" borderId="27" xfId="0" applyFont="1" applyFill="1" applyBorder="1" applyAlignment="1">
      <alignment horizontal="left" vertical="center"/>
    </xf>
    <xf numFmtId="4" fontId="10" fillId="0" borderId="28" xfId="0" applyNumberFormat="1" applyFont="1" applyFill="1" applyBorder="1" applyAlignment="1">
      <alignment horizontal="right" vertical="center"/>
    </xf>
    <xf numFmtId="164" fontId="10" fillId="0" borderId="27" xfId="0" applyNumberFormat="1" applyFont="1" applyFill="1" applyBorder="1" applyAlignment="1">
      <alignment horizontal="right" vertical="center" wrapText="1"/>
    </xf>
    <xf numFmtId="164" fontId="10" fillId="0" borderId="27" xfId="0" applyNumberFormat="1" applyFont="1" applyFill="1" applyBorder="1" applyAlignment="1">
      <alignment horizontal="right" vertical="center"/>
    </xf>
    <xf numFmtId="4" fontId="10" fillId="0" borderId="27" xfId="0" applyNumberFormat="1" applyFont="1" applyFill="1" applyBorder="1" applyAlignment="1">
      <alignment horizontal="right" vertical="center"/>
    </xf>
    <xf numFmtId="0" fontId="9" fillId="0" borderId="27" xfId="0" applyFont="1" applyFill="1" applyBorder="1" applyAlignment="1">
      <alignment horizontal="left" vertical="center"/>
    </xf>
    <xf numFmtId="4" fontId="9" fillId="0" borderId="28" xfId="0" applyNumberFormat="1" applyFont="1" applyFill="1" applyBorder="1" applyAlignment="1">
      <alignment horizontal="right" vertical="center"/>
    </xf>
    <xf numFmtId="4" fontId="9" fillId="0" borderId="27" xfId="0" applyNumberFormat="1" applyFont="1" applyFill="1" applyBorder="1" applyAlignment="1">
      <alignment horizontal="right" vertical="center"/>
    </xf>
    <xf numFmtId="0" fontId="10" fillId="0" borderId="27" xfId="0" applyFont="1" applyFill="1" applyBorder="1" applyAlignment="1">
      <alignment horizontal="left" vertical="center" wrapText="1"/>
    </xf>
    <xf numFmtId="0" fontId="11" fillId="0" borderId="27" xfId="0" applyFont="1" applyFill="1" applyBorder="1" applyAlignment="1">
      <alignment horizontal="left" wrapText="1"/>
    </xf>
    <xf numFmtId="4" fontId="79" fillId="0" borderId="29" xfId="77" applyNumberFormat="1" applyFont="1" applyFill="1" applyBorder="1" applyProtection="1">
      <alignment horizontal="right" vertical="center" shrinkToFit="1"/>
      <protection/>
    </xf>
    <xf numFmtId="4" fontId="79" fillId="0" borderId="2" xfId="77" applyNumberFormat="1" applyFont="1" applyFill="1" applyProtection="1">
      <alignment horizontal="right" vertical="center" shrinkToFit="1"/>
      <protection/>
    </xf>
    <xf numFmtId="0" fontId="9" fillId="0" borderId="27" xfId="0" applyFont="1" applyFill="1" applyBorder="1" applyAlignment="1">
      <alignment horizontal="left" vertical="center" wrapText="1"/>
    </xf>
    <xf numFmtId="0" fontId="9" fillId="0" borderId="30" xfId="0" applyFont="1" applyFill="1" applyBorder="1" applyAlignment="1">
      <alignment vertical="top" wrapText="1"/>
    </xf>
    <xf numFmtId="0" fontId="12" fillId="0" borderId="27" xfId="129" applyFont="1" applyFill="1" applyBorder="1" applyAlignment="1">
      <alignment vertical="top" wrapText="1"/>
      <protection/>
    </xf>
    <xf numFmtId="0" fontId="11" fillId="0" borderId="27" xfId="129" applyFont="1" applyFill="1" applyBorder="1" applyAlignment="1">
      <alignment vertical="top" wrapText="1"/>
      <protection/>
    </xf>
    <xf numFmtId="0" fontId="9" fillId="0" borderId="0" xfId="0" applyFont="1" applyFill="1" applyBorder="1" applyAlignment="1">
      <alignment horizontal="left" vertical="center" wrapText="1"/>
    </xf>
    <xf numFmtId="0" fontId="10" fillId="0" borderId="27" xfId="0" applyFont="1" applyFill="1" applyBorder="1" applyAlignment="1">
      <alignment horizontal="left" wrapText="1"/>
    </xf>
    <xf numFmtId="49" fontId="10" fillId="0" borderId="27" xfId="0" applyNumberFormat="1" applyFont="1" applyFill="1" applyBorder="1" applyAlignment="1">
      <alignment horizontal="center" vertical="center" wrapText="1"/>
    </xf>
    <xf numFmtId="167" fontId="10" fillId="0" borderId="27" xfId="0" applyNumberFormat="1" applyFont="1" applyFill="1" applyBorder="1" applyAlignment="1">
      <alignment vertical="center"/>
    </xf>
    <xf numFmtId="0" fontId="9" fillId="0" borderId="27" xfId="0" applyFont="1" applyFill="1" applyBorder="1" applyAlignment="1">
      <alignment horizontal="left" wrapText="1"/>
    </xf>
    <xf numFmtId="49" fontId="9" fillId="0" borderId="27" xfId="0" applyNumberFormat="1" applyFont="1" applyFill="1" applyBorder="1" applyAlignment="1">
      <alignment horizontal="center" vertical="center" wrapText="1"/>
    </xf>
    <xf numFmtId="167" fontId="9" fillId="0" borderId="27" xfId="0" applyNumberFormat="1" applyFont="1" applyFill="1" applyBorder="1" applyAlignment="1">
      <alignment vertical="center" wrapText="1"/>
    </xf>
    <xf numFmtId="4" fontId="79" fillId="0" borderId="27" xfId="77" applyNumberFormat="1" applyFont="1" applyFill="1" applyBorder="1" applyAlignment="1" applyProtection="1">
      <alignment horizontal="right" vertical="center" shrinkToFit="1"/>
      <protection/>
    </xf>
    <xf numFmtId="167" fontId="9" fillId="0" borderId="27" xfId="0" applyNumberFormat="1" applyFont="1" applyFill="1" applyBorder="1" applyAlignment="1">
      <alignment horizontal="right" vertical="center" wrapText="1"/>
    </xf>
    <xf numFmtId="167" fontId="10" fillId="0" borderId="27" xfId="0" applyNumberFormat="1" applyFont="1" applyFill="1" applyBorder="1" applyAlignment="1">
      <alignment vertical="center" wrapText="1"/>
    </xf>
    <xf numFmtId="4" fontId="79" fillId="0" borderId="2" xfId="77" applyNumberFormat="1" applyFont="1" applyFill="1" applyAlignment="1" applyProtection="1">
      <alignment horizontal="right" vertical="center" shrinkToFit="1"/>
      <protection/>
    </xf>
    <xf numFmtId="4" fontId="79" fillId="0" borderId="31" xfId="77" applyNumberFormat="1" applyFont="1" applyFill="1" applyBorder="1" applyProtection="1">
      <alignment horizontal="right" vertical="center" shrinkToFit="1"/>
      <protection/>
    </xf>
    <xf numFmtId="4" fontId="79" fillId="0" borderId="27" xfId="77" applyNumberFormat="1" applyFont="1" applyFill="1" applyBorder="1" applyProtection="1">
      <alignment horizontal="right" vertical="center" shrinkToFit="1"/>
      <protection/>
    </xf>
    <xf numFmtId="4" fontId="79" fillId="0" borderId="29" xfId="77" applyNumberFormat="1" applyFont="1" applyFill="1" applyBorder="1" applyAlignment="1" applyProtection="1">
      <alignment horizontal="right" vertical="center" shrinkToFit="1"/>
      <protection/>
    </xf>
    <xf numFmtId="167" fontId="9" fillId="0" borderId="27" xfId="0" applyNumberFormat="1" applyFont="1" applyFill="1" applyBorder="1" applyAlignment="1">
      <alignment horizontal="right" vertical="center"/>
    </xf>
    <xf numFmtId="167" fontId="9" fillId="0" borderId="27" xfId="0" applyNumberFormat="1" applyFont="1" applyFill="1" applyBorder="1" applyAlignment="1">
      <alignment vertical="center"/>
    </xf>
    <xf numFmtId="0" fontId="9" fillId="0" borderId="32" xfId="0" applyFont="1" applyFill="1" applyBorder="1" applyAlignment="1">
      <alignment horizontal="left" vertical="center" wrapText="1"/>
    </xf>
    <xf numFmtId="2" fontId="79" fillId="0" borderId="27" xfId="53" applyNumberFormat="1" applyFont="1" applyFill="1" applyBorder="1" applyAlignment="1" applyProtection="1">
      <alignment vertical="center" wrapText="1"/>
      <protection/>
    </xf>
    <xf numFmtId="49" fontId="79" fillId="0" borderId="27" xfId="53" applyNumberFormat="1" applyFont="1" applyFill="1" applyBorder="1" applyAlignment="1" applyProtection="1">
      <alignment horizontal="center" vertical="center" wrapText="1"/>
      <protection/>
    </xf>
    <xf numFmtId="4" fontId="79" fillId="0" borderId="28" xfId="77" applyNumberFormat="1" applyFont="1" applyFill="1" applyBorder="1" applyProtection="1">
      <alignment horizontal="right" vertical="center" shrinkToFit="1"/>
      <protection/>
    </xf>
    <xf numFmtId="0" fontId="10" fillId="31" borderId="33" xfId="0" applyFont="1" applyFill="1" applyBorder="1" applyAlignment="1">
      <alignment vertical="center" wrapText="1"/>
    </xf>
    <xf numFmtId="0" fontId="10" fillId="31" borderId="27" xfId="0" applyFont="1" applyFill="1" applyBorder="1" applyAlignment="1">
      <alignment horizontal="center" vertical="center" wrapText="1"/>
    </xf>
    <xf numFmtId="0" fontId="9" fillId="31" borderId="33" xfId="0" applyFont="1" applyFill="1" applyBorder="1" applyAlignment="1">
      <alignment vertical="center" wrapText="1"/>
    </xf>
    <xf numFmtId="0" fontId="9" fillId="31" borderId="27" xfId="0" applyFont="1" applyFill="1" applyBorder="1" applyAlignment="1">
      <alignment horizontal="center" vertical="center" wrapText="1"/>
    </xf>
    <xf numFmtId="0" fontId="9" fillId="31" borderId="27" xfId="0" applyFont="1" applyFill="1" applyBorder="1" applyAlignment="1">
      <alignment horizontal="left" vertical="center" wrapText="1"/>
    </xf>
    <xf numFmtId="49" fontId="9" fillId="31" borderId="27" xfId="0" applyNumberFormat="1" applyFont="1" applyFill="1" applyBorder="1" applyAlignment="1">
      <alignment horizontal="center" vertical="center" wrapText="1" shrinkToFit="1"/>
    </xf>
    <xf numFmtId="0" fontId="10" fillId="35" borderId="27" xfId="0" applyFont="1" applyFill="1" applyBorder="1" applyAlignment="1">
      <alignment horizontal="left" vertical="center" wrapText="1"/>
    </xf>
    <xf numFmtId="0" fontId="9" fillId="0" borderId="27" xfId="0" applyFont="1" applyFill="1" applyBorder="1" applyAlignment="1">
      <alignment horizontal="justify" vertical="center" wrapText="1"/>
    </xf>
    <xf numFmtId="4" fontId="80" fillId="0" borderId="27" xfId="0" applyNumberFormat="1" applyFont="1" applyFill="1" applyBorder="1" applyAlignment="1">
      <alignment horizontal="right" vertical="center"/>
    </xf>
    <xf numFmtId="2" fontId="79" fillId="0" borderId="27" xfId="53" applyNumberFormat="1" applyFont="1" applyFill="1" applyBorder="1" applyAlignment="1" applyProtection="1">
      <alignment horizontal="left" vertical="center" wrapText="1"/>
      <protection/>
    </xf>
    <xf numFmtId="49" fontId="79" fillId="0" borderId="27" xfId="54" applyNumberFormat="1" applyFont="1" applyFill="1" applyBorder="1" applyAlignment="1" applyProtection="1">
      <alignment vertical="center" wrapText="1"/>
      <protection/>
    </xf>
    <xf numFmtId="0" fontId="10" fillId="0" borderId="27" xfId="0" applyFont="1" applyFill="1" applyBorder="1" applyAlignment="1">
      <alignment horizontal="justify" vertical="center" wrapText="1"/>
    </xf>
    <xf numFmtId="0" fontId="13" fillId="0" borderId="27" xfId="0" applyFont="1" applyFill="1" applyBorder="1" applyAlignment="1">
      <alignment horizontal="left" vertical="center" wrapText="1"/>
    </xf>
    <xf numFmtId="4" fontId="13" fillId="0" borderId="27" xfId="0" applyNumberFormat="1" applyFont="1" applyFill="1" applyBorder="1" applyAlignment="1">
      <alignment horizontal="right" vertical="center"/>
    </xf>
    <xf numFmtId="164" fontId="9" fillId="0" borderId="27" xfId="0" applyNumberFormat="1" applyFont="1" applyFill="1" applyBorder="1" applyAlignment="1">
      <alignment horizontal="right" vertical="center"/>
    </xf>
    <xf numFmtId="0" fontId="14" fillId="0" borderId="27" xfId="0" applyFont="1" applyFill="1" applyBorder="1" applyAlignment="1">
      <alignment horizontal="left" vertical="center" wrapText="1"/>
    </xf>
    <xf numFmtId="4" fontId="14" fillId="0" borderId="27" xfId="0" applyNumberFormat="1" applyFont="1" applyFill="1" applyBorder="1" applyAlignment="1">
      <alignment horizontal="right" vertical="center"/>
    </xf>
    <xf numFmtId="0" fontId="10" fillId="0" borderId="27" xfId="0" applyFont="1" applyBorder="1" applyAlignment="1">
      <alignment horizontal="left" vertical="center" wrapText="1"/>
    </xf>
    <xf numFmtId="164" fontId="10" fillId="0" borderId="27" xfId="0" applyNumberFormat="1" applyFont="1" applyFill="1" applyBorder="1" applyAlignment="1">
      <alignment vertical="center" wrapText="1"/>
    </xf>
    <xf numFmtId="164" fontId="10" fillId="0" borderId="27" xfId="0" applyNumberFormat="1" applyFont="1" applyFill="1" applyBorder="1" applyAlignment="1">
      <alignment vertical="center"/>
    </xf>
    <xf numFmtId="0" fontId="9" fillId="0" borderId="27" xfId="0" applyFont="1" applyBorder="1" applyAlignment="1">
      <alignment horizontal="left" vertical="center" wrapText="1"/>
    </xf>
    <xf numFmtId="4" fontId="9" fillId="0" borderId="28" xfId="0" applyNumberFormat="1" applyFont="1" applyBorder="1" applyAlignment="1">
      <alignment vertical="center"/>
    </xf>
    <xf numFmtId="4" fontId="9" fillId="0" borderId="27" xfId="0" applyNumberFormat="1" applyFont="1" applyFill="1" applyBorder="1" applyAlignment="1">
      <alignment vertical="center"/>
    </xf>
    <xf numFmtId="0" fontId="81" fillId="0" borderId="27" xfId="0" applyFont="1" applyBorder="1" applyAlignment="1">
      <alignment horizontal="left" vertical="center" wrapText="1"/>
    </xf>
    <xf numFmtId="4" fontId="10" fillId="0" borderId="28" xfId="0" applyNumberFormat="1" applyFont="1" applyFill="1" applyBorder="1" applyAlignment="1">
      <alignment vertical="center"/>
    </xf>
    <xf numFmtId="4" fontId="10" fillId="0" borderId="27" xfId="0" applyNumberFormat="1" applyFont="1" applyFill="1" applyBorder="1" applyAlignment="1">
      <alignment vertical="center"/>
    </xf>
    <xf numFmtId="4" fontId="81" fillId="0" borderId="28" xfId="0" applyNumberFormat="1" applyFont="1" applyBorder="1" applyAlignment="1">
      <alignment vertical="center"/>
    </xf>
    <xf numFmtId="4" fontId="81" fillId="0" borderId="27" xfId="0" applyNumberFormat="1" applyFont="1" applyFill="1" applyBorder="1" applyAlignment="1">
      <alignment vertical="center"/>
    </xf>
    <xf numFmtId="4" fontId="10" fillId="0" borderId="28" xfId="0" applyNumberFormat="1" applyFont="1" applyBorder="1" applyAlignment="1">
      <alignment vertical="center"/>
    </xf>
    <xf numFmtId="4" fontId="9" fillId="0" borderId="28" xfId="0" applyNumberFormat="1" applyFont="1" applyFill="1" applyBorder="1" applyAlignment="1">
      <alignment vertical="center"/>
    </xf>
    <xf numFmtId="0" fontId="81" fillId="0" borderId="27" xfId="0" applyFont="1" applyFill="1" applyBorder="1" applyAlignment="1">
      <alignment horizontal="left" vertical="center" wrapText="1"/>
    </xf>
    <xf numFmtId="0" fontId="15" fillId="0" borderId="27" xfId="0" applyFont="1" applyBorder="1" applyAlignment="1">
      <alignment horizontal="left" vertical="center" wrapText="1"/>
    </xf>
    <xf numFmtId="4" fontId="15" fillId="0" borderId="28" xfId="0" applyNumberFormat="1" applyFont="1" applyBorder="1" applyAlignment="1">
      <alignment vertical="center"/>
    </xf>
    <xf numFmtId="4" fontId="15" fillId="0" borderId="27" xfId="0" applyNumberFormat="1" applyFont="1" applyFill="1" applyBorder="1" applyAlignment="1">
      <alignment vertical="center"/>
    </xf>
    <xf numFmtId="0" fontId="16" fillId="0" borderId="27" xfId="0" applyFont="1" applyBorder="1" applyAlignment="1">
      <alignment horizontal="left" vertical="center" wrapText="1"/>
    </xf>
    <xf numFmtId="4" fontId="16" fillId="0" borderId="28" xfId="0" applyNumberFormat="1" applyFont="1" applyFill="1" applyBorder="1" applyAlignment="1">
      <alignment vertical="center"/>
    </xf>
    <xf numFmtId="4" fontId="16" fillId="0" borderId="27" xfId="0" applyNumberFormat="1" applyFont="1" applyFill="1" applyBorder="1" applyAlignment="1">
      <alignment vertical="center"/>
    </xf>
    <xf numFmtId="0" fontId="82" fillId="0" borderId="27" xfId="0" applyFont="1" applyBorder="1" applyAlignment="1">
      <alignment horizontal="left" vertical="center" wrapText="1"/>
    </xf>
    <xf numFmtId="4" fontId="9" fillId="0" borderId="27" xfId="0" applyNumberFormat="1" applyFont="1" applyBorder="1" applyAlignment="1">
      <alignment vertical="center"/>
    </xf>
    <xf numFmtId="0" fontId="9" fillId="0" borderId="0" xfId="0" applyFont="1" applyAlignment="1">
      <alignment/>
    </xf>
    <xf numFmtId="4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4" fontId="9" fillId="0" borderId="0" xfId="0" applyNumberFormat="1" applyFont="1" applyAlignment="1">
      <alignment/>
    </xf>
    <xf numFmtId="4" fontId="83" fillId="0" borderId="29" xfId="59" applyNumberFormat="1" applyFont="1" applyBorder="1" applyAlignment="1" applyProtection="1">
      <alignment horizontal="right" vertical="center" shrinkToFit="1"/>
      <protection/>
    </xf>
    <xf numFmtId="4" fontId="83" fillId="0" borderId="2" xfId="59" applyNumberFormat="1" applyFont="1" applyBorder="1" applyAlignment="1" applyProtection="1">
      <alignment horizontal="right" vertical="center" shrinkToFit="1"/>
      <protection/>
    </xf>
    <xf numFmtId="4" fontId="79" fillId="0" borderId="29" xfId="59" applyNumberFormat="1" applyFont="1" applyBorder="1" applyAlignment="1" applyProtection="1">
      <alignment horizontal="right" vertical="center" shrinkToFit="1"/>
      <protection/>
    </xf>
    <xf numFmtId="4" fontId="79" fillId="0" borderId="2" xfId="59" applyNumberFormat="1" applyFont="1" applyBorder="1" applyAlignment="1" applyProtection="1">
      <alignment horizontal="right" vertical="center" shrinkToFit="1"/>
      <protection/>
    </xf>
    <xf numFmtId="4" fontId="81" fillId="0" borderId="29" xfId="59" applyNumberFormat="1" applyFont="1" applyBorder="1" applyAlignment="1" applyProtection="1">
      <alignment horizontal="right" vertical="center" shrinkToFit="1"/>
      <protection/>
    </xf>
    <xf numFmtId="4" fontId="81" fillId="0" borderId="2" xfId="59" applyNumberFormat="1" applyFont="1" applyBorder="1" applyAlignment="1" applyProtection="1">
      <alignment horizontal="right" vertical="center" shrinkToFit="1"/>
      <protection/>
    </xf>
    <xf numFmtId="4" fontId="82" fillId="0" borderId="29" xfId="59" applyNumberFormat="1" applyFont="1" applyBorder="1" applyAlignment="1" applyProtection="1">
      <alignment horizontal="right" vertical="center" shrinkToFit="1"/>
      <protection/>
    </xf>
    <xf numFmtId="4" fontId="82" fillId="0" borderId="2" xfId="59" applyNumberFormat="1" applyFont="1" applyBorder="1" applyAlignment="1" applyProtection="1">
      <alignment horizontal="right" vertical="center" shrinkToFit="1"/>
      <protection/>
    </xf>
    <xf numFmtId="4" fontId="10" fillId="35" borderId="27" xfId="0" applyNumberFormat="1" applyFont="1" applyFill="1" applyBorder="1" applyAlignment="1">
      <alignment vertical="center"/>
    </xf>
    <xf numFmtId="164" fontId="10" fillId="35" borderId="27" xfId="0" applyNumberFormat="1" applyFont="1" applyFill="1" applyBorder="1" applyAlignment="1">
      <alignment vertical="center" wrapText="1"/>
    </xf>
    <xf numFmtId="164" fontId="10" fillId="35" borderId="27" xfId="0" applyNumberFormat="1" applyFont="1" applyFill="1" applyBorder="1" applyAlignment="1">
      <alignment vertical="center"/>
    </xf>
    <xf numFmtId="4" fontId="2" fillId="35" borderId="0" xfId="0" applyNumberFormat="1" applyFont="1" applyFill="1" applyAlignment="1">
      <alignment/>
    </xf>
    <xf numFmtId="0" fontId="9" fillId="0" borderId="32" xfId="0" applyFont="1" applyFill="1" applyBorder="1" applyAlignment="1">
      <alignment horizontal="left" wrapText="1"/>
    </xf>
    <xf numFmtId="4" fontId="82" fillId="0" borderId="27" xfId="0" applyNumberFormat="1" applyFont="1" applyFill="1" applyBorder="1" applyAlignment="1">
      <alignment vertical="center"/>
    </xf>
    <xf numFmtId="167" fontId="9" fillId="0" borderId="0" xfId="0" applyNumberFormat="1" applyFont="1" applyFill="1" applyBorder="1" applyAlignment="1">
      <alignment vertical="center" wrapText="1"/>
    </xf>
    <xf numFmtId="4" fontId="9" fillId="0" borderId="27" xfId="0" applyNumberFormat="1" applyFont="1" applyFill="1" applyBorder="1" applyAlignment="1">
      <alignment/>
    </xf>
    <xf numFmtId="49" fontId="9" fillId="0" borderId="28" xfId="0" applyNumberFormat="1" applyFont="1" applyFill="1" applyBorder="1" applyAlignment="1">
      <alignment horizontal="center" vertical="center" wrapText="1"/>
    </xf>
    <xf numFmtId="2" fontId="84" fillId="0" borderId="27" xfId="53" applyNumberFormat="1" applyFont="1" applyBorder="1" applyAlignment="1" applyProtection="1">
      <alignment vertical="center" wrapText="1"/>
      <protection/>
    </xf>
    <xf numFmtId="0" fontId="7" fillId="0" borderId="0" xfId="0" applyFont="1" applyAlignment="1">
      <alignment horizontal="center" wrapText="1"/>
    </xf>
    <xf numFmtId="0" fontId="7" fillId="0" borderId="34" xfId="0" applyFont="1" applyFill="1" applyBorder="1" applyAlignment="1">
      <alignment horizontal="right"/>
    </xf>
    <xf numFmtId="0" fontId="9" fillId="0" borderId="33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4" fontId="9" fillId="0" borderId="0" xfId="0" applyNumberFormat="1" applyFont="1" applyFill="1" applyAlignment="1">
      <alignment horizontal="right"/>
    </xf>
  </cellXfs>
  <cellStyles count="12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6 2" xfId="54"/>
    <cellStyle name="xl37" xfId="55"/>
    <cellStyle name="xl38" xfId="56"/>
    <cellStyle name="xl39" xfId="57"/>
    <cellStyle name="xl40" xfId="58"/>
    <cellStyle name="xl41" xfId="59"/>
    <cellStyle name="xl42" xfId="60"/>
    <cellStyle name="xl43" xfId="61"/>
    <cellStyle name="xl44" xfId="62"/>
    <cellStyle name="xl45" xfId="63"/>
    <cellStyle name="xl46" xfId="64"/>
    <cellStyle name="xl47" xfId="65"/>
    <cellStyle name="xl48" xfId="66"/>
    <cellStyle name="xl49" xfId="67"/>
    <cellStyle name="xl50" xfId="68"/>
    <cellStyle name="xl51" xfId="69"/>
    <cellStyle name="xl52" xfId="70"/>
    <cellStyle name="xl53" xfId="71"/>
    <cellStyle name="xl54" xfId="72"/>
    <cellStyle name="xl55" xfId="73"/>
    <cellStyle name="xl56" xfId="74"/>
    <cellStyle name="xl57" xfId="75"/>
    <cellStyle name="xl58" xfId="76"/>
    <cellStyle name="xl59" xfId="77"/>
    <cellStyle name="xl60" xfId="78"/>
    <cellStyle name="xl61" xfId="79"/>
    <cellStyle name="xl62" xfId="80"/>
    <cellStyle name="xl63" xfId="81"/>
    <cellStyle name="xl64" xfId="82"/>
    <cellStyle name="xl65" xfId="83"/>
    <cellStyle name="xl66" xfId="84"/>
    <cellStyle name="xl67" xfId="85"/>
    <cellStyle name="xl68" xfId="86"/>
    <cellStyle name="xl69" xfId="87"/>
    <cellStyle name="xl70" xfId="88"/>
    <cellStyle name="xl71" xfId="89"/>
    <cellStyle name="xl72" xfId="90"/>
    <cellStyle name="xl73" xfId="91"/>
    <cellStyle name="xl74" xfId="92"/>
    <cellStyle name="xl75" xfId="93"/>
    <cellStyle name="xl76" xfId="94"/>
    <cellStyle name="xl77" xfId="95"/>
    <cellStyle name="xl78" xfId="96"/>
    <cellStyle name="xl79" xfId="97"/>
    <cellStyle name="xl80" xfId="98"/>
    <cellStyle name="xl81" xfId="99"/>
    <cellStyle name="xl82" xfId="100"/>
    <cellStyle name="xl83" xfId="101"/>
    <cellStyle name="xl84" xfId="102"/>
    <cellStyle name="xl85" xfId="103"/>
    <cellStyle name="xl86" xfId="104"/>
    <cellStyle name="xl87" xfId="105"/>
    <cellStyle name="xl88" xfId="106"/>
    <cellStyle name="xl89" xfId="107"/>
    <cellStyle name="xl90" xfId="108"/>
    <cellStyle name="Акцент1" xfId="109"/>
    <cellStyle name="Акцент2" xfId="110"/>
    <cellStyle name="Акцент3" xfId="111"/>
    <cellStyle name="Акцент4" xfId="112"/>
    <cellStyle name="Акцент5" xfId="113"/>
    <cellStyle name="Акцент6" xfId="114"/>
    <cellStyle name="Ввод " xfId="115"/>
    <cellStyle name="Вывод" xfId="116"/>
    <cellStyle name="Вычисление" xfId="117"/>
    <cellStyle name="Currency" xfId="118"/>
    <cellStyle name="Currency [0]" xfId="119"/>
    <cellStyle name="Заголовок 1" xfId="120"/>
    <cellStyle name="Заголовок 2" xfId="121"/>
    <cellStyle name="Заголовок 3" xfId="122"/>
    <cellStyle name="Заголовок 4" xfId="123"/>
    <cellStyle name="Итог" xfId="124"/>
    <cellStyle name="Контрольная ячейка" xfId="125"/>
    <cellStyle name="Название" xfId="126"/>
    <cellStyle name="Нейтральный" xfId="127"/>
    <cellStyle name="Обычный 2" xfId="128"/>
    <cellStyle name="Обычный_Лист2" xfId="129"/>
    <cellStyle name="Плохой" xfId="130"/>
    <cellStyle name="Пояснение" xfId="131"/>
    <cellStyle name="Примечание" xfId="132"/>
    <cellStyle name="Percent" xfId="133"/>
    <cellStyle name="Связанная ячейка" xfId="134"/>
    <cellStyle name="Текст предупреждения" xfId="135"/>
    <cellStyle name="Comma" xfId="136"/>
    <cellStyle name="Comma [0]" xfId="137"/>
    <cellStyle name="Хороший" xfId="138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0"/>
  <sheetViews>
    <sheetView tabSelected="1" zoomScaleSheetLayoutView="90" zoomScalePageLayoutView="0" workbookViewId="0" topLeftCell="A26">
      <selection activeCell="C42" sqref="C42"/>
    </sheetView>
  </sheetViews>
  <sheetFormatPr defaultColWidth="9.00390625" defaultRowHeight="12.75"/>
  <cols>
    <col min="1" max="1" width="76.375" style="8" customWidth="1"/>
    <col min="2" max="2" width="24.125" style="8" hidden="1" customWidth="1"/>
    <col min="3" max="3" width="15.00390625" style="11" customWidth="1"/>
    <col min="4" max="4" width="14.625" style="9" customWidth="1"/>
    <col min="5" max="5" width="14.375" style="9" customWidth="1"/>
    <col min="6" max="6" width="11.00390625" style="10" customWidth="1"/>
    <col min="7" max="7" width="8.75390625" style="10" customWidth="1"/>
    <col min="8" max="8" width="10.125" style="1" bestFit="1" customWidth="1"/>
    <col min="9" max="16384" width="9.125" style="1" customWidth="1"/>
  </cols>
  <sheetData>
    <row r="1" spans="1:7" ht="12.75">
      <c r="A1" s="123" t="s">
        <v>187</v>
      </c>
      <c r="B1" s="123"/>
      <c r="C1" s="123"/>
      <c r="D1" s="123"/>
      <c r="E1" s="123"/>
      <c r="F1" s="123"/>
      <c r="G1" s="123"/>
    </row>
    <row r="2" spans="3:7" ht="12.75">
      <c r="C2" s="9"/>
      <c r="F2" s="124"/>
      <c r="G2" s="124"/>
    </row>
    <row r="3" spans="1:7" ht="43.5" customHeight="1">
      <c r="A3" s="17" t="s">
        <v>1</v>
      </c>
      <c r="B3" s="17"/>
      <c r="C3" s="18" t="s">
        <v>174</v>
      </c>
      <c r="D3" s="18" t="s">
        <v>189</v>
      </c>
      <c r="E3" s="18" t="s">
        <v>190</v>
      </c>
      <c r="F3" s="19" t="s">
        <v>34</v>
      </c>
      <c r="G3" s="20" t="s">
        <v>141</v>
      </c>
    </row>
    <row r="4" spans="1:7" s="5" customFormat="1" ht="12" customHeight="1">
      <c r="A4" s="21" t="s">
        <v>29</v>
      </c>
      <c r="B4" s="21"/>
      <c r="C4" s="22">
        <f>C5+C29</f>
        <v>91220839</v>
      </c>
      <c r="D4" s="22">
        <f>D5+D29</f>
        <v>29111597.33</v>
      </c>
      <c r="E4" s="22">
        <f>E5+E29</f>
        <v>27208619.870000005</v>
      </c>
      <c r="F4" s="23">
        <f aca="true" t="shared" si="0" ref="F4:F80">D4/C4*100</f>
        <v>31.913318984053628</v>
      </c>
      <c r="G4" s="24">
        <f aca="true" t="shared" si="1" ref="G4:G51">D4/E4*100</f>
        <v>106.99402420663829</v>
      </c>
    </row>
    <row r="5" spans="1:7" s="6" customFormat="1" ht="13.5">
      <c r="A5" s="25" t="s">
        <v>27</v>
      </c>
      <c r="B5" s="25"/>
      <c r="C5" s="26">
        <f>C6+C9+C14+C18+C22+C24</f>
        <v>79807260</v>
      </c>
      <c r="D5" s="26">
        <f>D6+D9+D14+D18+D22+D24</f>
        <v>26425690.139999997</v>
      </c>
      <c r="E5" s="26">
        <f>E6+E9+E14+E18+E22+E24</f>
        <v>25472790.520000003</v>
      </c>
      <c r="F5" s="27">
        <f t="shared" si="0"/>
        <v>33.11188748993512</v>
      </c>
      <c r="G5" s="28">
        <f t="shared" si="1"/>
        <v>103.7408528887003</v>
      </c>
    </row>
    <row r="6" spans="1:7" s="6" customFormat="1" ht="13.5">
      <c r="A6" s="25" t="s">
        <v>36</v>
      </c>
      <c r="B6" s="25"/>
      <c r="C6" s="26">
        <f>C7</f>
        <v>57886340</v>
      </c>
      <c r="D6" s="29">
        <f>D7</f>
        <v>15398328.68</v>
      </c>
      <c r="E6" s="29">
        <f>E7</f>
        <v>15375253.56</v>
      </c>
      <c r="F6" s="27">
        <f t="shared" si="0"/>
        <v>26.60097128268949</v>
      </c>
      <c r="G6" s="28">
        <f t="shared" si="1"/>
        <v>100.15007960623186</v>
      </c>
    </row>
    <row r="7" spans="1:7" s="2" customFormat="1" ht="13.5">
      <c r="A7" s="30" t="s">
        <v>2</v>
      </c>
      <c r="B7" s="30"/>
      <c r="C7" s="31">
        <v>57886340</v>
      </c>
      <c r="D7" s="32">
        <v>15398328.68</v>
      </c>
      <c r="E7" s="32">
        <v>15375253.56</v>
      </c>
      <c r="F7" s="27">
        <f t="shared" si="0"/>
        <v>26.60097128268949</v>
      </c>
      <c r="G7" s="28">
        <f t="shared" si="1"/>
        <v>100.15007960623186</v>
      </c>
    </row>
    <row r="8" spans="1:7" s="2" customFormat="1" ht="13.5">
      <c r="A8" s="30" t="s">
        <v>103</v>
      </c>
      <c r="B8" s="30"/>
      <c r="C8" s="31">
        <f>C7*48.5/61.5</f>
        <v>45650203.08943089</v>
      </c>
      <c r="D8" s="32">
        <f>D7*48.5/61.5</f>
        <v>12143397.414308943</v>
      </c>
      <c r="E8" s="32">
        <v>12124882.85</v>
      </c>
      <c r="F8" s="27">
        <f t="shared" si="0"/>
        <v>26.600971282689496</v>
      </c>
      <c r="G8" s="28">
        <f t="shared" si="1"/>
        <v>100.15269891295439</v>
      </c>
    </row>
    <row r="9" spans="1:7" s="6" customFormat="1" ht="27.75" customHeight="1">
      <c r="A9" s="33" t="s">
        <v>93</v>
      </c>
      <c r="B9" s="33"/>
      <c r="C9" s="26">
        <f>C10+C11+C12+C13</f>
        <v>2361120</v>
      </c>
      <c r="D9" s="29">
        <f>D10+D11+D12+D13</f>
        <v>745298.1</v>
      </c>
      <c r="E9" s="29">
        <f>E10+E11+E12+E13</f>
        <v>717901.79</v>
      </c>
      <c r="F9" s="27">
        <f t="shared" si="0"/>
        <v>31.565447753608456</v>
      </c>
      <c r="G9" s="28">
        <f t="shared" si="1"/>
        <v>103.816164046617</v>
      </c>
    </row>
    <row r="10" spans="1:7" s="2" customFormat="1" ht="45" customHeight="1">
      <c r="A10" s="34" t="s">
        <v>94</v>
      </c>
      <c r="B10" s="34"/>
      <c r="C10" s="35">
        <v>932642</v>
      </c>
      <c r="D10" s="36">
        <v>316787.18</v>
      </c>
      <c r="E10" s="32">
        <v>276744.4</v>
      </c>
      <c r="F10" s="27">
        <f t="shared" si="0"/>
        <v>33.96664314924698</v>
      </c>
      <c r="G10" s="28">
        <f t="shared" si="1"/>
        <v>114.46922864563835</v>
      </c>
    </row>
    <row r="11" spans="1:7" s="2" customFormat="1" ht="58.5" customHeight="1">
      <c r="A11" s="34" t="s">
        <v>95</v>
      </c>
      <c r="B11" s="34"/>
      <c r="C11" s="35">
        <v>9445</v>
      </c>
      <c r="D11" s="36">
        <v>2283.55</v>
      </c>
      <c r="E11" s="32">
        <v>2902.36</v>
      </c>
      <c r="F11" s="27">
        <f t="shared" si="0"/>
        <v>24.177342509264165</v>
      </c>
      <c r="G11" s="28">
        <f t="shared" si="1"/>
        <v>78.67907495968798</v>
      </c>
    </row>
    <row r="12" spans="1:7" s="2" customFormat="1" ht="39" customHeight="1">
      <c r="A12" s="34" t="s">
        <v>96</v>
      </c>
      <c r="B12" s="34"/>
      <c r="C12" s="35">
        <v>1419033</v>
      </c>
      <c r="D12" s="36">
        <v>495143.38</v>
      </c>
      <c r="E12" s="32">
        <v>491004.26</v>
      </c>
      <c r="F12" s="27">
        <f t="shared" si="0"/>
        <v>34.89301376359817</v>
      </c>
      <c r="G12" s="28">
        <f t="shared" si="1"/>
        <v>100.84299064940903</v>
      </c>
    </row>
    <row r="13" spans="1:7" s="2" customFormat="1" ht="39" customHeight="1">
      <c r="A13" s="34" t="s">
        <v>97</v>
      </c>
      <c r="B13" s="34"/>
      <c r="C13" s="35">
        <v>0</v>
      </c>
      <c r="D13" s="36">
        <v>-68916.01</v>
      </c>
      <c r="E13" s="32">
        <v>-52749.23</v>
      </c>
      <c r="F13" s="27"/>
      <c r="G13" s="28">
        <f t="shared" si="1"/>
        <v>130.64837154968896</v>
      </c>
    </row>
    <row r="14" spans="1:7" s="6" customFormat="1" ht="13.5">
      <c r="A14" s="25" t="s">
        <v>3</v>
      </c>
      <c r="B14" s="25"/>
      <c r="C14" s="26">
        <f>C15+C16+C17</f>
        <v>15650300</v>
      </c>
      <c r="D14" s="29">
        <f>D15+D16+D17</f>
        <v>9375922.08</v>
      </c>
      <c r="E14" s="29">
        <f>E15+E16+E17</f>
        <v>8477649.92</v>
      </c>
      <c r="F14" s="27">
        <f t="shared" si="0"/>
        <v>59.90889682625892</v>
      </c>
      <c r="G14" s="28">
        <f t="shared" si="1"/>
        <v>110.59576850278809</v>
      </c>
    </row>
    <row r="15" spans="1:7" s="2" customFormat="1" ht="15.75" customHeight="1">
      <c r="A15" s="37" t="s">
        <v>23</v>
      </c>
      <c r="B15" s="37"/>
      <c r="C15" s="32">
        <v>12990000</v>
      </c>
      <c r="D15" s="32">
        <v>6365913.45</v>
      </c>
      <c r="E15" s="32">
        <v>6288782.78</v>
      </c>
      <c r="F15" s="27">
        <f t="shared" si="0"/>
        <v>49.00626212471132</v>
      </c>
      <c r="G15" s="28">
        <f t="shared" si="1"/>
        <v>101.22648011067095</v>
      </c>
    </row>
    <row r="16" spans="1:7" s="2" customFormat="1" ht="13.5" customHeight="1">
      <c r="A16" s="37" t="s">
        <v>4</v>
      </c>
      <c r="B16" s="37"/>
      <c r="C16" s="32">
        <v>2540300</v>
      </c>
      <c r="D16" s="32">
        <v>2980066.48</v>
      </c>
      <c r="E16" s="32">
        <v>2111665.9</v>
      </c>
      <c r="F16" s="27">
        <f t="shared" si="0"/>
        <v>117.3115962681573</v>
      </c>
      <c r="G16" s="28">
        <f t="shared" si="1"/>
        <v>141.1239571562907</v>
      </c>
    </row>
    <row r="17" spans="1:7" s="2" customFormat="1" ht="13.5">
      <c r="A17" s="38" t="s">
        <v>79</v>
      </c>
      <c r="B17" s="38"/>
      <c r="C17" s="32">
        <v>120000</v>
      </c>
      <c r="D17" s="32">
        <v>29942.15</v>
      </c>
      <c r="E17" s="32">
        <v>77201.24</v>
      </c>
      <c r="F17" s="27">
        <f t="shared" si="0"/>
        <v>24.95179166666667</v>
      </c>
      <c r="G17" s="28">
        <f t="shared" si="1"/>
        <v>38.78454542958118</v>
      </c>
    </row>
    <row r="18" spans="1:7" s="14" customFormat="1" ht="13.5">
      <c r="A18" s="39" t="s">
        <v>98</v>
      </c>
      <c r="B18" s="39"/>
      <c r="C18" s="26">
        <f>C19</f>
        <v>1724500</v>
      </c>
      <c r="D18" s="29">
        <f>D19</f>
        <v>185810.11</v>
      </c>
      <c r="E18" s="29">
        <f>E19</f>
        <v>216593.52</v>
      </c>
      <c r="F18" s="27">
        <f t="shared" si="0"/>
        <v>10.774723688025514</v>
      </c>
      <c r="G18" s="28">
        <f t="shared" si="1"/>
        <v>85.78747415896837</v>
      </c>
    </row>
    <row r="19" spans="1:7" s="2" customFormat="1" ht="13.5">
      <c r="A19" s="40" t="s">
        <v>99</v>
      </c>
      <c r="B19" s="40"/>
      <c r="C19" s="31">
        <f>C20+C21</f>
        <v>1724500</v>
      </c>
      <c r="D19" s="32">
        <f>D20+D21</f>
        <v>185810.11</v>
      </c>
      <c r="E19" s="32">
        <v>216593.52</v>
      </c>
      <c r="F19" s="27">
        <f t="shared" si="0"/>
        <v>10.774723688025514</v>
      </c>
      <c r="G19" s="28">
        <f t="shared" si="1"/>
        <v>85.78747415896837</v>
      </c>
    </row>
    <row r="20" spans="1:7" s="2" customFormat="1" ht="13.5">
      <c r="A20" s="40" t="s">
        <v>100</v>
      </c>
      <c r="B20" s="40"/>
      <c r="C20" s="35">
        <v>211700</v>
      </c>
      <c r="D20" s="36">
        <v>96749.05</v>
      </c>
      <c r="E20" s="32">
        <v>116790.98</v>
      </c>
      <c r="F20" s="27">
        <f t="shared" si="0"/>
        <v>45.70101558809637</v>
      </c>
      <c r="G20" s="28">
        <f t="shared" si="1"/>
        <v>82.83948811800363</v>
      </c>
    </row>
    <row r="21" spans="1:7" s="2" customFormat="1" ht="13.5">
      <c r="A21" s="40" t="s">
        <v>101</v>
      </c>
      <c r="B21" s="40"/>
      <c r="C21" s="35">
        <v>1512800</v>
      </c>
      <c r="D21" s="36">
        <v>89061.06</v>
      </c>
      <c r="E21" s="32">
        <v>99802.54</v>
      </c>
      <c r="F21" s="27">
        <f t="shared" si="0"/>
        <v>5.8871668429402435</v>
      </c>
      <c r="G21" s="28">
        <f t="shared" si="1"/>
        <v>89.23726790921353</v>
      </c>
    </row>
    <row r="22" spans="1:7" s="6" customFormat="1" ht="28.5" customHeight="1">
      <c r="A22" s="33" t="s">
        <v>25</v>
      </c>
      <c r="B22" s="33"/>
      <c r="C22" s="29">
        <f>C23</f>
        <v>215000</v>
      </c>
      <c r="D22" s="29">
        <f>D23</f>
        <v>121035.99</v>
      </c>
      <c r="E22" s="29">
        <f>E23</f>
        <v>56892.05</v>
      </c>
      <c r="F22" s="27">
        <f t="shared" si="0"/>
        <v>56.29580930232558</v>
      </c>
      <c r="G22" s="28">
        <f t="shared" si="1"/>
        <v>212.7467545992806</v>
      </c>
    </row>
    <row r="23" spans="1:7" s="2" customFormat="1" ht="19.5" customHeight="1">
      <c r="A23" s="37" t="s">
        <v>33</v>
      </c>
      <c r="B23" s="41"/>
      <c r="C23" s="36">
        <v>215000</v>
      </c>
      <c r="D23" s="36">
        <v>121035.99</v>
      </c>
      <c r="E23" s="32">
        <v>56892.05</v>
      </c>
      <c r="F23" s="27">
        <f t="shared" si="0"/>
        <v>56.29580930232558</v>
      </c>
      <c r="G23" s="28">
        <f t="shared" si="1"/>
        <v>212.7467545992806</v>
      </c>
    </row>
    <row r="24" spans="1:7" s="6" customFormat="1" ht="15" customHeight="1">
      <c r="A24" s="42" t="s">
        <v>142</v>
      </c>
      <c r="B24" s="43"/>
      <c r="C24" s="44">
        <f>C25+C26+C27+C28</f>
        <v>1970000</v>
      </c>
      <c r="D24" s="44">
        <f>D25+D26+D27+D28</f>
        <v>599295.18</v>
      </c>
      <c r="E24" s="44">
        <f>E25+E26+E27+E28</f>
        <v>628499.6799999999</v>
      </c>
      <c r="F24" s="27">
        <f t="shared" si="0"/>
        <v>30.421075126903556</v>
      </c>
      <c r="G24" s="28">
        <f t="shared" si="1"/>
        <v>95.3532991456734</v>
      </c>
    </row>
    <row r="25" spans="1:7" s="2" customFormat="1" ht="28.5" customHeight="1">
      <c r="A25" s="45" t="s">
        <v>143</v>
      </c>
      <c r="B25" s="46" t="s">
        <v>144</v>
      </c>
      <c r="C25" s="47">
        <v>1310000</v>
      </c>
      <c r="D25" s="48">
        <v>391843.13</v>
      </c>
      <c r="E25" s="47">
        <v>336006.43</v>
      </c>
      <c r="F25" s="27">
        <f t="shared" si="0"/>
        <v>29.911689312977103</v>
      </c>
      <c r="G25" s="28">
        <f t="shared" si="1"/>
        <v>116.6177474639399</v>
      </c>
    </row>
    <row r="26" spans="1:7" s="2" customFormat="1" ht="51.75" customHeight="1">
      <c r="A26" s="45" t="s">
        <v>124</v>
      </c>
      <c r="B26" s="46" t="s">
        <v>145</v>
      </c>
      <c r="C26" s="47">
        <v>40000</v>
      </c>
      <c r="D26" s="49">
        <v>1250</v>
      </c>
      <c r="E26" s="47">
        <v>18625</v>
      </c>
      <c r="F26" s="27">
        <f t="shared" si="0"/>
        <v>3.125</v>
      </c>
      <c r="G26" s="28">
        <f t="shared" si="1"/>
        <v>6.7114093959731544</v>
      </c>
    </row>
    <row r="27" spans="1:7" s="2" customFormat="1" ht="13.5" customHeight="1">
      <c r="A27" s="45" t="s">
        <v>114</v>
      </c>
      <c r="B27" s="46"/>
      <c r="C27" s="47">
        <v>595000</v>
      </c>
      <c r="D27" s="49">
        <v>203990.75</v>
      </c>
      <c r="E27" s="47">
        <v>248868.25</v>
      </c>
      <c r="F27" s="27">
        <f t="shared" si="0"/>
        <v>34.28415966386555</v>
      </c>
      <c r="G27" s="28">
        <f t="shared" si="1"/>
        <v>81.96736626709112</v>
      </c>
    </row>
    <row r="28" spans="1:7" s="2" customFormat="1" ht="17.25" customHeight="1">
      <c r="A28" s="45" t="s">
        <v>92</v>
      </c>
      <c r="B28" s="46" t="s">
        <v>146</v>
      </c>
      <c r="C28" s="47">
        <v>25000</v>
      </c>
      <c r="D28" s="49">
        <v>2211.3</v>
      </c>
      <c r="E28" s="47">
        <v>25000</v>
      </c>
      <c r="F28" s="27">
        <f t="shared" si="0"/>
        <v>8.8452</v>
      </c>
      <c r="G28" s="28">
        <f t="shared" si="1"/>
        <v>8.8452</v>
      </c>
    </row>
    <row r="29" spans="1:7" s="6" customFormat="1" ht="18.75" customHeight="1">
      <c r="A29" s="33" t="s">
        <v>28</v>
      </c>
      <c r="B29" s="33"/>
      <c r="C29" s="29">
        <f>C30+C35+C42+C45+C49+C50</f>
        <v>11413579</v>
      </c>
      <c r="D29" s="29">
        <f>D30+D35+D42+D45+D49+D50</f>
        <v>2685907.1900000004</v>
      </c>
      <c r="E29" s="29">
        <f>E30+E35+E42+E45+E49+E50</f>
        <v>1735829.3499999999</v>
      </c>
      <c r="F29" s="27">
        <f t="shared" si="0"/>
        <v>23.53255880561216</v>
      </c>
      <c r="G29" s="28">
        <f t="shared" si="1"/>
        <v>154.73336650287658</v>
      </c>
    </row>
    <row r="30" spans="1:7" s="6" customFormat="1" ht="28.5" customHeight="1">
      <c r="A30" s="42" t="s">
        <v>26</v>
      </c>
      <c r="B30" s="43" t="s">
        <v>147</v>
      </c>
      <c r="C30" s="50">
        <f>C31+C32+C33+C34</f>
        <v>3407490</v>
      </c>
      <c r="D30" s="50">
        <f>D31+D32+D33+D34</f>
        <v>722161.1</v>
      </c>
      <c r="E30" s="50">
        <f>E31+E32+E33+E34</f>
        <v>578152.37</v>
      </c>
      <c r="F30" s="27">
        <f t="shared" si="0"/>
        <v>21.19334466131962</v>
      </c>
      <c r="G30" s="28">
        <f t="shared" si="1"/>
        <v>124.90843892934313</v>
      </c>
    </row>
    <row r="31" spans="1:7" s="2" customFormat="1" ht="40.5">
      <c r="A31" s="37" t="s">
        <v>140</v>
      </c>
      <c r="B31" s="46" t="s">
        <v>148</v>
      </c>
      <c r="C31" s="47">
        <v>20000</v>
      </c>
      <c r="D31" s="49">
        <v>23452.88</v>
      </c>
      <c r="E31" s="47">
        <v>0</v>
      </c>
      <c r="F31" s="27">
        <f t="shared" si="0"/>
        <v>117.2644</v>
      </c>
      <c r="G31" s="28"/>
    </row>
    <row r="32" spans="1:7" s="2" customFormat="1" ht="67.5" customHeight="1">
      <c r="A32" s="37" t="s">
        <v>135</v>
      </c>
      <c r="B32" s="46" t="s">
        <v>149</v>
      </c>
      <c r="C32" s="35">
        <v>3275000</v>
      </c>
      <c r="D32" s="51">
        <v>676353.74</v>
      </c>
      <c r="E32" s="47">
        <v>505324.6</v>
      </c>
      <c r="F32" s="27">
        <f t="shared" si="0"/>
        <v>20.652022595419847</v>
      </c>
      <c r="G32" s="28">
        <f t="shared" si="1"/>
        <v>133.8454015498157</v>
      </c>
    </row>
    <row r="33" spans="1:7" s="2" customFormat="1" ht="54">
      <c r="A33" s="37" t="s">
        <v>150</v>
      </c>
      <c r="B33" s="46" t="s">
        <v>151</v>
      </c>
      <c r="C33" s="52">
        <v>34590</v>
      </c>
      <c r="D33" s="51">
        <v>0</v>
      </c>
      <c r="E33" s="49">
        <v>38580</v>
      </c>
      <c r="F33" s="27">
        <f t="shared" si="0"/>
        <v>0</v>
      </c>
      <c r="G33" s="28">
        <f t="shared" si="1"/>
        <v>0</v>
      </c>
    </row>
    <row r="34" spans="1:7" s="2" customFormat="1" ht="43.5" customHeight="1">
      <c r="A34" s="37" t="s">
        <v>152</v>
      </c>
      <c r="B34" s="46" t="s">
        <v>153</v>
      </c>
      <c r="C34" s="53">
        <v>77900</v>
      </c>
      <c r="D34" s="54">
        <v>22354.48</v>
      </c>
      <c r="E34" s="47">
        <v>34247.77</v>
      </c>
      <c r="F34" s="27">
        <f t="shared" si="0"/>
        <v>28.696379974326057</v>
      </c>
      <c r="G34" s="28">
        <f t="shared" si="1"/>
        <v>65.27280462348351</v>
      </c>
    </row>
    <row r="35" spans="1:7" s="6" customFormat="1" ht="20.25" customHeight="1">
      <c r="A35" s="42" t="s">
        <v>5</v>
      </c>
      <c r="B35" s="43" t="s">
        <v>154</v>
      </c>
      <c r="C35" s="50">
        <f>C36+C37+C38+C39+C40+C41</f>
        <v>67000</v>
      </c>
      <c r="D35" s="50">
        <f>D36+D37+D38+D39+D40+D41</f>
        <v>84211.99999999999</v>
      </c>
      <c r="E35" s="50">
        <f>E36+E37+E38+E39</f>
        <v>82044.01000000001</v>
      </c>
      <c r="F35" s="27">
        <f t="shared" si="0"/>
        <v>125.68955223880596</v>
      </c>
      <c r="G35" s="28">
        <f t="shared" si="1"/>
        <v>102.64247200983957</v>
      </c>
    </row>
    <row r="36" spans="1:7" s="2" customFormat="1" ht="24.75" customHeight="1">
      <c r="A36" s="45" t="s">
        <v>155</v>
      </c>
      <c r="B36" s="46" t="s">
        <v>156</v>
      </c>
      <c r="C36" s="47">
        <v>5300</v>
      </c>
      <c r="D36" s="49">
        <v>20865.08</v>
      </c>
      <c r="E36" s="47">
        <v>19014.59</v>
      </c>
      <c r="F36" s="27">
        <f t="shared" si="0"/>
        <v>393.68075471698114</v>
      </c>
      <c r="G36" s="28">
        <f t="shared" si="1"/>
        <v>109.73194794102845</v>
      </c>
    </row>
    <row r="37" spans="1:7" s="2" customFormat="1" ht="24.75" customHeight="1">
      <c r="A37" s="45" t="s">
        <v>157</v>
      </c>
      <c r="B37" s="46" t="s">
        <v>158</v>
      </c>
      <c r="C37" s="47">
        <v>200</v>
      </c>
      <c r="D37" s="49">
        <v>0</v>
      </c>
      <c r="E37" s="47">
        <v>275.31</v>
      </c>
      <c r="F37" s="27">
        <f t="shared" si="0"/>
        <v>0</v>
      </c>
      <c r="G37" s="28">
        <f t="shared" si="1"/>
        <v>0</v>
      </c>
    </row>
    <row r="38" spans="1:7" s="2" customFormat="1" ht="16.5" customHeight="1">
      <c r="A38" s="45" t="s">
        <v>159</v>
      </c>
      <c r="B38" s="46" t="s">
        <v>160</v>
      </c>
      <c r="C38" s="120">
        <v>0</v>
      </c>
      <c r="D38" s="120">
        <v>14127.77</v>
      </c>
      <c r="E38" s="47">
        <v>6324.07</v>
      </c>
      <c r="F38" s="27"/>
      <c r="G38" s="28">
        <f t="shared" si="1"/>
        <v>223.396799845669</v>
      </c>
    </row>
    <row r="39" spans="1:7" s="2" customFormat="1" ht="18" customHeight="1">
      <c r="A39" s="45" t="s">
        <v>80</v>
      </c>
      <c r="B39" s="46" t="s">
        <v>161</v>
      </c>
      <c r="C39" s="47">
        <v>52200</v>
      </c>
      <c r="D39" s="49">
        <v>42014.27</v>
      </c>
      <c r="E39" s="47">
        <v>56430.04</v>
      </c>
      <c r="F39" s="27">
        <f t="shared" si="0"/>
        <v>80.48710727969348</v>
      </c>
      <c r="G39" s="28">
        <f t="shared" si="1"/>
        <v>74.45373067252832</v>
      </c>
    </row>
    <row r="40" spans="1:7" s="2" customFormat="1" ht="18" customHeight="1">
      <c r="A40" s="122" t="s">
        <v>191</v>
      </c>
      <c r="B40" s="121"/>
      <c r="C40" s="47">
        <v>8500</v>
      </c>
      <c r="D40" s="49">
        <v>6766.26</v>
      </c>
      <c r="E40" s="47">
        <v>0</v>
      </c>
      <c r="F40" s="27"/>
      <c r="G40" s="28"/>
    </row>
    <row r="41" spans="1:7" s="2" customFormat="1" ht="18" customHeight="1">
      <c r="A41" s="122" t="s">
        <v>192</v>
      </c>
      <c r="B41" s="121"/>
      <c r="C41" s="47">
        <v>800</v>
      </c>
      <c r="D41" s="49">
        <v>438.62</v>
      </c>
      <c r="E41" s="47">
        <v>0</v>
      </c>
      <c r="F41" s="27"/>
      <c r="G41" s="28"/>
    </row>
    <row r="42" spans="1:7" s="6" customFormat="1" ht="30.75" customHeight="1">
      <c r="A42" s="42" t="s">
        <v>162</v>
      </c>
      <c r="B42" s="43" t="s">
        <v>163</v>
      </c>
      <c r="C42" s="44">
        <f>C43+C44</f>
        <v>3096706</v>
      </c>
      <c r="D42" s="44">
        <f>D43+D44</f>
        <v>1021739.81</v>
      </c>
      <c r="E42" s="44">
        <f>E43+E44</f>
        <v>5886.44</v>
      </c>
      <c r="F42" s="27">
        <f t="shared" si="0"/>
        <v>32.99440792894127</v>
      </c>
      <c r="G42" s="28">
        <f t="shared" si="1"/>
        <v>17357.516767350047</v>
      </c>
    </row>
    <row r="43" spans="1:7" s="6" customFormat="1" ht="30.75" customHeight="1">
      <c r="A43" s="45" t="s">
        <v>115</v>
      </c>
      <c r="B43" s="46" t="s">
        <v>164</v>
      </c>
      <c r="C43" s="35">
        <v>96706</v>
      </c>
      <c r="D43" s="51">
        <v>25313.15</v>
      </c>
      <c r="E43" s="55">
        <v>5886.44</v>
      </c>
      <c r="F43" s="27">
        <f t="shared" si="0"/>
        <v>26.175366574979837</v>
      </c>
      <c r="G43" s="28">
        <f t="shared" si="1"/>
        <v>430.0247687906444</v>
      </c>
    </row>
    <row r="44" spans="1:7" s="6" customFormat="1" ht="16.5" customHeight="1">
      <c r="A44" s="45" t="s">
        <v>81</v>
      </c>
      <c r="B44" s="46" t="s">
        <v>165</v>
      </c>
      <c r="C44" s="56">
        <v>3000000</v>
      </c>
      <c r="D44" s="55">
        <v>996426.66</v>
      </c>
      <c r="E44" s="55">
        <v>0</v>
      </c>
      <c r="F44" s="27">
        <f t="shared" si="0"/>
        <v>33.214222</v>
      </c>
      <c r="G44" s="28"/>
    </row>
    <row r="45" spans="1:7" s="6" customFormat="1" ht="15" customHeight="1">
      <c r="A45" s="42" t="s">
        <v>48</v>
      </c>
      <c r="B45" s="43" t="s">
        <v>166</v>
      </c>
      <c r="C45" s="50">
        <f>C47+C48</f>
        <v>2450000</v>
      </c>
      <c r="D45" s="50">
        <f>D47+D48</f>
        <v>234763.15</v>
      </c>
      <c r="E45" s="50">
        <f>E47+E48+E46</f>
        <v>467271.58</v>
      </c>
      <c r="F45" s="27">
        <f t="shared" si="0"/>
        <v>9.582169387755101</v>
      </c>
      <c r="G45" s="28">
        <f t="shared" si="1"/>
        <v>50.24126440559471</v>
      </c>
    </row>
    <row r="46" spans="1:7" s="6" customFormat="1" ht="45" customHeight="1" hidden="1">
      <c r="A46" s="117" t="s">
        <v>188</v>
      </c>
      <c r="B46" s="43"/>
      <c r="C46" s="47">
        <v>0</v>
      </c>
      <c r="D46" s="119">
        <v>0</v>
      </c>
      <c r="E46" s="47">
        <v>0</v>
      </c>
      <c r="F46" s="27"/>
      <c r="G46" s="28"/>
    </row>
    <row r="47" spans="1:7" s="2" customFormat="1" ht="67.5">
      <c r="A47" s="57" t="s">
        <v>167</v>
      </c>
      <c r="B47" s="46" t="s">
        <v>168</v>
      </c>
      <c r="C47" s="53">
        <v>450000</v>
      </c>
      <c r="D47" s="54">
        <v>0</v>
      </c>
      <c r="E47" s="47">
        <v>95200</v>
      </c>
      <c r="F47" s="27">
        <f t="shared" si="0"/>
        <v>0</v>
      </c>
      <c r="G47" s="28">
        <f t="shared" si="1"/>
        <v>0</v>
      </c>
    </row>
    <row r="48" spans="1:7" s="2" customFormat="1" ht="48" customHeight="1">
      <c r="A48" s="58" t="s">
        <v>136</v>
      </c>
      <c r="B48" s="59" t="s">
        <v>169</v>
      </c>
      <c r="C48" s="60">
        <v>2000000</v>
      </c>
      <c r="D48" s="54">
        <v>234763.15</v>
      </c>
      <c r="E48" s="47">
        <v>372071.58</v>
      </c>
      <c r="F48" s="27">
        <f t="shared" si="0"/>
        <v>11.7381575</v>
      </c>
      <c r="G48" s="28">
        <f t="shared" si="1"/>
        <v>63.096232719521325</v>
      </c>
    </row>
    <row r="49" spans="1:7" s="6" customFormat="1" ht="13.5" customHeight="1">
      <c r="A49" s="33" t="s">
        <v>6</v>
      </c>
      <c r="B49" s="33"/>
      <c r="C49" s="29">
        <v>2200000</v>
      </c>
      <c r="D49" s="29">
        <v>592072.93</v>
      </c>
      <c r="E49" s="29">
        <v>602474.95</v>
      </c>
      <c r="F49" s="27">
        <f t="shared" si="0"/>
        <v>26.912405909090914</v>
      </c>
      <c r="G49" s="28">
        <f t="shared" si="1"/>
        <v>98.27345186716894</v>
      </c>
    </row>
    <row r="50" spans="1:7" s="6" customFormat="1" ht="18.75" customHeight="1">
      <c r="A50" s="61" t="s">
        <v>7</v>
      </c>
      <c r="B50" s="62" t="s">
        <v>170</v>
      </c>
      <c r="C50" s="50">
        <f>C51+C52</f>
        <v>192383</v>
      </c>
      <c r="D50" s="50">
        <f>D51+D52</f>
        <v>30958.2</v>
      </c>
      <c r="E50" s="50">
        <f>E51+E52</f>
        <v>0</v>
      </c>
      <c r="F50" s="27">
        <f t="shared" si="0"/>
        <v>16.091962387529044</v>
      </c>
      <c r="G50" s="28"/>
    </row>
    <row r="51" spans="1:7" s="6" customFormat="1" ht="27" hidden="1">
      <c r="A51" s="63" t="s">
        <v>74</v>
      </c>
      <c r="B51" s="64" t="s">
        <v>171</v>
      </c>
      <c r="C51" s="47">
        <v>0</v>
      </c>
      <c r="D51" s="49">
        <v>0</v>
      </c>
      <c r="E51" s="47">
        <v>0</v>
      </c>
      <c r="F51" s="27" t="e">
        <f t="shared" si="0"/>
        <v>#DIV/0!</v>
      </c>
      <c r="G51" s="28" t="e">
        <f t="shared" si="1"/>
        <v>#DIV/0!</v>
      </c>
    </row>
    <row r="52" spans="1:7" s="6" customFormat="1" ht="21" customHeight="1">
      <c r="A52" s="65" t="s">
        <v>172</v>
      </c>
      <c r="B52" s="66" t="s">
        <v>173</v>
      </c>
      <c r="C52" s="47">
        <v>192383</v>
      </c>
      <c r="D52" s="49">
        <v>30958.2</v>
      </c>
      <c r="E52" s="47">
        <v>0</v>
      </c>
      <c r="F52" s="27">
        <f t="shared" si="0"/>
        <v>16.091962387529044</v>
      </c>
      <c r="G52" s="28"/>
    </row>
    <row r="53" spans="1:7" s="5" customFormat="1" ht="15.75" customHeight="1">
      <c r="A53" s="67" t="s">
        <v>44</v>
      </c>
      <c r="B53" s="67"/>
      <c r="C53" s="22">
        <f>C4</f>
        <v>91220839</v>
      </c>
      <c r="D53" s="22">
        <f>D4</f>
        <v>29111597.33</v>
      </c>
      <c r="E53" s="22">
        <f>E4</f>
        <v>27208619.870000005</v>
      </c>
      <c r="F53" s="23">
        <f t="shared" si="0"/>
        <v>31.913318984053628</v>
      </c>
      <c r="G53" s="24">
        <f aca="true" t="shared" si="2" ref="G53:G80">D53/E53*100</f>
        <v>106.99402420663829</v>
      </c>
    </row>
    <row r="54" spans="1:7" s="5" customFormat="1" ht="18" customHeight="1">
      <c r="A54" s="67" t="s">
        <v>45</v>
      </c>
      <c r="B54" s="67"/>
      <c r="C54" s="22">
        <f>C55++C118+C120</f>
        <v>365406957.9</v>
      </c>
      <c r="D54" s="22">
        <f>D55++D118+D120</f>
        <v>95404476.66</v>
      </c>
      <c r="E54" s="22">
        <f>E55+E118+E120</f>
        <v>78961541.85</v>
      </c>
      <c r="F54" s="23">
        <f t="shared" si="0"/>
        <v>26.10910235762645</v>
      </c>
      <c r="G54" s="24">
        <f t="shared" si="2"/>
        <v>120.8239788949866</v>
      </c>
    </row>
    <row r="55" spans="1:8" s="6" customFormat="1" ht="21" customHeight="1">
      <c r="A55" s="33" t="s">
        <v>69</v>
      </c>
      <c r="B55" s="33"/>
      <c r="C55" s="29">
        <f>C56+C60+C81+C93</f>
        <v>365337232.9</v>
      </c>
      <c r="D55" s="29">
        <f>D56+D60+D81+D93</f>
        <v>95404476.66</v>
      </c>
      <c r="E55" s="29">
        <f>E56+E60+E81+E93</f>
        <v>79190702.33</v>
      </c>
      <c r="F55" s="27">
        <f t="shared" si="0"/>
        <v>26.114085307618808</v>
      </c>
      <c r="G55" s="28">
        <f t="shared" si="2"/>
        <v>120.47434086698041</v>
      </c>
      <c r="H55" s="16">
        <f>D56+D60+D81</f>
        <v>95404476.66</v>
      </c>
    </row>
    <row r="56" spans="1:7" s="6" customFormat="1" ht="19.5" customHeight="1">
      <c r="A56" s="33" t="s">
        <v>41</v>
      </c>
      <c r="B56" s="33"/>
      <c r="C56" s="29">
        <f>C57+C58+C59</f>
        <v>30351300</v>
      </c>
      <c r="D56" s="29">
        <f>D57+D58+D59</f>
        <v>12646500</v>
      </c>
      <c r="E56" s="29">
        <f>E57+E58</f>
        <v>11114500</v>
      </c>
      <c r="F56" s="27">
        <f t="shared" si="0"/>
        <v>41.6670785106404</v>
      </c>
      <c r="G56" s="28">
        <f t="shared" si="2"/>
        <v>113.78379594223762</v>
      </c>
    </row>
    <row r="57" spans="1:7" s="2" customFormat="1" ht="28.5" customHeight="1">
      <c r="A57" s="37" t="s">
        <v>182</v>
      </c>
      <c r="B57" s="37"/>
      <c r="C57" s="32">
        <v>2148900</v>
      </c>
      <c r="D57" s="32">
        <v>895500</v>
      </c>
      <c r="E57" s="32">
        <v>736000</v>
      </c>
      <c r="F57" s="27">
        <f t="shared" si="0"/>
        <v>41.67248359625855</v>
      </c>
      <c r="G57" s="28">
        <f t="shared" si="2"/>
        <v>121.6711956521739</v>
      </c>
    </row>
    <row r="58" spans="1:7" s="2" customFormat="1" ht="36" customHeight="1">
      <c r="A58" s="37" t="s">
        <v>183</v>
      </c>
      <c r="B58" s="37"/>
      <c r="C58" s="32">
        <v>23690100</v>
      </c>
      <c r="D58" s="32">
        <v>9871000</v>
      </c>
      <c r="E58" s="32">
        <v>10378500</v>
      </c>
      <c r="F58" s="27">
        <f t="shared" si="0"/>
        <v>41.66719431323634</v>
      </c>
      <c r="G58" s="28">
        <f t="shared" si="2"/>
        <v>95.11008334537746</v>
      </c>
    </row>
    <row r="59" spans="1:7" s="2" customFormat="1" ht="19.5" customHeight="1">
      <c r="A59" s="37" t="s">
        <v>175</v>
      </c>
      <c r="B59" s="37"/>
      <c r="C59" s="32">
        <v>4512300</v>
      </c>
      <c r="D59" s="32">
        <v>1880000</v>
      </c>
      <c r="E59" s="32">
        <v>0</v>
      </c>
      <c r="F59" s="27">
        <f t="shared" si="0"/>
        <v>41.66389646078497</v>
      </c>
      <c r="G59" s="28"/>
    </row>
    <row r="60" spans="1:7" s="6" customFormat="1" ht="24.75" customHeight="1">
      <c r="A60" s="33" t="s">
        <v>38</v>
      </c>
      <c r="B60" s="33"/>
      <c r="C60" s="29">
        <f>C62+C75+C76+C78+C79+C66+C67+C68+C70+C77+C63+C64+C65</f>
        <v>80427328.9</v>
      </c>
      <c r="D60" s="29">
        <f>D62+D75+D76+D78+D79+D66+D67+D68+D70+D77+D63+D64+D65</f>
        <v>6994332.5</v>
      </c>
      <c r="E60" s="29">
        <f>E62+E75+E76+E78+E79+E70+E66+E67</f>
        <v>2110505.76</v>
      </c>
      <c r="F60" s="27">
        <f t="shared" si="0"/>
        <v>8.69646250305846</v>
      </c>
      <c r="G60" s="28">
        <f t="shared" si="2"/>
        <v>331.40551580394646</v>
      </c>
    </row>
    <row r="61" spans="1:7" s="2" customFormat="1" ht="13.5" hidden="1">
      <c r="A61" s="68" t="s">
        <v>47</v>
      </c>
      <c r="B61" s="68"/>
      <c r="C61" s="69">
        <v>0</v>
      </c>
      <c r="D61" s="32">
        <v>0</v>
      </c>
      <c r="E61" s="32">
        <v>0</v>
      </c>
      <c r="F61" s="27" t="e">
        <f t="shared" si="0"/>
        <v>#DIV/0!</v>
      </c>
      <c r="G61" s="28" t="e">
        <f t="shared" si="2"/>
        <v>#DIV/0!</v>
      </c>
    </row>
    <row r="62" spans="1:7" s="2" customFormat="1" ht="27.75" customHeight="1" hidden="1">
      <c r="A62" s="68" t="s">
        <v>176</v>
      </c>
      <c r="B62" s="68"/>
      <c r="C62" s="32"/>
      <c r="D62" s="32">
        <v>0</v>
      </c>
      <c r="E62" s="32">
        <v>0</v>
      </c>
      <c r="F62" s="27" t="e">
        <f t="shared" si="0"/>
        <v>#DIV/0!</v>
      </c>
      <c r="G62" s="28" t="e">
        <f t="shared" si="2"/>
        <v>#DIV/0!</v>
      </c>
    </row>
    <row r="63" spans="1:7" s="2" customFormat="1" ht="42.75" customHeight="1">
      <c r="A63" s="68" t="s">
        <v>184</v>
      </c>
      <c r="B63" s="68"/>
      <c r="C63" s="32">
        <v>1983700</v>
      </c>
      <c r="D63" s="32">
        <v>0</v>
      </c>
      <c r="E63" s="32">
        <v>0</v>
      </c>
      <c r="F63" s="27">
        <f t="shared" si="0"/>
        <v>0</v>
      </c>
      <c r="G63" s="28"/>
    </row>
    <row r="64" spans="1:7" s="2" customFormat="1" ht="33.75" customHeight="1">
      <c r="A64" s="68" t="s">
        <v>185</v>
      </c>
      <c r="B64" s="68"/>
      <c r="C64" s="32">
        <v>3999800</v>
      </c>
      <c r="D64" s="32">
        <v>0</v>
      </c>
      <c r="E64" s="32">
        <v>0</v>
      </c>
      <c r="F64" s="27">
        <f t="shared" si="0"/>
        <v>0</v>
      </c>
      <c r="G64" s="28"/>
    </row>
    <row r="65" spans="1:7" s="2" customFormat="1" ht="36" customHeight="1">
      <c r="A65" s="68" t="s">
        <v>186</v>
      </c>
      <c r="B65" s="68"/>
      <c r="C65" s="32">
        <v>1968484.04</v>
      </c>
      <c r="D65" s="32">
        <v>0</v>
      </c>
      <c r="E65" s="32">
        <v>0</v>
      </c>
      <c r="F65" s="27">
        <f t="shared" si="0"/>
        <v>0</v>
      </c>
      <c r="G65" s="28"/>
    </row>
    <row r="66" spans="1:7" s="2" customFormat="1" ht="60" customHeight="1">
      <c r="A66" s="70" t="s">
        <v>130</v>
      </c>
      <c r="B66" s="70"/>
      <c r="C66" s="32">
        <v>724600</v>
      </c>
      <c r="D66" s="32">
        <v>0</v>
      </c>
      <c r="E66" s="32">
        <v>0</v>
      </c>
      <c r="F66" s="27">
        <f t="shared" si="0"/>
        <v>0</v>
      </c>
      <c r="G66" s="28"/>
    </row>
    <row r="67" spans="1:7" s="2" customFormat="1" ht="78" customHeight="1" hidden="1">
      <c r="A67" s="58" t="s">
        <v>131</v>
      </c>
      <c r="B67" s="58"/>
      <c r="C67" s="32"/>
      <c r="D67" s="36"/>
      <c r="E67" s="32"/>
      <c r="F67" s="27" t="e">
        <f t="shared" si="0"/>
        <v>#DIV/0!</v>
      </c>
      <c r="G67" s="28" t="e">
        <f t="shared" si="2"/>
        <v>#DIV/0!</v>
      </c>
    </row>
    <row r="68" spans="1:7" s="2" customFormat="1" ht="49.5" customHeight="1" hidden="1">
      <c r="A68" s="58" t="s">
        <v>132</v>
      </c>
      <c r="B68" s="58"/>
      <c r="C68" s="32"/>
      <c r="D68" s="32"/>
      <c r="E68" s="32"/>
      <c r="F68" s="27" t="e">
        <f t="shared" si="0"/>
        <v>#DIV/0!</v>
      </c>
      <c r="G68" s="28" t="e">
        <f t="shared" si="2"/>
        <v>#DIV/0!</v>
      </c>
    </row>
    <row r="69" spans="1:7" s="2" customFormat="1" ht="0.75" customHeight="1" hidden="1">
      <c r="A69" s="68" t="s">
        <v>52</v>
      </c>
      <c r="B69" s="68"/>
      <c r="C69" s="32"/>
      <c r="D69" s="32"/>
      <c r="E69" s="32"/>
      <c r="F69" s="27" t="e">
        <f t="shared" si="0"/>
        <v>#DIV/0!</v>
      </c>
      <c r="G69" s="28" t="e">
        <f t="shared" si="2"/>
        <v>#DIV/0!</v>
      </c>
    </row>
    <row r="70" spans="1:7" s="2" customFormat="1" ht="32.25" customHeight="1">
      <c r="A70" s="71" t="s">
        <v>133</v>
      </c>
      <c r="B70" s="71"/>
      <c r="C70" s="32">
        <v>25500400</v>
      </c>
      <c r="D70" s="32">
        <v>0</v>
      </c>
      <c r="E70" s="32">
        <v>0</v>
      </c>
      <c r="F70" s="27">
        <f t="shared" si="0"/>
        <v>0</v>
      </c>
      <c r="G70" s="28"/>
    </row>
    <row r="71" spans="1:7" s="2" customFormat="1" ht="27" hidden="1">
      <c r="A71" s="37" t="s">
        <v>82</v>
      </c>
      <c r="B71" s="37"/>
      <c r="C71" s="32"/>
      <c r="D71" s="32"/>
      <c r="E71" s="32"/>
      <c r="F71" s="27" t="e">
        <f t="shared" si="0"/>
        <v>#DIV/0!</v>
      </c>
      <c r="G71" s="28" t="e">
        <f t="shared" si="2"/>
        <v>#DIV/0!</v>
      </c>
    </row>
    <row r="72" spans="1:7" s="2" customFormat="1" ht="27" hidden="1">
      <c r="A72" s="37" t="s">
        <v>84</v>
      </c>
      <c r="B72" s="37"/>
      <c r="C72" s="32"/>
      <c r="D72" s="32"/>
      <c r="E72" s="32"/>
      <c r="F72" s="27" t="e">
        <f t="shared" si="0"/>
        <v>#DIV/0!</v>
      </c>
      <c r="G72" s="28" t="e">
        <f t="shared" si="2"/>
        <v>#DIV/0!</v>
      </c>
    </row>
    <row r="73" spans="1:7" s="2" customFormat="1" ht="67.5" hidden="1">
      <c r="A73" s="37" t="s">
        <v>83</v>
      </c>
      <c r="B73" s="37"/>
      <c r="C73" s="32"/>
      <c r="D73" s="32"/>
      <c r="E73" s="32"/>
      <c r="F73" s="27" t="e">
        <f t="shared" si="0"/>
        <v>#DIV/0!</v>
      </c>
      <c r="G73" s="28" t="e">
        <f t="shared" si="2"/>
        <v>#DIV/0!</v>
      </c>
    </row>
    <row r="74" spans="1:7" s="2" customFormat="1" ht="54" hidden="1">
      <c r="A74" s="37" t="s">
        <v>85</v>
      </c>
      <c r="B74" s="37"/>
      <c r="C74" s="32"/>
      <c r="D74" s="32"/>
      <c r="E74" s="32"/>
      <c r="F74" s="27" t="e">
        <f t="shared" si="0"/>
        <v>#DIV/0!</v>
      </c>
      <c r="G74" s="28" t="e">
        <f t="shared" si="2"/>
        <v>#DIV/0!</v>
      </c>
    </row>
    <row r="75" spans="1:7" s="2" customFormat="1" ht="46.5" customHeight="1">
      <c r="A75" s="37" t="s">
        <v>125</v>
      </c>
      <c r="B75" s="37"/>
      <c r="C75" s="32">
        <v>1013300</v>
      </c>
      <c r="D75" s="32">
        <v>0</v>
      </c>
      <c r="E75" s="32">
        <v>0</v>
      </c>
      <c r="F75" s="27">
        <f t="shared" si="0"/>
        <v>0</v>
      </c>
      <c r="G75" s="28"/>
    </row>
    <row r="76" spans="1:7" s="2" customFormat="1" ht="18" customHeight="1">
      <c r="A76" s="37" t="s">
        <v>126</v>
      </c>
      <c r="B76" s="37"/>
      <c r="C76" s="32">
        <v>11142.86</v>
      </c>
      <c r="D76" s="36">
        <v>0</v>
      </c>
      <c r="E76" s="32">
        <v>0</v>
      </c>
      <c r="F76" s="27">
        <f t="shared" si="0"/>
        <v>0</v>
      </c>
      <c r="G76" s="28"/>
    </row>
    <row r="77" spans="1:7" s="2" customFormat="1" ht="41.25" customHeight="1" hidden="1">
      <c r="A77" s="37" t="s">
        <v>177</v>
      </c>
      <c r="B77" s="37"/>
      <c r="C77" s="32">
        <v>0</v>
      </c>
      <c r="D77" s="36">
        <v>0</v>
      </c>
      <c r="E77" s="32">
        <v>0</v>
      </c>
      <c r="F77" s="27"/>
      <c r="G77" s="28"/>
    </row>
    <row r="78" spans="1:7" s="2" customFormat="1" ht="54" customHeight="1" hidden="1">
      <c r="A78" s="37" t="s">
        <v>127</v>
      </c>
      <c r="B78" s="37"/>
      <c r="C78" s="32"/>
      <c r="D78" s="32"/>
      <c r="E78" s="32"/>
      <c r="F78" s="27" t="e">
        <f t="shared" si="0"/>
        <v>#DIV/0!</v>
      </c>
      <c r="G78" s="28" t="e">
        <f t="shared" si="2"/>
        <v>#DIV/0!</v>
      </c>
    </row>
    <row r="79" spans="1:7" s="2" customFormat="1" ht="18.75" customHeight="1">
      <c r="A79" s="68" t="s">
        <v>42</v>
      </c>
      <c r="B79" s="68"/>
      <c r="C79" s="32">
        <v>45225902</v>
      </c>
      <c r="D79" s="36">
        <v>6994332.5</v>
      </c>
      <c r="E79" s="32">
        <v>2110505.76</v>
      </c>
      <c r="F79" s="27">
        <f t="shared" si="0"/>
        <v>15.465324494799463</v>
      </c>
      <c r="G79" s="28">
        <f t="shared" si="2"/>
        <v>331.40551580394646</v>
      </c>
    </row>
    <row r="80" spans="1:7" s="2" customFormat="1" ht="13.5" hidden="1">
      <c r="A80" s="37" t="s">
        <v>68</v>
      </c>
      <c r="B80" s="37"/>
      <c r="C80" s="32"/>
      <c r="D80" s="32">
        <v>0</v>
      </c>
      <c r="E80" s="32">
        <v>0</v>
      </c>
      <c r="F80" s="27" t="e">
        <f t="shared" si="0"/>
        <v>#DIV/0!</v>
      </c>
      <c r="G80" s="28" t="e">
        <f t="shared" si="2"/>
        <v>#DIV/0!</v>
      </c>
    </row>
    <row r="81" spans="1:7" s="6" customFormat="1" ht="24" customHeight="1">
      <c r="A81" s="33" t="s">
        <v>39</v>
      </c>
      <c r="B81" s="33"/>
      <c r="C81" s="29">
        <f>C82+C83+C84+C85+C86+C87+C89+C88+C90+C91+C92</f>
        <v>246173004</v>
      </c>
      <c r="D81" s="29">
        <f>D82+D83+D84+D85+D86+D87+D89+D88+D90+D91+D92</f>
        <v>75763644.16</v>
      </c>
      <c r="E81" s="29">
        <f>E82+E83+E84+E85+E86+E87+E89+E88+E90+E91+E92</f>
        <v>65965696.57</v>
      </c>
      <c r="F81" s="27">
        <f>D81/C81*100</f>
        <v>30.776585136849526</v>
      </c>
      <c r="G81" s="28">
        <f aca="true" t="shared" si="3" ref="G81:G124">D81/E81*100</f>
        <v>114.8530950167453</v>
      </c>
    </row>
    <row r="82" spans="1:7" s="2" customFormat="1" ht="27" hidden="1">
      <c r="A82" s="68" t="s">
        <v>117</v>
      </c>
      <c r="B82" s="68"/>
      <c r="C82" s="32"/>
      <c r="D82" s="32"/>
      <c r="E82" s="32"/>
      <c r="F82" s="27" t="e">
        <f aca="true" t="shared" si="4" ref="F82:F123">D82/C82*100</f>
        <v>#DIV/0!</v>
      </c>
      <c r="G82" s="28" t="e">
        <f t="shared" si="3"/>
        <v>#DIV/0!</v>
      </c>
    </row>
    <row r="83" spans="1:7" s="2" customFormat="1" ht="60" customHeight="1">
      <c r="A83" s="68" t="s">
        <v>179</v>
      </c>
      <c r="B83" s="68"/>
      <c r="C83" s="32">
        <v>248500</v>
      </c>
      <c r="D83" s="32">
        <v>72920.23</v>
      </c>
      <c r="E83" s="32">
        <v>22789.19</v>
      </c>
      <c r="F83" s="27">
        <f t="shared" si="4"/>
        <v>29.344156941649896</v>
      </c>
      <c r="G83" s="28">
        <f t="shared" si="3"/>
        <v>319.97727870099817</v>
      </c>
    </row>
    <row r="84" spans="1:7" s="2" customFormat="1" ht="33.75" customHeight="1">
      <c r="A84" s="68" t="s">
        <v>30</v>
      </c>
      <c r="B84" s="68"/>
      <c r="C84" s="32">
        <v>1668500</v>
      </c>
      <c r="D84" s="36">
        <v>379733.81</v>
      </c>
      <c r="E84" s="32">
        <v>309210.39</v>
      </c>
      <c r="F84" s="27">
        <f t="shared" si="4"/>
        <v>22.758993706922386</v>
      </c>
      <c r="G84" s="28">
        <f t="shared" si="3"/>
        <v>122.80758418240731</v>
      </c>
    </row>
    <row r="85" spans="1:7" s="2" customFormat="1" ht="45.75" customHeight="1">
      <c r="A85" s="38" t="s">
        <v>66</v>
      </c>
      <c r="B85" s="38"/>
      <c r="C85" s="32">
        <v>2000</v>
      </c>
      <c r="D85" s="32">
        <v>2000</v>
      </c>
      <c r="E85" s="32">
        <v>0</v>
      </c>
      <c r="F85" s="27">
        <f t="shared" si="4"/>
        <v>100</v>
      </c>
      <c r="G85" s="28"/>
    </row>
    <row r="86" spans="1:7" s="2" customFormat="1" ht="36.75" customHeight="1">
      <c r="A86" s="68" t="s">
        <v>31</v>
      </c>
      <c r="B86" s="68"/>
      <c r="C86" s="32">
        <v>1069000</v>
      </c>
      <c r="D86" s="36">
        <v>355200</v>
      </c>
      <c r="E86" s="32">
        <v>359600</v>
      </c>
      <c r="F86" s="27">
        <f t="shared" si="4"/>
        <v>33.22731524789523</v>
      </c>
      <c r="G86" s="28">
        <f t="shared" si="3"/>
        <v>98.77641824249166</v>
      </c>
    </row>
    <row r="87" spans="1:7" s="2" customFormat="1" ht="34.5" customHeight="1">
      <c r="A87" s="68" t="s">
        <v>180</v>
      </c>
      <c r="B87" s="68"/>
      <c r="C87" s="32">
        <v>169200</v>
      </c>
      <c r="D87" s="36">
        <v>49050.99</v>
      </c>
      <c r="E87" s="32">
        <v>63725.96</v>
      </c>
      <c r="F87" s="27">
        <f t="shared" si="4"/>
        <v>28.989946808510638</v>
      </c>
      <c r="G87" s="28">
        <f t="shared" si="3"/>
        <v>76.971755309767</v>
      </c>
    </row>
    <row r="88" spans="1:7" s="2" customFormat="1" ht="26.25" customHeight="1" hidden="1">
      <c r="A88" s="68" t="s">
        <v>51</v>
      </c>
      <c r="B88" s="68"/>
      <c r="C88" s="32"/>
      <c r="D88" s="32"/>
      <c r="E88" s="32"/>
      <c r="F88" s="27" t="e">
        <f t="shared" si="4"/>
        <v>#DIV/0!</v>
      </c>
      <c r="G88" s="28" t="e">
        <f t="shared" si="3"/>
        <v>#DIV/0!</v>
      </c>
    </row>
    <row r="89" spans="1:7" s="2" customFormat="1" ht="28.5" customHeight="1">
      <c r="A89" s="68" t="s">
        <v>178</v>
      </c>
      <c r="B89" s="68"/>
      <c r="C89" s="32">
        <v>242087184</v>
      </c>
      <c r="D89" s="36">
        <v>73976119.13</v>
      </c>
      <c r="E89" s="32">
        <v>65210371.03</v>
      </c>
      <c r="F89" s="27">
        <f t="shared" si="4"/>
        <v>30.557635438479053</v>
      </c>
      <c r="G89" s="28">
        <f t="shared" si="3"/>
        <v>113.44226073482592</v>
      </c>
    </row>
    <row r="90" spans="1:7" s="2" customFormat="1" ht="40.5" customHeight="1">
      <c r="A90" s="38" t="s">
        <v>102</v>
      </c>
      <c r="B90" s="38"/>
      <c r="C90" s="32">
        <v>928620</v>
      </c>
      <c r="D90" s="32">
        <v>928620</v>
      </c>
      <c r="E90" s="32">
        <v>0</v>
      </c>
      <c r="F90" s="27">
        <f t="shared" si="4"/>
        <v>100</v>
      </c>
      <c r="G90" s="28"/>
    </row>
    <row r="91" spans="1:7" s="2" customFormat="1" ht="13.5" hidden="1">
      <c r="A91" s="38" t="s">
        <v>53</v>
      </c>
      <c r="B91" s="38"/>
      <c r="C91" s="32"/>
      <c r="D91" s="32"/>
      <c r="E91" s="32"/>
      <c r="F91" s="27" t="e">
        <f t="shared" si="4"/>
        <v>#DIV/0!</v>
      </c>
      <c r="G91" s="28" t="e">
        <f t="shared" si="3"/>
        <v>#DIV/0!</v>
      </c>
    </row>
    <row r="92" spans="1:7" s="2" customFormat="1" ht="19.5" customHeight="1">
      <c r="A92" s="68" t="s">
        <v>32</v>
      </c>
      <c r="B92" s="68"/>
      <c r="C92" s="32">
        <v>0</v>
      </c>
      <c r="D92" s="32">
        <v>0</v>
      </c>
      <c r="E92" s="32">
        <v>0</v>
      </c>
      <c r="F92" s="27"/>
      <c r="G92" s="28"/>
    </row>
    <row r="93" spans="1:7" s="6" customFormat="1" ht="16.5" customHeight="1">
      <c r="A93" s="72" t="s">
        <v>46</v>
      </c>
      <c r="B93" s="72"/>
      <c r="C93" s="29">
        <f>C94+C95+C96+C98+C103+C101+C102+C100</f>
        <v>8385600</v>
      </c>
      <c r="D93" s="29">
        <f>D94+D95+D96+D98+D103+D100+D101+D102</f>
        <v>0</v>
      </c>
      <c r="E93" s="29">
        <f>E94+E95+E96+E98+E102+E103+E100+E97</f>
        <v>0</v>
      </c>
      <c r="F93" s="27">
        <f t="shared" si="4"/>
        <v>0</v>
      </c>
      <c r="G93" s="28"/>
    </row>
    <row r="94" spans="1:7" s="2" customFormat="1" ht="40.5" hidden="1">
      <c r="A94" s="37" t="s">
        <v>0</v>
      </c>
      <c r="B94" s="37"/>
      <c r="C94" s="32">
        <v>0</v>
      </c>
      <c r="D94" s="32">
        <v>0</v>
      </c>
      <c r="E94" s="32">
        <v>0</v>
      </c>
      <c r="F94" s="27" t="e">
        <f t="shared" si="4"/>
        <v>#DIV/0!</v>
      </c>
      <c r="G94" s="28" t="e">
        <f t="shared" si="3"/>
        <v>#DIV/0!</v>
      </c>
    </row>
    <row r="95" spans="1:7" s="2" customFormat="1" ht="43.5" customHeight="1">
      <c r="A95" s="37" t="s">
        <v>128</v>
      </c>
      <c r="B95" s="41"/>
      <c r="C95" s="36">
        <v>8385600</v>
      </c>
      <c r="D95" s="36">
        <v>0</v>
      </c>
      <c r="E95" s="32">
        <v>0</v>
      </c>
      <c r="F95" s="27">
        <f t="shared" si="4"/>
        <v>0</v>
      </c>
      <c r="G95" s="28"/>
    </row>
    <row r="96" spans="1:7" s="2" customFormat="1" ht="27.75" customHeight="1" hidden="1">
      <c r="A96" s="37" t="s">
        <v>49</v>
      </c>
      <c r="B96" s="37"/>
      <c r="C96" s="69"/>
      <c r="D96" s="69"/>
      <c r="E96" s="32"/>
      <c r="F96" s="27" t="e">
        <f t="shared" si="4"/>
        <v>#DIV/0!</v>
      </c>
      <c r="G96" s="28" t="e">
        <f t="shared" si="3"/>
        <v>#DIV/0!</v>
      </c>
    </row>
    <row r="97" spans="1:7" s="2" customFormat="1" ht="43.5" customHeight="1" hidden="1">
      <c r="A97" s="37" t="s">
        <v>108</v>
      </c>
      <c r="B97" s="37"/>
      <c r="C97" s="32"/>
      <c r="D97" s="32"/>
      <c r="E97" s="32"/>
      <c r="F97" s="27" t="e">
        <f t="shared" si="4"/>
        <v>#DIV/0!</v>
      </c>
      <c r="G97" s="28" t="e">
        <f t="shared" si="3"/>
        <v>#DIV/0!</v>
      </c>
    </row>
    <row r="98" spans="1:7" s="2" customFormat="1" ht="44.25" customHeight="1" hidden="1">
      <c r="A98" s="37" t="s">
        <v>105</v>
      </c>
      <c r="B98" s="37"/>
      <c r="C98" s="32"/>
      <c r="D98" s="32"/>
      <c r="E98" s="32"/>
      <c r="F98" s="27" t="e">
        <f t="shared" si="4"/>
        <v>#DIV/0!</v>
      </c>
      <c r="G98" s="28" t="e">
        <f t="shared" si="3"/>
        <v>#DIV/0!</v>
      </c>
    </row>
    <row r="99" spans="1:7" s="2" customFormat="1" ht="27" hidden="1">
      <c r="A99" s="37" t="s">
        <v>78</v>
      </c>
      <c r="B99" s="37"/>
      <c r="C99" s="32"/>
      <c r="D99" s="32"/>
      <c r="E99" s="32"/>
      <c r="F99" s="27" t="e">
        <f t="shared" si="4"/>
        <v>#DIV/0!</v>
      </c>
      <c r="G99" s="28" t="e">
        <f t="shared" si="3"/>
        <v>#DIV/0!</v>
      </c>
    </row>
    <row r="100" spans="1:7" s="2" customFormat="1" ht="54.75" customHeight="1" hidden="1">
      <c r="A100" s="37" t="s">
        <v>116</v>
      </c>
      <c r="B100" s="37"/>
      <c r="C100" s="32"/>
      <c r="D100" s="32"/>
      <c r="E100" s="32"/>
      <c r="F100" s="27" t="e">
        <f t="shared" si="4"/>
        <v>#DIV/0!</v>
      </c>
      <c r="G100" s="28" t="e">
        <f t="shared" si="3"/>
        <v>#DIV/0!</v>
      </c>
    </row>
    <row r="101" spans="1:7" s="2" customFormat="1" ht="40.5" hidden="1">
      <c r="A101" s="37" t="s">
        <v>118</v>
      </c>
      <c r="B101" s="37"/>
      <c r="C101" s="32">
        <v>0</v>
      </c>
      <c r="D101" s="32">
        <v>0</v>
      </c>
      <c r="E101" s="32">
        <v>0</v>
      </c>
      <c r="F101" s="27" t="e">
        <f t="shared" si="4"/>
        <v>#DIV/0!</v>
      </c>
      <c r="G101" s="28" t="e">
        <f t="shared" si="3"/>
        <v>#DIV/0!</v>
      </c>
    </row>
    <row r="102" spans="1:7" s="2" customFormat="1" ht="40.5" hidden="1">
      <c r="A102" s="37" t="s">
        <v>119</v>
      </c>
      <c r="B102" s="37"/>
      <c r="C102" s="32">
        <v>0</v>
      </c>
      <c r="D102" s="32">
        <v>0</v>
      </c>
      <c r="E102" s="32">
        <v>0</v>
      </c>
      <c r="F102" s="27" t="e">
        <f t="shared" si="4"/>
        <v>#DIV/0!</v>
      </c>
      <c r="G102" s="28" t="e">
        <f t="shared" si="3"/>
        <v>#DIV/0!</v>
      </c>
    </row>
    <row r="103" spans="1:7" s="2" customFormat="1" ht="27" hidden="1">
      <c r="A103" s="37" t="s">
        <v>75</v>
      </c>
      <c r="B103" s="37"/>
      <c r="C103" s="32">
        <f>C107</f>
        <v>0</v>
      </c>
      <c r="D103" s="32">
        <f>D107</f>
        <v>0</v>
      </c>
      <c r="E103" s="32">
        <f>E105+E109+E108+E106</f>
        <v>0</v>
      </c>
      <c r="F103" s="27" t="e">
        <f t="shared" si="4"/>
        <v>#DIV/0!</v>
      </c>
      <c r="G103" s="28" t="e">
        <f t="shared" si="3"/>
        <v>#DIV/0!</v>
      </c>
    </row>
    <row r="104" spans="1:7" s="2" customFormat="1" ht="13.5" hidden="1">
      <c r="A104" s="37" t="s">
        <v>86</v>
      </c>
      <c r="B104" s="37"/>
      <c r="C104" s="32"/>
      <c r="D104" s="32"/>
      <c r="E104" s="32"/>
      <c r="F104" s="27" t="e">
        <f t="shared" si="4"/>
        <v>#DIV/0!</v>
      </c>
      <c r="G104" s="28" t="e">
        <f t="shared" si="3"/>
        <v>#DIV/0!</v>
      </c>
    </row>
    <row r="105" spans="1:7" s="15" customFormat="1" ht="23.25" customHeight="1" hidden="1">
      <c r="A105" s="73" t="s">
        <v>138</v>
      </c>
      <c r="B105" s="73"/>
      <c r="C105" s="74"/>
      <c r="D105" s="74"/>
      <c r="E105" s="74"/>
      <c r="F105" s="27" t="e">
        <f t="shared" si="4"/>
        <v>#DIV/0!</v>
      </c>
      <c r="G105" s="28" t="e">
        <f t="shared" si="3"/>
        <v>#DIV/0!</v>
      </c>
    </row>
    <row r="106" spans="1:7" s="15" customFormat="1" ht="13.5" hidden="1">
      <c r="A106" s="73" t="s">
        <v>139</v>
      </c>
      <c r="B106" s="73"/>
      <c r="C106" s="74"/>
      <c r="D106" s="74"/>
      <c r="E106" s="74"/>
      <c r="F106" s="27" t="e">
        <f t="shared" si="4"/>
        <v>#DIV/0!</v>
      </c>
      <c r="G106" s="28" t="e">
        <f t="shared" si="3"/>
        <v>#DIV/0!</v>
      </c>
    </row>
    <row r="107" spans="1:7" s="15" customFormat="1" ht="13.5" hidden="1">
      <c r="A107" s="73" t="s">
        <v>137</v>
      </c>
      <c r="B107" s="73"/>
      <c r="C107" s="74"/>
      <c r="D107" s="74"/>
      <c r="E107" s="74"/>
      <c r="F107" s="27" t="e">
        <f t="shared" si="4"/>
        <v>#DIV/0!</v>
      </c>
      <c r="G107" s="28" t="e">
        <f t="shared" si="3"/>
        <v>#DIV/0!</v>
      </c>
    </row>
    <row r="108" spans="1:7" s="15" customFormat="1" ht="27" hidden="1">
      <c r="A108" s="73" t="s">
        <v>122</v>
      </c>
      <c r="B108" s="73"/>
      <c r="C108" s="74"/>
      <c r="D108" s="74"/>
      <c r="E108" s="74"/>
      <c r="F108" s="27" t="e">
        <f t="shared" si="4"/>
        <v>#DIV/0!</v>
      </c>
      <c r="G108" s="28" t="e">
        <f t="shared" si="3"/>
        <v>#DIV/0!</v>
      </c>
    </row>
    <row r="109" spans="1:7" s="15" customFormat="1" ht="24.75" customHeight="1" hidden="1">
      <c r="A109" s="73" t="s">
        <v>107</v>
      </c>
      <c r="B109" s="73"/>
      <c r="C109" s="74"/>
      <c r="D109" s="74"/>
      <c r="E109" s="74"/>
      <c r="F109" s="27" t="e">
        <f t="shared" si="4"/>
        <v>#DIV/0!</v>
      </c>
      <c r="G109" s="28" t="e">
        <f t="shared" si="3"/>
        <v>#DIV/0!</v>
      </c>
    </row>
    <row r="110" spans="1:7" s="2" customFormat="1" ht="13.5" hidden="1">
      <c r="A110" s="37" t="s">
        <v>106</v>
      </c>
      <c r="B110" s="37"/>
      <c r="C110" s="32">
        <v>0</v>
      </c>
      <c r="D110" s="32">
        <v>0</v>
      </c>
      <c r="E110" s="32">
        <v>0</v>
      </c>
      <c r="F110" s="27" t="e">
        <f t="shared" si="4"/>
        <v>#DIV/0!</v>
      </c>
      <c r="G110" s="28" t="e">
        <f t="shared" si="3"/>
        <v>#DIV/0!</v>
      </c>
    </row>
    <row r="111" spans="1:7" s="2" customFormat="1" ht="13.5" hidden="1">
      <c r="A111" s="37" t="s">
        <v>87</v>
      </c>
      <c r="B111" s="37"/>
      <c r="C111" s="32">
        <v>0</v>
      </c>
      <c r="D111" s="32">
        <v>0</v>
      </c>
      <c r="E111" s="32">
        <v>0</v>
      </c>
      <c r="F111" s="27" t="e">
        <f t="shared" si="4"/>
        <v>#DIV/0!</v>
      </c>
      <c r="G111" s="28" t="e">
        <f t="shared" si="3"/>
        <v>#DIV/0!</v>
      </c>
    </row>
    <row r="112" spans="1:7" s="2" customFormat="1" ht="13.5" hidden="1">
      <c r="A112" s="37" t="s">
        <v>88</v>
      </c>
      <c r="B112" s="37"/>
      <c r="C112" s="32">
        <v>0</v>
      </c>
      <c r="D112" s="32">
        <v>0</v>
      </c>
      <c r="E112" s="32">
        <v>0</v>
      </c>
      <c r="F112" s="27" t="e">
        <f t="shared" si="4"/>
        <v>#DIV/0!</v>
      </c>
      <c r="G112" s="28" t="e">
        <f t="shared" si="3"/>
        <v>#DIV/0!</v>
      </c>
    </row>
    <row r="113" spans="1:7" s="2" customFormat="1" ht="13.5" hidden="1">
      <c r="A113" s="37" t="s">
        <v>89</v>
      </c>
      <c r="B113" s="37"/>
      <c r="C113" s="32">
        <v>0</v>
      </c>
      <c r="D113" s="32">
        <v>0</v>
      </c>
      <c r="E113" s="32">
        <v>0</v>
      </c>
      <c r="F113" s="27" t="e">
        <f t="shared" si="4"/>
        <v>#DIV/0!</v>
      </c>
      <c r="G113" s="28" t="e">
        <f t="shared" si="3"/>
        <v>#DIV/0!</v>
      </c>
    </row>
    <row r="114" spans="1:7" s="2" customFormat="1" ht="13.5" hidden="1">
      <c r="A114" s="37" t="s">
        <v>90</v>
      </c>
      <c r="B114" s="37"/>
      <c r="C114" s="32">
        <v>0</v>
      </c>
      <c r="D114" s="32">
        <v>0</v>
      </c>
      <c r="E114" s="32">
        <v>0</v>
      </c>
      <c r="F114" s="27" t="e">
        <f t="shared" si="4"/>
        <v>#DIV/0!</v>
      </c>
      <c r="G114" s="28" t="e">
        <f t="shared" si="3"/>
        <v>#DIV/0!</v>
      </c>
    </row>
    <row r="115" spans="1:7" s="2" customFormat="1" ht="13.5" hidden="1">
      <c r="A115" s="37" t="s">
        <v>109</v>
      </c>
      <c r="B115" s="37"/>
      <c r="C115" s="32">
        <v>0</v>
      </c>
      <c r="D115" s="32">
        <v>0</v>
      </c>
      <c r="E115" s="32">
        <v>0</v>
      </c>
      <c r="F115" s="27" t="e">
        <f t="shared" si="4"/>
        <v>#DIV/0!</v>
      </c>
      <c r="G115" s="28" t="e">
        <f t="shared" si="3"/>
        <v>#DIV/0!</v>
      </c>
    </row>
    <row r="116" spans="1:7" s="2" customFormat="1" ht="27" hidden="1">
      <c r="A116" s="37" t="s">
        <v>123</v>
      </c>
      <c r="B116" s="37"/>
      <c r="C116" s="32">
        <v>0</v>
      </c>
      <c r="D116" s="32">
        <v>0</v>
      </c>
      <c r="E116" s="32">
        <v>0</v>
      </c>
      <c r="F116" s="27" t="e">
        <f t="shared" si="4"/>
        <v>#DIV/0!</v>
      </c>
      <c r="G116" s="28" t="e">
        <f t="shared" si="3"/>
        <v>#DIV/0!</v>
      </c>
    </row>
    <row r="117" spans="1:7" s="2" customFormat="1" ht="13.5" hidden="1">
      <c r="A117" s="37" t="s">
        <v>110</v>
      </c>
      <c r="B117" s="37"/>
      <c r="C117" s="32">
        <v>0</v>
      </c>
      <c r="D117" s="32">
        <v>0</v>
      </c>
      <c r="E117" s="32">
        <v>0</v>
      </c>
      <c r="F117" s="27" t="e">
        <f t="shared" si="4"/>
        <v>#DIV/0!</v>
      </c>
      <c r="G117" s="28" t="e">
        <f t="shared" si="3"/>
        <v>#DIV/0!</v>
      </c>
    </row>
    <row r="118" spans="1:7" s="6" customFormat="1" ht="14.25" customHeight="1">
      <c r="A118" s="33" t="s">
        <v>76</v>
      </c>
      <c r="B118" s="33"/>
      <c r="C118" s="29">
        <f>C119</f>
        <v>69725</v>
      </c>
      <c r="D118" s="29">
        <f>D119</f>
        <v>0</v>
      </c>
      <c r="E118" s="29">
        <f>E119</f>
        <v>0</v>
      </c>
      <c r="F118" s="27">
        <f t="shared" si="4"/>
        <v>0</v>
      </c>
      <c r="G118" s="28"/>
    </row>
    <row r="119" spans="1:7" s="2" customFormat="1" ht="14.25" customHeight="1">
      <c r="A119" s="37" t="s">
        <v>77</v>
      </c>
      <c r="B119" s="37"/>
      <c r="C119" s="32">
        <v>69725</v>
      </c>
      <c r="D119" s="32">
        <v>0</v>
      </c>
      <c r="E119" s="32">
        <v>0</v>
      </c>
      <c r="F119" s="27">
        <f t="shared" si="4"/>
        <v>0</v>
      </c>
      <c r="G119" s="28"/>
    </row>
    <row r="120" spans="1:7" s="6" customFormat="1" ht="23.25" customHeight="1">
      <c r="A120" s="33" t="s">
        <v>54</v>
      </c>
      <c r="B120" s="33"/>
      <c r="C120" s="29">
        <f>C121+C122+C123+C124</f>
        <v>0</v>
      </c>
      <c r="D120" s="29">
        <f>D121+D122+D123+D124</f>
        <v>0</v>
      </c>
      <c r="E120" s="29">
        <f>E121+E122+E123+E124</f>
        <v>-229160.48</v>
      </c>
      <c r="F120" s="27"/>
      <c r="G120" s="28">
        <f t="shared" si="3"/>
        <v>0</v>
      </c>
    </row>
    <row r="121" spans="1:7" s="6" customFormat="1" ht="44.25" customHeight="1" hidden="1">
      <c r="A121" s="33" t="s">
        <v>104</v>
      </c>
      <c r="B121" s="33"/>
      <c r="C121" s="29">
        <v>0</v>
      </c>
      <c r="D121" s="29">
        <v>0</v>
      </c>
      <c r="E121" s="29">
        <v>0</v>
      </c>
      <c r="F121" s="27" t="e">
        <f t="shared" si="4"/>
        <v>#DIV/0!</v>
      </c>
      <c r="G121" s="28" t="e">
        <f t="shared" si="3"/>
        <v>#DIV/0!</v>
      </c>
    </row>
    <row r="122" spans="1:7" s="6" customFormat="1" ht="27" customHeight="1" hidden="1">
      <c r="A122" s="33" t="s">
        <v>111</v>
      </c>
      <c r="B122" s="33"/>
      <c r="C122" s="29">
        <v>0</v>
      </c>
      <c r="D122" s="29">
        <v>0</v>
      </c>
      <c r="E122" s="29">
        <v>0</v>
      </c>
      <c r="F122" s="27" t="e">
        <f t="shared" si="4"/>
        <v>#DIV/0!</v>
      </c>
      <c r="G122" s="28" t="e">
        <f t="shared" si="3"/>
        <v>#DIV/0!</v>
      </c>
    </row>
    <row r="123" spans="1:7" s="6" customFormat="1" ht="23.25" customHeight="1" hidden="1">
      <c r="A123" s="33" t="s">
        <v>112</v>
      </c>
      <c r="B123" s="33"/>
      <c r="C123" s="29">
        <v>0</v>
      </c>
      <c r="D123" s="29">
        <v>0</v>
      </c>
      <c r="E123" s="29">
        <v>0</v>
      </c>
      <c r="F123" s="27" t="e">
        <f t="shared" si="4"/>
        <v>#DIV/0!</v>
      </c>
      <c r="G123" s="28" t="e">
        <f t="shared" si="3"/>
        <v>#DIV/0!</v>
      </c>
    </row>
    <row r="124" spans="1:7" s="2" customFormat="1" ht="32.25" customHeight="1">
      <c r="A124" s="37" t="s">
        <v>113</v>
      </c>
      <c r="B124" s="37"/>
      <c r="C124" s="32">
        <v>0</v>
      </c>
      <c r="D124" s="32">
        <v>0</v>
      </c>
      <c r="E124" s="32">
        <v>-229160.48</v>
      </c>
      <c r="F124" s="27"/>
      <c r="G124" s="28">
        <f t="shared" si="3"/>
        <v>0</v>
      </c>
    </row>
    <row r="125" spans="1:7" s="5" customFormat="1" ht="12.75" customHeight="1">
      <c r="A125" s="67" t="s">
        <v>8</v>
      </c>
      <c r="B125" s="67"/>
      <c r="C125" s="22">
        <f>C53+C54</f>
        <v>456627796.9</v>
      </c>
      <c r="D125" s="22">
        <f>D53+D54</f>
        <v>124516073.99</v>
      </c>
      <c r="E125" s="22">
        <f>E53+E54</f>
        <v>106170161.72</v>
      </c>
      <c r="F125" s="23">
        <f>D125/C125*100</f>
        <v>27.268614577414485</v>
      </c>
      <c r="G125" s="24">
        <f>D125/E125*100</f>
        <v>117.27972527571657</v>
      </c>
    </row>
    <row r="126" spans="1:7" ht="13.5">
      <c r="A126" s="76"/>
      <c r="B126" s="76"/>
      <c r="C126" s="77"/>
      <c r="D126" s="77"/>
      <c r="E126" s="77"/>
      <c r="F126" s="27"/>
      <c r="G126" s="75"/>
    </row>
    <row r="127" spans="1:7" ht="13.5">
      <c r="A127" s="125" t="s">
        <v>9</v>
      </c>
      <c r="B127" s="126"/>
      <c r="C127" s="126"/>
      <c r="D127" s="126"/>
      <c r="E127" s="126"/>
      <c r="F127" s="126"/>
      <c r="G127" s="127"/>
    </row>
    <row r="128" spans="1:7" s="4" customFormat="1" ht="17.25" customHeight="1">
      <c r="A128" s="78" t="s">
        <v>10</v>
      </c>
      <c r="B128" s="78"/>
      <c r="C128" s="105">
        <v>29047848</v>
      </c>
      <c r="D128" s="106">
        <v>9988160.63</v>
      </c>
      <c r="E128" s="86">
        <v>9613468.39</v>
      </c>
      <c r="F128" s="79">
        <f aca="true" t="shared" si="5" ref="F128:F177">D128/C128*100</f>
        <v>34.38519999829248</v>
      </c>
      <c r="G128" s="80">
        <f aca="true" t="shared" si="6" ref="G128:G178">D128/E128*100</f>
        <v>103.89757603395002</v>
      </c>
    </row>
    <row r="129" spans="1:7" s="2" customFormat="1" ht="15" customHeight="1">
      <c r="A129" s="37" t="s">
        <v>11</v>
      </c>
      <c r="B129" s="37"/>
      <c r="C129" s="107">
        <v>22438194</v>
      </c>
      <c r="D129" s="108">
        <v>7522706.83</v>
      </c>
      <c r="E129" s="83">
        <v>7416722.66</v>
      </c>
      <c r="F129" s="79">
        <f t="shared" si="5"/>
        <v>33.52634721849718</v>
      </c>
      <c r="G129" s="80">
        <f t="shared" si="6"/>
        <v>101.4289892565566</v>
      </c>
    </row>
    <row r="130" spans="1:7" ht="14.25" customHeight="1">
      <c r="A130" s="81" t="s">
        <v>35</v>
      </c>
      <c r="B130" s="81"/>
      <c r="C130" s="82">
        <v>833000</v>
      </c>
      <c r="D130" s="108">
        <v>378134.95</v>
      </c>
      <c r="E130" s="83">
        <v>315097.87</v>
      </c>
      <c r="F130" s="79">
        <f t="shared" si="5"/>
        <v>45.39435174069628</v>
      </c>
      <c r="G130" s="80">
        <f t="shared" si="6"/>
        <v>120.00555573415967</v>
      </c>
    </row>
    <row r="131" spans="1:7" ht="14.25" customHeight="1">
      <c r="A131" s="81" t="s">
        <v>12</v>
      </c>
      <c r="B131" s="81"/>
      <c r="C131" s="82">
        <f>C128-C129-C130</f>
        <v>5776654</v>
      </c>
      <c r="D131" s="83">
        <f>D128-D129-D130</f>
        <v>2087318.8500000008</v>
      </c>
      <c r="E131" s="83">
        <f>E128-E129-E130</f>
        <v>1881647.8600000003</v>
      </c>
      <c r="F131" s="79">
        <f t="shared" si="5"/>
        <v>36.133700408575635</v>
      </c>
      <c r="G131" s="80">
        <f t="shared" si="6"/>
        <v>110.93036557860513</v>
      </c>
    </row>
    <row r="132" spans="1:7" s="7" customFormat="1" ht="11.25" customHeight="1">
      <c r="A132" s="84" t="s">
        <v>59</v>
      </c>
      <c r="B132" s="84"/>
      <c r="C132" s="109">
        <v>2600</v>
      </c>
      <c r="D132" s="110">
        <v>0</v>
      </c>
      <c r="E132" s="88">
        <v>0</v>
      </c>
      <c r="F132" s="79">
        <f t="shared" si="5"/>
        <v>0</v>
      </c>
      <c r="G132" s="80"/>
    </row>
    <row r="133" spans="1:7" s="4" customFormat="1" ht="12.75" customHeight="1">
      <c r="A133" s="78" t="s">
        <v>55</v>
      </c>
      <c r="B133" s="78"/>
      <c r="C133" s="105">
        <v>1069000</v>
      </c>
      <c r="D133" s="106">
        <v>355200</v>
      </c>
      <c r="E133" s="86">
        <v>359600</v>
      </c>
      <c r="F133" s="79">
        <f t="shared" si="5"/>
        <v>33.22731524789523</v>
      </c>
      <c r="G133" s="80">
        <f>D133/E133*100</f>
        <v>98.77641824249166</v>
      </c>
    </row>
    <row r="134" spans="1:7" ht="13.5">
      <c r="A134" s="81" t="s">
        <v>56</v>
      </c>
      <c r="B134" s="81"/>
      <c r="C134" s="82"/>
      <c r="D134" s="83"/>
      <c r="E134" s="83"/>
      <c r="F134" s="79"/>
      <c r="G134" s="80"/>
    </row>
    <row r="135" spans="1:7" s="7" customFormat="1" ht="15" customHeight="1">
      <c r="A135" s="84" t="s">
        <v>59</v>
      </c>
      <c r="B135" s="84"/>
      <c r="C135" s="109">
        <v>1069000</v>
      </c>
      <c r="D135" s="110">
        <v>355200</v>
      </c>
      <c r="E135" s="88">
        <v>359600</v>
      </c>
      <c r="F135" s="79">
        <f t="shared" si="5"/>
        <v>33.22731524789523</v>
      </c>
      <c r="G135" s="80">
        <f t="shared" si="6"/>
        <v>98.77641824249166</v>
      </c>
    </row>
    <row r="136" spans="1:7" s="4" customFormat="1" ht="24" customHeight="1">
      <c r="A136" s="78" t="s">
        <v>37</v>
      </c>
      <c r="B136" s="78"/>
      <c r="C136" s="105">
        <v>4089583</v>
      </c>
      <c r="D136" s="106">
        <v>1312862.27</v>
      </c>
      <c r="E136" s="86">
        <v>607316.05</v>
      </c>
      <c r="F136" s="79">
        <f t="shared" si="5"/>
        <v>32.10259505675762</v>
      </c>
      <c r="G136" s="80">
        <f t="shared" si="6"/>
        <v>216.17447291241518</v>
      </c>
    </row>
    <row r="137" spans="1:7" s="2" customFormat="1" ht="13.5">
      <c r="A137" s="37" t="s">
        <v>70</v>
      </c>
      <c r="B137" s="37"/>
      <c r="C137" s="107">
        <v>1668500</v>
      </c>
      <c r="D137" s="108">
        <v>379733.81</v>
      </c>
      <c r="E137" s="83">
        <v>309210.39</v>
      </c>
      <c r="F137" s="79">
        <f t="shared" si="5"/>
        <v>22.758993706922386</v>
      </c>
      <c r="G137" s="80">
        <f t="shared" si="6"/>
        <v>122.80758418240731</v>
      </c>
    </row>
    <row r="138" spans="1:7" s="4" customFormat="1" ht="12.75" customHeight="1">
      <c r="A138" s="78" t="s">
        <v>13</v>
      </c>
      <c r="B138" s="78"/>
      <c r="C138" s="85">
        <f>C139+C141</f>
        <v>38732922</v>
      </c>
      <c r="D138" s="86">
        <f>D139+D141</f>
        <v>5096075.720000001</v>
      </c>
      <c r="E138" s="86">
        <f>E139+E141+E143</f>
        <v>3271403.85</v>
      </c>
      <c r="F138" s="79">
        <f t="shared" si="5"/>
        <v>13.15696171850913</v>
      </c>
      <c r="G138" s="80">
        <f t="shared" si="6"/>
        <v>155.7764175156791</v>
      </c>
    </row>
    <row r="139" spans="1:7" ht="12.75" customHeight="1">
      <c r="A139" s="81" t="s">
        <v>61</v>
      </c>
      <c r="B139" s="81"/>
      <c r="C139" s="107">
        <v>11478100</v>
      </c>
      <c r="D139" s="108">
        <v>26087.73</v>
      </c>
      <c r="E139" s="83">
        <v>7800</v>
      </c>
      <c r="F139" s="79">
        <f t="shared" si="5"/>
        <v>0.22728265130988576</v>
      </c>
      <c r="G139" s="80">
        <f t="shared" si="6"/>
        <v>334.4580769230769</v>
      </c>
    </row>
    <row r="140" spans="1:7" s="7" customFormat="1" ht="12" customHeight="1">
      <c r="A140" s="84" t="s">
        <v>57</v>
      </c>
      <c r="B140" s="84"/>
      <c r="C140" s="109">
        <v>11328100</v>
      </c>
      <c r="D140" s="110">
        <v>0</v>
      </c>
      <c r="E140" s="88">
        <v>0</v>
      </c>
      <c r="F140" s="79">
        <f t="shared" si="5"/>
        <v>0</v>
      </c>
      <c r="G140" s="80"/>
    </row>
    <row r="141" spans="1:7" ht="13.5" customHeight="1">
      <c r="A141" s="81" t="s">
        <v>60</v>
      </c>
      <c r="B141" s="81"/>
      <c r="C141" s="107">
        <v>27254822</v>
      </c>
      <c r="D141" s="108">
        <v>5069987.99</v>
      </c>
      <c r="E141" s="83">
        <v>3263603.85</v>
      </c>
      <c r="F141" s="79">
        <f t="shared" si="5"/>
        <v>18.602168783197335</v>
      </c>
      <c r="G141" s="80">
        <f t="shared" si="6"/>
        <v>155.3493690724749</v>
      </c>
    </row>
    <row r="142" spans="1:7" s="7" customFormat="1" ht="15" customHeight="1">
      <c r="A142" s="84" t="s">
        <v>57</v>
      </c>
      <c r="B142" s="84"/>
      <c r="C142" s="109">
        <v>6638902</v>
      </c>
      <c r="D142" s="110">
        <v>250637</v>
      </c>
      <c r="E142" s="88">
        <v>0</v>
      </c>
      <c r="F142" s="79">
        <f t="shared" si="5"/>
        <v>3.775277899869587</v>
      </c>
      <c r="G142" s="80"/>
    </row>
    <row r="143" spans="1:7" ht="18.75" customHeight="1" hidden="1">
      <c r="A143" s="81" t="s">
        <v>67</v>
      </c>
      <c r="B143" s="81"/>
      <c r="C143" s="82">
        <v>0</v>
      </c>
      <c r="D143" s="83">
        <v>0</v>
      </c>
      <c r="E143" s="83">
        <v>0</v>
      </c>
      <c r="F143" s="79" t="e">
        <f t="shared" si="5"/>
        <v>#DIV/0!</v>
      </c>
      <c r="G143" s="80" t="e">
        <f t="shared" si="6"/>
        <v>#DIV/0!</v>
      </c>
    </row>
    <row r="144" spans="1:7" ht="13.5" hidden="1">
      <c r="A144" s="81"/>
      <c r="B144" s="81"/>
      <c r="C144" s="82"/>
      <c r="D144" s="83"/>
      <c r="E144" s="83"/>
      <c r="F144" s="79" t="e">
        <f t="shared" si="5"/>
        <v>#DIV/0!</v>
      </c>
      <c r="G144" s="80" t="e">
        <f t="shared" si="6"/>
        <v>#DIV/0!</v>
      </c>
    </row>
    <row r="145" spans="1:7" s="4" customFormat="1" ht="18" customHeight="1">
      <c r="A145" s="78" t="s">
        <v>14</v>
      </c>
      <c r="B145" s="78"/>
      <c r="C145" s="85">
        <f>C146+C148+C149</f>
        <v>5822784</v>
      </c>
      <c r="D145" s="86">
        <f>D146+D148+D149</f>
        <v>41290.312</v>
      </c>
      <c r="E145" s="86">
        <f>E146+E148+E149</f>
        <v>0</v>
      </c>
      <c r="F145" s="79">
        <f t="shared" si="5"/>
        <v>0.7091163264857497</v>
      </c>
      <c r="G145" s="80"/>
    </row>
    <row r="146" spans="1:7" ht="15.75" customHeight="1">
      <c r="A146" s="81" t="s">
        <v>15</v>
      </c>
      <c r="B146" s="81"/>
      <c r="C146" s="107">
        <v>5222784</v>
      </c>
      <c r="D146" s="108">
        <v>0</v>
      </c>
      <c r="E146" s="83">
        <v>0</v>
      </c>
      <c r="F146" s="79">
        <f t="shared" si="5"/>
        <v>0</v>
      </c>
      <c r="G146" s="80"/>
    </row>
    <row r="147" spans="1:7" s="7" customFormat="1" ht="15.75" customHeight="1">
      <c r="A147" s="84" t="s">
        <v>58</v>
      </c>
      <c r="B147" s="84"/>
      <c r="C147" s="109">
        <v>5222784</v>
      </c>
      <c r="D147" s="110">
        <v>0</v>
      </c>
      <c r="E147" s="88">
        <v>0</v>
      </c>
      <c r="F147" s="79">
        <f t="shared" si="5"/>
        <v>0</v>
      </c>
      <c r="G147" s="80"/>
    </row>
    <row r="148" spans="1:7" ht="13.5" hidden="1">
      <c r="A148" s="81" t="s">
        <v>16</v>
      </c>
      <c r="B148" s="81"/>
      <c r="C148" s="107"/>
      <c r="D148" s="108"/>
      <c r="E148" s="83">
        <v>0</v>
      </c>
      <c r="F148" s="79" t="e">
        <f t="shared" si="5"/>
        <v>#DIV/0!</v>
      </c>
      <c r="G148" s="80" t="e">
        <f t="shared" si="6"/>
        <v>#DIV/0!</v>
      </c>
    </row>
    <row r="149" spans="1:7" ht="13.5">
      <c r="A149" s="81" t="s">
        <v>43</v>
      </c>
      <c r="B149" s="81"/>
      <c r="C149" s="107">
        <v>600000</v>
      </c>
      <c r="D149" s="108">
        <v>41290.312</v>
      </c>
      <c r="E149" s="83">
        <v>0</v>
      </c>
      <c r="F149" s="79">
        <f t="shared" si="5"/>
        <v>6.881718666666667</v>
      </c>
      <c r="G149" s="80"/>
    </row>
    <row r="150" spans="1:7" s="7" customFormat="1" ht="14.25" customHeight="1">
      <c r="A150" s="84" t="s">
        <v>58</v>
      </c>
      <c r="B150" s="84"/>
      <c r="C150" s="87">
        <v>0</v>
      </c>
      <c r="D150" s="88">
        <v>0</v>
      </c>
      <c r="E150" s="88">
        <v>0</v>
      </c>
      <c r="F150" s="79"/>
      <c r="G150" s="80"/>
    </row>
    <row r="151" spans="1:7" ht="13.5" hidden="1">
      <c r="A151" s="81" t="s">
        <v>71</v>
      </c>
      <c r="B151" s="81"/>
      <c r="C151" s="82"/>
      <c r="D151" s="83"/>
      <c r="E151" s="83"/>
      <c r="F151" s="79" t="e">
        <f t="shared" si="5"/>
        <v>#DIV/0!</v>
      </c>
      <c r="G151" s="80" t="e">
        <f t="shared" si="6"/>
        <v>#DIV/0!</v>
      </c>
    </row>
    <row r="152" spans="1:7" s="4" customFormat="1" ht="13.5">
      <c r="A152" s="78" t="s">
        <v>129</v>
      </c>
      <c r="B152" s="78"/>
      <c r="C152" s="89">
        <v>500000</v>
      </c>
      <c r="D152" s="86">
        <v>0</v>
      </c>
      <c r="E152" s="86">
        <v>0</v>
      </c>
      <c r="F152" s="79">
        <f t="shared" si="5"/>
        <v>0</v>
      </c>
      <c r="G152" s="80"/>
    </row>
    <row r="153" spans="1:7" s="4" customFormat="1" ht="13.5" customHeight="1">
      <c r="A153" s="78" t="s">
        <v>17</v>
      </c>
      <c r="B153" s="78"/>
      <c r="C153" s="105">
        <v>291215667</v>
      </c>
      <c r="D153" s="106">
        <v>83326305.81</v>
      </c>
      <c r="E153" s="86">
        <v>75448692.81</v>
      </c>
      <c r="F153" s="79">
        <f t="shared" si="5"/>
        <v>28.613263382563826</v>
      </c>
      <c r="G153" s="80">
        <f t="shared" si="6"/>
        <v>110.44101985946652</v>
      </c>
    </row>
    <row r="154" spans="1:7" ht="14.25" customHeight="1">
      <c r="A154" s="81" t="s">
        <v>11</v>
      </c>
      <c r="B154" s="81"/>
      <c r="C154" s="107">
        <v>10112840</v>
      </c>
      <c r="D154" s="108">
        <v>2900435.38</v>
      </c>
      <c r="E154" s="83">
        <v>2643961.24</v>
      </c>
      <c r="F154" s="79">
        <f t="shared" si="5"/>
        <v>28.680720549321453</v>
      </c>
      <c r="G154" s="80">
        <f t="shared" si="6"/>
        <v>109.70037442757669</v>
      </c>
    </row>
    <row r="155" spans="1:7" s="2" customFormat="1" ht="18" customHeight="1">
      <c r="A155" s="37" t="s">
        <v>72</v>
      </c>
      <c r="B155" s="37"/>
      <c r="C155" s="90">
        <v>278839770</v>
      </c>
      <c r="D155" s="83">
        <v>79925650.8</v>
      </c>
      <c r="E155" s="83">
        <v>72107814</v>
      </c>
      <c r="F155" s="79">
        <f t="shared" si="5"/>
        <v>28.663648230666666</v>
      </c>
      <c r="G155" s="80">
        <f t="shared" si="6"/>
        <v>110.8418718670351</v>
      </c>
    </row>
    <row r="156" spans="1:7" ht="13.5" hidden="1">
      <c r="A156" s="81" t="s">
        <v>64</v>
      </c>
      <c r="B156" s="81"/>
      <c r="C156" s="82">
        <v>37.9</v>
      </c>
      <c r="D156" s="83">
        <v>0</v>
      </c>
      <c r="E156" s="83">
        <v>0</v>
      </c>
      <c r="F156" s="79">
        <f t="shared" si="5"/>
        <v>0</v>
      </c>
      <c r="G156" s="80" t="e">
        <f t="shared" si="6"/>
        <v>#DIV/0!</v>
      </c>
    </row>
    <row r="157" spans="1:7" s="4" customFormat="1" ht="13.5" customHeight="1">
      <c r="A157" s="78" t="s">
        <v>62</v>
      </c>
      <c r="B157" s="78"/>
      <c r="C157" s="105">
        <v>46118744.86</v>
      </c>
      <c r="D157" s="106">
        <v>11723690</v>
      </c>
      <c r="E157" s="86">
        <v>6026278</v>
      </c>
      <c r="F157" s="79">
        <f t="shared" si="5"/>
        <v>25.42066145899878</v>
      </c>
      <c r="G157" s="80">
        <f t="shared" si="6"/>
        <v>194.54280071380708</v>
      </c>
    </row>
    <row r="158" spans="1:7" s="2" customFormat="1" ht="15" customHeight="1">
      <c r="A158" s="37" t="s">
        <v>73</v>
      </c>
      <c r="B158" s="37"/>
      <c r="C158" s="90">
        <v>25578189.86</v>
      </c>
      <c r="D158" s="83">
        <v>11723690</v>
      </c>
      <c r="E158" s="83">
        <v>0</v>
      </c>
      <c r="F158" s="79">
        <f t="shared" si="5"/>
        <v>45.83471334042244</v>
      </c>
      <c r="G158" s="80"/>
    </row>
    <row r="159" spans="1:7" s="2" customFormat="1" ht="13.5" hidden="1">
      <c r="A159" s="37" t="s">
        <v>65</v>
      </c>
      <c r="B159" s="37"/>
      <c r="C159" s="90"/>
      <c r="D159" s="83"/>
      <c r="E159" s="83"/>
      <c r="F159" s="79" t="e">
        <f t="shared" si="5"/>
        <v>#DIV/0!</v>
      </c>
      <c r="G159" s="80" t="e">
        <f t="shared" si="6"/>
        <v>#DIV/0!</v>
      </c>
    </row>
    <row r="160" spans="1:7" s="13" customFormat="1" ht="16.5" customHeight="1">
      <c r="A160" s="91" t="s">
        <v>57</v>
      </c>
      <c r="B160" s="91"/>
      <c r="C160" s="109">
        <v>20540555</v>
      </c>
      <c r="D160" s="110">
        <v>0</v>
      </c>
      <c r="E160" s="88">
        <v>0</v>
      </c>
      <c r="F160" s="79">
        <f t="shared" si="5"/>
        <v>0</v>
      </c>
      <c r="G160" s="80"/>
    </row>
    <row r="161" spans="1:7" s="4" customFormat="1" ht="17.25" customHeight="1">
      <c r="A161" s="78" t="s">
        <v>18</v>
      </c>
      <c r="B161" s="78"/>
      <c r="C161" s="85">
        <f>C162+C163+C166+C168</f>
        <v>14814629.04</v>
      </c>
      <c r="D161" s="86">
        <f>D162+D163+D166+D168</f>
        <v>2569233.87</v>
      </c>
      <c r="E161" s="86">
        <f>E162+E163+E166+E168</f>
        <v>2548518.1599999997</v>
      </c>
      <c r="F161" s="79">
        <f t="shared" si="5"/>
        <v>17.34254609455952</v>
      </c>
      <c r="G161" s="80">
        <f t="shared" si="6"/>
        <v>100.81285314443278</v>
      </c>
    </row>
    <row r="162" spans="1:7" ht="12.75" customHeight="1">
      <c r="A162" s="81" t="s">
        <v>19</v>
      </c>
      <c r="B162" s="81"/>
      <c r="C162" s="107">
        <v>150000</v>
      </c>
      <c r="D162" s="108">
        <v>29135.64</v>
      </c>
      <c r="E162" s="83">
        <v>34480.51</v>
      </c>
      <c r="F162" s="79">
        <f t="shared" si="5"/>
        <v>19.423759999999998</v>
      </c>
      <c r="G162" s="80">
        <f t="shared" si="6"/>
        <v>84.498866171063</v>
      </c>
    </row>
    <row r="163" spans="1:7" ht="17.25" customHeight="1">
      <c r="A163" s="81" t="s">
        <v>20</v>
      </c>
      <c r="B163" s="81"/>
      <c r="C163" s="107">
        <v>13138309.04</v>
      </c>
      <c r="D163" s="108">
        <v>1454845.01</v>
      </c>
      <c r="E163" s="83">
        <v>2354232.5</v>
      </c>
      <c r="F163" s="79">
        <f t="shared" si="5"/>
        <v>11.073304833755076</v>
      </c>
      <c r="G163" s="80">
        <f t="shared" si="6"/>
        <v>61.79699796005704</v>
      </c>
    </row>
    <row r="164" spans="1:7" ht="15.75" customHeight="1" hidden="1">
      <c r="A164" s="81" t="s">
        <v>56</v>
      </c>
      <c r="B164" s="81"/>
      <c r="C164" s="82"/>
      <c r="D164" s="83"/>
      <c r="E164" s="83"/>
      <c r="F164" s="79" t="e">
        <f t="shared" si="5"/>
        <v>#DIV/0!</v>
      </c>
      <c r="G164" s="80" t="e">
        <f t="shared" si="6"/>
        <v>#DIV/0!</v>
      </c>
    </row>
    <row r="165" spans="1:7" ht="0.75" customHeight="1" hidden="1">
      <c r="A165" s="92" t="s">
        <v>57</v>
      </c>
      <c r="B165" s="92"/>
      <c r="C165" s="93"/>
      <c r="D165" s="94"/>
      <c r="E165" s="94"/>
      <c r="F165" s="79" t="e">
        <f t="shared" si="5"/>
        <v>#DIV/0!</v>
      </c>
      <c r="G165" s="80" t="e">
        <f t="shared" si="6"/>
        <v>#DIV/0!</v>
      </c>
    </row>
    <row r="166" spans="1:7" ht="12.75" customHeight="1">
      <c r="A166" s="81" t="s">
        <v>40</v>
      </c>
      <c r="B166" s="81"/>
      <c r="C166" s="107">
        <v>1351320</v>
      </c>
      <c r="D166" s="108">
        <v>1050591.22</v>
      </c>
      <c r="E166" s="83">
        <v>86515.15</v>
      </c>
      <c r="F166" s="79">
        <f t="shared" si="5"/>
        <v>77.74555397685226</v>
      </c>
      <c r="G166" s="80">
        <f t="shared" si="6"/>
        <v>1214.3436380795733</v>
      </c>
    </row>
    <row r="167" spans="1:7" ht="15" customHeight="1" hidden="1">
      <c r="A167" s="92" t="s">
        <v>57</v>
      </c>
      <c r="B167" s="92"/>
      <c r="C167" s="93"/>
      <c r="D167" s="94"/>
      <c r="E167" s="94"/>
      <c r="F167" s="79" t="e">
        <f t="shared" si="5"/>
        <v>#DIV/0!</v>
      </c>
      <c r="G167" s="80" t="e">
        <f t="shared" si="6"/>
        <v>#DIV/0!</v>
      </c>
    </row>
    <row r="168" spans="1:7" ht="15" customHeight="1">
      <c r="A168" s="81" t="s">
        <v>91</v>
      </c>
      <c r="B168" s="81"/>
      <c r="C168" s="107">
        <v>175000</v>
      </c>
      <c r="D168" s="108">
        <v>34662</v>
      </c>
      <c r="E168" s="83">
        <v>73290</v>
      </c>
      <c r="F168" s="79">
        <f t="shared" si="5"/>
        <v>19.806857142857144</v>
      </c>
      <c r="G168" s="80">
        <f t="shared" si="6"/>
        <v>47.294310274252965</v>
      </c>
    </row>
    <row r="169" spans="1:7" s="4" customFormat="1" ht="13.5" customHeight="1">
      <c r="A169" s="78" t="s">
        <v>50</v>
      </c>
      <c r="B169" s="78"/>
      <c r="C169" s="105">
        <v>695000</v>
      </c>
      <c r="D169" s="106">
        <v>190000</v>
      </c>
      <c r="E169" s="86">
        <v>150000</v>
      </c>
      <c r="F169" s="79">
        <f t="shared" si="5"/>
        <v>27.33812949640288</v>
      </c>
      <c r="G169" s="80">
        <f t="shared" si="6"/>
        <v>126.66666666666666</v>
      </c>
    </row>
    <row r="170" spans="1:7" ht="15.75" customHeight="1">
      <c r="A170" s="81" t="s">
        <v>72</v>
      </c>
      <c r="B170" s="81"/>
      <c r="C170" s="82">
        <v>695000</v>
      </c>
      <c r="D170" s="83">
        <v>190000</v>
      </c>
      <c r="E170" s="83">
        <v>150000</v>
      </c>
      <c r="F170" s="79">
        <f t="shared" si="5"/>
        <v>27.33812949640288</v>
      </c>
      <c r="G170" s="80">
        <f t="shared" si="6"/>
        <v>126.66666666666666</v>
      </c>
    </row>
    <row r="171" spans="1:7" s="4" customFormat="1" ht="12.75" customHeight="1">
      <c r="A171" s="95" t="s">
        <v>21</v>
      </c>
      <c r="B171" s="95"/>
      <c r="C171" s="96">
        <f>C172+C173+C174</f>
        <v>30742814</v>
      </c>
      <c r="D171" s="97">
        <f>D172+D173+D174</f>
        <v>8520600</v>
      </c>
      <c r="E171" s="97">
        <f>E172+E173+E174</f>
        <v>6930150</v>
      </c>
      <c r="F171" s="79">
        <f t="shared" si="5"/>
        <v>27.715745214475163</v>
      </c>
      <c r="G171" s="80">
        <f t="shared" si="6"/>
        <v>122.94971970303675</v>
      </c>
    </row>
    <row r="172" spans="1:7" s="12" customFormat="1" ht="16.5" customHeight="1">
      <c r="A172" s="98" t="s">
        <v>63</v>
      </c>
      <c r="B172" s="98"/>
      <c r="C172" s="111">
        <v>21884300</v>
      </c>
      <c r="D172" s="112">
        <v>7305600</v>
      </c>
      <c r="E172" s="118">
        <v>6785150</v>
      </c>
      <c r="F172" s="79">
        <f t="shared" si="5"/>
        <v>33.38283609711071</v>
      </c>
      <c r="G172" s="80">
        <f t="shared" si="6"/>
        <v>107.67042733027272</v>
      </c>
    </row>
    <row r="173" spans="1:7" s="12" customFormat="1" ht="15.75" customHeight="1">
      <c r="A173" s="98" t="s">
        <v>181</v>
      </c>
      <c r="B173" s="98"/>
      <c r="C173" s="111">
        <v>5516214</v>
      </c>
      <c r="D173" s="112">
        <v>1215000</v>
      </c>
      <c r="E173" s="118">
        <v>145000</v>
      </c>
      <c r="F173" s="79">
        <f t="shared" si="5"/>
        <v>22.025976512151267</v>
      </c>
      <c r="G173" s="80">
        <f t="shared" si="6"/>
        <v>837.9310344827585</v>
      </c>
    </row>
    <row r="174" spans="1:7" s="12" customFormat="1" ht="13.5">
      <c r="A174" s="98" t="s">
        <v>134</v>
      </c>
      <c r="B174" s="98"/>
      <c r="C174" s="111">
        <v>3342300</v>
      </c>
      <c r="D174" s="112">
        <v>0</v>
      </c>
      <c r="E174" s="118">
        <v>0</v>
      </c>
      <c r="F174" s="79">
        <f t="shared" si="5"/>
        <v>0</v>
      </c>
      <c r="G174" s="80"/>
    </row>
    <row r="175" spans="1:9" s="5" customFormat="1" ht="16.5" customHeight="1">
      <c r="A175" s="67" t="s">
        <v>22</v>
      </c>
      <c r="B175" s="67"/>
      <c r="C175" s="113">
        <f>C128+C133+C136+C138+C145+C153+C157+C161+C169+C171+C152</f>
        <v>462848991.90000004</v>
      </c>
      <c r="D175" s="113">
        <f>D128+D133+D136+D138+D145+D153+D157+D161+D169+D171+D152</f>
        <v>123123418.612</v>
      </c>
      <c r="E175" s="113">
        <f>E128+E133+E136+E138+E145+E153+E157+E161+E169+E171</f>
        <v>104955427.26</v>
      </c>
      <c r="F175" s="114">
        <f t="shared" si="5"/>
        <v>26.601207038731374</v>
      </c>
      <c r="G175" s="115">
        <f t="shared" si="6"/>
        <v>117.31019712491235</v>
      </c>
      <c r="H175" s="116"/>
      <c r="I175" s="116"/>
    </row>
    <row r="176" spans="1:7" ht="13.5" hidden="1">
      <c r="A176" s="81" t="s">
        <v>56</v>
      </c>
      <c r="B176" s="81"/>
      <c r="C176" s="99"/>
      <c r="D176" s="83"/>
      <c r="E176" s="83"/>
      <c r="F176" s="79" t="e">
        <f t="shared" si="5"/>
        <v>#DIV/0!</v>
      </c>
      <c r="G176" s="80" t="e">
        <f t="shared" si="6"/>
        <v>#DIV/0!</v>
      </c>
    </row>
    <row r="177" spans="1:7" ht="12.75" customHeight="1">
      <c r="A177" s="92" t="s">
        <v>57</v>
      </c>
      <c r="B177" s="92"/>
      <c r="C177" s="94">
        <f>C132+C135+C140+C142+C147+C150+C160+C165+C167+C171</f>
        <v>75544755</v>
      </c>
      <c r="D177" s="94">
        <f>D132+D135+D140+D142+D147+D150+D160+D165+D167+D171</f>
        <v>9126437</v>
      </c>
      <c r="E177" s="94">
        <f>E132+E135+E140+E142+E147+E150+E160+E165+E167+E171</f>
        <v>7289750</v>
      </c>
      <c r="F177" s="79">
        <f t="shared" si="5"/>
        <v>12.080834731676607</v>
      </c>
      <c r="G177" s="80">
        <f t="shared" si="6"/>
        <v>125.19547309578518</v>
      </c>
    </row>
    <row r="178" spans="1:7" ht="20.25" customHeight="1">
      <c r="A178" s="81" t="s">
        <v>24</v>
      </c>
      <c r="B178" s="81"/>
      <c r="C178" s="99">
        <f>C125-C175</f>
        <v>-6221195.00000006</v>
      </c>
      <c r="D178" s="83">
        <f>D125-D175</f>
        <v>1392655.3779999912</v>
      </c>
      <c r="E178" s="83">
        <f>E125-E175</f>
        <v>1214734.4599999934</v>
      </c>
      <c r="F178" s="79"/>
      <c r="G178" s="80">
        <f t="shared" si="6"/>
        <v>114.64689805539876</v>
      </c>
    </row>
    <row r="179" spans="1:7" ht="13.5">
      <c r="A179" s="100"/>
      <c r="B179" s="100"/>
      <c r="C179" s="101"/>
      <c r="D179" s="101"/>
      <c r="E179" s="101"/>
      <c r="F179" s="102"/>
      <c r="G179" s="103"/>
    </row>
    <row r="180" spans="1:7" s="3" customFormat="1" ht="13.5">
      <c r="A180" s="100" t="s">
        <v>120</v>
      </c>
      <c r="B180" s="100"/>
      <c r="C180" s="104"/>
      <c r="D180" s="101"/>
      <c r="E180" s="101"/>
      <c r="F180" s="128" t="s">
        <v>121</v>
      </c>
      <c r="G180" s="128"/>
    </row>
  </sheetData>
  <sheetProtection/>
  <mergeCells count="4">
    <mergeCell ref="A1:G1"/>
    <mergeCell ref="F2:G2"/>
    <mergeCell ref="A127:G127"/>
    <mergeCell ref="F180:G180"/>
  </mergeCells>
  <printOptions/>
  <pageMargins left="0.9055118110236221" right="0.1968503937007874" top="0.3937007874015748" bottom="0.1968503937007874" header="0.35433070866141736" footer="0.1968503937007874"/>
  <pageSetup fitToHeight="3" horizontalDpi="600" verticalDpi="600" orientation="portrait" paperSize="9" scale="65" r:id="rId1"/>
  <rowBreaks count="2" manualBreakCount="2">
    <brk id="51" max="6" man="1"/>
    <brk id="14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RePack by SPecialiST</cp:lastModifiedBy>
  <cp:lastPrinted>2018-03-02T04:52:16Z</cp:lastPrinted>
  <dcterms:created xsi:type="dcterms:W3CDTF">2006-03-13T07:15:44Z</dcterms:created>
  <dcterms:modified xsi:type="dcterms:W3CDTF">2018-05-16T10:09:42Z</dcterms:modified>
  <cp:category/>
  <cp:version/>
  <cp:contentType/>
  <cp:contentStatus/>
</cp:coreProperties>
</file>