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Лист1!$A$1:$BK$24</definedName>
  </definedNames>
  <calcPr calcId="125725"/>
</workbook>
</file>

<file path=xl/calcChain.xml><?xml version="1.0" encoding="utf-8"?>
<calcChain xmlns="http://schemas.openxmlformats.org/spreadsheetml/2006/main">
  <c r="AD22" i="1"/>
  <c r="AD13"/>
  <c r="AD14"/>
  <c r="AD15"/>
  <c r="AD16"/>
  <c r="AD17"/>
  <c r="AD18"/>
  <c r="AD19"/>
  <c r="AD10"/>
  <c r="AD11"/>
  <c r="D19"/>
  <c r="D11"/>
  <c r="D12"/>
  <c r="D13"/>
  <c r="BJ13" s="1"/>
  <c r="D14"/>
  <c r="D15"/>
  <c r="BJ15" s="1"/>
  <c r="D16"/>
  <c r="D17"/>
  <c r="D18"/>
  <c r="D20"/>
  <c r="D21"/>
  <c r="D10"/>
  <c r="AI22"/>
  <c r="D22"/>
  <c r="AS20"/>
  <c r="L16"/>
  <c r="I10"/>
  <c r="BG22"/>
  <c r="BF22"/>
  <c r="BD22"/>
  <c r="BC22"/>
  <c r="BA22"/>
  <c r="AZ22"/>
  <c r="AX22"/>
  <c r="AW22"/>
  <c r="AU22"/>
  <c r="AT22"/>
  <c r="AR22"/>
  <c r="AQ22"/>
  <c r="AO22"/>
  <c r="AN22"/>
  <c r="AL22"/>
  <c r="AK22"/>
  <c r="AH22"/>
  <c r="AG22"/>
  <c r="AE22"/>
  <c r="AC22"/>
  <c r="AB22"/>
  <c r="Z22"/>
  <c r="Y22"/>
  <c r="W22"/>
  <c r="V22"/>
  <c r="T22"/>
  <c r="S22"/>
  <c r="Q22"/>
  <c r="P22"/>
  <c r="N22"/>
  <c r="M22"/>
  <c r="K22"/>
  <c r="J22"/>
  <c r="G22"/>
  <c r="F22"/>
  <c r="BI21"/>
  <c r="BH21"/>
  <c r="BE21"/>
  <c r="BB21"/>
  <c r="AY21"/>
  <c r="AV21"/>
  <c r="AS21"/>
  <c r="AP21"/>
  <c r="AM21"/>
  <c r="AJ21"/>
  <c r="AD21"/>
  <c r="AA21"/>
  <c r="U21"/>
  <c r="R21"/>
  <c r="O21"/>
  <c r="L21"/>
  <c r="I21"/>
  <c r="H21"/>
  <c r="E21"/>
  <c r="C21"/>
  <c r="BH20"/>
  <c r="BE20"/>
  <c r="BB20"/>
  <c r="AY20"/>
  <c r="AV20"/>
  <c r="AP20"/>
  <c r="AM20"/>
  <c r="AJ20"/>
  <c r="AD20"/>
  <c r="AA20"/>
  <c r="U20"/>
  <c r="R20"/>
  <c r="O20"/>
  <c r="L20"/>
  <c r="I20"/>
  <c r="H20"/>
  <c r="C20"/>
  <c r="BI20" s="1"/>
  <c r="BH19"/>
  <c r="BE19"/>
  <c r="BB19"/>
  <c r="AY19"/>
  <c r="AV19"/>
  <c r="AS19"/>
  <c r="AP19"/>
  <c r="AM19"/>
  <c r="AJ19"/>
  <c r="AA19"/>
  <c r="U19"/>
  <c r="R19"/>
  <c r="O19"/>
  <c r="L19"/>
  <c r="I19"/>
  <c r="H19"/>
  <c r="BJ19"/>
  <c r="C19"/>
  <c r="BI19" s="1"/>
  <c r="BH18"/>
  <c r="BE18"/>
  <c r="BB18"/>
  <c r="AY18"/>
  <c r="AV18"/>
  <c r="AS18"/>
  <c r="AP18"/>
  <c r="AM18"/>
  <c r="AJ18"/>
  <c r="AA18"/>
  <c r="U18"/>
  <c r="R18"/>
  <c r="O18"/>
  <c r="L18"/>
  <c r="I18"/>
  <c r="H18"/>
  <c r="BJ18"/>
  <c r="C18"/>
  <c r="BI18" s="1"/>
  <c r="BH17"/>
  <c r="BE17"/>
  <c r="BB17"/>
  <c r="AY17"/>
  <c r="AV17"/>
  <c r="AS17"/>
  <c r="AP17"/>
  <c r="AM17"/>
  <c r="AJ17"/>
  <c r="AA17"/>
  <c r="U17"/>
  <c r="R17"/>
  <c r="O17"/>
  <c r="L17"/>
  <c r="I17"/>
  <c r="H17"/>
  <c r="BJ17"/>
  <c r="C17"/>
  <c r="BI17" s="1"/>
  <c r="BH16"/>
  <c r="BE16"/>
  <c r="BB16"/>
  <c r="AY16"/>
  <c r="AV16"/>
  <c r="AS16"/>
  <c r="AP16"/>
  <c r="AM16"/>
  <c r="AJ16"/>
  <c r="AA16"/>
  <c r="U16"/>
  <c r="R16"/>
  <c r="O16"/>
  <c r="I16"/>
  <c r="H16"/>
  <c r="C16"/>
  <c r="BI16" s="1"/>
  <c r="BH15"/>
  <c r="BE15"/>
  <c r="BB15"/>
  <c r="AY15"/>
  <c r="AV15"/>
  <c r="AS15"/>
  <c r="AP15"/>
  <c r="AM15"/>
  <c r="AJ15"/>
  <c r="AA15"/>
  <c r="U15"/>
  <c r="R15"/>
  <c r="O15"/>
  <c r="L15"/>
  <c r="I15"/>
  <c r="H15"/>
  <c r="C15"/>
  <c r="BI15" s="1"/>
  <c r="BH14"/>
  <c r="BE14"/>
  <c r="BB14"/>
  <c r="AY14"/>
  <c r="AV14"/>
  <c r="AS14"/>
  <c r="AM14"/>
  <c r="AJ14"/>
  <c r="AA14"/>
  <c r="U14"/>
  <c r="R14"/>
  <c r="O14"/>
  <c r="L14"/>
  <c r="I14"/>
  <c r="H14"/>
  <c r="BJ14"/>
  <c r="C14"/>
  <c r="BI14" s="1"/>
  <c r="BH13"/>
  <c r="BE13"/>
  <c r="BB13"/>
  <c r="AY13"/>
  <c r="AV13"/>
  <c r="AS13"/>
  <c r="AP13"/>
  <c r="AM13"/>
  <c r="AJ13"/>
  <c r="AA13"/>
  <c r="U13"/>
  <c r="R13"/>
  <c r="O13"/>
  <c r="L13"/>
  <c r="I13"/>
  <c r="H13"/>
  <c r="C13"/>
  <c r="BI13" s="1"/>
  <c r="BH12"/>
  <c r="BE12"/>
  <c r="BB12"/>
  <c r="AY12"/>
  <c r="AV12"/>
  <c r="AS12"/>
  <c r="AP12"/>
  <c r="AM12"/>
  <c r="AJ12"/>
  <c r="AD12"/>
  <c r="AA12"/>
  <c r="U12"/>
  <c r="R12"/>
  <c r="O12"/>
  <c r="L12"/>
  <c r="I12"/>
  <c r="H12"/>
  <c r="C12"/>
  <c r="BI12" s="1"/>
  <c r="BH11"/>
  <c r="BE11"/>
  <c r="BB11"/>
  <c r="AY11"/>
  <c r="AV11"/>
  <c r="AS11"/>
  <c r="AP11"/>
  <c r="AM11"/>
  <c r="AJ11"/>
  <c r="AA11"/>
  <c r="U11"/>
  <c r="R11"/>
  <c r="O11"/>
  <c r="L11"/>
  <c r="I11"/>
  <c r="H11"/>
  <c r="BJ11"/>
  <c r="C11"/>
  <c r="BI11" s="1"/>
  <c r="BH10"/>
  <c r="BE10"/>
  <c r="BB10"/>
  <c r="AY10"/>
  <c r="AV10"/>
  <c r="AS10"/>
  <c r="AP10"/>
  <c r="AM10"/>
  <c r="AJ10"/>
  <c r="AA10"/>
  <c r="U10"/>
  <c r="R10"/>
  <c r="O10"/>
  <c r="L10"/>
  <c r="H10"/>
  <c r="C10"/>
  <c r="BK11" l="1"/>
  <c r="BJ21"/>
  <c r="BK21" s="1"/>
  <c r="E10"/>
  <c r="E12"/>
  <c r="BI10"/>
  <c r="AY22"/>
  <c r="E20"/>
  <c r="BJ20"/>
  <c r="BK20" s="1"/>
  <c r="BK19"/>
  <c r="AA22"/>
  <c r="E18"/>
  <c r="BK18"/>
  <c r="BB22"/>
  <c r="AV22"/>
  <c r="BK17"/>
  <c r="E17"/>
  <c r="BE22"/>
  <c r="E16"/>
  <c r="U22"/>
  <c r="R22"/>
  <c r="L22"/>
  <c r="BJ16"/>
  <c r="BK16" s="1"/>
  <c r="AS22"/>
  <c r="AP22"/>
  <c r="AM22"/>
  <c r="H22"/>
  <c r="C22"/>
  <c r="E14"/>
  <c r="E13"/>
  <c r="BH22"/>
  <c r="BK13"/>
  <c r="I22"/>
  <c r="O22"/>
  <c r="BJ12"/>
  <c r="BK12" s="1"/>
  <c r="AJ22"/>
  <c r="BI22"/>
  <c r="BK15"/>
  <c r="BJ10"/>
  <c r="E11"/>
  <c r="E15"/>
  <c r="E19"/>
  <c r="E22" l="1"/>
  <c r="BK10"/>
  <c r="BJ22"/>
  <c r="BK22" s="1"/>
</calcChain>
</file>

<file path=xl/sharedStrings.xml><?xml version="1.0" encoding="utf-8"?>
<sst xmlns="http://schemas.openxmlformats.org/spreadsheetml/2006/main" count="102" uniqueCount="41">
  <si>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</si>
  <si>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</si>
  <si>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</si>
  <si>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</si>
  <si>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</si>
  <si>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</si>
  <si>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</si>
  <si>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</si>
  <si>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00010601000000000110)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</si>
  <si>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</si>
  <si>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</si>
  <si>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</si>
  <si>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</si>
  <si>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</si>
  <si>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</si>
  <si>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</si>
  <si>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</si>
  <si>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</si>
  <si>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</si>
  <si>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</si>
  <si>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</si>
  <si>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</si>
  <si>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</si>
  <si>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</si>
  <si>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</si>
  <si>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</si>
  <si>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</si>
  <si>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</si>
  <si>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Новочелны- Сюрбеевсое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</si>
  <si>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</si>
  <si>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</si>
  <si>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</si>
  <si>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</si>
  <si>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</si>
  <si>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</si>
  <si>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Итого по поселениям</t>
  </si>
  <si>
    <t>доходы от сдачи в аренду имущества, составляющего казну сельских поселений (за исключением земельных участков) (код дохода 00011105075100000120)</t>
  </si>
  <si>
    <t>Доходы - всего                    (код дохода 00085000000000000000)</t>
  </si>
  <si>
    <t>Дефицит -  всего                      (код БК 00079000000000000000)</t>
  </si>
  <si>
    <t>Справка об исполнении бюджетов поселений Комсомольского района на 01 апреля 2018 года</t>
  </si>
  <si>
    <t>Расходы - всего (код расхода 00096000000000000000)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</si>
</sst>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1"/>
      <name val="TimesET"/>
    </font>
    <font>
      <b/>
      <sz val="10"/>
      <name val="TimesET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TimesET"/>
    </font>
    <font>
      <b/>
      <sz val="12"/>
      <name val="Arial Cyr"/>
      <charset val="204"/>
    </font>
    <font>
      <sz val="10"/>
      <name val="Arial"/>
      <family val="2"/>
      <charset val="204"/>
    </font>
    <font>
      <sz val="9"/>
      <color indexed="10"/>
      <name val="Arial Cyr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164" fontId="4" fillId="0" borderId="0" xfId="0" applyNumberFormat="1" applyFont="1"/>
    <xf numFmtId="0" fontId="9" fillId="0" borderId="0" xfId="0" applyFont="1"/>
    <xf numFmtId="0" fontId="9" fillId="0" borderId="0" xfId="0" applyFont="1" applyBorder="1"/>
    <xf numFmtId="164" fontId="8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/>
    <xf numFmtId="0" fontId="8" fillId="0" borderId="0" xfId="0" applyFont="1" applyFill="1" applyBorder="1" applyAlignment="1" applyProtection="1">
      <alignment vertical="center" wrapText="1"/>
      <protection locked="0"/>
    </xf>
    <xf numFmtId="0" fontId="9" fillId="2" borderId="0" xfId="0" applyFont="1" applyFill="1"/>
    <xf numFmtId="165" fontId="8" fillId="0" borderId="0" xfId="0" applyNumberFormat="1" applyFont="1" applyFill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164" fontId="4" fillId="0" borderId="0" xfId="0" applyNumberFormat="1" applyFont="1" applyFill="1"/>
    <xf numFmtId="0" fontId="0" fillId="2" borderId="0" xfId="0" applyFill="1"/>
    <xf numFmtId="0" fontId="6" fillId="0" borderId="0" xfId="0" applyFont="1"/>
    <xf numFmtId="0" fontId="4" fillId="0" borderId="0" xfId="0" applyFont="1" applyFill="1"/>
    <xf numFmtId="0" fontId="11" fillId="0" borderId="0" xfId="0" applyFont="1"/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/>
    </xf>
    <xf numFmtId="164" fontId="10" fillId="3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vertical="center" wrapText="1"/>
      <protection locked="0"/>
    </xf>
    <xf numFmtId="165" fontId="10" fillId="3" borderId="1" xfId="0" applyNumberFormat="1" applyFont="1" applyFill="1" applyBorder="1" applyAlignment="1" applyProtection="1">
      <alignment horizontal="right" vertical="top" shrinkToFit="1"/>
      <protection locked="0"/>
    </xf>
    <xf numFmtId="164" fontId="10" fillId="3" borderId="1" xfId="0" applyNumberFormat="1" applyFont="1" applyFill="1" applyBorder="1" applyAlignment="1" applyProtection="1">
      <alignment horizontal="center" vertical="center" shrinkToFit="1"/>
      <protection locked="0"/>
    </xf>
    <xf numFmtId="165" fontId="10" fillId="3" borderId="1" xfId="0" applyNumberFormat="1" applyFont="1" applyFill="1" applyBorder="1" applyAlignment="1" applyProtection="1">
      <alignment vertical="center" wrapText="1"/>
      <protection locked="0"/>
    </xf>
    <xf numFmtId="164" fontId="10" fillId="3" borderId="1" xfId="0" applyNumberFormat="1" applyFont="1" applyFill="1" applyBorder="1" applyAlignment="1" applyProtection="1">
      <alignment horizontal="right" vertical="top" shrinkToFit="1"/>
      <protection locked="0"/>
    </xf>
    <xf numFmtId="0" fontId="10" fillId="0" borderId="0" xfId="0" applyFont="1"/>
    <xf numFmtId="164" fontId="10" fillId="0" borderId="0" xfId="0" applyNumberFormat="1" applyFont="1"/>
    <xf numFmtId="165" fontId="10" fillId="3" borderId="1" xfId="0" applyNumberFormat="1" applyFont="1" applyFill="1" applyBorder="1" applyProtection="1">
      <protection locked="0"/>
    </xf>
    <xf numFmtId="164" fontId="12" fillId="4" borderId="1" xfId="0" applyNumberFormat="1" applyFont="1" applyFill="1" applyBorder="1" applyAlignment="1" applyProtection="1">
      <alignment vertical="center" wrapText="1"/>
      <protection locked="0"/>
    </xf>
    <xf numFmtId="16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4" borderId="1" xfId="0" applyNumberFormat="1" applyFont="1" applyFill="1" applyBorder="1" applyAlignment="1" applyProtection="1">
      <alignment vertical="center" wrapText="1"/>
      <protection locked="0"/>
    </xf>
    <xf numFmtId="0" fontId="12" fillId="4" borderId="0" xfId="0" applyFont="1" applyFill="1"/>
    <xf numFmtId="164" fontId="12" fillId="4" borderId="0" xfId="0" applyNumberFormat="1" applyFont="1" applyFill="1"/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"/>
  <sheetViews>
    <sheetView tabSelected="1" zoomScaleNormal="100" workbookViewId="0">
      <pane xSplit="2" ySplit="9" topLeftCell="X10" activePane="bottomRight" state="frozen"/>
      <selection pane="topRight" activeCell="C1" sqref="C1"/>
      <selection pane="bottomLeft" activeCell="A10" sqref="A10"/>
      <selection pane="bottomRight" activeCell="AH22" sqref="AH22"/>
    </sheetView>
  </sheetViews>
  <sheetFormatPr defaultRowHeight="15"/>
  <cols>
    <col min="1" max="1" width="3.42578125" customWidth="1"/>
    <col min="2" max="2" width="39.28515625" customWidth="1"/>
    <col min="9" max="9" width="9.140625" hidden="1" customWidth="1"/>
    <col min="22" max="23" width="11.28515625" customWidth="1"/>
    <col min="24" max="24" width="12.28515625" customWidth="1"/>
    <col min="27" max="27" width="13.140625" customWidth="1"/>
    <col min="30" max="30" width="12" customWidth="1"/>
    <col min="43" max="43" width="11.85546875" customWidth="1"/>
    <col min="52" max="52" width="9.7109375" bestFit="1" customWidth="1"/>
    <col min="53" max="54" width="9.28515625" bestFit="1" customWidth="1"/>
    <col min="55" max="55" width="9.7109375" bestFit="1" customWidth="1"/>
    <col min="56" max="57" width="9.28515625" bestFit="1" customWidth="1"/>
    <col min="58" max="58" width="9.7109375" bestFit="1" customWidth="1"/>
    <col min="59" max="62" width="9.28515625" bestFit="1" customWidth="1"/>
    <col min="63" max="63" width="11.140625" customWidth="1"/>
  </cols>
  <sheetData>
    <row r="1" spans="1:6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91" t="s">
        <v>0</v>
      </c>
      <c r="T1" s="91"/>
      <c r="U1" s="91"/>
      <c r="V1" s="1"/>
      <c r="W1" s="5"/>
      <c r="X1" s="1"/>
      <c r="Y1" s="1"/>
      <c r="Z1" s="5"/>
      <c r="AA1" s="1"/>
      <c r="AB1" s="1"/>
      <c r="AC1" s="1"/>
      <c r="AD1" s="1"/>
      <c r="AE1" s="1"/>
      <c r="AF1" s="1"/>
      <c r="AG1" s="1"/>
      <c r="AH1" s="6"/>
      <c r="AI1" s="7"/>
      <c r="AJ1" s="7"/>
      <c r="AK1" s="7"/>
      <c r="AL1" s="7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5" ht="15.75" customHeight="1">
      <c r="A2" s="1"/>
      <c r="B2" s="1"/>
      <c r="C2" s="92" t="s">
        <v>39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"/>
      <c r="W2" s="5"/>
      <c r="X2" s="1"/>
      <c r="Y2" s="1"/>
      <c r="Z2" s="5"/>
      <c r="AA2" s="1"/>
      <c r="AB2" s="1"/>
      <c r="AC2" s="1"/>
      <c r="AD2" s="1"/>
      <c r="AE2" s="1"/>
      <c r="AF2" s="1"/>
      <c r="AG2" s="1"/>
      <c r="AH2" s="6"/>
      <c r="AI2" s="7"/>
      <c r="AJ2" s="7"/>
      <c r="AK2" s="7"/>
      <c r="AL2" s="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5" ht="15.75" customHeight="1">
      <c r="A3" s="1"/>
      <c r="B3" s="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"/>
      <c r="U3" s="1"/>
      <c r="V3" s="1"/>
      <c r="W3" s="5"/>
      <c r="X3" s="1"/>
      <c r="Y3" s="1"/>
      <c r="Z3" s="5"/>
      <c r="AA3" s="1"/>
      <c r="AB3" s="1"/>
      <c r="AC3" s="1"/>
      <c r="AD3" s="1"/>
      <c r="AE3" s="1"/>
      <c r="AF3" s="1"/>
      <c r="AG3" s="1"/>
      <c r="AH3" s="6"/>
      <c r="AI3" s="7"/>
      <c r="AJ3" s="7"/>
      <c r="AK3" s="7"/>
      <c r="AL3" s="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5" s="25" customFormat="1" ht="12.75" customHeight="1">
      <c r="A4" s="74" t="s">
        <v>1</v>
      </c>
      <c r="B4" s="74"/>
      <c r="C4" s="68" t="s">
        <v>37</v>
      </c>
      <c r="D4" s="69"/>
      <c r="E4" s="70"/>
      <c r="F4" s="81" t="s">
        <v>2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68" t="s">
        <v>40</v>
      </c>
      <c r="AR4" s="69"/>
      <c r="AS4" s="70"/>
      <c r="AT4" s="74" t="s">
        <v>2</v>
      </c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68" t="s">
        <v>38</v>
      </c>
      <c r="BJ4" s="69"/>
      <c r="BK4" s="70"/>
    </row>
    <row r="5" spans="1:65" s="25" customFormat="1" ht="13.5" customHeight="1">
      <c r="A5" s="74"/>
      <c r="B5" s="74"/>
      <c r="C5" s="75"/>
      <c r="D5" s="76"/>
      <c r="E5" s="77"/>
      <c r="F5" s="74" t="s">
        <v>3</v>
      </c>
      <c r="G5" s="74"/>
      <c r="H5" s="74"/>
      <c r="I5" s="29"/>
      <c r="J5" s="78" t="s">
        <v>4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80"/>
      <c r="AH5" s="74" t="s">
        <v>5</v>
      </c>
      <c r="AI5" s="74"/>
      <c r="AJ5" s="74"/>
      <c r="AK5" s="81" t="s">
        <v>4</v>
      </c>
      <c r="AL5" s="82"/>
      <c r="AM5" s="82"/>
      <c r="AN5" s="82"/>
      <c r="AO5" s="82"/>
      <c r="AP5" s="82"/>
      <c r="AQ5" s="75"/>
      <c r="AR5" s="76"/>
      <c r="AS5" s="77"/>
      <c r="AT5" s="81" t="s">
        <v>4</v>
      </c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75"/>
      <c r="BJ5" s="76"/>
      <c r="BK5" s="77"/>
    </row>
    <row r="6" spans="1:65" s="25" customFormat="1" ht="59.25" customHeight="1">
      <c r="A6" s="74"/>
      <c r="B6" s="74"/>
      <c r="C6" s="75"/>
      <c r="D6" s="76"/>
      <c r="E6" s="77"/>
      <c r="F6" s="74"/>
      <c r="G6" s="74"/>
      <c r="H6" s="74"/>
      <c r="I6" s="30"/>
      <c r="J6" s="68" t="s">
        <v>6</v>
      </c>
      <c r="K6" s="69"/>
      <c r="L6" s="70"/>
      <c r="M6" s="68" t="s">
        <v>7</v>
      </c>
      <c r="N6" s="69"/>
      <c r="O6" s="70"/>
      <c r="P6" s="68" t="s">
        <v>8</v>
      </c>
      <c r="Q6" s="69"/>
      <c r="R6" s="70"/>
      <c r="S6" s="68" t="s">
        <v>9</v>
      </c>
      <c r="T6" s="69"/>
      <c r="U6" s="70"/>
      <c r="V6" s="68" t="s">
        <v>10</v>
      </c>
      <c r="W6" s="69"/>
      <c r="X6" s="70"/>
      <c r="Y6" s="68" t="s">
        <v>11</v>
      </c>
      <c r="Z6" s="69"/>
      <c r="AA6" s="70"/>
      <c r="AB6" s="68" t="s">
        <v>36</v>
      </c>
      <c r="AC6" s="69"/>
      <c r="AD6" s="70"/>
      <c r="AE6" s="68" t="s">
        <v>12</v>
      </c>
      <c r="AF6" s="69"/>
      <c r="AG6" s="70"/>
      <c r="AH6" s="74"/>
      <c r="AI6" s="74"/>
      <c r="AJ6" s="74"/>
      <c r="AK6" s="68" t="s">
        <v>13</v>
      </c>
      <c r="AL6" s="69"/>
      <c r="AM6" s="70"/>
      <c r="AN6" s="68" t="s">
        <v>14</v>
      </c>
      <c r="AO6" s="69"/>
      <c r="AP6" s="70"/>
      <c r="AQ6" s="75"/>
      <c r="AR6" s="76"/>
      <c r="AS6" s="77"/>
      <c r="AT6" s="84" t="s">
        <v>15</v>
      </c>
      <c r="AU6" s="85"/>
      <c r="AV6" s="86"/>
      <c r="AW6" s="90" t="s">
        <v>2</v>
      </c>
      <c r="AX6" s="90"/>
      <c r="AY6" s="90"/>
      <c r="AZ6" s="58" t="s">
        <v>16</v>
      </c>
      <c r="BA6" s="59"/>
      <c r="BB6" s="60"/>
      <c r="BC6" s="58" t="s">
        <v>17</v>
      </c>
      <c r="BD6" s="59"/>
      <c r="BE6" s="60"/>
      <c r="BF6" s="68" t="s">
        <v>18</v>
      </c>
      <c r="BG6" s="69"/>
      <c r="BH6" s="70"/>
      <c r="BI6" s="75"/>
      <c r="BJ6" s="76"/>
      <c r="BK6" s="77"/>
    </row>
    <row r="7" spans="1:65" s="25" customFormat="1" ht="77.25" customHeight="1">
      <c r="A7" s="74"/>
      <c r="B7" s="74"/>
      <c r="C7" s="71"/>
      <c r="D7" s="72"/>
      <c r="E7" s="73"/>
      <c r="F7" s="74"/>
      <c r="G7" s="74"/>
      <c r="H7" s="74"/>
      <c r="I7" s="31"/>
      <c r="J7" s="71"/>
      <c r="K7" s="72"/>
      <c r="L7" s="73"/>
      <c r="M7" s="71"/>
      <c r="N7" s="72"/>
      <c r="O7" s="73"/>
      <c r="P7" s="71"/>
      <c r="Q7" s="72"/>
      <c r="R7" s="73"/>
      <c r="S7" s="71"/>
      <c r="T7" s="72"/>
      <c r="U7" s="73"/>
      <c r="V7" s="71"/>
      <c r="W7" s="72"/>
      <c r="X7" s="73"/>
      <c r="Y7" s="71"/>
      <c r="Z7" s="72"/>
      <c r="AA7" s="73"/>
      <c r="AB7" s="71"/>
      <c r="AC7" s="72"/>
      <c r="AD7" s="73"/>
      <c r="AE7" s="71"/>
      <c r="AF7" s="72"/>
      <c r="AG7" s="73"/>
      <c r="AH7" s="74"/>
      <c r="AI7" s="74"/>
      <c r="AJ7" s="74"/>
      <c r="AK7" s="71"/>
      <c r="AL7" s="72"/>
      <c r="AM7" s="73"/>
      <c r="AN7" s="71"/>
      <c r="AO7" s="72"/>
      <c r="AP7" s="73"/>
      <c r="AQ7" s="71"/>
      <c r="AR7" s="72"/>
      <c r="AS7" s="73"/>
      <c r="AT7" s="87"/>
      <c r="AU7" s="88"/>
      <c r="AV7" s="89"/>
      <c r="AW7" s="83" t="s">
        <v>19</v>
      </c>
      <c r="AX7" s="83"/>
      <c r="AY7" s="83"/>
      <c r="AZ7" s="61"/>
      <c r="BA7" s="62"/>
      <c r="BB7" s="63"/>
      <c r="BC7" s="61"/>
      <c r="BD7" s="62"/>
      <c r="BE7" s="63"/>
      <c r="BF7" s="71"/>
      <c r="BG7" s="72"/>
      <c r="BH7" s="73"/>
      <c r="BI7" s="71"/>
      <c r="BJ7" s="72"/>
      <c r="BK7" s="73"/>
    </row>
    <row r="8" spans="1:65" s="25" customFormat="1" ht="52.5" customHeight="1">
      <c r="A8" s="74"/>
      <c r="B8" s="74"/>
      <c r="C8" s="32" t="s">
        <v>20</v>
      </c>
      <c r="D8" s="32" t="s">
        <v>21</v>
      </c>
      <c r="E8" s="32" t="s">
        <v>22</v>
      </c>
      <c r="F8" s="32" t="s">
        <v>20</v>
      </c>
      <c r="G8" s="32" t="s">
        <v>21</v>
      </c>
      <c r="H8" s="32" t="s">
        <v>22</v>
      </c>
      <c r="I8" s="32"/>
      <c r="J8" s="32" t="s">
        <v>20</v>
      </c>
      <c r="K8" s="32" t="s">
        <v>21</v>
      </c>
      <c r="L8" s="32" t="s">
        <v>22</v>
      </c>
      <c r="M8" s="32" t="s">
        <v>20</v>
      </c>
      <c r="N8" s="32" t="s">
        <v>21</v>
      </c>
      <c r="O8" s="32" t="s">
        <v>22</v>
      </c>
      <c r="P8" s="32" t="s">
        <v>20</v>
      </c>
      <c r="Q8" s="32" t="s">
        <v>21</v>
      </c>
      <c r="R8" s="32" t="s">
        <v>22</v>
      </c>
      <c r="S8" s="32" t="s">
        <v>20</v>
      </c>
      <c r="T8" s="32" t="s">
        <v>21</v>
      </c>
      <c r="U8" s="32" t="s">
        <v>22</v>
      </c>
      <c r="V8" s="32" t="s">
        <v>20</v>
      </c>
      <c r="W8" s="33" t="s">
        <v>21</v>
      </c>
      <c r="X8" s="32" t="s">
        <v>22</v>
      </c>
      <c r="Y8" s="32" t="s">
        <v>20</v>
      </c>
      <c r="Z8" s="33" t="s">
        <v>21</v>
      </c>
      <c r="AA8" s="32" t="s">
        <v>22</v>
      </c>
      <c r="AB8" s="32" t="s">
        <v>20</v>
      </c>
      <c r="AC8" s="32" t="s">
        <v>21</v>
      </c>
      <c r="AD8" s="32" t="s">
        <v>22</v>
      </c>
      <c r="AE8" s="32" t="s">
        <v>20</v>
      </c>
      <c r="AF8" s="32" t="s">
        <v>21</v>
      </c>
      <c r="AG8" s="32" t="s">
        <v>22</v>
      </c>
      <c r="AH8" s="33" t="s">
        <v>20</v>
      </c>
      <c r="AI8" s="32" t="s">
        <v>21</v>
      </c>
      <c r="AJ8" s="32" t="s">
        <v>22</v>
      </c>
      <c r="AK8" s="32" t="s">
        <v>20</v>
      </c>
      <c r="AL8" s="32" t="s">
        <v>21</v>
      </c>
      <c r="AM8" s="32" t="s">
        <v>22</v>
      </c>
      <c r="AN8" s="32" t="s">
        <v>20</v>
      </c>
      <c r="AO8" s="32" t="s">
        <v>21</v>
      </c>
      <c r="AP8" s="32" t="s">
        <v>22</v>
      </c>
      <c r="AQ8" s="32" t="s">
        <v>20</v>
      </c>
      <c r="AR8" s="32" t="s">
        <v>21</v>
      </c>
      <c r="AS8" s="32" t="s">
        <v>22</v>
      </c>
      <c r="AT8" s="34" t="s">
        <v>20</v>
      </c>
      <c r="AU8" s="32" t="s">
        <v>21</v>
      </c>
      <c r="AV8" s="32" t="s">
        <v>22</v>
      </c>
      <c r="AW8" s="32" t="s">
        <v>20</v>
      </c>
      <c r="AX8" s="32" t="s">
        <v>21</v>
      </c>
      <c r="AY8" s="32" t="s">
        <v>22</v>
      </c>
      <c r="AZ8" s="32" t="s">
        <v>20</v>
      </c>
      <c r="BA8" s="32" t="s">
        <v>21</v>
      </c>
      <c r="BB8" s="32" t="s">
        <v>22</v>
      </c>
      <c r="BC8" s="32" t="s">
        <v>20</v>
      </c>
      <c r="BD8" s="32" t="s">
        <v>21</v>
      </c>
      <c r="BE8" s="32" t="s">
        <v>22</v>
      </c>
      <c r="BF8" s="32" t="s">
        <v>20</v>
      </c>
      <c r="BG8" s="32" t="s">
        <v>21</v>
      </c>
      <c r="BH8" s="32" t="s">
        <v>22</v>
      </c>
      <c r="BI8" s="32" t="s">
        <v>20</v>
      </c>
      <c r="BJ8" s="32" t="s">
        <v>21</v>
      </c>
      <c r="BK8" s="32" t="s">
        <v>22</v>
      </c>
    </row>
    <row r="9" spans="1:65" s="25" customFormat="1">
      <c r="A9" s="64">
        <v>1</v>
      </c>
      <c r="B9" s="65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50" customFormat="1">
      <c r="A10" s="40">
        <v>1</v>
      </c>
      <c r="B10" s="41" t="s">
        <v>23</v>
      </c>
      <c r="C10" s="42">
        <f>F10+AH10</f>
        <v>22269.800000000003</v>
      </c>
      <c r="D10" s="26">
        <f>G10+AI10</f>
        <v>658.09999999999991</v>
      </c>
      <c r="E10" s="43">
        <f>D10/C10*100</f>
        <v>2.9551230814825451</v>
      </c>
      <c r="F10" s="42">
        <v>1592.9</v>
      </c>
      <c r="G10" s="26">
        <v>226.7</v>
      </c>
      <c r="H10" s="43">
        <f>G10/F10*100</f>
        <v>14.231904074329837</v>
      </c>
      <c r="I10" s="43">
        <f>K10+N10+Q10+T10</f>
        <v>178.4</v>
      </c>
      <c r="J10" s="42">
        <v>140.5</v>
      </c>
      <c r="K10" s="26">
        <v>29.2</v>
      </c>
      <c r="L10" s="43">
        <f>K10/J10*100</f>
        <v>20.782918149466191</v>
      </c>
      <c r="M10" s="42">
        <v>155.69999999999999</v>
      </c>
      <c r="N10" s="26">
        <v>51.2</v>
      </c>
      <c r="O10" s="43">
        <f>N10/M10*100</f>
        <v>32.883750802825951</v>
      </c>
      <c r="P10" s="42">
        <v>166.8</v>
      </c>
      <c r="Q10" s="26">
        <v>0.8</v>
      </c>
      <c r="R10" s="43">
        <f>Q10/P10*100</f>
        <v>0.47961630695443641</v>
      </c>
      <c r="S10" s="44">
        <v>866</v>
      </c>
      <c r="T10" s="44">
        <v>97.2</v>
      </c>
      <c r="U10" s="43">
        <f>T10/S10*100</f>
        <v>11.224018475750578</v>
      </c>
      <c r="V10" s="42">
        <v>0</v>
      </c>
      <c r="W10" s="26">
        <v>0</v>
      </c>
      <c r="X10" s="43"/>
      <c r="Y10" s="42">
        <v>23.9</v>
      </c>
      <c r="Z10" s="45">
        <v>0</v>
      </c>
      <c r="AA10" s="43">
        <f>Z10/Y10*100</f>
        <v>0</v>
      </c>
      <c r="AB10" s="42">
        <v>0</v>
      </c>
      <c r="AC10" s="26">
        <v>0</v>
      </c>
      <c r="AD10" s="43" t="e">
        <f t="shared" ref="AD10:AD21" si="0">AC10/AB10*100</f>
        <v>#DIV/0!</v>
      </c>
      <c r="AE10" s="42">
        <v>0</v>
      </c>
      <c r="AF10" s="43">
        <v>0</v>
      </c>
      <c r="AG10" s="43"/>
      <c r="AH10" s="42">
        <v>20676.900000000001</v>
      </c>
      <c r="AI10" s="26">
        <v>431.4</v>
      </c>
      <c r="AJ10" s="43">
        <f>AI10/AH10*100</f>
        <v>2.0863862571275189</v>
      </c>
      <c r="AK10" s="42">
        <v>1581.1</v>
      </c>
      <c r="AL10" s="26">
        <v>395.3</v>
      </c>
      <c r="AM10" s="43">
        <f>AL10/AK10*100</f>
        <v>25.001581177661127</v>
      </c>
      <c r="AN10" s="42">
        <v>214.5</v>
      </c>
      <c r="AO10" s="26">
        <v>0</v>
      </c>
      <c r="AP10" s="43">
        <f>AO10/AN10*100</f>
        <v>0</v>
      </c>
      <c r="AQ10" s="42">
        <v>22319.8</v>
      </c>
      <c r="AR10" s="27">
        <v>835.5</v>
      </c>
      <c r="AS10" s="43">
        <f>AR10/AQ10*100</f>
        <v>3.7433131121246603</v>
      </c>
      <c r="AT10" s="46">
        <v>1205.5</v>
      </c>
      <c r="AU10" s="27">
        <v>374.9</v>
      </c>
      <c r="AV10" s="43">
        <f>AU10/AT10*100</f>
        <v>31.09912899211945</v>
      </c>
      <c r="AW10" s="47">
        <v>1199.0999999999999</v>
      </c>
      <c r="AX10" s="27">
        <v>374.9</v>
      </c>
      <c r="AY10" s="43">
        <f>AX10/AW10*100</f>
        <v>31.26511550329414</v>
      </c>
      <c r="AZ10" s="48">
        <v>365.5</v>
      </c>
      <c r="BA10" s="27">
        <v>0</v>
      </c>
      <c r="BB10" s="45">
        <f>BA10/AZ10*100</f>
        <v>0</v>
      </c>
      <c r="BC10" s="49">
        <v>762.8</v>
      </c>
      <c r="BD10" s="27">
        <v>88.9</v>
      </c>
      <c r="BE10" s="43">
        <f>BD10/BC10*100</f>
        <v>11.654431043523861</v>
      </c>
      <c r="BF10" s="49">
        <v>19793.3</v>
      </c>
      <c r="BG10" s="27">
        <v>335.4</v>
      </c>
      <c r="BH10" s="43">
        <f>BG10/BF10*100</f>
        <v>1.6945127896813568</v>
      </c>
      <c r="BI10" s="42">
        <f>C10-AQ10</f>
        <v>-49.999999999996362</v>
      </c>
      <c r="BJ10" s="43">
        <f>D10-AR10</f>
        <v>-177.40000000000009</v>
      </c>
      <c r="BK10" s="43">
        <f>BJ10/BI10*100</f>
        <v>354.80000000002599</v>
      </c>
      <c r="BM10" s="51"/>
    </row>
    <row r="11" spans="1:65" s="50" customFormat="1" ht="12.75" customHeight="1">
      <c r="A11" s="40">
        <v>2</v>
      </c>
      <c r="B11" s="41" t="s">
        <v>24</v>
      </c>
      <c r="C11" s="42">
        <f t="shared" ref="C11:C21" si="1">F11+AH11</f>
        <v>2939</v>
      </c>
      <c r="D11" s="26">
        <f t="shared" ref="D11:D21" si="2">G11+AI11</f>
        <v>540.4</v>
      </c>
      <c r="E11" s="43">
        <f t="shared" ref="E11:E22" si="3">D11/C11*100</f>
        <v>18.387206532834295</v>
      </c>
      <c r="F11" s="42">
        <v>875.5</v>
      </c>
      <c r="G11" s="26">
        <v>133.9</v>
      </c>
      <c r="H11" s="43">
        <f t="shared" ref="H11:H21" si="4">G11/F11*100</f>
        <v>15.294117647058824</v>
      </c>
      <c r="I11" s="43">
        <f t="shared" ref="I11:I22" si="5">K11+N11+Q11+T11</f>
        <v>78.099999999999994</v>
      </c>
      <c r="J11" s="42">
        <v>75.5</v>
      </c>
      <c r="K11" s="26">
        <v>14.9</v>
      </c>
      <c r="L11" s="43">
        <f t="shared" ref="L11:L21" si="6">K11/J11*100</f>
        <v>19.735099337748345</v>
      </c>
      <c r="M11" s="42">
        <v>15</v>
      </c>
      <c r="N11" s="26">
        <v>45.7</v>
      </c>
      <c r="O11" s="43">
        <f t="shared" ref="O11:O21" si="7">N11/M11*100</f>
        <v>304.66666666666669</v>
      </c>
      <c r="P11" s="42">
        <v>52.9</v>
      </c>
      <c r="Q11" s="26">
        <v>1</v>
      </c>
      <c r="R11" s="43">
        <f t="shared" ref="R11:R20" si="8">Q11/P11*100</f>
        <v>1.890359168241966</v>
      </c>
      <c r="S11" s="44">
        <v>421</v>
      </c>
      <c r="T11" s="44">
        <v>16.5</v>
      </c>
      <c r="U11" s="43">
        <f t="shared" ref="U11:U21" si="9">T11/S11*100</f>
        <v>3.9192399049881232</v>
      </c>
      <c r="V11" s="42">
        <v>0</v>
      </c>
      <c r="W11" s="26">
        <v>0</v>
      </c>
      <c r="X11" s="43"/>
      <c r="Y11" s="42">
        <v>72</v>
      </c>
      <c r="Z11" s="45">
        <v>0</v>
      </c>
      <c r="AA11" s="43">
        <f t="shared" ref="AA11:AA22" si="10">Z11/Y11*100</f>
        <v>0</v>
      </c>
      <c r="AB11" s="42">
        <v>0</v>
      </c>
      <c r="AC11" s="26">
        <v>0</v>
      </c>
      <c r="AD11" s="43" t="e">
        <f t="shared" si="0"/>
        <v>#DIV/0!</v>
      </c>
      <c r="AE11" s="42">
        <v>0</v>
      </c>
      <c r="AF11" s="43">
        <v>0</v>
      </c>
      <c r="AG11" s="43"/>
      <c r="AH11" s="42">
        <v>2063.5</v>
      </c>
      <c r="AI11" s="26">
        <v>406.5</v>
      </c>
      <c r="AJ11" s="43">
        <f t="shared" ref="AJ11:AJ22" si="11">AI11/AH11*100</f>
        <v>19.699539617155317</v>
      </c>
      <c r="AK11" s="42">
        <v>1156.5999999999999</v>
      </c>
      <c r="AL11" s="26">
        <v>289.10000000000002</v>
      </c>
      <c r="AM11" s="43">
        <f t="shared" ref="AM11:AM22" si="12">AL11/AK11*100</f>
        <v>24.995676984264225</v>
      </c>
      <c r="AN11" s="42">
        <v>506.1</v>
      </c>
      <c r="AO11" s="26">
        <v>100</v>
      </c>
      <c r="AP11" s="43">
        <f t="shared" ref="AP11:AP22" si="13">AO11/AN11*100</f>
        <v>19.758940920766648</v>
      </c>
      <c r="AQ11" s="42">
        <v>3344.8</v>
      </c>
      <c r="AR11" s="27">
        <v>543.1</v>
      </c>
      <c r="AS11" s="43">
        <f t="shared" ref="AS11:AS22" si="14">AR11/AQ11*100</f>
        <v>16.237144223869887</v>
      </c>
      <c r="AT11" s="52">
        <v>1082.5999999999999</v>
      </c>
      <c r="AU11" s="27">
        <v>316.60000000000002</v>
      </c>
      <c r="AV11" s="43">
        <f t="shared" ref="AV11:AV22" si="15">AU11/AT11*100</f>
        <v>29.244411601699618</v>
      </c>
      <c r="AW11" s="47">
        <v>1077.3</v>
      </c>
      <c r="AX11" s="27">
        <v>316.60000000000002</v>
      </c>
      <c r="AY11" s="43">
        <f t="shared" ref="AY11:AY22" si="16">AX11/AW11*100</f>
        <v>29.388285528636409</v>
      </c>
      <c r="AZ11" s="48">
        <v>944.5</v>
      </c>
      <c r="BA11" s="27">
        <v>0</v>
      </c>
      <c r="BB11" s="45">
        <f t="shared" ref="BB11:BB22" si="17">BA11/AZ11*100</f>
        <v>0</v>
      </c>
      <c r="BC11" s="49">
        <v>117.2</v>
      </c>
      <c r="BD11" s="27">
        <v>45.5</v>
      </c>
      <c r="BE11" s="43">
        <f t="shared" ref="BE11:BE22" si="18">BD11/BC11*100</f>
        <v>38.822525597269625</v>
      </c>
      <c r="BF11" s="49">
        <v>1130.9000000000001</v>
      </c>
      <c r="BG11" s="27">
        <v>163.6</v>
      </c>
      <c r="BH11" s="43">
        <f t="shared" ref="BH11:BH22" si="19">BG11/BF11*100</f>
        <v>14.466354231143336</v>
      </c>
      <c r="BI11" s="42">
        <f t="shared" ref="BI11:BJ21" si="20">C11-AQ11</f>
        <v>-405.80000000000018</v>
      </c>
      <c r="BJ11" s="43">
        <f t="shared" si="20"/>
        <v>-2.7000000000000455</v>
      </c>
      <c r="BK11" s="43">
        <f t="shared" ref="BK11:BK22" si="21">BJ11/BI11*100</f>
        <v>0.66535239034007987</v>
      </c>
      <c r="BM11" s="51"/>
    </row>
    <row r="12" spans="1:65" s="50" customFormat="1">
      <c r="A12" s="40">
        <v>3</v>
      </c>
      <c r="B12" s="41" t="s">
        <v>25</v>
      </c>
      <c r="C12" s="42">
        <f t="shared" si="1"/>
        <v>2392.6999999999998</v>
      </c>
      <c r="D12" s="26">
        <f t="shared" si="2"/>
        <v>366.6</v>
      </c>
      <c r="E12" s="43">
        <f t="shared" si="3"/>
        <v>15.321603209763031</v>
      </c>
      <c r="F12" s="42">
        <v>792.3</v>
      </c>
      <c r="G12" s="26">
        <v>124.7</v>
      </c>
      <c r="H12" s="43">
        <f t="shared" si="4"/>
        <v>15.738987757162693</v>
      </c>
      <c r="I12" s="43">
        <f t="shared" si="5"/>
        <v>65.800000000000011</v>
      </c>
      <c r="J12" s="42">
        <v>63</v>
      </c>
      <c r="K12" s="26">
        <v>14.2</v>
      </c>
      <c r="L12" s="43">
        <f t="shared" si="6"/>
        <v>22.539682539682538</v>
      </c>
      <c r="M12" s="42">
        <v>63</v>
      </c>
      <c r="N12" s="26">
        <v>32.200000000000003</v>
      </c>
      <c r="O12" s="43">
        <f t="shared" si="7"/>
        <v>51.111111111111121</v>
      </c>
      <c r="P12" s="42">
        <v>36.799999999999997</v>
      </c>
      <c r="Q12" s="26">
        <v>0.8</v>
      </c>
      <c r="R12" s="43">
        <f t="shared" si="8"/>
        <v>2.1739130434782612</v>
      </c>
      <c r="S12" s="44">
        <v>307</v>
      </c>
      <c r="T12" s="44">
        <v>18.600000000000001</v>
      </c>
      <c r="U12" s="43">
        <f t="shared" si="9"/>
        <v>6.0586319218241051</v>
      </c>
      <c r="V12" s="42">
        <v>0</v>
      </c>
      <c r="W12" s="26">
        <v>0</v>
      </c>
      <c r="X12" s="43"/>
      <c r="Y12" s="42">
        <v>61.2</v>
      </c>
      <c r="Z12" s="45">
        <v>0.2</v>
      </c>
      <c r="AA12" s="43">
        <f t="shared" si="10"/>
        <v>0.32679738562091504</v>
      </c>
      <c r="AB12" s="42">
        <v>9.4</v>
      </c>
      <c r="AC12" s="26">
        <v>0</v>
      </c>
      <c r="AD12" s="43">
        <f t="shared" si="0"/>
        <v>0</v>
      </c>
      <c r="AE12" s="42">
        <v>0</v>
      </c>
      <c r="AF12" s="43">
        <v>0</v>
      </c>
      <c r="AG12" s="43"/>
      <c r="AH12" s="42">
        <v>1600.4</v>
      </c>
      <c r="AI12" s="26">
        <v>241.9</v>
      </c>
      <c r="AJ12" s="43">
        <f t="shared" si="11"/>
        <v>15.114971257185703</v>
      </c>
      <c r="AK12" s="42">
        <v>868.4</v>
      </c>
      <c r="AL12" s="26">
        <v>217.1</v>
      </c>
      <c r="AM12" s="43">
        <f t="shared" si="12"/>
        <v>25</v>
      </c>
      <c r="AN12" s="42">
        <v>276.10000000000002</v>
      </c>
      <c r="AO12" s="26">
        <v>0</v>
      </c>
      <c r="AP12" s="43">
        <f t="shared" si="13"/>
        <v>0</v>
      </c>
      <c r="AQ12" s="42">
        <v>2424.8000000000002</v>
      </c>
      <c r="AR12" s="27">
        <v>320.8</v>
      </c>
      <c r="AS12" s="43">
        <f t="shared" si="14"/>
        <v>13.229957109864731</v>
      </c>
      <c r="AT12" s="52">
        <v>1005.8</v>
      </c>
      <c r="AU12" s="27">
        <v>239.2</v>
      </c>
      <c r="AV12" s="43">
        <f t="shared" si="15"/>
        <v>23.782064028633922</v>
      </c>
      <c r="AW12" s="28">
        <v>1001.9</v>
      </c>
      <c r="AX12" s="27">
        <v>239.2</v>
      </c>
      <c r="AY12" s="43">
        <f t="shared" si="16"/>
        <v>23.874638187443857</v>
      </c>
      <c r="AZ12" s="48">
        <v>468.1</v>
      </c>
      <c r="BA12" s="27">
        <v>0</v>
      </c>
      <c r="BB12" s="45">
        <f t="shared" si="17"/>
        <v>0</v>
      </c>
      <c r="BC12" s="49">
        <v>327.3</v>
      </c>
      <c r="BD12" s="27">
        <v>27.1</v>
      </c>
      <c r="BE12" s="43">
        <f t="shared" si="18"/>
        <v>8.2798655667583265</v>
      </c>
      <c r="BF12" s="49">
        <v>551.1</v>
      </c>
      <c r="BG12" s="27">
        <v>37.200000000000003</v>
      </c>
      <c r="BH12" s="43">
        <f t="shared" si="19"/>
        <v>6.7501360914534567</v>
      </c>
      <c r="BI12" s="42">
        <f t="shared" si="20"/>
        <v>-32.100000000000364</v>
      </c>
      <c r="BJ12" s="43">
        <f t="shared" si="20"/>
        <v>45.800000000000011</v>
      </c>
      <c r="BK12" s="43">
        <f t="shared" si="21"/>
        <v>-142.67912772585512</v>
      </c>
      <c r="BM12" s="51"/>
    </row>
    <row r="13" spans="1:65" s="50" customFormat="1">
      <c r="A13" s="40">
        <v>4</v>
      </c>
      <c r="B13" s="41" t="s">
        <v>26</v>
      </c>
      <c r="C13" s="42">
        <f t="shared" si="1"/>
        <v>2713.1000000000004</v>
      </c>
      <c r="D13" s="26">
        <f t="shared" si="2"/>
        <v>907.9</v>
      </c>
      <c r="E13" s="43">
        <f t="shared" si="3"/>
        <v>33.463565662894837</v>
      </c>
      <c r="F13" s="42">
        <v>576.29999999999995</v>
      </c>
      <c r="G13" s="26">
        <v>593.9</v>
      </c>
      <c r="H13" s="43">
        <f t="shared" si="4"/>
        <v>103.05396494881138</v>
      </c>
      <c r="I13" s="43">
        <f t="shared" si="5"/>
        <v>550.6</v>
      </c>
      <c r="J13" s="42">
        <v>70.599999999999994</v>
      </c>
      <c r="K13" s="26">
        <v>13.4</v>
      </c>
      <c r="L13" s="43">
        <f t="shared" si="6"/>
        <v>18.980169971671391</v>
      </c>
      <c r="M13" s="42">
        <v>10.5</v>
      </c>
      <c r="N13" s="26">
        <v>524.5</v>
      </c>
      <c r="O13" s="43">
        <f t="shared" si="7"/>
        <v>4995.2380952380945</v>
      </c>
      <c r="P13" s="42">
        <v>47.1</v>
      </c>
      <c r="Q13" s="26">
        <v>2</v>
      </c>
      <c r="R13" s="43">
        <f t="shared" si="8"/>
        <v>4.2462845010615711</v>
      </c>
      <c r="S13" s="44">
        <v>234</v>
      </c>
      <c r="T13" s="44">
        <v>10.7</v>
      </c>
      <c r="U13" s="43">
        <f t="shared" si="9"/>
        <v>4.5726495726495724</v>
      </c>
      <c r="V13" s="42">
        <v>0</v>
      </c>
      <c r="W13" s="26">
        <v>0</v>
      </c>
      <c r="X13" s="43"/>
      <c r="Y13" s="42">
        <v>57.5</v>
      </c>
      <c r="Z13" s="45">
        <v>6.6</v>
      </c>
      <c r="AA13" s="43">
        <f t="shared" si="10"/>
        <v>11.478260869565217</v>
      </c>
      <c r="AB13" s="42">
        <v>0</v>
      </c>
      <c r="AC13" s="26">
        <v>0</v>
      </c>
      <c r="AD13" s="43" t="e">
        <f t="shared" si="0"/>
        <v>#DIV/0!</v>
      </c>
      <c r="AE13" s="42">
        <v>0</v>
      </c>
      <c r="AF13" s="43">
        <v>0</v>
      </c>
      <c r="AG13" s="43"/>
      <c r="AH13" s="42">
        <v>2136.8000000000002</v>
      </c>
      <c r="AI13" s="26">
        <v>314</v>
      </c>
      <c r="AJ13" s="43">
        <f t="shared" si="11"/>
        <v>14.694870834893297</v>
      </c>
      <c r="AK13" s="42">
        <v>1186.8</v>
      </c>
      <c r="AL13" s="26">
        <v>296.7</v>
      </c>
      <c r="AM13" s="43">
        <f t="shared" si="12"/>
        <v>25</v>
      </c>
      <c r="AN13" s="42">
        <v>585.4</v>
      </c>
      <c r="AO13" s="26">
        <v>0</v>
      </c>
      <c r="AP13" s="43">
        <f t="shared" si="13"/>
        <v>0</v>
      </c>
      <c r="AQ13" s="42">
        <v>2769.7</v>
      </c>
      <c r="AR13" s="27">
        <v>475.5</v>
      </c>
      <c r="AS13" s="43">
        <f t="shared" si="14"/>
        <v>17.167924323933999</v>
      </c>
      <c r="AT13" s="52">
        <v>1099.2</v>
      </c>
      <c r="AU13" s="27">
        <v>260</v>
      </c>
      <c r="AV13" s="43">
        <f t="shared" si="15"/>
        <v>23.653566229985444</v>
      </c>
      <c r="AW13" s="47">
        <v>1094.0999999999999</v>
      </c>
      <c r="AX13" s="27">
        <v>260</v>
      </c>
      <c r="AY13" s="43">
        <f t="shared" si="16"/>
        <v>23.76382414770131</v>
      </c>
      <c r="AZ13" s="48">
        <v>265.2</v>
      </c>
      <c r="BA13" s="27">
        <v>50</v>
      </c>
      <c r="BB13" s="45">
        <f t="shared" si="17"/>
        <v>18.85369532428356</v>
      </c>
      <c r="BC13" s="49">
        <v>285.60000000000002</v>
      </c>
      <c r="BD13" s="27">
        <v>9.6</v>
      </c>
      <c r="BE13" s="43">
        <f t="shared" si="18"/>
        <v>3.3613445378151261</v>
      </c>
      <c r="BF13" s="49">
        <v>1048.0999999999999</v>
      </c>
      <c r="BG13" s="27">
        <v>138.6</v>
      </c>
      <c r="BH13" s="43">
        <f t="shared" si="19"/>
        <v>13.223929014407023</v>
      </c>
      <c r="BI13" s="42">
        <f t="shared" si="20"/>
        <v>-56.599999999999454</v>
      </c>
      <c r="BJ13" s="43">
        <f t="shared" si="20"/>
        <v>432.4</v>
      </c>
      <c r="BK13" s="43">
        <f t="shared" si="21"/>
        <v>-763.95759717315218</v>
      </c>
      <c r="BM13" s="51"/>
    </row>
    <row r="14" spans="1:65" s="50" customFormat="1">
      <c r="A14" s="40">
        <v>5</v>
      </c>
      <c r="B14" s="41" t="s">
        <v>27</v>
      </c>
      <c r="C14" s="42">
        <f t="shared" si="1"/>
        <v>12652.1</v>
      </c>
      <c r="D14" s="26">
        <f t="shared" si="2"/>
        <v>2389.5</v>
      </c>
      <c r="E14" s="43">
        <f t="shared" si="3"/>
        <v>18.886192805937355</v>
      </c>
      <c r="F14" s="42">
        <v>6976.3</v>
      </c>
      <c r="G14" s="26">
        <v>1500.7</v>
      </c>
      <c r="H14" s="43">
        <f t="shared" si="4"/>
        <v>21.511402892650832</v>
      </c>
      <c r="I14" s="43">
        <f t="shared" si="5"/>
        <v>1354.9</v>
      </c>
      <c r="J14" s="42">
        <v>1829.3</v>
      </c>
      <c r="K14" s="26">
        <v>352.4</v>
      </c>
      <c r="L14" s="43">
        <f t="shared" si="6"/>
        <v>19.264199420543378</v>
      </c>
      <c r="M14" s="42">
        <v>480.3</v>
      </c>
      <c r="N14" s="26">
        <v>388.2</v>
      </c>
      <c r="O14" s="43">
        <f t="shared" si="7"/>
        <v>80.824484697064335</v>
      </c>
      <c r="P14" s="42">
        <v>941.8</v>
      </c>
      <c r="Q14" s="26">
        <v>8.6999999999999993</v>
      </c>
      <c r="R14" s="43">
        <f t="shared" si="8"/>
        <v>0.9237630070078573</v>
      </c>
      <c r="S14" s="44">
        <v>2917</v>
      </c>
      <c r="T14" s="44">
        <v>605.6</v>
      </c>
      <c r="U14" s="43">
        <f t="shared" si="9"/>
        <v>20.761055879328076</v>
      </c>
      <c r="V14" s="42">
        <v>0</v>
      </c>
      <c r="W14" s="26">
        <v>0</v>
      </c>
      <c r="X14" s="43"/>
      <c r="Y14" s="42">
        <v>16.7</v>
      </c>
      <c r="Z14" s="45">
        <v>0</v>
      </c>
      <c r="AA14" s="43">
        <f t="shared" si="10"/>
        <v>0</v>
      </c>
      <c r="AB14" s="42">
        <v>15</v>
      </c>
      <c r="AC14" s="26">
        <v>0</v>
      </c>
      <c r="AD14" s="43">
        <f t="shared" si="0"/>
        <v>0</v>
      </c>
      <c r="AE14" s="42">
        <v>0</v>
      </c>
      <c r="AF14" s="43">
        <v>0</v>
      </c>
      <c r="AG14" s="43"/>
      <c r="AH14" s="42">
        <v>5675.8</v>
      </c>
      <c r="AI14" s="26">
        <v>888.8</v>
      </c>
      <c r="AJ14" s="43">
        <f t="shared" si="11"/>
        <v>15.659466506924133</v>
      </c>
      <c r="AK14" s="42">
        <v>2950.8</v>
      </c>
      <c r="AL14" s="26">
        <v>737.7</v>
      </c>
      <c r="AM14" s="43">
        <f t="shared" si="12"/>
        <v>25</v>
      </c>
      <c r="AN14" s="42">
        <v>0</v>
      </c>
      <c r="AO14" s="26">
        <v>0</v>
      </c>
      <c r="AP14" s="43"/>
      <c r="AQ14" s="42">
        <v>12652.1</v>
      </c>
      <c r="AR14" s="27">
        <v>2002.3</v>
      </c>
      <c r="AS14" s="43">
        <f t="shared" si="14"/>
        <v>15.825831284925032</v>
      </c>
      <c r="AT14" s="52">
        <v>2412.1</v>
      </c>
      <c r="AU14" s="27">
        <v>504.1</v>
      </c>
      <c r="AV14" s="43">
        <f t="shared" si="15"/>
        <v>20.898801873885827</v>
      </c>
      <c r="AW14" s="47">
        <v>2365</v>
      </c>
      <c r="AX14" s="27">
        <v>504.1</v>
      </c>
      <c r="AY14" s="43">
        <f t="shared" si="16"/>
        <v>21.315010570824526</v>
      </c>
      <c r="AZ14" s="48">
        <v>2146.8000000000002</v>
      </c>
      <c r="BA14" s="27">
        <v>113</v>
      </c>
      <c r="BB14" s="45">
        <f t="shared" si="17"/>
        <v>5.2636482206074149</v>
      </c>
      <c r="BC14" s="49">
        <v>3569.9</v>
      </c>
      <c r="BD14" s="27">
        <v>655.8</v>
      </c>
      <c r="BE14" s="43">
        <f t="shared" si="18"/>
        <v>18.370262472338158</v>
      </c>
      <c r="BF14" s="49">
        <v>2795.7</v>
      </c>
      <c r="BG14" s="27">
        <v>713.8</v>
      </c>
      <c r="BH14" s="43">
        <f t="shared" si="19"/>
        <v>25.532067103051116</v>
      </c>
      <c r="BI14" s="42">
        <f t="shared" si="20"/>
        <v>0</v>
      </c>
      <c r="BJ14" s="43">
        <f t="shared" si="20"/>
        <v>387.20000000000005</v>
      </c>
      <c r="BK14" s="43"/>
      <c r="BM14" s="51"/>
    </row>
    <row r="15" spans="1:65" s="50" customFormat="1" ht="13.5" customHeight="1">
      <c r="A15" s="40">
        <v>6</v>
      </c>
      <c r="B15" s="41" t="s">
        <v>28</v>
      </c>
      <c r="C15" s="42">
        <f t="shared" si="1"/>
        <v>4429.3</v>
      </c>
      <c r="D15" s="26">
        <f t="shared" si="2"/>
        <v>461.6</v>
      </c>
      <c r="E15" s="43">
        <f t="shared" si="3"/>
        <v>10.421511299753911</v>
      </c>
      <c r="F15" s="42">
        <v>918</v>
      </c>
      <c r="G15" s="26">
        <v>83.8</v>
      </c>
      <c r="H15" s="43">
        <f t="shared" si="4"/>
        <v>9.128540305010894</v>
      </c>
      <c r="I15" s="43">
        <f t="shared" si="5"/>
        <v>37.200000000000003</v>
      </c>
      <c r="J15" s="42">
        <v>50</v>
      </c>
      <c r="K15" s="26">
        <v>6.5</v>
      </c>
      <c r="L15" s="43">
        <f t="shared" si="6"/>
        <v>13</v>
      </c>
      <c r="M15" s="42">
        <v>46.5</v>
      </c>
      <c r="N15" s="26">
        <v>0</v>
      </c>
      <c r="O15" s="43">
        <f t="shared" si="7"/>
        <v>0</v>
      </c>
      <c r="P15" s="42">
        <v>65.599999999999994</v>
      </c>
      <c r="Q15" s="26">
        <v>1.2</v>
      </c>
      <c r="R15" s="43">
        <f t="shared" si="8"/>
        <v>1.8292682926829271</v>
      </c>
      <c r="S15" s="44">
        <v>538</v>
      </c>
      <c r="T15" s="44">
        <v>29.5</v>
      </c>
      <c r="U15" s="43">
        <f t="shared" si="9"/>
        <v>5.4832713754646845</v>
      </c>
      <c r="V15" s="42">
        <v>0</v>
      </c>
      <c r="W15" s="26">
        <v>0</v>
      </c>
      <c r="X15" s="43"/>
      <c r="Y15" s="42">
        <v>42.8</v>
      </c>
      <c r="Z15" s="45">
        <v>5.7</v>
      </c>
      <c r="AA15" s="43">
        <f t="shared" si="10"/>
        <v>13.317757009345796</v>
      </c>
      <c r="AB15" s="42">
        <v>0</v>
      </c>
      <c r="AC15" s="26">
        <v>0</v>
      </c>
      <c r="AD15" s="43" t="e">
        <f t="shared" si="0"/>
        <v>#DIV/0!</v>
      </c>
      <c r="AE15" s="42">
        <v>0</v>
      </c>
      <c r="AF15" s="43">
        <v>0</v>
      </c>
      <c r="AG15" s="43"/>
      <c r="AH15" s="42">
        <v>3511.3</v>
      </c>
      <c r="AI15" s="26">
        <v>377.8</v>
      </c>
      <c r="AJ15" s="43">
        <f t="shared" si="11"/>
        <v>10.759547745849115</v>
      </c>
      <c r="AK15" s="42">
        <v>1441.9</v>
      </c>
      <c r="AL15" s="26">
        <v>360.5</v>
      </c>
      <c r="AM15" s="43">
        <f t="shared" si="12"/>
        <v>25.001733823427418</v>
      </c>
      <c r="AN15" s="42">
        <v>903.2</v>
      </c>
      <c r="AO15" s="26">
        <v>0</v>
      </c>
      <c r="AP15" s="43">
        <f t="shared" si="13"/>
        <v>0</v>
      </c>
      <c r="AQ15" s="42">
        <v>4482.3999999999996</v>
      </c>
      <c r="AR15" s="27">
        <v>612.29999999999995</v>
      </c>
      <c r="AS15" s="43">
        <f t="shared" si="14"/>
        <v>13.660092807424595</v>
      </c>
      <c r="AT15" s="52">
        <v>1246.8</v>
      </c>
      <c r="AU15" s="27">
        <v>264.2</v>
      </c>
      <c r="AV15" s="43">
        <f t="shared" si="15"/>
        <v>21.190247032402951</v>
      </c>
      <c r="AW15" s="47">
        <v>1241.2</v>
      </c>
      <c r="AX15" s="27">
        <v>264.2</v>
      </c>
      <c r="AY15" s="43">
        <f t="shared" si="16"/>
        <v>21.28585240090235</v>
      </c>
      <c r="AZ15" s="48">
        <v>328.5</v>
      </c>
      <c r="BA15" s="27">
        <v>36</v>
      </c>
      <c r="BB15" s="45">
        <f t="shared" si="17"/>
        <v>10.95890410958904</v>
      </c>
      <c r="BC15" s="49">
        <v>207</v>
      </c>
      <c r="BD15" s="27">
        <v>69.5</v>
      </c>
      <c r="BE15" s="43">
        <f t="shared" si="18"/>
        <v>33.574879227053138</v>
      </c>
      <c r="BF15" s="49">
        <v>1393.3</v>
      </c>
      <c r="BG15" s="27">
        <v>64.2</v>
      </c>
      <c r="BH15" s="43">
        <f t="shared" si="19"/>
        <v>4.6077657360223938</v>
      </c>
      <c r="BI15" s="42">
        <f t="shared" si="20"/>
        <v>-53.099999999999454</v>
      </c>
      <c r="BJ15" s="43">
        <f t="shared" si="20"/>
        <v>-150.69999999999993</v>
      </c>
      <c r="BK15" s="43">
        <f t="shared" si="21"/>
        <v>283.80414312617984</v>
      </c>
      <c r="BM15" s="51"/>
    </row>
    <row r="16" spans="1:65" s="50" customFormat="1">
      <c r="A16" s="40">
        <v>7</v>
      </c>
      <c r="B16" s="41" t="s">
        <v>29</v>
      </c>
      <c r="C16" s="42">
        <f t="shared" si="1"/>
        <v>8635.2000000000007</v>
      </c>
      <c r="D16" s="26">
        <f t="shared" si="2"/>
        <v>594.4</v>
      </c>
      <c r="E16" s="43">
        <f t="shared" si="3"/>
        <v>6.8834537706133032</v>
      </c>
      <c r="F16" s="42">
        <v>1293.5999999999999</v>
      </c>
      <c r="G16" s="26">
        <v>211.6</v>
      </c>
      <c r="H16" s="43">
        <f t="shared" si="4"/>
        <v>16.357452071737789</v>
      </c>
      <c r="I16" s="43">
        <f t="shared" si="5"/>
        <v>115.5</v>
      </c>
      <c r="J16" s="42">
        <v>66.3</v>
      </c>
      <c r="K16" s="26">
        <v>5.5</v>
      </c>
      <c r="L16" s="43">
        <f>K16/J16*100</f>
        <v>8.2956259426847652</v>
      </c>
      <c r="M16" s="42">
        <v>20.100000000000001</v>
      </c>
      <c r="N16" s="26">
        <v>33.5</v>
      </c>
      <c r="O16" s="43">
        <f t="shared" si="7"/>
        <v>166.66666666666666</v>
      </c>
      <c r="P16" s="42">
        <v>47.2</v>
      </c>
      <c r="Q16" s="26">
        <v>1.4</v>
      </c>
      <c r="R16" s="43">
        <f t="shared" si="8"/>
        <v>2.9661016949152539</v>
      </c>
      <c r="S16" s="44">
        <v>751</v>
      </c>
      <c r="T16" s="44">
        <v>75.099999999999994</v>
      </c>
      <c r="U16" s="43">
        <f t="shared" si="9"/>
        <v>10</v>
      </c>
      <c r="V16" s="42">
        <v>0</v>
      </c>
      <c r="W16" s="26">
        <v>0</v>
      </c>
      <c r="X16" s="43"/>
      <c r="Y16" s="42">
        <v>54.9</v>
      </c>
      <c r="Z16" s="45">
        <v>1.9</v>
      </c>
      <c r="AA16" s="43">
        <f t="shared" si="10"/>
        <v>3.4608378870673953</v>
      </c>
      <c r="AB16" s="42">
        <v>0</v>
      </c>
      <c r="AC16" s="26">
        <v>0</v>
      </c>
      <c r="AD16" s="43" t="e">
        <f t="shared" si="0"/>
        <v>#DIV/0!</v>
      </c>
      <c r="AE16" s="42">
        <v>0</v>
      </c>
      <c r="AF16" s="43">
        <v>0</v>
      </c>
      <c r="AG16" s="43"/>
      <c r="AH16" s="42">
        <v>7341.6</v>
      </c>
      <c r="AI16" s="26">
        <v>382.8</v>
      </c>
      <c r="AJ16" s="43">
        <f t="shared" si="11"/>
        <v>5.2141222621771819</v>
      </c>
      <c r="AK16" s="42">
        <v>1246.5</v>
      </c>
      <c r="AL16" s="26">
        <v>311.60000000000002</v>
      </c>
      <c r="AM16" s="43">
        <f t="shared" si="12"/>
        <v>24.997994384275973</v>
      </c>
      <c r="AN16" s="42">
        <v>592.4</v>
      </c>
      <c r="AO16" s="26">
        <v>0</v>
      </c>
      <c r="AP16" s="43">
        <f t="shared" si="13"/>
        <v>0</v>
      </c>
      <c r="AQ16" s="42">
        <v>8840.7999999999993</v>
      </c>
      <c r="AR16" s="27">
        <v>641.9</v>
      </c>
      <c r="AS16" s="43">
        <f t="shared" si="14"/>
        <v>7.2606551443308298</v>
      </c>
      <c r="AT16" s="52">
        <v>1216.0999999999999</v>
      </c>
      <c r="AU16" s="27">
        <v>270.2</v>
      </c>
      <c r="AV16" s="43">
        <f t="shared" si="15"/>
        <v>22.218567552010526</v>
      </c>
      <c r="AW16" s="47">
        <v>1210.3</v>
      </c>
      <c r="AX16" s="27">
        <v>270.2</v>
      </c>
      <c r="AY16" s="43">
        <f t="shared" si="16"/>
        <v>22.325043377674955</v>
      </c>
      <c r="AZ16" s="48">
        <v>3375.9</v>
      </c>
      <c r="BA16" s="27">
        <v>25.4</v>
      </c>
      <c r="BB16" s="45">
        <f t="shared" si="17"/>
        <v>0.75239195473799569</v>
      </c>
      <c r="BC16" s="49">
        <v>794.2</v>
      </c>
      <c r="BD16" s="27">
        <v>50.6</v>
      </c>
      <c r="BE16" s="43">
        <f t="shared" si="18"/>
        <v>6.3711911357340725</v>
      </c>
      <c r="BF16" s="49">
        <v>3281.8</v>
      </c>
      <c r="BG16" s="27">
        <v>259.10000000000002</v>
      </c>
      <c r="BH16" s="43">
        <f t="shared" si="19"/>
        <v>7.8950575903467612</v>
      </c>
      <c r="BI16" s="42">
        <f t="shared" si="20"/>
        <v>-205.59999999999854</v>
      </c>
      <c r="BJ16" s="43">
        <f t="shared" si="20"/>
        <v>-47.5</v>
      </c>
      <c r="BK16" s="43">
        <f t="shared" si="21"/>
        <v>23.103112840467087</v>
      </c>
      <c r="BM16" s="51"/>
    </row>
    <row r="17" spans="1:65" s="50" customFormat="1">
      <c r="A17" s="40">
        <v>8</v>
      </c>
      <c r="B17" s="41" t="s">
        <v>30</v>
      </c>
      <c r="C17" s="42">
        <f t="shared" si="1"/>
        <v>2899.1000000000004</v>
      </c>
      <c r="D17" s="26">
        <f t="shared" si="2"/>
        <v>440.29999999999995</v>
      </c>
      <c r="E17" s="43">
        <f t="shared" si="3"/>
        <v>15.187471974060912</v>
      </c>
      <c r="F17" s="42">
        <v>660.3</v>
      </c>
      <c r="G17" s="26">
        <v>70.599999999999994</v>
      </c>
      <c r="H17" s="43">
        <f t="shared" si="4"/>
        <v>10.692109647130092</v>
      </c>
      <c r="I17" s="43">
        <f t="shared" si="5"/>
        <v>22.299999999999997</v>
      </c>
      <c r="J17" s="42">
        <v>67.900000000000006</v>
      </c>
      <c r="K17" s="26">
        <v>15.9</v>
      </c>
      <c r="L17" s="43">
        <f t="shared" si="6"/>
        <v>23.416789396170838</v>
      </c>
      <c r="M17" s="42">
        <v>48</v>
      </c>
      <c r="N17" s="26">
        <v>0</v>
      </c>
      <c r="O17" s="43">
        <f t="shared" si="7"/>
        <v>0</v>
      </c>
      <c r="P17" s="42">
        <v>28.7</v>
      </c>
      <c r="Q17" s="26">
        <v>0.5</v>
      </c>
      <c r="R17" s="43">
        <f t="shared" si="8"/>
        <v>1.7421602787456445</v>
      </c>
      <c r="S17" s="44">
        <v>259</v>
      </c>
      <c r="T17" s="44">
        <v>5.9</v>
      </c>
      <c r="U17" s="43">
        <f t="shared" si="9"/>
        <v>2.2779922779922779</v>
      </c>
      <c r="V17" s="42">
        <v>0</v>
      </c>
      <c r="W17" s="26">
        <v>0</v>
      </c>
      <c r="X17" s="43"/>
      <c r="Y17" s="42">
        <v>41.4</v>
      </c>
      <c r="Z17" s="45">
        <v>0</v>
      </c>
      <c r="AA17" s="43">
        <f t="shared" si="10"/>
        <v>0</v>
      </c>
      <c r="AB17" s="42">
        <v>8.1999999999999993</v>
      </c>
      <c r="AC17" s="26">
        <v>0</v>
      </c>
      <c r="AD17" s="43">
        <f t="shared" si="0"/>
        <v>0</v>
      </c>
      <c r="AE17" s="42">
        <v>0</v>
      </c>
      <c r="AF17" s="43">
        <v>0</v>
      </c>
      <c r="AG17" s="43"/>
      <c r="AH17" s="42">
        <v>2238.8000000000002</v>
      </c>
      <c r="AI17" s="26">
        <v>369.7</v>
      </c>
      <c r="AJ17" s="43">
        <f t="shared" si="11"/>
        <v>16.513310702161871</v>
      </c>
      <c r="AK17" s="42">
        <v>850.4</v>
      </c>
      <c r="AL17" s="26">
        <v>212.6</v>
      </c>
      <c r="AM17" s="43">
        <f t="shared" si="12"/>
        <v>25</v>
      </c>
      <c r="AN17" s="42">
        <v>647.9</v>
      </c>
      <c r="AO17" s="26">
        <v>0</v>
      </c>
      <c r="AP17" s="43">
        <f t="shared" si="13"/>
        <v>0</v>
      </c>
      <c r="AQ17" s="42">
        <v>2942.9</v>
      </c>
      <c r="AR17" s="27">
        <v>405.3</v>
      </c>
      <c r="AS17" s="43">
        <f t="shared" si="14"/>
        <v>13.772129532094194</v>
      </c>
      <c r="AT17" s="52">
        <v>1072.7</v>
      </c>
      <c r="AU17" s="27">
        <v>256.10000000000002</v>
      </c>
      <c r="AV17" s="43">
        <f t="shared" si="15"/>
        <v>23.874335788198007</v>
      </c>
      <c r="AW17" s="47">
        <v>1067.9000000000001</v>
      </c>
      <c r="AX17" s="27">
        <v>256.10000000000002</v>
      </c>
      <c r="AY17" s="43">
        <f t="shared" si="16"/>
        <v>23.981646221556328</v>
      </c>
      <c r="AZ17" s="48">
        <v>363.3</v>
      </c>
      <c r="BA17" s="27">
        <v>60.8</v>
      </c>
      <c r="BB17" s="45">
        <f t="shared" si="17"/>
        <v>16.735480319295345</v>
      </c>
      <c r="BC17" s="49">
        <v>625.1</v>
      </c>
      <c r="BD17" s="27">
        <v>35.299999999999997</v>
      </c>
      <c r="BE17" s="43">
        <f t="shared" si="18"/>
        <v>5.6470964645656689</v>
      </c>
      <c r="BF17" s="49">
        <v>810.2</v>
      </c>
      <c r="BG17" s="27">
        <v>35.9</v>
      </c>
      <c r="BH17" s="43">
        <f t="shared" si="19"/>
        <v>4.4310046901999502</v>
      </c>
      <c r="BI17" s="42">
        <f t="shared" si="20"/>
        <v>-43.799999999999727</v>
      </c>
      <c r="BJ17" s="43">
        <f t="shared" si="20"/>
        <v>34.999999999999943</v>
      </c>
      <c r="BK17" s="43">
        <f t="shared" si="21"/>
        <v>-79.908675799087121</v>
      </c>
      <c r="BM17" s="51"/>
    </row>
    <row r="18" spans="1:65" s="50" customFormat="1">
      <c r="A18" s="40">
        <v>9</v>
      </c>
      <c r="B18" s="41" t="s">
        <v>31</v>
      </c>
      <c r="C18" s="42">
        <f t="shared" si="1"/>
        <v>7789.2</v>
      </c>
      <c r="D18" s="26">
        <f t="shared" si="2"/>
        <v>1097</v>
      </c>
      <c r="E18" s="43">
        <f t="shared" si="3"/>
        <v>14.083602937400503</v>
      </c>
      <c r="F18" s="42">
        <v>1853.2</v>
      </c>
      <c r="G18" s="26">
        <v>175</v>
      </c>
      <c r="H18" s="43">
        <f t="shared" si="4"/>
        <v>9.4431254047053734</v>
      </c>
      <c r="I18" s="43">
        <f t="shared" si="5"/>
        <v>56.2</v>
      </c>
      <c r="J18" s="42">
        <v>147.5</v>
      </c>
      <c r="K18" s="26">
        <v>15</v>
      </c>
      <c r="L18" s="43">
        <f t="shared" si="6"/>
        <v>10.16949152542373</v>
      </c>
      <c r="M18" s="42">
        <v>82.5</v>
      </c>
      <c r="N18" s="26">
        <v>8.8000000000000007</v>
      </c>
      <c r="O18" s="43">
        <f t="shared" si="7"/>
        <v>10.666666666666668</v>
      </c>
      <c r="P18" s="42">
        <v>158.69999999999999</v>
      </c>
      <c r="Q18" s="26">
        <v>4.0999999999999996</v>
      </c>
      <c r="R18" s="43">
        <f t="shared" si="8"/>
        <v>2.5834908632640201</v>
      </c>
      <c r="S18" s="44">
        <v>870</v>
      </c>
      <c r="T18" s="44">
        <v>28.3</v>
      </c>
      <c r="U18" s="43">
        <f t="shared" si="9"/>
        <v>3.2528735632183907</v>
      </c>
      <c r="V18" s="42">
        <v>0</v>
      </c>
      <c r="W18" s="26">
        <v>0</v>
      </c>
      <c r="X18" s="43"/>
      <c r="Y18" s="42">
        <v>63</v>
      </c>
      <c r="Z18" s="45">
        <v>0</v>
      </c>
      <c r="AA18" s="43">
        <f t="shared" si="10"/>
        <v>0</v>
      </c>
      <c r="AB18" s="42">
        <v>83.1</v>
      </c>
      <c r="AC18" s="26">
        <v>14.2</v>
      </c>
      <c r="AD18" s="43">
        <f t="shared" si="0"/>
        <v>17.087845968712394</v>
      </c>
      <c r="AE18" s="42">
        <v>0</v>
      </c>
      <c r="AF18" s="43">
        <v>0</v>
      </c>
      <c r="AG18" s="43"/>
      <c r="AH18" s="42">
        <v>5936</v>
      </c>
      <c r="AI18" s="26">
        <v>922</v>
      </c>
      <c r="AJ18" s="43">
        <f t="shared" si="11"/>
        <v>15.532345013477089</v>
      </c>
      <c r="AK18" s="42">
        <v>2443.4</v>
      </c>
      <c r="AL18" s="26">
        <v>610.79999999999995</v>
      </c>
      <c r="AM18" s="43">
        <f t="shared" si="12"/>
        <v>24.997953671114018</v>
      </c>
      <c r="AN18" s="42">
        <v>616.1</v>
      </c>
      <c r="AO18" s="26">
        <v>100</v>
      </c>
      <c r="AP18" s="43">
        <f t="shared" si="13"/>
        <v>16.231131309852294</v>
      </c>
      <c r="AQ18" s="42">
        <v>7824.2</v>
      </c>
      <c r="AR18" s="27">
        <v>1101.9000000000001</v>
      </c>
      <c r="AS18" s="43">
        <f t="shared" si="14"/>
        <v>14.083228956315025</v>
      </c>
      <c r="AT18" s="52">
        <v>1638.4</v>
      </c>
      <c r="AU18" s="27">
        <v>466.8</v>
      </c>
      <c r="AV18" s="43">
        <f t="shared" si="15"/>
        <v>28.4912109375</v>
      </c>
      <c r="AW18" s="47">
        <v>1631.1</v>
      </c>
      <c r="AX18" s="27">
        <v>466.8</v>
      </c>
      <c r="AY18" s="43">
        <f t="shared" si="16"/>
        <v>28.618723560787203</v>
      </c>
      <c r="AZ18" s="48">
        <v>815.7</v>
      </c>
      <c r="BA18" s="27">
        <v>0</v>
      </c>
      <c r="BB18" s="45">
        <f t="shared" si="17"/>
        <v>0</v>
      </c>
      <c r="BC18" s="49">
        <v>2807.7</v>
      </c>
      <c r="BD18" s="27">
        <v>159.4</v>
      </c>
      <c r="BE18" s="43">
        <f t="shared" si="18"/>
        <v>5.6772447198774803</v>
      </c>
      <c r="BF18" s="49">
        <v>2371.6</v>
      </c>
      <c r="BG18" s="27">
        <v>438.1</v>
      </c>
      <c r="BH18" s="43">
        <f t="shared" si="19"/>
        <v>18.472761005228538</v>
      </c>
      <c r="BI18" s="42">
        <f t="shared" si="20"/>
        <v>-35</v>
      </c>
      <c r="BJ18" s="43">
        <f t="shared" si="20"/>
        <v>-4.9000000000000909</v>
      </c>
      <c r="BK18" s="43">
        <f t="shared" si="21"/>
        <v>14.000000000000259</v>
      </c>
      <c r="BM18" s="51"/>
    </row>
    <row r="19" spans="1:65" s="50" customFormat="1" ht="12.75" customHeight="1">
      <c r="A19" s="40">
        <v>10</v>
      </c>
      <c r="B19" s="41" t="s">
        <v>32</v>
      </c>
      <c r="C19" s="42">
        <f>F19+AH19</f>
        <v>20951.099999999999</v>
      </c>
      <c r="D19" s="26">
        <f>G19+AI19</f>
        <v>1690</v>
      </c>
      <c r="E19" s="43">
        <f t="shared" si="3"/>
        <v>8.0664022414097598</v>
      </c>
      <c r="F19" s="42">
        <v>2102</v>
      </c>
      <c r="G19" s="26">
        <v>241.2</v>
      </c>
      <c r="H19" s="43">
        <f t="shared" si="4"/>
        <v>11.474785918173168</v>
      </c>
      <c r="I19" s="43">
        <f t="shared" si="5"/>
        <v>100.7</v>
      </c>
      <c r="J19" s="42">
        <v>112.7</v>
      </c>
      <c r="K19" s="26">
        <v>21.9</v>
      </c>
      <c r="L19" s="43">
        <f t="shared" si="6"/>
        <v>19.4321206743567</v>
      </c>
      <c r="M19" s="42">
        <v>3.6</v>
      </c>
      <c r="N19" s="26">
        <v>31.6</v>
      </c>
      <c r="O19" s="43">
        <f t="shared" si="7"/>
        <v>877.77777777777783</v>
      </c>
      <c r="P19" s="42">
        <v>572.70000000000005</v>
      </c>
      <c r="Q19" s="26">
        <v>21</v>
      </c>
      <c r="R19" s="43">
        <f t="shared" si="8"/>
        <v>3.6668412781561024</v>
      </c>
      <c r="S19" s="44">
        <v>799</v>
      </c>
      <c r="T19" s="44">
        <v>26.2</v>
      </c>
      <c r="U19" s="43">
        <f t="shared" si="9"/>
        <v>3.2790988735919901</v>
      </c>
      <c r="V19" s="42">
        <v>0</v>
      </c>
      <c r="W19" s="26">
        <v>0</v>
      </c>
      <c r="X19" s="43"/>
      <c r="Y19" s="42">
        <v>12</v>
      </c>
      <c r="Z19" s="45">
        <v>0</v>
      </c>
      <c r="AA19" s="43">
        <f t="shared" si="10"/>
        <v>0</v>
      </c>
      <c r="AB19" s="42">
        <v>0</v>
      </c>
      <c r="AC19" s="26">
        <v>0</v>
      </c>
      <c r="AD19" s="43" t="e">
        <f t="shared" si="0"/>
        <v>#DIV/0!</v>
      </c>
      <c r="AE19" s="42">
        <v>0</v>
      </c>
      <c r="AF19" s="43">
        <v>0</v>
      </c>
      <c r="AG19" s="43"/>
      <c r="AH19" s="42">
        <v>18849.099999999999</v>
      </c>
      <c r="AI19" s="26">
        <v>1448.8</v>
      </c>
      <c r="AJ19" s="43">
        <f t="shared" si="11"/>
        <v>7.686308630120271</v>
      </c>
      <c r="AK19" s="42">
        <v>5618.6</v>
      </c>
      <c r="AL19" s="26">
        <v>1404.7</v>
      </c>
      <c r="AM19" s="43">
        <f t="shared" si="12"/>
        <v>25.000889901398928</v>
      </c>
      <c r="AN19" s="42">
        <v>125.3</v>
      </c>
      <c r="AO19" s="26">
        <v>0</v>
      </c>
      <c r="AP19" s="43">
        <f t="shared" si="13"/>
        <v>0</v>
      </c>
      <c r="AQ19" s="42">
        <v>21101.1</v>
      </c>
      <c r="AR19" s="27">
        <v>1291.3</v>
      </c>
      <c r="AS19" s="43">
        <f t="shared" si="14"/>
        <v>6.1195861827108535</v>
      </c>
      <c r="AT19" s="52">
        <v>1875.8</v>
      </c>
      <c r="AU19" s="27">
        <v>399.1</v>
      </c>
      <c r="AV19" s="43">
        <f t="shared" si="15"/>
        <v>21.276255464335218</v>
      </c>
      <c r="AW19" s="47">
        <v>1807.8</v>
      </c>
      <c r="AX19" s="27">
        <v>399.1</v>
      </c>
      <c r="AY19" s="43">
        <f t="shared" si="16"/>
        <v>22.076557141276691</v>
      </c>
      <c r="AZ19" s="48">
        <v>12685.1</v>
      </c>
      <c r="BA19" s="27">
        <v>37</v>
      </c>
      <c r="BB19" s="45">
        <f t="shared" si="17"/>
        <v>0.29168079084910642</v>
      </c>
      <c r="BC19" s="49">
        <v>2299.5</v>
      </c>
      <c r="BD19" s="27">
        <v>401.3</v>
      </c>
      <c r="BE19" s="43">
        <f t="shared" si="18"/>
        <v>17.451619917373343</v>
      </c>
      <c r="BF19" s="49">
        <v>2229.1</v>
      </c>
      <c r="BG19" s="27">
        <v>318</v>
      </c>
      <c r="BH19" s="43">
        <f t="shared" si="19"/>
        <v>14.265847202907004</v>
      </c>
      <c r="BI19" s="42">
        <f t="shared" si="20"/>
        <v>-150</v>
      </c>
      <c r="BJ19" s="43">
        <f t="shared" si="20"/>
        <v>398.70000000000005</v>
      </c>
      <c r="BK19" s="43">
        <f t="shared" si="21"/>
        <v>-265.8</v>
      </c>
      <c r="BM19" s="51"/>
    </row>
    <row r="20" spans="1:65" s="50" customFormat="1">
      <c r="A20" s="40">
        <v>11</v>
      </c>
      <c r="B20" s="41" t="s">
        <v>33</v>
      </c>
      <c r="C20" s="42">
        <f t="shared" si="1"/>
        <v>5434</v>
      </c>
      <c r="D20" s="26">
        <f t="shared" si="2"/>
        <v>545</v>
      </c>
      <c r="E20" s="43">
        <f>D20/C20*100</f>
        <v>10.029444239970555</v>
      </c>
      <c r="F20" s="42">
        <v>1119.3</v>
      </c>
      <c r="G20" s="26">
        <v>78.400000000000006</v>
      </c>
      <c r="H20" s="43">
        <f t="shared" si="4"/>
        <v>7.0043777360850541</v>
      </c>
      <c r="I20" s="43">
        <f t="shared" si="5"/>
        <v>26.4</v>
      </c>
      <c r="J20" s="42">
        <v>88.6</v>
      </c>
      <c r="K20" s="26">
        <v>13.9</v>
      </c>
      <c r="L20" s="43">
        <f t="shared" si="6"/>
        <v>15.688487584650115</v>
      </c>
      <c r="M20" s="42">
        <v>28.5</v>
      </c>
      <c r="N20" s="26">
        <v>0</v>
      </c>
      <c r="O20" s="43">
        <f t="shared" si="7"/>
        <v>0</v>
      </c>
      <c r="P20" s="42">
        <v>112.7</v>
      </c>
      <c r="Q20" s="26">
        <v>1.4</v>
      </c>
      <c r="R20" s="43">
        <f t="shared" si="8"/>
        <v>1.2422360248447204</v>
      </c>
      <c r="S20" s="44">
        <v>433</v>
      </c>
      <c r="T20" s="44">
        <v>11.1</v>
      </c>
      <c r="U20" s="43">
        <f t="shared" si="9"/>
        <v>2.5635103926096998</v>
      </c>
      <c r="V20" s="42">
        <v>0</v>
      </c>
      <c r="W20" s="26">
        <v>0</v>
      </c>
      <c r="X20" s="43"/>
      <c r="Y20" s="42">
        <v>30.5</v>
      </c>
      <c r="Z20" s="45">
        <v>0</v>
      </c>
      <c r="AA20" s="43">
        <f t="shared" si="10"/>
        <v>0</v>
      </c>
      <c r="AB20" s="42">
        <v>94</v>
      </c>
      <c r="AC20" s="26">
        <v>0</v>
      </c>
      <c r="AD20" s="43">
        <f t="shared" si="0"/>
        <v>0</v>
      </c>
      <c r="AE20" s="42">
        <v>0</v>
      </c>
      <c r="AF20" s="43">
        <v>0</v>
      </c>
      <c r="AG20" s="43"/>
      <c r="AH20" s="42">
        <v>4314.7</v>
      </c>
      <c r="AI20" s="26">
        <v>466.6</v>
      </c>
      <c r="AJ20" s="43">
        <f t="shared" si="11"/>
        <v>10.814193339050226</v>
      </c>
      <c r="AK20" s="42">
        <v>1301.2</v>
      </c>
      <c r="AL20" s="26">
        <v>325.3</v>
      </c>
      <c r="AM20" s="43">
        <f t="shared" si="12"/>
        <v>25</v>
      </c>
      <c r="AN20" s="42">
        <v>532.9</v>
      </c>
      <c r="AO20" s="26">
        <v>0</v>
      </c>
      <c r="AP20" s="43">
        <f t="shared" si="13"/>
        <v>0</v>
      </c>
      <c r="AQ20" s="42">
        <v>5457.3</v>
      </c>
      <c r="AR20" s="27">
        <v>614.29999999999995</v>
      </c>
      <c r="AS20" s="43">
        <f>AR20/AQ20*100</f>
        <v>11.256482143184357</v>
      </c>
      <c r="AT20" s="52">
        <v>1151.3</v>
      </c>
      <c r="AU20" s="27">
        <v>290.3</v>
      </c>
      <c r="AV20" s="43">
        <f t="shared" si="15"/>
        <v>25.214974376791453</v>
      </c>
      <c r="AW20" s="47">
        <v>1144.5999999999999</v>
      </c>
      <c r="AX20" s="27">
        <v>290.3</v>
      </c>
      <c r="AY20" s="43">
        <f t="shared" si="16"/>
        <v>25.362572077581692</v>
      </c>
      <c r="AZ20" s="48">
        <v>394.8</v>
      </c>
      <c r="BA20" s="27">
        <v>35</v>
      </c>
      <c r="BB20" s="45">
        <f t="shared" si="17"/>
        <v>8.8652482269503547</v>
      </c>
      <c r="BC20" s="49">
        <v>2610.6</v>
      </c>
      <c r="BD20" s="27">
        <v>53.6</v>
      </c>
      <c r="BE20" s="43">
        <f t="shared" si="18"/>
        <v>2.0531678541331493</v>
      </c>
      <c r="BF20" s="49">
        <v>1207.0999999999999</v>
      </c>
      <c r="BG20" s="27">
        <v>216.2</v>
      </c>
      <c r="BH20" s="43">
        <f t="shared" si="19"/>
        <v>17.910695054262284</v>
      </c>
      <c r="BI20" s="42">
        <f t="shared" si="20"/>
        <v>-23.300000000000182</v>
      </c>
      <c r="BJ20" s="43">
        <f t="shared" si="20"/>
        <v>-69.299999999999955</v>
      </c>
      <c r="BK20" s="43">
        <f t="shared" si="21"/>
        <v>297.42489270386011</v>
      </c>
      <c r="BM20" s="51"/>
    </row>
    <row r="21" spans="1:65" s="50" customFormat="1">
      <c r="A21" s="40">
        <v>12</v>
      </c>
      <c r="B21" s="41" t="s">
        <v>34</v>
      </c>
      <c r="C21" s="42">
        <f t="shared" si="1"/>
        <v>5319.1</v>
      </c>
      <c r="D21" s="26">
        <f t="shared" si="2"/>
        <v>608.29999999999995</v>
      </c>
      <c r="E21" s="43">
        <f t="shared" si="3"/>
        <v>11.436145212535953</v>
      </c>
      <c r="F21" s="42">
        <v>1549.7</v>
      </c>
      <c r="G21" s="26">
        <v>245</v>
      </c>
      <c r="H21" s="43">
        <f t="shared" si="4"/>
        <v>15.809511518358391</v>
      </c>
      <c r="I21" s="43">
        <f t="shared" si="5"/>
        <v>71.7</v>
      </c>
      <c r="J21" s="42">
        <v>111.8</v>
      </c>
      <c r="K21" s="26">
        <v>25.5</v>
      </c>
      <c r="L21" s="43">
        <f t="shared" si="6"/>
        <v>22.808586762075134</v>
      </c>
      <c r="M21" s="42">
        <v>135</v>
      </c>
      <c r="N21" s="26">
        <v>0</v>
      </c>
      <c r="O21" s="43">
        <f t="shared" si="7"/>
        <v>0</v>
      </c>
      <c r="P21" s="42">
        <v>47.2</v>
      </c>
      <c r="Q21" s="26">
        <v>0.7</v>
      </c>
      <c r="R21" s="43">
        <f>Q21/P21*100</f>
        <v>1.4830508474576269</v>
      </c>
      <c r="S21" s="44">
        <v>602</v>
      </c>
      <c r="T21" s="44">
        <v>45.5</v>
      </c>
      <c r="U21" s="43">
        <f t="shared" si="9"/>
        <v>7.5581395348837201</v>
      </c>
      <c r="V21" s="42">
        <v>0</v>
      </c>
      <c r="W21" s="26">
        <v>0</v>
      </c>
      <c r="X21" s="43"/>
      <c r="Y21" s="42">
        <v>105.2</v>
      </c>
      <c r="Z21" s="45">
        <v>77.599999999999994</v>
      </c>
      <c r="AA21" s="43">
        <f t="shared" si="10"/>
        <v>73.764258555133082</v>
      </c>
      <c r="AB21" s="42">
        <v>32.299999999999997</v>
      </c>
      <c r="AC21" s="26">
        <v>9.8000000000000007</v>
      </c>
      <c r="AD21" s="43">
        <f t="shared" si="0"/>
        <v>30.340557275541801</v>
      </c>
      <c r="AE21" s="42">
        <v>0</v>
      </c>
      <c r="AF21" s="43">
        <v>0</v>
      </c>
      <c r="AG21" s="43"/>
      <c r="AH21" s="42">
        <v>3769.4</v>
      </c>
      <c r="AI21" s="26">
        <v>363.3</v>
      </c>
      <c r="AJ21" s="43">
        <f t="shared" si="11"/>
        <v>9.638138695813657</v>
      </c>
      <c r="AK21" s="42">
        <v>1238.5999999999999</v>
      </c>
      <c r="AL21" s="26">
        <v>309.7</v>
      </c>
      <c r="AM21" s="43">
        <f t="shared" si="12"/>
        <v>25.004036815759729</v>
      </c>
      <c r="AN21" s="42">
        <v>516.29999999999995</v>
      </c>
      <c r="AO21" s="26">
        <v>0</v>
      </c>
      <c r="AP21" s="43">
        <f t="shared" si="13"/>
        <v>0</v>
      </c>
      <c r="AQ21" s="42">
        <v>5348.4</v>
      </c>
      <c r="AR21" s="27">
        <v>600.5</v>
      </c>
      <c r="AS21" s="43">
        <f t="shared" si="14"/>
        <v>11.227656869344104</v>
      </c>
      <c r="AT21" s="52">
        <v>1096.8</v>
      </c>
      <c r="AU21" s="27">
        <v>236.9</v>
      </c>
      <c r="AV21" s="43">
        <f t="shared" si="15"/>
        <v>21.599197665937272</v>
      </c>
      <c r="AW21" s="28">
        <v>1090.9000000000001</v>
      </c>
      <c r="AX21" s="27">
        <v>236.9</v>
      </c>
      <c r="AY21" s="43">
        <f t="shared" si="16"/>
        <v>21.716014300119166</v>
      </c>
      <c r="AZ21" s="48">
        <v>642.29999999999995</v>
      </c>
      <c r="BA21" s="27">
        <v>0</v>
      </c>
      <c r="BB21" s="45">
        <f t="shared" si="17"/>
        <v>0</v>
      </c>
      <c r="BC21" s="49">
        <v>2129.6999999999998</v>
      </c>
      <c r="BD21" s="27">
        <v>124.3</v>
      </c>
      <c r="BE21" s="43">
        <f t="shared" si="18"/>
        <v>5.8365027938207259</v>
      </c>
      <c r="BF21" s="49">
        <v>1387.1</v>
      </c>
      <c r="BG21" s="27">
        <v>222.3</v>
      </c>
      <c r="BH21" s="43">
        <f t="shared" si="19"/>
        <v>16.026241799437678</v>
      </c>
      <c r="BI21" s="42">
        <f t="shared" si="20"/>
        <v>-29.299999999999272</v>
      </c>
      <c r="BJ21" s="43">
        <f t="shared" si="20"/>
        <v>7.7999999999999545</v>
      </c>
      <c r="BK21" s="43">
        <f t="shared" si="21"/>
        <v>-26.621160409556822</v>
      </c>
      <c r="BM21" s="51"/>
    </row>
    <row r="22" spans="1:65" s="56" customFormat="1" ht="16.5" customHeight="1">
      <c r="A22" s="66" t="s">
        <v>35</v>
      </c>
      <c r="B22" s="67"/>
      <c r="C22" s="53">
        <f>SUM(C10:C21)</f>
        <v>98423.700000000012</v>
      </c>
      <c r="D22" s="53">
        <f>SUM(D10:D21)</f>
        <v>10299.099999999999</v>
      </c>
      <c r="E22" s="53">
        <f t="shared" si="3"/>
        <v>10.46404473719236</v>
      </c>
      <c r="F22" s="53">
        <f>SUM(F10:F21)</f>
        <v>20309.400000000001</v>
      </c>
      <c r="G22" s="53">
        <f>SUM(G10:G21)</f>
        <v>3685.5</v>
      </c>
      <c r="H22" s="53">
        <f>G22/F22*100</f>
        <v>18.146769476203136</v>
      </c>
      <c r="I22" s="53">
        <f t="shared" si="5"/>
        <v>2657.7999999999997</v>
      </c>
      <c r="J22" s="53">
        <f>SUM(J10:J21)</f>
        <v>2823.7000000000003</v>
      </c>
      <c r="K22" s="53">
        <f>SUM(K10:K21)</f>
        <v>528.29999999999995</v>
      </c>
      <c r="L22" s="53">
        <f>K22/J22*100</f>
        <v>18.709494634699151</v>
      </c>
      <c r="M22" s="53">
        <f>SUM(M10:M21)</f>
        <v>1088.7</v>
      </c>
      <c r="N22" s="53">
        <f>SUM(N10:N21)</f>
        <v>1115.6999999999998</v>
      </c>
      <c r="O22" s="53">
        <f>N22/M22*100</f>
        <v>102.48002204464038</v>
      </c>
      <c r="P22" s="53">
        <f>SUM(P10:P21)</f>
        <v>2278.1999999999998</v>
      </c>
      <c r="Q22" s="53">
        <f>SUM(Q10:Q21)</f>
        <v>43.6</v>
      </c>
      <c r="R22" s="53">
        <f>Q22/P22*100</f>
        <v>1.9137915898516373</v>
      </c>
      <c r="S22" s="53">
        <f>SUM(S10:S21)</f>
        <v>8997</v>
      </c>
      <c r="T22" s="53">
        <f>SUM(T10:T21)</f>
        <v>970.2</v>
      </c>
      <c r="U22" s="53">
        <f>T22/S22*100</f>
        <v>10.783594531510504</v>
      </c>
      <c r="V22" s="53">
        <f>SUM(V10:V21)</f>
        <v>0</v>
      </c>
      <c r="W22" s="53">
        <f>SUM(W10:W21)</f>
        <v>0</v>
      </c>
      <c r="X22" s="53"/>
      <c r="Y22" s="53">
        <f>Y10+Y11+Y12+Y13+Y14+Y15+Y16+Y17+Y18+Y19+Y20+Y21</f>
        <v>581.1</v>
      </c>
      <c r="Z22" s="53">
        <f>SUM(Z10:Z21)</f>
        <v>92</v>
      </c>
      <c r="AA22" s="53">
        <f t="shared" si="10"/>
        <v>15.832042677680262</v>
      </c>
      <c r="AB22" s="53">
        <f>SUM(AB10:AB21)</f>
        <v>242</v>
      </c>
      <c r="AC22" s="53">
        <f>SUM(AC10:AC21)</f>
        <v>24</v>
      </c>
      <c r="AD22" s="53">
        <f>AC22/AB22*100</f>
        <v>9.9173553719008272</v>
      </c>
      <c r="AE22" s="53">
        <f>SUM(AE10:AE21)</f>
        <v>0</v>
      </c>
      <c r="AF22" s="53">
        <v>0</v>
      </c>
      <c r="AG22" s="53" t="e">
        <f>AF22/AE22*100</f>
        <v>#DIV/0!</v>
      </c>
      <c r="AH22" s="53">
        <f>SUM(AH10:AH21)</f>
        <v>78114.3</v>
      </c>
      <c r="AI22" s="54">
        <f>SUM(AI10:AI21)</f>
        <v>6613.6</v>
      </c>
      <c r="AJ22" s="53">
        <f t="shared" si="11"/>
        <v>8.4665675810959069</v>
      </c>
      <c r="AK22" s="53">
        <f>SUM(AK10:AK21)</f>
        <v>21884.3</v>
      </c>
      <c r="AL22" s="53">
        <f>SUM(AL10:AL21)</f>
        <v>5471.0999999999995</v>
      </c>
      <c r="AM22" s="53">
        <f t="shared" si="12"/>
        <v>25.000114237147177</v>
      </c>
      <c r="AN22" s="53">
        <f>SUM(AN10:AN21)</f>
        <v>5516.2000000000007</v>
      </c>
      <c r="AO22" s="53">
        <f>SUM(AO10:AO21)</f>
        <v>200</v>
      </c>
      <c r="AP22" s="53">
        <f t="shared" si="13"/>
        <v>3.6256843479206693</v>
      </c>
      <c r="AQ22" s="53">
        <f>SUM(AQ10:AQ21)</f>
        <v>99508.3</v>
      </c>
      <c r="AR22" s="53">
        <f>SUM(AR10:AR21)</f>
        <v>9444.6999999999989</v>
      </c>
      <c r="AS22" s="53">
        <f t="shared" si="14"/>
        <v>9.4913690616762612</v>
      </c>
      <c r="AT22" s="53">
        <f>SUM(AT10:AT21)</f>
        <v>16103.099999999997</v>
      </c>
      <c r="AU22" s="53">
        <f>SUM(AU10:AU21)</f>
        <v>3878.4000000000005</v>
      </c>
      <c r="AV22" s="53">
        <f t="shared" si="15"/>
        <v>24.084803547143103</v>
      </c>
      <c r="AW22" s="53">
        <f>SUM(AW10:AW21)</f>
        <v>15931.199999999999</v>
      </c>
      <c r="AX22" s="53">
        <f>SUM(AX10:AX21)</f>
        <v>3878.4000000000005</v>
      </c>
      <c r="AY22" s="53">
        <f t="shared" si="16"/>
        <v>24.34468213317265</v>
      </c>
      <c r="AZ22" s="53">
        <f>SUM(AZ10:AZ21)</f>
        <v>22795.699999999997</v>
      </c>
      <c r="BA22" s="53">
        <f>SUM(BA10:BA21)</f>
        <v>357.2</v>
      </c>
      <c r="BB22" s="53">
        <f t="shared" si="17"/>
        <v>1.5669621902376327</v>
      </c>
      <c r="BC22" s="53">
        <f>SUM(BC10:BC21)</f>
        <v>16536.599999999999</v>
      </c>
      <c r="BD22" s="53">
        <f>SUM(BD10:BD21)</f>
        <v>1720.8999999999999</v>
      </c>
      <c r="BE22" s="53">
        <f t="shared" si="18"/>
        <v>10.406613209486835</v>
      </c>
      <c r="BF22" s="53">
        <f>SUM(BF10:BF21)</f>
        <v>37999.299999999996</v>
      </c>
      <c r="BG22" s="53">
        <f>SUM(BG10:BG21)</f>
        <v>2942.4</v>
      </c>
      <c r="BH22" s="53">
        <f t="shared" si="19"/>
        <v>7.7433005344835308</v>
      </c>
      <c r="BI22" s="55">
        <f>SUM(BI10:BI21)</f>
        <v>-1084.5999999999935</v>
      </c>
      <c r="BJ22" s="55">
        <f>SUM(BJ10:BJ21)</f>
        <v>854.39999999999986</v>
      </c>
      <c r="BK22" s="53">
        <f t="shared" si="21"/>
        <v>-78.775585469297894</v>
      </c>
      <c r="BM22" s="57"/>
    </row>
    <row r="23" spans="1:65" s="11" customFormat="1" ht="12.75">
      <c r="E23" s="12"/>
      <c r="F23" s="13"/>
      <c r="G23" s="12"/>
      <c r="S23" s="14"/>
      <c r="T23" s="14"/>
      <c r="W23" s="14"/>
      <c r="Z23" s="14"/>
      <c r="AH23" s="14"/>
      <c r="AQ23" s="15"/>
      <c r="AT23" s="16"/>
      <c r="BI23" s="17"/>
    </row>
    <row r="24" spans="1:65"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  <c r="X24" s="18"/>
      <c r="Y24" s="18"/>
      <c r="Z24" s="19"/>
      <c r="AA24" s="18"/>
      <c r="AB24" s="18"/>
      <c r="AC24" s="18"/>
      <c r="AD24" s="18"/>
      <c r="AE24" s="18"/>
      <c r="AF24" s="18"/>
      <c r="AG24" s="18"/>
      <c r="AH24" s="10"/>
      <c r="AI24" s="10"/>
      <c r="AJ24" s="10"/>
      <c r="AK24" s="10"/>
      <c r="AL24" s="10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5" ht="15.75">
      <c r="W25" s="20"/>
      <c r="Z25" s="20"/>
      <c r="AH25" s="21"/>
      <c r="AI25" s="9"/>
      <c r="AJ25" s="9"/>
      <c r="AK25" s="9"/>
      <c r="AL25" s="9"/>
      <c r="AT25" s="22"/>
      <c r="BI25" s="23"/>
      <c r="BJ25" s="23"/>
      <c r="BK25" s="23"/>
      <c r="BL25" s="23"/>
      <c r="BM25" s="23"/>
    </row>
    <row r="26" spans="1:65" ht="13.5" customHeight="1">
      <c r="W26" s="20"/>
      <c r="Z26" s="20"/>
      <c r="AH26" s="24"/>
      <c r="AI26" s="9"/>
      <c r="AJ26" s="9"/>
      <c r="AK26" s="9"/>
      <c r="AL26" s="9"/>
      <c r="AT26" s="22"/>
      <c r="BI26" s="23"/>
      <c r="BJ26" s="23"/>
      <c r="BL26" s="23"/>
    </row>
    <row r="27" spans="1:65" ht="12.75" customHeight="1">
      <c r="W27" s="20"/>
      <c r="Z27" s="20"/>
      <c r="AH27" s="21"/>
      <c r="AI27" s="9"/>
      <c r="AJ27" s="9"/>
      <c r="AK27" s="9"/>
      <c r="AL27" s="9"/>
      <c r="AT27" s="22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5">
      <c r="W28" s="20"/>
      <c r="Z28" s="20"/>
      <c r="AH28" s="21"/>
      <c r="AI28" s="9"/>
      <c r="AJ28" s="9"/>
      <c r="AK28" s="9"/>
      <c r="AL28" s="9"/>
      <c r="AT28" s="22"/>
    </row>
    <row r="29" spans="1:65">
      <c r="W29" s="20"/>
      <c r="Z29" s="20"/>
      <c r="AH29" s="21"/>
      <c r="AI29" s="9"/>
      <c r="AJ29" s="9"/>
      <c r="AK29" s="9"/>
      <c r="AL29" s="9"/>
      <c r="AT29" s="22"/>
    </row>
    <row r="30" spans="1:65">
      <c r="W30" s="20"/>
      <c r="Z30" s="20"/>
      <c r="AH30" s="21"/>
      <c r="AI30" s="9"/>
      <c r="AJ30" s="9"/>
      <c r="AK30" s="9"/>
      <c r="AL30" s="9"/>
      <c r="AT30" s="22"/>
    </row>
    <row r="31" spans="1:65">
      <c r="W31" s="20"/>
      <c r="Z31" s="20"/>
      <c r="AH31" s="24"/>
      <c r="AI31" s="9"/>
      <c r="AJ31" s="9"/>
      <c r="AK31" s="9"/>
      <c r="AL31" s="9"/>
      <c r="AT31" s="22"/>
    </row>
  </sheetData>
  <mergeCells count="31">
    <mergeCell ref="S1:U1"/>
    <mergeCell ref="C2:U2"/>
    <mergeCell ref="A4:B8"/>
    <mergeCell ref="C4:E7"/>
    <mergeCell ref="F4:AP4"/>
    <mergeCell ref="S6:U7"/>
    <mergeCell ref="V6:X7"/>
    <mergeCell ref="Y6:AA7"/>
    <mergeCell ref="AB6:AD7"/>
    <mergeCell ref="AT4:BH4"/>
    <mergeCell ref="BI4:BK7"/>
    <mergeCell ref="F5:H7"/>
    <mergeCell ref="J5:AG5"/>
    <mergeCell ref="AH5:AJ7"/>
    <mergeCell ref="AK5:AP5"/>
    <mergeCell ref="AT5:BH5"/>
    <mergeCell ref="J6:L7"/>
    <mergeCell ref="M6:O7"/>
    <mergeCell ref="P6:R7"/>
    <mergeCell ref="AQ4:AS7"/>
    <mergeCell ref="BC6:BE7"/>
    <mergeCell ref="BF6:BH7"/>
    <mergeCell ref="AW7:AY7"/>
    <mergeCell ref="AT6:AV7"/>
    <mergeCell ref="AW6:AY6"/>
    <mergeCell ref="AZ6:BB7"/>
    <mergeCell ref="A9:B9"/>
    <mergeCell ref="A22:B22"/>
    <mergeCell ref="AE6:AG7"/>
    <mergeCell ref="AK6:AM7"/>
    <mergeCell ref="AN6:AP7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  <colBreaks count="2" manualBreakCount="2">
    <brk id="21" max="23" man="1"/>
    <brk id="42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2018-04-09T08:17:57Z</dcterms:modified>
</cp:coreProperties>
</file>