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tabRatio="834" firstSheet="4" activeTab="12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" sheetId="13" r:id="rId13"/>
  </sheets>
  <definedNames>
    <definedName name="_xlnm.Print_Area" localSheetId="0">'Анастасово'!$A$1:$E$65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'Напольное'!$A$1:$E$65</definedName>
    <definedName name="_xlnm.Print_Area" localSheetId="5">'Никулино'!$A$1:$E$65</definedName>
    <definedName name="_xlnm.Print_Area" localSheetId="6">'Октябрьское'!$A$1:$E$65</definedName>
    <definedName name="_xlnm.Print_Area" localSheetId="7">'Порецкое'!$A$1:$E$71</definedName>
    <definedName name="_xlnm.Print_Area" localSheetId="8">'Рындино'!$A$1:$E$66</definedName>
    <definedName name="_xlnm.Print_Area" localSheetId="12">'Свод'!$A$1:$E$61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'Сыреси'!$A$1:$E$65</definedName>
  </definedNames>
  <calcPr fullCalcOnLoad="1"/>
</workbook>
</file>

<file path=xl/sharedStrings.xml><?xml version="1.0" encoding="utf-8"?>
<sst xmlns="http://schemas.openxmlformats.org/spreadsheetml/2006/main" count="1149" uniqueCount="97">
  <si>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</si>
  <si>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</si>
  <si>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</si>
  <si>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</si>
  <si>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</si>
  <si>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</si>
  <si>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</si>
  <si>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</si>
  <si>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</si>
  <si>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</si>
  <si>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</si>
  <si>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</si>
  <si>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</si>
  <si>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</si>
  <si>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</si>
  <si>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</si>
  <si>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</si>
  <si>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</si>
  <si>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</si>
  <si>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</si>
  <si>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</si>
  <si>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</si>
  <si>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</si>
  <si>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</si>
  <si>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</si>
  <si>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</si>
  <si>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</si>
  <si>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</si>
  <si>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</si>
  <si>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</si>
  <si>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</si>
  <si>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</si>
  <si>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</si>
  <si>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</si>
  <si>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</si>
  <si>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</si>
  <si>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</si>
  <si>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</si>
  <si>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</si>
  <si>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</si>
  <si>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</si>
  <si>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</si>
  <si>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</si>
  <si>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</si>
  <si>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</si>
  <si>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</si>
  <si>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</si>
  <si>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</si>
  <si>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</si>
  <si>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</si>
  <si>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</si>
  <si>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</si>
  <si>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</si>
  <si>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</si>
  <si>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</si>
  <si>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</si>
  <si>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</si>
  <si>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</si>
  <si>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</si>
  <si>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</si>
  <si>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</si>
  <si>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</si>
  <si>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</si>
  <si>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</si>
  <si>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</si>
  <si>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</si>
  <si>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</si>
  <si>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</si>
  <si>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>Начальник финансового отдела                                                        Т.И.Андреева</t>
  </si>
  <si>
    <t>Исполнитель вед. специалист-эксперт                                             М.Н.Мясникова</t>
  </si>
  <si>
    <t xml:space="preserve">Начальник финансового отдела </t>
  </si>
  <si>
    <t>_______________________Т.И.Андреева</t>
  </si>
  <si>
    <t>____________________М.Н.Мясникова</t>
  </si>
  <si>
    <t>______________________Т.И.Андреева</t>
  </si>
  <si>
    <t>______________________М.Н.Мясникова</t>
  </si>
  <si>
    <t>Испонитель вед. специалист-эксперт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</si>
  <si>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</si>
  <si>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</si>
  <si>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</si>
  <si>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</si>
  <si>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</si>
  <si>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Испонитель вед. специалист-эксперт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</si>
  <si>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</si>
  <si>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</si>
  <si>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аналитических индикаторов, характеризующих состояние бюджета Октябрьского сельского поселения за 1 квартал  2018 год</t>
  </si>
  <si>
    <t>аналитических индикаторов, характеризующих состояние бюджета Анастасовского сельского поселения за 1 квартал 2018 года</t>
  </si>
  <si>
    <t>аналитических индикаторов, характеризующих состояние бюджета Мишуковского сельского поселения за 1 квартал 2018 год</t>
  </si>
  <si>
    <t>аналитических индикаторов, характеризующих состояние бюджета Кудеихинского сельского поселения за 1 квартал 2018 год</t>
  </si>
  <si>
    <t>аналитических индикаторов, характеризующих состояние бюджета Козловского сельского поселения за 1 квартал 2018 года</t>
  </si>
  <si>
    <t>аналитических индикаторов, характеризующих состояние бюджета Никулинского сельского поселения за 1 квартал  2018 год</t>
  </si>
  <si>
    <t>аналитических индикаторов, характеризующих состояние бюджета Порецкого сельского поселения за 1 квартал 2018 год</t>
  </si>
  <si>
    <t>аналитических индикаторов, характеризующих состояние бюджета Рындинского сельского поселения за 1 квартал 2018 год</t>
  </si>
  <si>
    <t>аналитических индикаторов, характеризующих состояние бюджета Сыресинского сельского поселения за 1 квартал 2018 год</t>
  </si>
  <si>
    <t>аналитических индикаторов, характеризующих состояние бюджета Сиявского сельского поселения за 1 квартал 2018 год</t>
  </si>
  <si>
    <t>аналитических индикаторов, характеризующих состояние бюджета Семеновского сельского поселения за 1 квартал 2018 год</t>
  </si>
  <si>
    <t>аналитических индикаторов, характеризующих состояние бюджета Наполновского сельского поселения за 1 квартал 2018 год</t>
  </si>
  <si>
    <t>аналитических индикаторов, характеризующих состояние бюджетов сельских поселений за 1 квартал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</si>
</sst>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8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7" t="s">
        <v>2</v>
      </c>
      <c r="B1" s="57"/>
      <c r="C1" s="57"/>
      <c r="D1" s="57"/>
      <c r="E1" s="57"/>
    </row>
    <row r="2" spans="1:5" ht="12.75">
      <c r="A2" s="57" t="s">
        <v>85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B6+B23+B29</f>
        <v>2732704</v>
      </c>
      <c r="C5" s="4">
        <f>C6+C23+C29</f>
        <v>341096.65</v>
      </c>
      <c r="D5" s="8">
        <f>C5/B5*100</f>
        <v>12.482019640619695</v>
      </c>
      <c r="E5" s="3" t="s">
        <v>8</v>
      </c>
      <c r="F5" s="17"/>
      <c r="G5" s="18"/>
    </row>
    <row r="6" spans="1:7" ht="12.75">
      <c r="A6" s="20" t="s">
        <v>9</v>
      </c>
      <c r="B6" s="34">
        <f>B8+B9+B12+B13+B17+B18+B14+B16+B19+B20+B22+B21+B15</f>
        <v>705000</v>
      </c>
      <c r="C6" s="34">
        <f>C8+C9+C12+C13+C17+C18+C14+C16+C19+C20+C22+C21+C15</f>
        <v>76471.01000000001</v>
      </c>
      <c r="D6" s="8">
        <f aca="true" t="shared" si="0" ref="D6:D44">C6/B6*100</f>
        <v>10.846951773049646</v>
      </c>
      <c r="E6" s="6"/>
      <c r="F6" s="17"/>
      <c r="G6" s="17"/>
    </row>
    <row r="7" spans="1:7" ht="12" customHeight="1">
      <c r="A7" s="22" t="s">
        <v>10</v>
      </c>
      <c r="B7" s="45"/>
      <c r="C7" s="33"/>
      <c r="D7" s="11"/>
      <c r="E7" s="24"/>
      <c r="F7" s="17"/>
      <c r="G7" s="17"/>
    </row>
    <row r="8" spans="1:7" ht="12" customHeight="1">
      <c r="A8" s="22" t="s">
        <v>11</v>
      </c>
      <c r="B8" s="45">
        <v>54900</v>
      </c>
      <c r="C8" s="33">
        <v>7851.28</v>
      </c>
      <c r="D8" s="11">
        <f t="shared" si="0"/>
        <v>14.301056466302366</v>
      </c>
      <c r="E8" s="12"/>
      <c r="F8" s="26"/>
      <c r="G8" s="17"/>
    </row>
    <row r="9" spans="1:7" ht="12" customHeight="1">
      <c r="A9" s="22" t="s">
        <v>12</v>
      </c>
      <c r="B9" s="33">
        <f>B11</f>
        <v>2500</v>
      </c>
      <c r="C9" s="33">
        <f>C11</f>
        <v>-390</v>
      </c>
      <c r="D9" s="11">
        <f t="shared" si="0"/>
        <v>-15.6</v>
      </c>
      <c r="E9" s="12"/>
      <c r="F9" s="17"/>
      <c r="G9" s="17"/>
    </row>
    <row r="10" spans="1:7" ht="12" customHeight="1">
      <c r="A10" s="22" t="s">
        <v>10</v>
      </c>
      <c r="B10" s="45"/>
      <c r="C10" s="46"/>
      <c r="D10" s="11"/>
      <c r="E10" s="12"/>
      <c r="F10" s="17"/>
      <c r="G10" s="17"/>
    </row>
    <row r="11" spans="1:7" ht="12" customHeight="1">
      <c r="A11" s="10" t="s">
        <v>13</v>
      </c>
      <c r="B11" s="45">
        <v>2500</v>
      </c>
      <c r="C11" s="33">
        <v>-390</v>
      </c>
      <c r="D11" s="11">
        <f t="shared" si="0"/>
        <v>-15.6</v>
      </c>
      <c r="E11" s="3"/>
      <c r="F11" s="17"/>
      <c r="G11" s="17"/>
    </row>
    <row r="12" spans="1:7" ht="12" customHeight="1">
      <c r="A12" s="22" t="s">
        <v>14</v>
      </c>
      <c r="B12" s="45">
        <v>38600</v>
      </c>
      <c r="C12" s="33">
        <v>748.69</v>
      </c>
      <c r="D12" s="11">
        <f t="shared" si="0"/>
        <v>1.9396113989637305</v>
      </c>
      <c r="E12" s="3"/>
      <c r="F12" s="17"/>
      <c r="G12" s="17"/>
    </row>
    <row r="13" spans="1:7" ht="12" customHeight="1">
      <c r="A13" s="22" t="s">
        <v>0</v>
      </c>
      <c r="B13" s="45">
        <v>198000</v>
      </c>
      <c r="C13" s="33">
        <v>14005.11</v>
      </c>
      <c r="D13" s="11">
        <f t="shared" si="0"/>
        <v>7.073287878787879</v>
      </c>
      <c r="E13" s="3"/>
      <c r="F13" s="17"/>
      <c r="G13" s="17"/>
    </row>
    <row r="14" spans="1:7" s="19" customFormat="1" ht="12.75">
      <c r="A14" s="22" t="s">
        <v>16</v>
      </c>
      <c r="B14" s="45">
        <v>0</v>
      </c>
      <c r="C14" s="33">
        <v>1100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5">
        <v>211000</v>
      </c>
      <c r="C15" s="33">
        <v>49334.93</v>
      </c>
      <c r="D15" s="11">
        <f>C15/B15*100</f>
        <v>23.381483412322275</v>
      </c>
      <c r="E15" s="6"/>
      <c r="F15" s="17"/>
      <c r="G15" s="17"/>
    </row>
    <row r="16" spans="1:7" ht="12" customHeight="1">
      <c r="A16" s="22" t="s">
        <v>57</v>
      </c>
      <c r="B16" s="45">
        <v>0</v>
      </c>
      <c r="C16" s="33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5">
        <v>200000</v>
      </c>
      <c r="C17" s="33">
        <v>3821</v>
      </c>
      <c r="D17" s="11">
        <f t="shared" si="0"/>
        <v>1.9105</v>
      </c>
      <c r="E17" s="6"/>
      <c r="F17" s="17"/>
      <c r="G17" s="17"/>
    </row>
    <row r="18" spans="1:7" s="19" customFormat="1" ht="12.75">
      <c r="A18" s="22" t="s">
        <v>53</v>
      </c>
      <c r="B18" s="45">
        <v>0</v>
      </c>
      <c r="C18" s="33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5">
        <v>0</v>
      </c>
      <c r="C19" s="33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5">
        <v>0</v>
      </c>
      <c r="C20" s="33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5">
        <v>0</v>
      </c>
      <c r="C21" s="33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5">
        <v>0</v>
      </c>
      <c r="C22" s="33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45">
        <f>B25+B26+B27+B28</f>
        <v>2027704</v>
      </c>
      <c r="C23" s="45">
        <f>C25+C26+C27+C28</f>
        <v>264625.64</v>
      </c>
      <c r="D23" s="11">
        <f t="shared" si="0"/>
        <v>13.050506385547397</v>
      </c>
      <c r="E23" s="6"/>
      <c r="F23" s="17"/>
      <c r="G23" s="17"/>
    </row>
    <row r="24" spans="1:7" s="19" customFormat="1" ht="11.25" customHeight="1">
      <c r="A24" s="22" t="s">
        <v>10</v>
      </c>
      <c r="B24" s="45"/>
      <c r="C24" s="33"/>
      <c r="D24" s="11">
        <v>0</v>
      </c>
      <c r="E24" s="6"/>
      <c r="F24" s="17"/>
      <c r="G24" s="17"/>
    </row>
    <row r="25" spans="1:7" s="19" customFormat="1" ht="12.75">
      <c r="A25" s="22" t="s">
        <v>18</v>
      </c>
      <c r="B25" s="45">
        <v>1139200</v>
      </c>
      <c r="C25" s="33">
        <v>247200</v>
      </c>
      <c r="D25" s="11">
        <f t="shared" si="0"/>
        <v>21.69943820224719</v>
      </c>
      <c r="E25" s="6"/>
      <c r="F25" s="17"/>
      <c r="G25" s="17"/>
    </row>
    <row r="26" spans="1:7" s="19" customFormat="1" ht="12.75">
      <c r="A26" s="22" t="s">
        <v>19</v>
      </c>
      <c r="B26" s="45">
        <v>716504</v>
      </c>
      <c r="C26" s="33">
        <v>17425.64</v>
      </c>
      <c r="D26" s="11">
        <f t="shared" si="0"/>
        <v>2.432036666927191</v>
      </c>
      <c r="E26" s="6"/>
      <c r="F26" s="17"/>
      <c r="G26" s="17"/>
    </row>
    <row r="27" spans="1:7" s="19" customFormat="1" ht="12.75">
      <c r="A27" s="22" t="s">
        <v>61</v>
      </c>
      <c r="B27" s="45">
        <v>172000</v>
      </c>
      <c r="C27" s="33">
        <v>0</v>
      </c>
      <c r="D27" s="11">
        <f t="shared" si="0"/>
        <v>0</v>
      </c>
      <c r="E27" s="6"/>
      <c r="F27" s="17"/>
      <c r="G27" s="17"/>
    </row>
    <row r="28" spans="1:7" s="19" customFormat="1" ht="25.5">
      <c r="A28" s="22" t="s">
        <v>62</v>
      </c>
      <c r="B28" s="45">
        <v>0</v>
      </c>
      <c r="C28" s="33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47">
        <v>0</v>
      </c>
      <c r="C29" s="34">
        <v>0</v>
      </c>
      <c r="D29" s="8">
        <v>0</v>
      </c>
      <c r="E29" s="6"/>
      <c r="F29" s="17"/>
      <c r="G29" s="17"/>
    </row>
    <row r="30" spans="1:7" ht="25.5">
      <c r="A30" s="2" t="s">
        <v>20</v>
      </c>
      <c r="B30" s="48">
        <f>B32+B33+B34+B36+B37+B38+B40+B39+B35</f>
        <v>2732704</v>
      </c>
      <c r="C30" s="48">
        <f>C32+C33+C34+C36+C37+C38+C40+C39+C35</f>
        <v>316116.84</v>
      </c>
      <c r="D30" s="8">
        <f t="shared" si="0"/>
        <v>11.567913685492465</v>
      </c>
      <c r="E30" s="6" t="s">
        <v>8</v>
      </c>
      <c r="F30" s="17"/>
      <c r="G30" s="17"/>
    </row>
    <row r="31" spans="1:7" ht="11.25" customHeight="1">
      <c r="A31" s="5" t="s">
        <v>10</v>
      </c>
      <c r="B31" s="21"/>
      <c r="C31" s="21"/>
      <c r="D31" s="8"/>
      <c r="E31" s="6"/>
      <c r="F31" s="17"/>
      <c r="G31" s="17"/>
    </row>
    <row r="32" spans="1:7" ht="25.5">
      <c r="A32" s="7" t="s">
        <v>21</v>
      </c>
      <c r="B32" s="21">
        <v>1087946</v>
      </c>
      <c r="C32" s="21">
        <v>222836.75</v>
      </c>
      <c r="D32" s="8">
        <f t="shared" si="0"/>
        <v>20.482335520329134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17425.64</v>
      </c>
      <c r="D33" s="8">
        <f t="shared" si="0"/>
        <v>24.85223269677824</v>
      </c>
      <c r="E33" s="6" t="s">
        <v>8</v>
      </c>
      <c r="F33" s="17"/>
      <c r="G33" s="17"/>
    </row>
    <row r="34" spans="1:7" ht="25.5">
      <c r="A34" s="30" t="s">
        <v>23</v>
      </c>
      <c r="B34" s="21">
        <v>1270</v>
      </c>
      <c r="C34" s="21">
        <v>1270</v>
      </c>
      <c r="D34" s="8">
        <f t="shared" si="0"/>
        <v>100</v>
      </c>
      <c r="E34" s="6" t="s">
        <v>8</v>
      </c>
      <c r="F34" s="17"/>
      <c r="G34" s="17"/>
    </row>
    <row r="35" spans="1:7" ht="25.5">
      <c r="A35" s="30" t="s">
        <v>51</v>
      </c>
      <c r="B35" s="21">
        <v>383800</v>
      </c>
      <c r="C35" s="21">
        <v>25882</v>
      </c>
      <c r="D35" s="8">
        <f>C35/B35*100</f>
        <v>6.743616466909849</v>
      </c>
      <c r="E35" s="6" t="s">
        <v>8</v>
      </c>
      <c r="F35" s="17"/>
      <c r="G35" s="17"/>
    </row>
    <row r="36" spans="1:7" ht="25.5">
      <c r="A36" s="30" t="s">
        <v>24</v>
      </c>
      <c r="B36" s="21">
        <v>1004571</v>
      </c>
      <c r="C36" s="21">
        <v>18843.78</v>
      </c>
      <c r="D36" s="8">
        <f t="shared" si="0"/>
        <v>1.8758037012814426</v>
      </c>
      <c r="E36" s="6" t="s">
        <v>8</v>
      </c>
      <c r="F36" s="17"/>
      <c r="G36" s="17"/>
    </row>
    <row r="37" spans="1:7" ht="15" customHeight="1">
      <c r="A37" s="30" t="s">
        <v>25</v>
      </c>
      <c r="B37" s="21">
        <v>0</v>
      </c>
      <c r="C37" s="21"/>
      <c r="D37" s="8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170000</v>
      </c>
      <c r="C38" s="21">
        <v>24358.67</v>
      </c>
      <c r="D38" s="8">
        <f t="shared" si="0"/>
        <v>14.328629411764704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8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5500</v>
      </c>
      <c r="D40" s="8">
        <f t="shared" si="0"/>
        <v>36.666666666666664</v>
      </c>
      <c r="E40" s="6" t="s">
        <v>8</v>
      </c>
      <c r="F40" s="17"/>
      <c r="G40" s="17"/>
    </row>
    <row r="41" spans="1:7" ht="25.5">
      <c r="A41" s="28" t="s">
        <v>27</v>
      </c>
      <c r="B41" s="4">
        <f>B30</f>
        <v>2732704</v>
      </c>
      <c r="C41" s="4">
        <f>C30</f>
        <v>316116.84</v>
      </c>
      <c r="D41" s="8">
        <f t="shared" si="0"/>
        <v>11.567913685492465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8"/>
      <c r="E42" s="24"/>
      <c r="F42" s="17"/>
      <c r="G42" s="17"/>
    </row>
    <row r="43" spans="1:7" ht="12.75">
      <c r="A43" s="5" t="s">
        <v>28</v>
      </c>
      <c r="B43" s="21">
        <f>B41-B44</f>
        <v>2732704</v>
      </c>
      <c r="C43" s="21">
        <f>C41-C44</f>
        <v>316116.84</v>
      </c>
      <c r="D43" s="9">
        <f t="shared" si="0"/>
        <v>11.567913685492465</v>
      </c>
      <c r="E43" s="3"/>
      <c r="F43" s="17"/>
      <c r="G43" s="17"/>
    </row>
    <row r="44" spans="1:7" ht="12.75">
      <c r="A44" s="5" t="s">
        <v>54</v>
      </c>
      <c r="B44" s="21">
        <v>0</v>
      </c>
      <c r="C44" s="21">
        <v>0</v>
      </c>
      <c r="D44" s="9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24979.809999999998</v>
      </c>
      <c r="D45" s="8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8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9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9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9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9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9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9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9">
        <v>0</v>
      </c>
      <c r="E53" s="12"/>
      <c r="F53" s="17"/>
      <c r="G53" s="17"/>
    </row>
    <row r="54" spans="1:7" ht="51">
      <c r="A54" s="22" t="s">
        <v>37</v>
      </c>
      <c r="B54" s="23">
        <v>0</v>
      </c>
      <c r="C54" s="33">
        <v>0</v>
      </c>
      <c r="D54" s="9">
        <v>0</v>
      </c>
      <c r="E54" s="6" t="s">
        <v>36</v>
      </c>
      <c r="F54" s="17"/>
      <c r="G54" s="17"/>
    </row>
    <row r="55" spans="1:7" ht="25.5">
      <c r="A55" s="22" t="s">
        <v>38</v>
      </c>
      <c r="B55" s="23">
        <v>0</v>
      </c>
      <c r="C55" s="33">
        <v>0</v>
      </c>
      <c r="D55" s="9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9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9">
        <v>0</v>
      </c>
      <c r="E57" s="6" t="s">
        <v>41</v>
      </c>
      <c r="F57" s="17"/>
      <c r="G57" s="17"/>
    </row>
    <row r="58" spans="1:7" ht="26.25" customHeight="1">
      <c r="A58" s="22" t="s">
        <v>43</v>
      </c>
      <c r="B58" s="23">
        <v>0</v>
      </c>
      <c r="C58" s="33">
        <v>0</v>
      </c>
      <c r="D58" s="9">
        <v>0</v>
      </c>
      <c r="E58" s="6" t="s">
        <v>44</v>
      </c>
      <c r="F58" s="17"/>
      <c r="G58" s="17"/>
    </row>
    <row r="59" spans="1:7" ht="35.25" customHeight="1">
      <c r="A59" s="22" t="s">
        <v>45</v>
      </c>
      <c r="B59" s="23">
        <v>0</v>
      </c>
      <c r="C59" s="33">
        <v>0</v>
      </c>
      <c r="D59" s="9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9">
        <v>0</v>
      </c>
      <c r="E60" s="6" t="s">
        <v>48</v>
      </c>
      <c r="F60" s="17"/>
      <c r="G60" s="17"/>
    </row>
    <row r="61" spans="1:7" ht="23.25" customHeight="1">
      <c r="A61" s="22" t="s">
        <v>49</v>
      </c>
      <c r="B61" s="23">
        <v>0</v>
      </c>
      <c r="C61" s="33">
        <v>0</v>
      </c>
      <c r="D61" s="9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9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2248272</v>
      </c>
      <c r="C5" s="4">
        <f>C6+C24+C30</f>
        <v>303062.5</v>
      </c>
      <c r="D5" s="3">
        <f aca="true" t="shared" si="0" ref="D5:D45">C5/B5*100</f>
        <v>13.479796928485522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763300</v>
      </c>
      <c r="C6" s="21">
        <f>C8+C9+C12+C13+C17+C18+C14+C16+C20+C21+C23+C22+C15+C19</f>
        <v>180636.88</v>
      </c>
      <c r="D6" s="3">
        <f t="shared" si="0"/>
        <v>23.66525350451985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50400</v>
      </c>
      <c r="C8" s="23">
        <v>9971.18</v>
      </c>
      <c r="D8" s="12">
        <f t="shared" si="0"/>
        <v>19.784087301587302</v>
      </c>
      <c r="E8" s="12"/>
      <c r="F8" s="26"/>
      <c r="G8" s="17"/>
    </row>
    <row r="9" spans="1:7" ht="12.75">
      <c r="A9" s="22" t="s">
        <v>12</v>
      </c>
      <c r="B9" s="23">
        <f>B11</f>
        <v>45600</v>
      </c>
      <c r="C9" s="23">
        <f>C11</f>
        <v>2160</v>
      </c>
      <c r="D9" s="12">
        <f t="shared" si="0"/>
        <v>4.736842105263158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45600</v>
      </c>
      <c r="C11" s="23">
        <v>2160</v>
      </c>
      <c r="D11" s="12">
        <f t="shared" si="0"/>
        <v>4.736842105263158</v>
      </c>
      <c r="E11" s="3"/>
      <c r="F11" s="17"/>
      <c r="G11" s="17"/>
    </row>
    <row r="12" spans="1:7" ht="12.75">
      <c r="A12" s="22" t="s">
        <v>14</v>
      </c>
      <c r="B12" s="23">
        <v>27300</v>
      </c>
      <c r="C12" s="23">
        <v>9.3</v>
      </c>
      <c r="D12" s="12">
        <f t="shared" si="0"/>
        <v>0.03406593406593407</v>
      </c>
      <c r="E12" s="3"/>
      <c r="F12" s="17"/>
      <c r="G12" s="17"/>
    </row>
    <row r="13" spans="1:7" ht="12.75">
      <c r="A13" s="22" t="s">
        <v>0</v>
      </c>
      <c r="B13" s="23">
        <v>216000</v>
      </c>
      <c r="C13" s="23">
        <v>66223.27</v>
      </c>
      <c r="D13" s="12">
        <f t="shared" si="0"/>
        <v>30.6589212962963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254000</v>
      </c>
      <c r="C15" s="23">
        <v>59301.57</v>
      </c>
      <c r="D15" s="12">
        <f>C15/B15*100</f>
        <v>23.347074803149606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115000</v>
      </c>
      <c r="C17" s="23">
        <v>25000</v>
      </c>
      <c r="D17" s="12">
        <f t="shared" si="0"/>
        <v>21.73913043478261</v>
      </c>
      <c r="E17" s="6"/>
      <c r="F17" s="17"/>
      <c r="G17" s="17"/>
    </row>
    <row r="18" spans="1:7" s="19" customFormat="1" ht="12.75">
      <c r="A18" s="22" t="s">
        <v>53</v>
      </c>
      <c r="B18" s="23">
        <v>55000</v>
      </c>
      <c r="C18" s="23">
        <v>17371.56</v>
      </c>
      <c r="D18" s="12">
        <f t="shared" si="0"/>
        <v>31.584654545454548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1484972</v>
      </c>
      <c r="C24" s="23">
        <f>C26+C27+C28+C29</f>
        <v>122425.62</v>
      </c>
      <c r="D24" s="12">
        <f t="shared" si="0"/>
        <v>8.244304943123506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1232500</v>
      </c>
      <c r="C26" s="23">
        <v>105000</v>
      </c>
      <c r="D26" s="12">
        <f t="shared" si="0"/>
        <v>8.519269776876268</v>
      </c>
      <c r="E26" s="6"/>
      <c r="F26" s="17"/>
      <c r="G26" s="17"/>
    </row>
    <row r="27" spans="1:7" s="19" customFormat="1" ht="12.75">
      <c r="A27" s="22" t="s">
        <v>19</v>
      </c>
      <c r="B27" s="23">
        <v>252472</v>
      </c>
      <c r="C27" s="23">
        <v>17425.62</v>
      </c>
      <c r="D27" s="12">
        <f t="shared" si="0"/>
        <v>6.902001013973827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2248272</v>
      </c>
      <c r="C31" s="4">
        <f>C33+C34+C35+C37+C38+C39+C41+C40+C36</f>
        <v>368304.62</v>
      </c>
      <c r="D31" s="3">
        <f t="shared" si="0"/>
        <v>16.38167534889017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1290800</v>
      </c>
      <c r="C33" s="21">
        <v>208420.43</v>
      </c>
      <c r="D33" s="3">
        <f t="shared" si="0"/>
        <v>16.146609079640534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17425.62</v>
      </c>
      <c r="D34" s="3">
        <f t="shared" si="0"/>
        <v>24.852204173025086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456300</v>
      </c>
      <c r="C36" s="21">
        <v>34866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110055</v>
      </c>
      <c r="C37" s="21">
        <v>27282.2</v>
      </c>
      <c r="D37" s="3">
        <f t="shared" si="0"/>
        <v>24.7896051974013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310000</v>
      </c>
      <c r="C39" s="21">
        <v>77810.37</v>
      </c>
      <c r="D39" s="3">
        <f t="shared" si="0"/>
        <v>25.100119354838707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30" t="s">
        <v>59</v>
      </c>
      <c r="B41" s="21">
        <v>10000</v>
      </c>
      <c r="C41" s="21">
        <v>2500</v>
      </c>
      <c r="D41" s="3">
        <f t="shared" si="0"/>
        <v>25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2248272</v>
      </c>
      <c r="C42" s="21">
        <f>C31</f>
        <v>368304.62</v>
      </c>
      <c r="D42" s="3">
        <f t="shared" si="0"/>
        <v>16.38167534889017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2248272</v>
      </c>
      <c r="C44" s="21">
        <f>C42-C45</f>
        <v>368304.62</v>
      </c>
      <c r="D44" s="6">
        <f t="shared" si="0"/>
        <v>16.38167534889017</v>
      </c>
      <c r="E44" s="3"/>
      <c r="F44" s="17"/>
      <c r="G44" s="17"/>
    </row>
    <row r="45" spans="1:7" s="19" customFormat="1" ht="12.75">
      <c r="A45" s="2" t="s">
        <v>54</v>
      </c>
      <c r="B45" s="4">
        <v>0</v>
      </c>
      <c r="C45" s="4">
        <v>0</v>
      </c>
      <c r="D45" s="3" t="e">
        <f t="shared" si="0"/>
        <v>#DIV/0!</v>
      </c>
      <c r="E45" s="3"/>
      <c r="F45" s="18"/>
      <c r="G45" s="18"/>
    </row>
    <row r="46" spans="1:7" ht="49.5" customHeight="1">
      <c r="A46" s="5" t="s">
        <v>64</v>
      </c>
      <c r="B46" s="21">
        <f>B5-B31</f>
        <v>0</v>
      </c>
      <c r="C46" s="21">
        <f>C5-C31</f>
        <v>-65242.119999999995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25">
      <selection activeCell="F34" sqref="F3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2958952</v>
      </c>
      <c r="C5" s="4">
        <f>C6+C25+C31</f>
        <v>281129.11</v>
      </c>
      <c r="D5" s="3">
        <f aca="true" t="shared" si="0" ref="D5:D46">C5/B5*100</f>
        <v>9.500968924132598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656900</v>
      </c>
      <c r="C6" s="21">
        <f>C8+C9+C12+C13+C18+C19+C14+C16+C20+C21+C24+C22+C15+C23+C17</f>
        <v>128703.5</v>
      </c>
      <c r="D6" s="3">
        <f t="shared" si="0"/>
        <v>19.592555944588216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26700</v>
      </c>
      <c r="C8" s="23">
        <v>2958.15</v>
      </c>
      <c r="D8" s="12">
        <f t="shared" si="0"/>
        <v>11.079213483146068</v>
      </c>
      <c r="E8" s="12"/>
      <c r="F8" s="26"/>
      <c r="G8" s="17"/>
    </row>
    <row r="9" spans="1:7" ht="12.75">
      <c r="A9" s="22" t="s">
        <v>12</v>
      </c>
      <c r="B9" s="23">
        <f>B11</f>
        <v>200</v>
      </c>
      <c r="C9" s="23">
        <f>C11</f>
        <v>9557.1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200</v>
      </c>
      <c r="C11" s="23">
        <v>9557.1</v>
      </c>
      <c r="D11" s="12"/>
      <c r="E11" s="3"/>
      <c r="F11" s="17"/>
      <c r="G11" s="17"/>
    </row>
    <row r="12" spans="1:7" ht="12.75">
      <c r="A12" s="22" t="s">
        <v>14</v>
      </c>
      <c r="B12" s="23">
        <v>30000</v>
      </c>
      <c r="C12" s="23">
        <v>796.51</v>
      </c>
      <c r="D12" s="12">
        <f t="shared" si="0"/>
        <v>2.6550333333333334</v>
      </c>
      <c r="E12" s="3"/>
      <c r="F12" s="17"/>
      <c r="G12" s="17"/>
    </row>
    <row r="13" spans="1:7" ht="12.75">
      <c r="A13" s="22" t="s">
        <v>0</v>
      </c>
      <c r="B13" s="23">
        <v>155000</v>
      </c>
      <c r="C13" s="23">
        <v>9525.29</v>
      </c>
      <c r="D13" s="12">
        <f t="shared" si="0"/>
        <v>6.1453483870967744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433000</v>
      </c>
      <c r="C15" s="23">
        <v>101161.52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83</v>
      </c>
      <c r="B17" s="23"/>
      <c r="C17" s="23">
        <v>3065.03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12000</v>
      </c>
      <c r="C18" s="23">
        <v>1239.9</v>
      </c>
      <c r="D18" s="12">
        <f t="shared" si="0"/>
        <v>10.332500000000001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2302052</v>
      </c>
      <c r="C25" s="23">
        <f>C27+C28+C29+C30</f>
        <v>152425.61</v>
      </c>
      <c r="D25" s="12">
        <f t="shared" si="0"/>
        <v>6.621293089817258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1495200</v>
      </c>
      <c r="C27" s="23">
        <v>135000</v>
      </c>
      <c r="D27" s="12">
        <f t="shared" si="0"/>
        <v>9.028892455858747</v>
      </c>
      <c r="E27" s="6"/>
      <c r="F27" s="17"/>
      <c r="G27" s="17"/>
    </row>
    <row r="28" spans="1:7" s="19" customFormat="1" ht="12.75">
      <c r="A28" s="22" t="s">
        <v>19</v>
      </c>
      <c r="B28" s="23">
        <v>684862</v>
      </c>
      <c r="C28" s="23">
        <v>17425.61</v>
      </c>
      <c r="D28" s="12">
        <f t="shared" si="0"/>
        <v>2.544397265434496</v>
      </c>
      <c r="E28" s="6"/>
      <c r="F28" s="17"/>
      <c r="G28" s="17"/>
    </row>
    <row r="29" spans="1:7" s="19" customFormat="1" ht="12.75">
      <c r="A29" s="22" t="s">
        <v>61</v>
      </c>
      <c r="B29" s="23">
        <v>121990</v>
      </c>
      <c r="C29" s="23">
        <v>0</v>
      </c>
      <c r="D29" s="12">
        <f t="shared" si="0"/>
        <v>0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2958952</v>
      </c>
      <c r="C32" s="4">
        <f>C34+C35+C36+C38+C39+C40+C42+C41+C37</f>
        <v>337211.24000000005</v>
      </c>
      <c r="D32" s="3">
        <f t="shared" si="0"/>
        <v>11.396306530149866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1301100</v>
      </c>
      <c r="C34" s="21">
        <v>227040.17</v>
      </c>
      <c r="D34" s="3">
        <f t="shared" si="0"/>
        <v>17.449863192683114</v>
      </c>
      <c r="E34" s="6" t="s">
        <v>8</v>
      </c>
      <c r="F34" s="17"/>
      <c r="G34" s="17"/>
    </row>
    <row r="35" spans="1:7" ht="25.5">
      <c r="A35" s="7" t="s">
        <v>22</v>
      </c>
      <c r="B35" s="21">
        <v>70117</v>
      </c>
      <c r="C35" s="21">
        <v>17425.61</v>
      </c>
      <c r="D35" s="3">
        <f t="shared" si="0"/>
        <v>24.85218991114851</v>
      </c>
      <c r="E35" s="6" t="s">
        <v>8</v>
      </c>
      <c r="F35" s="17"/>
      <c r="G35" s="17"/>
    </row>
    <row r="36" spans="1:7" ht="25.5">
      <c r="A36" s="30" t="s">
        <v>23</v>
      </c>
      <c r="B36" s="21">
        <v>1000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30" t="s">
        <v>51</v>
      </c>
      <c r="B37" s="21">
        <v>764700</v>
      </c>
      <c r="C37" s="21">
        <v>68000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682035</v>
      </c>
      <c r="C38" s="21">
        <v>23445.46</v>
      </c>
      <c r="D38" s="3">
        <f t="shared" si="0"/>
        <v>3.4375743180335316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130000</v>
      </c>
      <c r="C40" s="21">
        <v>1300</v>
      </c>
      <c r="D40" s="3">
        <f t="shared" si="0"/>
        <v>1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10000</v>
      </c>
      <c r="C42" s="21">
        <v>0</v>
      </c>
      <c r="D42" s="3">
        <f t="shared" si="0"/>
        <v>0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2958952</v>
      </c>
      <c r="C43" s="21">
        <f>C32</f>
        <v>337211.24000000005</v>
      </c>
      <c r="D43" s="3">
        <f t="shared" si="0"/>
        <v>11.396306530149866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2958952</v>
      </c>
      <c r="C45" s="4">
        <f>C43-C46</f>
        <v>337211.24000000005</v>
      </c>
      <c r="D45" s="6">
        <f t="shared" si="0"/>
        <v>11.396306530149866</v>
      </c>
      <c r="E45" s="3"/>
      <c r="F45" s="17"/>
      <c r="G45" s="17"/>
    </row>
    <row r="46" spans="1:7" ht="12.75">
      <c r="A46" s="5" t="s">
        <v>54</v>
      </c>
      <c r="B46" s="4">
        <v>0</v>
      </c>
      <c r="C46" s="4">
        <v>0</v>
      </c>
      <c r="D46" s="6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0</v>
      </c>
      <c r="C47" s="21">
        <f>C5-C32</f>
        <v>-56082.13000000006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8" customHeight="1">
      <c r="A65" s="49" t="s">
        <v>70</v>
      </c>
      <c r="B65" s="58" t="s">
        <v>71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7.25" customHeight="1">
      <c r="A67" s="54" t="s">
        <v>81</v>
      </c>
      <c r="B67" s="58" t="s">
        <v>72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SheetLayoutView="100" zoomScalePageLayoutView="0" workbookViewId="0" topLeftCell="A28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2330100</v>
      </c>
      <c r="C5" s="4">
        <f>C6+C23+C29</f>
        <v>209761.34</v>
      </c>
      <c r="D5" s="3">
        <f aca="true" t="shared" si="0" ref="D5:D44">C5/B5*100</f>
        <v>9.002246255525513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732100</v>
      </c>
      <c r="C6" s="21">
        <f>C8+C9+C12+C13+C17+C18+C14+C16+C19+C20+C22+C21+C15</f>
        <v>98335.70999999999</v>
      </c>
      <c r="D6" s="3">
        <f t="shared" si="0"/>
        <v>13.432005190547738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33300</v>
      </c>
      <c r="C8" s="23">
        <v>4007.07</v>
      </c>
      <c r="D8" s="12">
        <f t="shared" si="0"/>
        <v>12.033243243243245</v>
      </c>
      <c r="E8" s="12"/>
      <c r="F8" s="26"/>
      <c r="G8" s="17"/>
    </row>
    <row r="9" spans="1:7" ht="12" customHeight="1">
      <c r="A9" s="22" t="s">
        <v>12</v>
      </c>
      <c r="B9" s="23">
        <f>B11</f>
        <v>1800</v>
      </c>
      <c r="C9" s="23">
        <f>C11</f>
        <v>2462.4</v>
      </c>
      <c r="D9" s="12">
        <f t="shared" si="0"/>
        <v>136.8</v>
      </c>
      <c r="E9" s="12"/>
      <c r="F9" s="17"/>
      <c r="G9" s="17"/>
    </row>
    <row r="10" spans="1:7" ht="12" customHeight="1">
      <c r="A10" s="22" t="s">
        <v>10</v>
      </c>
      <c r="B10" s="23"/>
      <c r="C10" s="27"/>
      <c r="D10" s="12"/>
      <c r="E10" s="12"/>
      <c r="F10" s="17"/>
      <c r="G10" s="17"/>
    </row>
    <row r="11" spans="1:7" ht="12" customHeight="1">
      <c r="A11" s="10" t="s">
        <v>13</v>
      </c>
      <c r="B11" s="23">
        <v>1800</v>
      </c>
      <c r="C11" s="23">
        <v>2462.4</v>
      </c>
      <c r="D11" s="12">
        <f t="shared" si="0"/>
        <v>136.8</v>
      </c>
      <c r="E11" s="3"/>
      <c r="F11" s="17"/>
      <c r="G11" s="17"/>
    </row>
    <row r="12" spans="1:7" ht="12" customHeight="1">
      <c r="A12" s="22" t="s">
        <v>14</v>
      </c>
      <c r="B12" s="23">
        <v>18000</v>
      </c>
      <c r="C12" s="23">
        <v>180.83</v>
      </c>
      <c r="D12" s="12">
        <f t="shared" si="0"/>
        <v>1.0046111111111111</v>
      </c>
      <c r="E12" s="3"/>
      <c r="F12" s="17"/>
      <c r="G12" s="17"/>
    </row>
    <row r="13" spans="1:7" ht="12" customHeight="1">
      <c r="A13" s="22" t="s">
        <v>0</v>
      </c>
      <c r="B13" s="23">
        <v>172000</v>
      </c>
      <c r="C13" s="23">
        <v>22321.66</v>
      </c>
      <c r="D13" s="12">
        <f t="shared" si="0"/>
        <v>12.977709302325582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1800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251000</v>
      </c>
      <c r="C15" s="23">
        <v>58803.26</v>
      </c>
      <c r="D15" s="12">
        <f>C15/B15*100</f>
        <v>23.42759362549801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256000</v>
      </c>
      <c r="C17" s="23">
        <v>8760.49</v>
      </c>
      <c r="D17" s="12">
        <f t="shared" si="0"/>
        <v>3.4220664062499995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1598000</v>
      </c>
      <c r="C23" s="23">
        <f>C25+C26+C27+C28</f>
        <v>111425.63</v>
      </c>
      <c r="D23" s="12">
        <f t="shared" si="0"/>
        <v>6.972817897371715</v>
      </c>
      <c r="E23" s="6"/>
      <c r="F23" s="17"/>
      <c r="G23" s="17"/>
    </row>
    <row r="24" spans="1:7" s="19" customFormat="1" ht="13.5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3.5" customHeight="1">
      <c r="A25" s="22" t="s">
        <v>18</v>
      </c>
      <c r="B25" s="23">
        <v>821200</v>
      </c>
      <c r="C25" s="23">
        <v>94000</v>
      </c>
      <c r="D25" s="12">
        <f t="shared" si="0"/>
        <v>11.446663419386265</v>
      </c>
      <c r="E25" s="6"/>
      <c r="F25" s="17"/>
      <c r="G25" s="17"/>
    </row>
    <row r="26" spans="1:7" s="19" customFormat="1" ht="13.5" customHeight="1">
      <c r="A26" s="22" t="s">
        <v>19</v>
      </c>
      <c r="B26" s="23">
        <v>608469</v>
      </c>
      <c r="C26" s="23">
        <v>17425.63</v>
      </c>
      <c r="D26" s="12">
        <f t="shared" si="0"/>
        <v>2.8638484458534457</v>
      </c>
      <c r="E26" s="6"/>
      <c r="F26" s="17"/>
      <c r="G26" s="17"/>
    </row>
    <row r="27" spans="1:7" s="19" customFormat="1" ht="13.5" customHeight="1">
      <c r="A27" s="22" t="s">
        <v>61</v>
      </c>
      <c r="B27" s="23">
        <v>168331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B32+B33+B34+B35+B36+B37+B38+B39+B40</f>
        <v>2330100</v>
      </c>
      <c r="C30" s="4">
        <f>C32+C33+C34+C36+C37+C38+C40+C39+C35</f>
        <v>264876.08999999997</v>
      </c>
      <c r="D30" s="3">
        <f t="shared" si="0"/>
        <v>11.367584653019183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899300</v>
      </c>
      <c r="C32" s="21">
        <v>172509.68</v>
      </c>
      <c r="D32" s="3">
        <f t="shared" si="0"/>
        <v>19.182662070499276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70117</v>
      </c>
      <c r="C33" s="21">
        <v>17425.63</v>
      </c>
      <c r="D33" s="3">
        <f t="shared" si="0"/>
        <v>24.852218434901665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250</v>
      </c>
      <c r="D34" s="3">
        <f t="shared" si="0"/>
        <v>25</v>
      </c>
      <c r="E34" s="6" t="s">
        <v>8</v>
      </c>
      <c r="F34" s="17"/>
      <c r="G34" s="17"/>
    </row>
    <row r="35" spans="1:7" ht="25.5">
      <c r="A35" s="30" t="s">
        <v>51</v>
      </c>
      <c r="B35" s="21">
        <v>451800</v>
      </c>
      <c r="C35" s="21">
        <v>29000</v>
      </c>
      <c r="D35" s="3"/>
      <c r="E35" s="6" t="s">
        <v>8</v>
      </c>
      <c r="F35" s="17"/>
      <c r="G35" s="17"/>
    </row>
    <row r="36" spans="1:7" ht="25.5">
      <c r="A36" s="30" t="s">
        <v>24</v>
      </c>
      <c r="B36" s="21">
        <v>757883</v>
      </c>
      <c r="C36" s="21">
        <v>19138.01</v>
      </c>
      <c r="D36" s="3">
        <f t="shared" si="0"/>
        <v>2.5251932026447355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140000</v>
      </c>
      <c r="C38" s="21">
        <v>22552.77</v>
      </c>
      <c r="D38" s="3">
        <f t="shared" si="0"/>
        <v>16.10912142857143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/>
      <c r="E39" s="6" t="s">
        <v>8</v>
      </c>
      <c r="F39" s="17"/>
      <c r="G39" s="17"/>
    </row>
    <row r="40" spans="1:7" ht="25.5">
      <c r="A40" s="30" t="s">
        <v>59</v>
      </c>
      <c r="B40" s="21">
        <v>10000</v>
      </c>
      <c r="C40" s="21">
        <v>4000</v>
      </c>
      <c r="D40" s="3">
        <f t="shared" si="0"/>
        <v>40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2330100</v>
      </c>
      <c r="C41" s="21">
        <f>C30</f>
        <v>264876.08999999997</v>
      </c>
      <c r="D41" s="3">
        <f t="shared" si="0"/>
        <v>11.367584653019183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.75">
      <c r="A43" s="5" t="s">
        <v>28</v>
      </c>
      <c r="B43" s="4">
        <f>B41-B44</f>
        <v>2330100</v>
      </c>
      <c r="C43" s="4">
        <f>C41-C44</f>
        <v>264876.08999999997</v>
      </c>
      <c r="D43" s="6">
        <f t="shared" si="0"/>
        <v>11.367584653019183</v>
      </c>
      <c r="E43" s="3"/>
      <c r="F43" s="17"/>
      <c r="G43" s="17"/>
    </row>
    <row r="44" spans="1:7" ht="12.75">
      <c r="A44" s="5" t="s">
        <v>54</v>
      </c>
      <c r="B44" s="4">
        <v>0</v>
      </c>
      <c r="C44" s="4">
        <v>0</v>
      </c>
      <c r="D44" s="6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-55114.74999999997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50.25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4.7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6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5.25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.75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50"/>
      <c r="B62" s="51"/>
      <c r="C62" s="52"/>
      <c r="D62" s="53"/>
      <c r="E62" s="53"/>
      <c r="F62" s="17"/>
      <c r="G62" s="17"/>
    </row>
    <row r="63" spans="1:7" ht="27.75" customHeight="1">
      <c r="A63" s="60" t="s">
        <v>68</v>
      </c>
      <c r="B63" s="60"/>
      <c r="C63" s="60"/>
      <c r="D63" s="60"/>
      <c r="E63" s="60"/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21.75" customHeight="1">
      <c r="A65" s="60" t="s">
        <v>69</v>
      </c>
      <c r="B65" s="60"/>
      <c r="C65" s="60"/>
      <c r="D65" s="60"/>
      <c r="E65" s="60"/>
      <c r="F65" s="17"/>
      <c r="G65" s="17"/>
    </row>
    <row r="66" spans="1:7" ht="12.75">
      <c r="A66" s="40"/>
      <c r="B66" s="38"/>
      <c r="C66" s="38"/>
      <c r="D66" s="38"/>
      <c r="E66" s="38"/>
      <c r="F66" s="17"/>
      <c r="G66" s="17"/>
    </row>
    <row r="67" spans="1:7" ht="12.75">
      <c r="A67" s="40"/>
      <c r="B67" s="38"/>
      <c r="C67" s="38"/>
      <c r="D67" s="38"/>
      <c r="E67" s="38"/>
      <c r="F67" s="17"/>
      <c r="G67" s="17"/>
    </row>
    <row r="68" spans="1:7" ht="12.75">
      <c r="A68" s="40"/>
      <c r="B68" s="41"/>
      <c r="C68" s="41"/>
      <c r="D68" s="38"/>
      <c r="E68" s="38"/>
      <c r="F68" s="17"/>
      <c r="G68" s="17"/>
    </row>
    <row r="69" spans="1:7" ht="12.75">
      <c r="A69" s="40"/>
      <c r="B69" s="41"/>
      <c r="C69" s="41"/>
      <c r="D69" s="41"/>
      <c r="E69" s="41"/>
      <c r="F69" s="17"/>
      <c r="G69" s="17"/>
    </row>
    <row r="70" spans="1:7" ht="12.75">
      <c r="A70" s="42"/>
      <c r="B70" s="43"/>
      <c r="C70" s="43"/>
      <c r="D70" s="43"/>
      <c r="E70" s="43"/>
      <c r="F70" s="17"/>
      <c r="G70" s="17"/>
    </row>
    <row r="71" spans="1:7" ht="12.75">
      <c r="A71" s="44"/>
      <c r="B71" s="17"/>
      <c r="C71" s="17"/>
      <c r="D71" s="17"/>
      <c r="E71" s="17"/>
      <c r="F71" s="17"/>
      <c r="G71" s="17"/>
    </row>
    <row r="72" spans="1:4" ht="12.75">
      <c r="A72" s="55"/>
      <c r="B72" s="56"/>
      <c r="C72" s="56"/>
      <c r="D72" s="56"/>
    </row>
  </sheetData>
  <sheetProtection/>
  <mergeCells count="5">
    <mergeCell ref="A72:D72"/>
    <mergeCell ref="A2:E2"/>
    <mergeCell ref="A1:E1"/>
    <mergeCell ref="A63:E63"/>
    <mergeCell ref="A65:E65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40">
      <selection activeCell="B44" sqref="B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47243825</v>
      </c>
      <c r="C5" s="4">
        <f>C6+C23+C29</f>
        <v>4007489.58</v>
      </c>
      <c r="D5" s="3">
        <f>C5/B5*100</f>
        <v>8.482567996981615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B8+B9+B12+B13+B16+B17+B14+B15+B18+B19+B22+B21+B20</f>
        <v>8831400</v>
      </c>
      <c r="C6" s="21">
        <f>C8+C9+C12+C13+C16+C17+C14+C15+C18+C19+C22+C21</f>
        <v>1413760.95</v>
      </c>
      <c r="D6" s="3">
        <f>C6/B6*100</f>
        <v>16.008344656566344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5">
        <f>Анастасово!B8+Козловка!B8+Кудеиха!B8+Мишуково!B8+Напольное!B8+Никулино!B8+Октябрьское!B8+Порецкое!B8+Рындино!B8+Семеновское!B8+Сиява!B8+Сыреси!B8</f>
        <v>1941600</v>
      </c>
      <c r="C8" s="25">
        <f>Анастасово!C8+Козловка!C8+Кудеиха!C8+Мишуково!C8+Напольное!C8+Никулино!C8+Октябрьское!C8+Порецкое!C8+Рындино!C8+Семеновское!C8+Сиява!C8+Сыреси!C8</f>
        <v>351433.9</v>
      </c>
      <c r="D8" s="12">
        <f>C8/B8*100</f>
        <v>18.10022146683148</v>
      </c>
      <c r="E8" s="12"/>
      <c r="F8" s="26"/>
      <c r="G8" s="17"/>
    </row>
    <row r="9" spans="1:7" ht="12.75">
      <c r="A9" s="22" t="s">
        <v>12</v>
      </c>
      <c r="B9" s="23">
        <f>B11</f>
        <v>190500</v>
      </c>
      <c r="C9" s="23">
        <f>C11</f>
        <v>44919.600000000006</v>
      </c>
      <c r="D9" s="12">
        <f>C9/B9*100</f>
        <v>23.579842519685045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5">
        <f>Анастасово!B11+Козловка!B11+Кудеиха!B11+Мишуково!B11+Напольное!B11+Никулино!B11+Октябрьское!B11+Порецкое!B11+Рындино!B11+Семеновское!B11+Сиява!B11+Сыреси!B11</f>
        <v>190500</v>
      </c>
      <c r="C11" s="25">
        <f>Анастасово!C11+Козловка!C11+Кудеиха!C11+Мишуково!C11+Напольное!C11+Никулино!C11+Октябрьское!C11+Порецкое!C11+Рындино!C11+Семеновское!C11+Сиява!C11+Сыреси!C11</f>
        <v>44919.600000000006</v>
      </c>
      <c r="D11" s="12">
        <f>C11/B11*100</f>
        <v>23.579842519685045</v>
      </c>
      <c r="E11" s="3"/>
      <c r="F11" s="17"/>
      <c r="G11" s="17"/>
    </row>
    <row r="12" spans="1:7" ht="12.75">
      <c r="A12" s="22" t="s">
        <v>14</v>
      </c>
      <c r="B12" s="25">
        <f>Анастасово!B12+Козловка!B12+Кудеиха!B12+Мишуково!B12+Напольное!B12+Никулино!B12+Октябрьское!B12+Порецкое!B12+Рындино!B12+Семеновское!B12+Сиява!B12+Сыреси!B12</f>
        <v>728700</v>
      </c>
      <c r="C12" s="25">
        <f>Анастасово!C12+Козловка!C12+Кудеиха!C12+Мишуково!C12+Напольное!C12+Никулино!C12+Октябрьское!C12+Порецкое!C12+Рындино!C12+Семеновское!C12+Сиява!C12+Сыреси!C12</f>
        <v>31807.98</v>
      </c>
      <c r="D12" s="12">
        <f>C12/B12*100</f>
        <v>4.3650308769040755</v>
      </c>
      <c r="E12" s="3"/>
      <c r="F12" s="17"/>
      <c r="G12" s="17"/>
    </row>
    <row r="13" spans="1:7" ht="12.75">
      <c r="A13" s="22" t="s">
        <v>0</v>
      </c>
      <c r="B13" s="25">
        <f>Анастасово!B13+Козловка!B13+Кудеиха!B13+Мишуково!B13+Напольное!B13+Никулино!B13+Октябрьское!B13+Порецкое!B13+Рындино!B13+Семеновское!B13+Сиява!B13+Сыреси!B13</f>
        <v>3267000</v>
      </c>
      <c r="C13" s="25">
        <f>Анастасово!C13+Козловка!C13+Кудеиха!C13+Мишуково!C13+Напольное!C13+Никулино!C13+Октябрьское!C13+Порецкое!C13+Рындино!C13+Семеновское!C13+Сиява!C13+Сыреси!C13</f>
        <v>673888.45</v>
      </c>
      <c r="D13" s="12">
        <f>C13/B13*100</f>
        <v>20.627133455769815</v>
      </c>
      <c r="E13" s="3"/>
      <c r="F13" s="17"/>
      <c r="G13" s="17"/>
    </row>
    <row r="14" spans="1:7" s="19" customFormat="1" ht="12.75">
      <c r="A14" s="22" t="s">
        <v>16</v>
      </c>
      <c r="B14" s="25">
        <f>Анастасово!B14+Козловка!B14+Кудеиха!B14+Мишуково!B14+Напольное!B14+Никулино!B14+Октябрьское!B14+Порецкое!B15+Рындино!B14+Семеновское!B14+Сиява!B14+Сыреси!B14</f>
        <v>0</v>
      </c>
      <c r="C14" s="25">
        <f>Анастасово!C14+Козловка!C14+Кудеиха!C14+Мишуково!C14+Напольное!C14+Никулино!C14+Октябрьское!C14+Порецкое!C15+Рындино!C14+Семеновское!C14+Сиява!C14+Сыреси!C14</f>
        <v>8800</v>
      </c>
      <c r="D14" s="12" t="e">
        <f>C14/B14*100</f>
        <v>#DIV/0!</v>
      </c>
      <c r="E14" s="6"/>
      <c r="F14" s="17"/>
      <c r="G14" s="17"/>
    </row>
    <row r="15" spans="1:7" ht="12.75">
      <c r="A15" s="22" t="s">
        <v>57</v>
      </c>
      <c r="B15" s="25">
        <f>Анастасово!B16+Козловка!B16+Кудеиха!B16+Мишуково!B16+Напольное!B16+Никулино!B16+Октябрьское!B16+Порецкое!B16+Рындино!B16+Семеновское!B16+Сиява!B16+Сыреси!B16</f>
        <v>0</v>
      </c>
      <c r="C15" s="25">
        <f>Анастасово!C16+Козловка!C16+Кудеиха!C16+Мишуково!C16+Напольное!C16+Никулино!C16+Октябрьское!C16+Порецкое!C16+Рындино!C16+Семеновское!C16+Сиява!C16+Сыреси!C16</f>
        <v>0</v>
      </c>
      <c r="D15" s="12"/>
      <c r="E15" s="3"/>
      <c r="F15" s="17"/>
      <c r="G15" s="17"/>
    </row>
    <row r="16" spans="1:7" s="19" customFormat="1" ht="38.25">
      <c r="A16" s="22" t="s">
        <v>15</v>
      </c>
      <c r="B16" s="25">
        <f>Анастасово!B17+Козловка!B17+Кудеиха!B17+Мишуково!B17+Напольное!B17+Никулино!B17+Октябрьское!B17+Порецкое!B17+Рындино!B17+Семеновское!B17+Сиява!B18+Сыреси!B17</f>
        <v>1775000</v>
      </c>
      <c r="C16" s="25">
        <f>Анастасово!C17+Козловка!C17+Кудеиха!C17+Мишуково!C17+Напольное!C17+Никулино!C17+Октябрьское!C17+Порецкое!C17+Рындино!C17+Семеновское!C17+Сиява!C18+Сыреси!C17</f>
        <v>288179.79000000004</v>
      </c>
      <c r="D16" s="12">
        <f>C16/B16*100</f>
        <v>16.235481126760565</v>
      </c>
      <c r="E16" s="6"/>
      <c r="F16" s="17"/>
      <c r="G16" s="17"/>
    </row>
    <row r="17" spans="1:7" s="19" customFormat="1" ht="12.75">
      <c r="A17" s="22" t="s">
        <v>53</v>
      </c>
      <c r="B17" s="25">
        <f>Анастасово!B18+Козловка!B18+Кудеиха!B18+Мишуково!B18+Напольное!B18+Никулино!B18+Октябрьское!B18+Порецкое!B18+Рындино!B18+Семеновское!B18+Сиява!B19+Сыреси!B18</f>
        <v>428600</v>
      </c>
      <c r="C17" s="25">
        <f>Анастасово!C18+Козловка!C18+Кудеиха!C18+Мишуково!C18+Напольное!C18+Никулино!C18+Октябрьское!C18+Порецкое!C18+Рындино!C18+Семеновское!C18+Сиява!C19+Сыреси!C18</f>
        <v>34388.65</v>
      </c>
      <c r="D17" s="12">
        <f>C17/B17*100</f>
        <v>8.023483434437704</v>
      </c>
      <c r="E17" s="6"/>
      <c r="F17" s="17"/>
      <c r="G17" s="17"/>
    </row>
    <row r="18" spans="1:7" s="19" customFormat="1" ht="12.75">
      <c r="A18" s="22" t="s">
        <v>55</v>
      </c>
      <c r="B18" s="25">
        <f>Анастасово!B19+Козловка!B19+Кудеиха!B19+Мишуково!B19+Напольное!B19+Никулино!B19+Октябрьское!B19+Порецкое!B19+Рындино!B19+Семеновское!B20+Сиява!B20+Сыреси!B19</f>
        <v>0</v>
      </c>
      <c r="C18" s="25">
        <f>Анастасово!C19+Козловка!C19+Кудеиха!C19+Мишуково!C19+Напольное!C19+Никулино!C19+Октябрьское!C19+Порецкое!C19+Рындино!C19+Семеновское!C20+Сиява!C20+Сыреси!C19</f>
        <v>0</v>
      </c>
      <c r="D18" s="12" t="e">
        <f>C18/B18*100</f>
        <v>#DIV/0!</v>
      </c>
      <c r="E18" s="6"/>
      <c r="F18" s="17"/>
      <c r="G18" s="17"/>
    </row>
    <row r="19" spans="1:7" s="19" customFormat="1" ht="12.75">
      <c r="A19" s="22" t="s">
        <v>56</v>
      </c>
      <c r="B19" s="25">
        <f>Анастасово!B20+Козловка!B20+Кудеиха!B20+Мишуково!B20+Напольное!B20+Никулино!B20+Октябрьское!B20+Порецкое!B20+Рындино!B20+Семеновское!B21+Сиява!B21+Сыреси!B20</f>
        <v>0</v>
      </c>
      <c r="C19" s="25">
        <f>Анастасово!C20+Козловка!C20+Кудеиха!C20+Мишуково!C20+Напольное!C20+Никулино!C20+Октябрьское!C20+Порецкое!C20+Рындино!C20+Семеновское!C21+Сиява!C21+Сыреси!C20</f>
        <v>0</v>
      </c>
      <c r="D19" s="12" t="e">
        <f>C19/B19*100</f>
        <v>#DIV/0!</v>
      </c>
      <c r="E19" s="6"/>
      <c r="F19" s="17"/>
      <c r="G19" s="17"/>
    </row>
    <row r="20" spans="1:7" s="19" customFormat="1" ht="25.5">
      <c r="A20" s="22" t="s">
        <v>66</v>
      </c>
      <c r="B20" s="25">
        <f>Порецкое!B23</f>
        <v>500000</v>
      </c>
      <c r="C20" s="25"/>
      <c r="D20" s="12"/>
      <c r="E20" s="6"/>
      <c r="F20" s="17"/>
      <c r="G20" s="17"/>
    </row>
    <row r="21" spans="1:7" s="19" customFormat="1" ht="12.75">
      <c r="A21" s="22" t="s">
        <v>63</v>
      </c>
      <c r="B21" s="25">
        <f>Анастасово!B21+Козловка!B21+Кудеиха!B21+Мишуково!B21+Напольное!B21+Никулино!B21+Октябрьское!B21+Порецкое!B25+Рындино!B22+Семеновское!B22+Сиява!B22+Сыреси!B21</f>
        <v>0</v>
      </c>
      <c r="C21" s="25">
        <f>Анастасово!C21+Козловка!C21+Кудеиха!C21+Мишуково!C21+Напольное!C21+Никулино!C21+Октябрьское!C21+Порецкое!C25+Рындино!C22+Семеновское!C22+Сиява!C22+Сыреси!C21</f>
        <v>10142.58</v>
      </c>
      <c r="D21" s="12" t="e">
        <f>C21/B21*100</f>
        <v>#DIV/0!</v>
      </c>
      <c r="E21" s="6"/>
      <c r="F21" s="17"/>
      <c r="G21" s="17"/>
    </row>
    <row r="22" spans="1:7" s="19" customFormat="1" ht="12.75">
      <c r="A22" s="22" t="s">
        <v>60</v>
      </c>
      <c r="B22" s="25">
        <f>Анастасово!B22+Козловка!B22+Кудеиха!B22+Мишуково!B22+Напольное!B22+Никулино!B22+Октябрьское!B22+Порецкое!B26+Рындино!B23+Семеновское!B23+Сиява!B24+Сыреси!B22</f>
        <v>0</v>
      </c>
      <c r="C22" s="25">
        <f>Анастасово!C22+Козловка!C22+Кудеиха!C22+Мишуково!C22+Напольное!C22+Никулино!C22+Октябрьское!C22+Порецкое!C26+Рындино!C23+Семеновское!C23+Сиява!C24+Сыреси!C22</f>
        <v>-29800</v>
      </c>
      <c r="D22" s="12"/>
      <c r="E22" s="6"/>
      <c r="F22" s="17"/>
      <c r="G22" s="17"/>
    </row>
    <row r="23" spans="1:7" s="19" customFormat="1" ht="12.75">
      <c r="A23" s="20" t="s">
        <v>17</v>
      </c>
      <c r="B23" s="25">
        <f>Анастасово!B23+Козловка!B23+Кудеиха!B23+Мишуково!B23+Напольное!B23+Никулино!B23+Октябрьское!B23+Порецкое!B27+Рындино!B24+Семеновское!B24+Сиява!B25+Сыреси!B23</f>
        <v>38412425</v>
      </c>
      <c r="C23" s="25">
        <f>C25+C26+C27+C28</f>
        <v>2593728.63</v>
      </c>
      <c r="D23" s="12">
        <f>C23/B23*100</f>
        <v>6.752316808949188</v>
      </c>
      <c r="E23" s="6"/>
      <c r="F23" s="17"/>
      <c r="G23" s="17"/>
    </row>
    <row r="24" spans="1:7" s="19" customFormat="1" ht="12.75">
      <c r="A24" s="22" t="s">
        <v>10</v>
      </c>
      <c r="B24" s="25"/>
      <c r="C24" s="25"/>
      <c r="D24" s="12"/>
      <c r="E24" s="6"/>
      <c r="F24" s="17"/>
      <c r="G24" s="17"/>
    </row>
    <row r="25" spans="1:7" s="19" customFormat="1" ht="12.75">
      <c r="A25" s="22" t="s">
        <v>18</v>
      </c>
      <c r="B25" s="25">
        <f>Анастасово!B25+Козловка!B25+Кудеиха!B25+Мишуково!B25+Напольное!B25+Никулино!B25+Октябрьское!B25+Порецкое!B29+Рындино!B26+Семеновское!B26+Сиява!B27+Сыреси!B25</f>
        <v>17930800</v>
      </c>
      <c r="C25" s="25">
        <f>Анастасово!C25+Козловка!C25+Кудеиха!C25+Мишуково!C25+Напольное!C25+Никулино!C25+Октябрьское!C25+Порецкое!C29+Рындино!C26+Семеновское!C26+Сиява!C27+Сыреси!C25</f>
        <v>2317200</v>
      </c>
      <c r="D25" s="12">
        <f aca="true" t="shared" si="0" ref="D25:D30">C25/B25*100</f>
        <v>12.923015147121156</v>
      </c>
      <c r="E25" s="6"/>
      <c r="F25" s="17"/>
      <c r="G25" s="17"/>
    </row>
    <row r="26" spans="1:7" s="19" customFormat="1" ht="12.75">
      <c r="A26" s="22" t="s">
        <v>19</v>
      </c>
      <c r="B26" s="25">
        <f>Анастасово!B26+Козловка!B26+Кудеиха!B26+Мишуково!B26+Напольное!B26+Никулино!B26+Октябрьское!B26+Порецкое!B30+Рындино!B27+Семеновское!B27+Сиява!B28+Сыреси!B26</f>
        <v>19246700</v>
      </c>
      <c r="C26" s="25">
        <f>Анастасово!C26+Козловка!C26+Кудеиха!C26+Мишуково!C26+Напольное!C26+Никулино!C26+Октябрьское!C26+Порецкое!C30+Рындино!C27+Семеновское!C27+Сиява!C28+Сыреси!C26</f>
        <v>230530</v>
      </c>
      <c r="D26" s="12">
        <f t="shared" si="0"/>
        <v>1.1977637724908685</v>
      </c>
      <c r="E26" s="6"/>
      <c r="F26" s="17"/>
      <c r="G26" s="17"/>
    </row>
    <row r="27" spans="1:7" s="19" customFormat="1" ht="12.75">
      <c r="A27" s="22" t="s">
        <v>61</v>
      </c>
      <c r="B27" s="25">
        <f>Анастасово!B27+Козловка!B27+Кудеиха!B27+Мишуково!B27+Напольное!B27+Никулино!B27+Октябрьское!B27+Порецкое!B32+Рындино!B28+Семеновское!B28+Сиява!B29+Сыреси!B27</f>
        <v>1234925</v>
      </c>
      <c r="C27" s="25">
        <f>Анастасово!C27+Козловка!C27+Кудеиха!C27+Мишуково!C27+Напольное!C27+Никулино!C27+Октябрьское!C27+Порецкое!C32+Рындино!C28+Семеновское!C28+Сиява!C29+Сыреси!C27</f>
        <v>45998.630000000005</v>
      </c>
      <c r="D27" s="12">
        <f t="shared" si="0"/>
        <v>3.724811628236533</v>
      </c>
      <c r="E27" s="6"/>
      <c r="F27" s="17"/>
      <c r="G27" s="17"/>
    </row>
    <row r="28" spans="1:7" s="19" customFormat="1" ht="25.5">
      <c r="A28" s="22" t="s">
        <v>62</v>
      </c>
      <c r="B28" s="25">
        <f>Анастасово!B28+Козловка!B28+Кудеиха!B28+Мишуково!B28+Напольное!B28+Никулино!B28+Октябрьское!B28+Порецкое!B33+Рындино!B29+Семеновское!B29+Сиява!B30+Сыреси!B28</f>
        <v>0</v>
      </c>
      <c r="C28" s="25">
        <f>Анастасово!C28+Козловка!C28+Кудеиха!C28+Мишуково!C28+Напольное!C28+Никулино!C28+Октябрьское!C28+Порецкое!C33+Рындино!C29+Семеновское!C29+Сиява!C30+Сыреси!C28</f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50558825</v>
      </c>
      <c r="C30" s="4">
        <f>C32+C33+C34+C36+C37+C38+C40+C39+C35</f>
        <v>4777957.220000001</v>
      </c>
      <c r="D30" s="3">
        <f t="shared" si="0"/>
        <v>9.450293237629634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4.75" customHeight="1">
      <c r="A32" s="7" t="s">
        <v>21</v>
      </c>
      <c r="B32" s="29">
        <f>Анастасово!B32+Козловка!B32+Кудеиха!B32+Мишуково!B32+Напольное!B32+Никулино!B32+Октябрьское!B32+Порецкое!B37+Рындино!B33+Семеновское!B33+Сиява!B34+Сыреси!B32</f>
        <v>16390735</v>
      </c>
      <c r="C32" s="29">
        <f>Анастасово!C32+Козловка!C32+Кудеиха!C32+Мишуково!C32+Напольное!C32+Никулино!C32+Октябрьское!C32+Порецкое!C37+Рындино!C33+Семеновское!C33+Сиява!C34+Сыреси!C32</f>
        <v>3094295.1700000004</v>
      </c>
      <c r="D32" s="3">
        <f>C32/B32*100</f>
        <v>18.878318574487356</v>
      </c>
      <c r="E32" s="6" t="s">
        <v>8</v>
      </c>
      <c r="F32" s="17"/>
      <c r="G32" s="17"/>
    </row>
    <row r="33" spans="1:7" ht="24.75" customHeight="1">
      <c r="A33" s="7" t="s">
        <v>22</v>
      </c>
      <c r="B33" s="29">
        <f>Анастасово!B33+Козловка!B33+Кудеиха!B33+Мишуково!B33+Напольное!B33+Никулино!B33+Октябрьское!B33+Порецкое!B38+Рындино!B34+Семеновское!B34+Сиява!B35+Сыреси!B33</f>
        <v>926500</v>
      </c>
      <c r="C33" s="29">
        <f>Анастасово!C33+Козловка!C33+Кудеиха!C33+Мишуково!C33+Напольное!C33+Никулино!C33+Октябрьское!C33+Порецкое!C38+Рындино!C34+Семеновское!C34+Сиява!C35+Сыреси!C33</f>
        <v>230530</v>
      </c>
      <c r="D33" s="3">
        <f>C33/B33*100</f>
        <v>24.881813275769023</v>
      </c>
      <c r="E33" s="6" t="s">
        <v>8</v>
      </c>
      <c r="F33" s="17"/>
      <c r="G33" s="17"/>
    </row>
    <row r="34" spans="1:7" ht="24.75" customHeight="1">
      <c r="A34" s="30" t="s">
        <v>23</v>
      </c>
      <c r="B34" s="29">
        <f>Анастасово!B34+Козловка!B34+Кудеиха!B34+Мишуково!B34+Напольное!B34+Никулино!B34+Октябрьское!B34+Порецкое!B39+Рындино!B35+Семеновское!B35+Сиява!B36+Сыреси!B34</f>
        <v>28939</v>
      </c>
      <c r="C34" s="29">
        <f>Анастасово!C34+Козловка!C34+Кудеиха!C34+Мишуково!C34+Напольное!C34+Никулино!C34+Октябрьское!C34+Порецкое!C39+Рындино!C35+Семеновское!C35+Сиява!C36+Сыреси!C34</f>
        <v>2520</v>
      </c>
      <c r="D34" s="3">
        <f>C34/B34*100</f>
        <v>8.707971940979302</v>
      </c>
      <c r="E34" s="6" t="s">
        <v>8</v>
      </c>
      <c r="F34" s="17"/>
      <c r="G34" s="17"/>
    </row>
    <row r="35" spans="1:7" ht="24" customHeight="1">
      <c r="A35" s="30" t="s">
        <v>51</v>
      </c>
      <c r="B35" s="29">
        <f>Анастасово!B35+Козловка!B35+Кудеиха!B35+Мишуково!B35+Напольное!B35+Никулино!B35+Октябрьское!B35+Порецкое!B40+Рындино!B36+Семеновское!B36+Сиява!B37+Сыреси!B35</f>
        <v>7840180</v>
      </c>
      <c r="C35" s="29">
        <f>Анастасово!C35+Козловка!C35+Кудеиха!C35+Мишуково!C35+Напольное!C35+Никулино!C35+Октябрьское!C35+Порецкое!C40+Рындино!C36+Семеновское!C36+Сиява!C37+Сыреси!C35</f>
        <v>318179</v>
      </c>
      <c r="D35" s="3"/>
      <c r="E35" s="6" t="s">
        <v>8</v>
      </c>
      <c r="F35" s="17"/>
      <c r="G35" s="17"/>
    </row>
    <row r="36" spans="1:7" ht="24" customHeight="1">
      <c r="A36" s="30" t="s">
        <v>24</v>
      </c>
      <c r="B36" s="29">
        <f>Анастасово!B36+Козловка!B36+Кудеиха!B36+Мишуково!B36+Напольное!B36+Никулино!B36+Октябрьское!B36+Порецкое!B41+Рындино!B37+Семеновское!B37+Сиява!B38+Сыреси!B36</f>
        <v>18350101</v>
      </c>
      <c r="C36" s="29">
        <f>Анастасово!C36+Козловка!C36+Кудеиха!C36+Мишуково!C36+Напольное!C36+Никулино!C36+Октябрьское!C36+Порецкое!C41+Рындино!C37+Семеновское!C37+Сиява!C38+Сыреси!C36</f>
        <v>589730.5</v>
      </c>
      <c r="D36" s="3">
        <f>C36/B36*100</f>
        <v>3.2137725018516248</v>
      </c>
      <c r="E36" s="6" t="s">
        <v>8</v>
      </c>
      <c r="F36" s="17"/>
      <c r="G36" s="17"/>
    </row>
    <row r="37" spans="1:7" ht="12.75">
      <c r="A37" s="30" t="s">
        <v>25</v>
      </c>
      <c r="B37" s="29">
        <f>Анастасово!B37+Козловка!B37+Кудеиха!B37+Мишуково!B37+Напольное!B37+Никулино!B37+Октябрьское!B37+Порецкое!B42+Рындино!B38+Семеновское!B38+Сиява!B39+Сыреси!B37</f>
        <v>0</v>
      </c>
      <c r="C37" s="29">
        <f>Анастасово!C37+Козловка!C37+Кудеиха!C37+Мишуково!C37+Напольное!C37+Никулино!C37+Октябрьское!C37+Порецкое!C42+Рындино!C38+Семеновское!C38+Сиява!C39+Сыреси!C37</f>
        <v>0</v>
      </c>
      <c r="D37" s="3" t="e">
        <f>C37/B37*100</f>
        <v>#DIV/0!</v>
      </c>
      <c r="E37" s="24"/>
      <c r="F37" s="17"/>
      <c r="G37" s="17"/>
    </row>
    <row r="38" spans="1:7" ht="24" customHeight="1">
      <c r="A38" s="30" t="s">
        <v>58</v>
      </c>
      <c r="B38" s="29">
        <f>Анастасово!B38+Козловка!B38+Кудеиха!B38+Мишуково!B38+Напольное!B38+Никулино!B38+Октябрьское!B38+Порецкое!B43+Рындино!B39+Семеновское!B39+Сиява!B40+Сыреси!B38</f>
        <v>6857370</v>
      </c>
      <c r="C38" s="29">
        <f>Анастасово!C38+Козловка!C38+Кудеиха!C38+Мишуково!C38+Напольное!C38+Никулино!C38+Октябрьское!C38+Порецкое!C43+Рындино!C39+Семеновское!C39+Сиява!C40+Сыреси!C38</f>
        <v>488199.55</v>
      </c>
      <c r="D38" s="3">
        <f>C38/B38*100</f>
        <v>7.119340942664608</v>
      </c>
      <c r="E38" s="6" t="s">
        <v>8</v>
      </c>
      <c r="F38" s="17"/>
      <c r="G38" s="17"/>
    </row>
    <row r="39" spans="1:7" ht="24" customHeight="1">
      <c r="A39" s="30" t="s">
        <v>26</v>
      </c>
      <c r="B39" s="29">
        <f>Анастасово!B39+Козловка!B39+Кудеиха!B39+Мишуково!B39+Напольное!B39+Никулино!B39+Октябрьское!B39+Порецкое!B44+Рындино!B40+Семеновское!B40+Сиява!B41+Сыреси!B39</f>
        <v>0</v>
      </c>
      <c r="C39" s="29">
        <f>Анастасово!C39+Козловка!C39+Кудеиха!C39+Мишуково!C39+Напольное!C39+Никулино!C39+Октябрьское!C39+Порецкое!C44+Рындино!C40+Семеновское!C40+Сиява!C41+Сыреси!C39</f>
        <v>0</v>
      </c>
      <c r="D39" s="3"/>
      <c r="E39" s="6" t="s">
        <v>8</v>
      </c>
      <c r="F39" s="17"/>
      <c r="G39" s="17"/>
    </row>
    <row r="40" spans="1:7" ht="24" customHeight="1">
      <c r="A40" s="30" t="s">
        <v>59</v>
      </c>
      <c r="B40" s="29">
        <f>Анастасово!B40+Козловка!B40+Кудеиха!B40+Мишуково!B40+Напольное!B40+Никулино!B40+Октябрьское!B40+Порецкое!B45+Рындино!B41+Семеновское!B41+Сиява!B42+Сыреси!B40</f>
        <v>165000</v>
      </c>
      <c r="C40" s="29">
        <f>Анастасово!C40+Козловка!C40+Кудеиха!C40+Мишуково!C40+Напольное!C40+Никулино!C40+Октябрьское!C40+Порецкое!C45+Рындино!C41+Семеновское!C41+Сиява!C42+Сыреси!C40</f>
        <v>54503</v>
      </c>
      <c r="D40" s="3">
        <f>C40/B40*100</f>
        <v>33.03212121212121</v>
      </c>
      <c r="E40" s="6" t="s">
        <v>8</v>
      </c>
      <c r="F40" s="17"/>
      <c r="G40" s="17"/>
    </row>
    <row r="41" spans="1:7" ht="24" customHeight="1">
      <c r="A41" s="30" t="s">
        <v>27</v>
      </c>
      <c r="B41" s="29">
        <f>Анастасово!B41+Козловка!B41+Кудеиха!B41+Мишуково!B41+Напольное!B41+Никулино!B41+Октябрьское!B41+Порецкое!B47+Рындино!B42+Семеновское!B42+Сиява!B43+Сыреси!B41</f>
        <v>50558825</v>
      </c>
      <c r="C41" s="29">
        <f>Анастасово!C41+Козловка!C41+Кудеиха!C41+Мишуково!C41+Напольное!C41+Никулино!C41+Октябрьское!C41+Порецкое!C47+Рындино!C42+Семеновское!C42+Сиява!C43+Сыреси!C41</f>
        <v>4777957.220000001</v>
      </c>
      <c r="D41" s="3">
        <f>C41/B41*100</f>
        <v>9.450293237629634</v>
      </c>
      <c r="E41" s="6" t="s">
        <v>8</v>
      </c>
      <c r="F41" s="17"/>
      <c r="G41" s="17"/>
    </row>
    <row r="42" spans="1:7" ht="12.75">
      <c r="A42" s="22" t="s">
        <v>10</v>
      </c>
      <c r="B42" s="31"/>
      <c r="C42" s="31"/>
      <c r="D42" s="3"/>
      <c r="E42" s="24"/>
      <c r="F42" s="17"/>
      <c r="G42" s="17"/>
    </row>
    <row r="43" spans="1:7" ht="12.75">
      <c r="A43" s="5" t="s">
        <v>28</v>
      </c>
      <c r="B43" s="32">
        <f>B41-B44</f>
        <v>40506119.21</v>
      </c>
      <c r="C43" s="32">
        <f>C41-C44</f>
        <v>4773907.220000001</v>
      </c>
      <c r="D43" s="6">
        <f>C43/B43*100</f>
        <v>11.785644522621748</v>
      </c>
      <c r="E43" s="3"/>
      <c r="F43" s="17"/>
      <c r="G43" s="17"/>
    </row>
    <row r="44" spans="1:7" ht="12.75">
      <c r="A44" s="5" t="s">
        <v>54</v>
      </c>
      <c r="B44" s="29">
        <f>Анастасово!B44+Козловка!B44+Кудеиха!B44+Мишуково!B44+Напольное!B44+Никулино!B44+Октябрьское!B44+Порецкое!B50+Рындино!B45+Семеновское!B45+Сиява!B46+Сыреси!B44</f>
        <v>10052705.79</v>
      </c>
      <c r="C44" s="29">
        <f>Анастасово!C44+Козловка!C44+Кудеиха!C44+Мишуково!C44+Напольное!C44+Никулино!C44+Октябрьское!C44+Порецкое!C50+Рындино!C45+Семеновское!C45+Сиява!C46+Сыреси!C44</f>
        <v>4050</v>
      </c>
      <c r="D44" s="6">
        <f>C44/B44*100</f>
        <v>0.0402876607015473</v>
      </c>
      <c r="E44" s="3"/>
      <c r="F44" s="17"/>
      <c r="G44" s="17"/>
    </row>
    <row r="45" spans="1:7" ht="48.75" customHeight="1">
      <c r="A45" s="5" t="s">
        <v>64</v>
      </c>
      <c r="B45" s="21">
        <f>B5-B30</f>
        <v>-3315000</v>
      </c>
      <c r="C45" s="21">
        <f>C5-C30</f>
        <v>-770467.6400000006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" customHeight="1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12" customHeight="1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" customHeight="1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" customHeight="1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" customHeight="1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" customHeight="1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9.5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.75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9.5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32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3">
    <mergeCell ref="A74:D74"/>
    <mergeCell ref="A2:E2"/>
    <mergeCell ref="A1:E1"/>
  </mergeCells>
  <printOptions/>
  <pageMargins left="0.45" right="0" top="0.15748031496062992" bottom="0" header="0.16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88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5754000</v>
      </c>
      <c r="C5" s="4">
        <f>C6+C23+C29</f>
        <v>414143.39</v>
      </c>
      <c r="D5" s="3">
        <f aca="true" t="shared" si="0" ref="D5:D44">C5/B5*100</f>
        <v>7.197486791797012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783800</v>
      </c>
      <c r="C6" s="21">
        <f>C8+C9+C12+C13+C17+C18+C14+C16+C19+C20+C22+C21+C15</f>
        <v>156006.13</v>
      </c>
      <c r="D6" s="3">
        <f t="shared" si="0"/>
        <v>19.90381857616739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53400</v>
      </c>
      <c r="C8" s="23">
        <v>8059.52</v>
      </c>
      <c r="D8" s="12">
        <f t="shared" si="0"/>
        <v>15.092734082397005</v>
      </c>
      <c r="E8" s="12"/>
      <c r="F8" s="26"/>
      <c r="G8" s="17"/>
    </row>
    <row r="9" spans="1:7" ht="12.75">
      <c r="A9" s="22" t="s">
        <v>12</v>
      </c>
      <c r="B9" s="23">
        <f>B11</f>
        <v>18200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18200</v>
      </c>
      <c r="C11" s="23">
        <v>0</v>
      </c>
      <c r="D11" s="12">
        <f t="shared" si="0"/>
        <v>0</v>
      </c>
      <c r="E11" s="3"/>
      <c r="F11" s="17"/>
      <c r="G11" s="17"/>
    </row>
    <row r="12" spans="1:7" ht="12.75">
      <c r="A12" s="22" t="s">
        <v>14</v>
      </c>
      <c r="B12" s="23">
        <v>25200</v>
      </c>
      <c r="C12" s="23">
        <v>1884.9</v>
      </c>
      <c r="D12" s="12">
        <f t="shared" si="0"/>
        <v>7.479761904761906</v>
      </c>
      <c r="E12" s="3"/>
      <c r="F12" s="17"/>
      <c r="G12" s="17"/>
    </row>
    <row r="13" spans="1:7" ht="12.75">
      <c r="A13" s="22" t="s">
        <v>0</v>
      </c>
      <c r="B13" s="23">
        <v>193000</v>
      </c>
      <c r="C13" s="23">
        <v>37050.42</v>
      </c>
      <c r="D13" s="12">
        <f t="shared" si="0"/>
        <v>19.197108808290157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399000</v>
      </c>
      <c r="C15" s="23">
        <v>93188.21</v>
      </c>
      <c r="D15" s="12">
        <f>C15/B15*100</f>
        <v>23.355441102756895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21923.08</v>
      </c>
      <c r="D17" s="12">
        <f t="shared" si="0"/>
        <v>27.403850000000002</v>
      </c>
      <c r="E17" s="6"/>
      <c r="F17" s="17"/>
      <c r="G17" s="17"/>
    </row>
    <row r="18" spans="1:7" s="19" customFormat="1" ht="12.75">
      <c r="A18" s="22" t="s">
        <v>53</v>
      </c>
      <c r="B18" s="23">
        <v>15000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10000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-17300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4970200</v>
      </c>
      <c r="C23" s="23">
        <f>C25+C26+C27+C28</f>
        <v>258137.26</v>
      </c>
      <c r="D23" s="12">
        <f t="shared" si="0"/>
        <v>5.193699649913484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2028000</v>
      </c>
      <c r="C25" s="23">
        <v>242000</v>
      </c>
      <c r="D25" s="12">
        <f t="shared" si="0"/>
        <v>11.93293885601578</v>
      </c>
      <c r="E25" s="6"/>
      <c r="F25" s="17"/>
      <c r="G25" s="17"/>
    </row>
    <row r="26" spans="1:7" s="19" customFormat="1" ht="12.75">
      <c r="A26" s="22" t="s">
        <v>19</v>
      </c>
      <c r="B26" s="23">
        <v>2564398</v>
      </c>
      <c r="C26" s="23">
        <v>16137.26</v>
      </c>
      <c r="D26" s="12">
        <f t="shared" si="0"/>
        <v>0.6292806342853177</v>
      </c>
      <c r="E26" s="6"/>
      <c r="F26" s="17"/>
      <c r="G26" s="17"/>
    </row>
    <row r="27" spans="1:7" s="19" customFormat="1" ht="12.75">
      <c r="A27" s="22" t="s">
        <v>61</v>
      </c>
      <c r="B27" s="23">
        <v>377802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5754000</v>
      </c>
      <c r="C30" s="4">
        <f>C32+C33+C34+C36+C37+C38+C40+C39+C35</f>
        <v>467345.06000000006</v>
      </c>
      <c r="D30" s="3">
        <f t="shared" si="0"/>
        <v>8.122090024330902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1209600</v>
      </c>
      <c r="C32" s="21">
        <v>264251.03</v>
      </c>
      <c r="D32" s="3">
        <f t="shared" si="0"/>
        <v>21.84614996693122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16137.26</v>
      </c>
      <c r="D33" s="3">
        <f t="shared" si="0"/>
        <v>23.01476104225794</v>
      </c>
      <c r="E33" s="6" t="s">
        <v>8</v>
      </c>
      <c r="F33" s="17"/>
      <c r="G33" s="17"/>
    </row>
    <row r="34" spans="1:7" ht="25.5">
      <c r="A34" s="30" t="s">
        <v>23</v>
      </c>
      <c r="B34" s="21">
        <v>13669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30" t="s">
        <v>51</v>
      </c>
      <c r="B35" s="21">
        <v>727100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24</v>
      </c>
      <c r="B36" s="21">
        <v>1338444</v>
      </c>
      <c r="C36" s="21">
        <v>34393.93</v>
      </c>
      <c r="D36" s="3">
        <f t="shared" si="0"/>
        <v>2.56969510864855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2380070</v>
      </c>
      <c r="C38" s="21">
        <v>148812.84</v>
      </c>
      <c r="D38" s="3">
        <f t="shared" si="0"/>
        <v>6.252456440356796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3750</v>
      </c>
      <c r="D40" s="3">
        <f t="shared" si="0"/>
        <v>25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5754000</v>
      </c>
      <c r="C41" s="21">
        <f>C30</f>
        <v>467345.06000000006</v>
      </c>
      <c r="D41" s="3">
        <f t="shared" si="0"/>
        <v>8.122090024330902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5744000</v>
      </c>
      <c r="C43" s="4">
        <f>C41-C44</f>
        <v>467345.06000000006</v>
      </c>
      <c r="D43" s="6">
        <f t="shared" si="0"/>
        <v>8.136230153203343</v>
      </c>
      <c r="E43" s="3"/>
      <c r="F43" s="17"/>
      <c r="G43" s="17"/>
    </row>
    <row r="44" spans="1:7" ht="12.75">
      <c r="A44" s="5" t="s">
        <v>54</v>
      </c>
      <c r="B44" s="21">
        <v>10000</v>
      </c>
      <c r="C44" s="21">
        <v>0</v>
      </c>
      <c r="D44" s="6">
        <f t="shared" si="0"/>
        <v>0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-53201.67000000004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22">
      <selection activeCell="C41" sqref="C4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1879800</v>
      </c>
      <c r="C5" s="4">
        <f>C6+C23+C29</f>
        <v>434618.43</v>
      </c>
      <c r="D5" s="3">
        <f aca="true" t="shared" si="0" ref="D5:D44">C5/B5*100</f>
        <v>23.120461219278646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1475500</v>
      </c>
      <c r="C6" s="21">
        <f>C8+C9+C12+C13+C17+C18+C14+C16+C19+C20+C22+C21+C15</f>
        <v>364092.82</v>
      </c>
      <c r="D6" s="3">
        <f t="shared" si="0"/>
        <v>24.675894273127756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67200</v>
      </c>
      <c r="C8" s="23">
        <v>10263.28</v>
      </c>
      <c r="D8" s="12">
        <f t="shared" si="0"/>
        <v>15.272738095238097</v>
      </c>
      <c r="E8" s="12"/>
      <c r="F8" s="17"/>
    </row>
    <row r="9" spans="1:6" ht="12.75">
      <c r="A9" s="22" t="s">
        <v>12</v>
      </c>
      <c r="B9" s="23">
        <f>B11</f>
        <v>43700</v>
      </c>
      <c r="C9" s="23">
        <f>C11</f>
        <v>17169.9</v>
      </c>
      <c r="D9" s="12">
        <f t="shared" si="0"/>
        <v>39.29038901601831</v>
      </c>
      <c r="E9" s="12"/>
      <c r="F9" s="17"/>
    </row>
    <row r="10" spans="1:6" ht="12.75">
      <c r="A10" s="22" t="s">
        <v>10</v>
      </c>
      <c r="B10" s="23"/>
      <c r="C10" s="27"/>
      <c r="D10" s="12"/>
      <c r="E10" s="12"/>
      <c r="F10" s="17"/>
    </row>
    <row r="11" spans="1:6" ht="12.75">
      <c r="A11" s="10" t="s">
        <v>13</v>
      </c>
      <c r="B11" s="23">
        <v>43700</v>
      </c>
      <c r="C11" s="23">
        <v>17169.9</v>
      </c>
      <c r="D11" s="12">
        <f t="shared" si="0"/>
        <v>39.29038901601831</v>
      </c>
      <c r="E11" s="3"/>
      <c r="F11" s="17"/>
    </row>
    <row r="12" spans="1:6" ht="12.75">
      <c r="A12" s="22" t="s">
        <v>14</v>
      </c>
      <c r="B12" s="23">
        <v>34600</v>
      </c>
      <c r="C12" s="23">
        <v>1695.91</v>
      </c>
      <c r="D12" s="12">
        <f t="shared" si="0"/>
        <v>4.901473988439307</v>
      </c>
      <c r="E12" s="3"/>
      <c r="F12" s="17"/>
    </row>
    <row r="13" spans="1:6" ht="12.75">
      <c r="A13" s="22" t="s">
        <v>0</v>
      </c>
      <c r="B13" s="23">
        <v>1100000</v>
      </c>
      <c r="C13" s="23">
        <v>279843.8</v>
      </c>
      <c r="D13" s="12">
        <f t="shared" si="0"/>
        <v>25.440345454545454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1300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230000</v>
      </c>
      <c r="C15" s="23">
        <v>53819.93</v>
      </c>
      <c r="D15" s="12">
        <f>C15/B15*100</f>
        <v>23.39996956521739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0</v>
      </c>
      <c r="C17" s="23">
        <v>0</v>
      </c>
      <c r="D17" s="12" t="e">
        <f t="shared" si="0"/>
        <v>#DIV/0!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B25+B26+B27+B28</f>
        <v>404300</v>
      </c>
      <c r="C23" s="23">
        <f>C25+C26+C27+C28</f>
        <v>70525.61</v>
      </c>
      <c r="D23" s="12">
        <f t="shared" si="0"/>
        <v>17.443880781597823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168000</v>
      </c>
      <c r="C25" s="23">
        <v>42000</v>
      </c>
      <c r="D25" s="12">
        <f t="shared" si="0"/>
        <v>25</v>
      </c>
      <c r="E25" s="6"/>
      <c r="F25" s="17"/>
    </row>
    <row r="26" spans="1:6" s="19" customFormat="1" ht="12.75">
      <c r="A26" s="22" t="s">
        <v>19</v>
      </c>
      <c r="B26" s="23">
        <v>236300</v>
      </c>
      <c r="C26" s="23">
        <v>17425.61</v>
      </c>
      <c r="D26" s="12">
        <f t="shared" si="0"/>
        <v>7.374358865848498</v>
      </c>
      <c r="E26" s="6"/>
      <c r="F26" s="17"/>
    </row>
    <row r="27" spans="1:6" s="19" customFormat="1" ht="12.75">
      <c r="A27" s="22" t="s">
        <v>61</v>
      </c>
      <c r="B27" s="23"/>
      <c r="C27" s="23">
        <v>11100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1879800</v>
      </c>
      <c r="C30" s="4">
        <f>C32+C33+C34+C36+C37+C38+C40+C39+C35</f>
        <v>325011.64999999997</v>
      </c>
      <c r="D30" s="3">
        <f t="shared" si="0"/>
        <v>17.28969305245239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1066500</v>
      </c>
      <c r="C32" s="21">
        <v>178723.11</v>
      </c>
      <c r="D32" s="3">
        <f t="shared" si="0"/>
        <v>16.757909985935303</v>
      </c>
      <c r="E32" s="6" t="s">
        <v>8</v>
      </c>
      <c r="F32" s="17"/>
    </row>
    <row r="33" spans="1:6" ht="25.5">
      <c r="A33" s="7" t="s">
        <v>22</v>
      </c>
      <c r="B33" s="21">
        <v>70117</v>
      </c>
      <c r="C33" s="21">
        <v>17425.61</v>
      </c>
      <c r="D33" s="3">
        <f t="shared" si="0"/>
        <v>24.85218991114851</v>
      </c>
      <c r="E33" s="6" t="s">
        <v>8</v>
      </c>
      <c r="F33" s="17"/>
    </row>
    <row r="34" spans="1:6" ht="25.5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30" t="s">
        <v>51</v>
      </c>
      <c r="B35" s="21">
        <v>416100</v>
      </c>
      <c r="C35" s="21">
        <v>34000</v>
      </c>
      <c r="D35" s="3"/>
      <c r="E35" s="6" t="s">
        <v>8</v>
      </c>
      <c r="F35" s="17"/>
    </row>
    <row r="36" spans="1:6" ht="25.5">
      <c r="A36" s="30" t="s">
        <v>24</v>
      </c>
      <c r="B36" s="21">
        <v>148783</v>
      </c>
      <c r="C36" s="21">
        <v>50330.86</v>
      </c>
      <c r="D36" s="3">
        <f t="shared" si="0"/>
        <v>33.8283674882211</v>
      </c>
      <c r="E36" s="6" t="s">
        <v>8</v>
      </c>
      <c r="F36" s="17"/>
    </row>
    <row r="37" spans="1:6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30" t="s">
        <v>58</v>
      </c>
      <c r="B38" s="21">
        <v>167300</v>
      </c>
      <c r="C38" s="21">
        <v>42032.07</v>
      </c>
      <c r="D38" s="3">
        <f t="shared" si="0"/>
        <v>25.12377166766288</v>
      </c>
      <c r="E38" s="6" t="s">
        <v>8</v>
      </c>
      <c r="F38" s="17"/>
    </row>
    <row r="39" spans="1:6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30" t="s">
        <v>59</v>
      </c>
      <c r="B40" s="21">
        <v>10000</v>
      </c>
      <c r="C40" s="21">
        <v>2500</v>
      </c>
      <c r="D40" s="3">
        <f t="shared" si="0"/>
        <v>25</v>
      </c>
      <c r="E40" s="6" t="s">
        <v>8</v>
      </c>
      <c r="F40" s="17"/>
    </row>
    <row r="41" spans="1:6" ht="25.5">
      <c r="A41" s="30" t="s">
        <v>27</v>
      </c>
      <c r="B41" s="21">
        <f>B30</f>
        <v>1879800</v>
      </c>
      <c r="C41" s="21">
        <f>C30</f>
        <v>325011.64999999997</v>
      </c>
      <c r="D41" s="3">
        <f t="shared" si="0"/>
        <v>17.28969305245239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1879800</v>
      </c>
      <c r="C43" s="4">
        <f>C41-C44</f>
        <v>325011.64999999997</v>
      </c>
      <c r="D43" s="6">
        <f t="shared" si="0"/>
        <v>17.28969305245239</v>
      </c>
      <c r="E43" s="3"/>
      <c r="F43" s="17"/>
    </row>
    <row r="44" spans="1:6" ht="12.75">
      <c r="A44" s="5" t="s">
        <v>54</v>
      </c>
      <c r="B44" s="21"/>
      <c r="C44" s="21"/>
      <c r="D44" s="6" t="e">
        <f t="shared" si="0"/>
        <v>#DIV/0!</v>
      </c>
      <c r="E44" s="3"/>
      <c r="F44" s="17"/>
    </row>
    <row r="45" spans="1:6" ht="51">
      <c r="A45" s="5" t="s">
        <v>64</v>
      </c>
      <c r="B45" s="21">
        <f>B5-B30</f>
        <v>0</v>
      </c>
      <c r="C45" s="21">
        <f>C5-C30</f>
        <v>109606.78000000003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</row>
    <row r="54" spans="1:6" ht="51">
      <c r="A54" s="22" t="s">
        <v>37</v>
      </c>
      <c r="B54" s="27">
        <v>0</v>
      </c>
      <c r="C54" s="46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7">
        <v>0</v>
      </c>
      <c r="C55" s="46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7">
        <v>0</v>
      </c>
      <c r="C56" s="46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7">
        <v>0</v>
      </c>
      <c r="C57" s="46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7">
        <v>0</v>
      </c>
      <c r="C58" s="46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7">
        <v>0</v>
      </c>
      <c r="C59" s="46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7">
        <v>0</v>
      </c>
      <c r="C60" s="46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7">
        <v>0</v>
      </c>
      <c r="C61" s="46">
        <v>0</v>
      </c>
      <c r="D61" s="3">
        <v>0</v>
      </c>
      <c r="E61" s="6" t="s">
        <v>48</v>
      </c>
      <c r="F61" s="17"/>
    </row>
    <row r="62" spans="1:6" ht="12.75">
      <c r="A62" s="35"/>
      <c r="B62" s="36"/>
      <c r="C62" s="37"/>
      <c r="D62" s="38"/>
      <c r="E62" s="38"/>
      <c r="F62" s="17"/>
    </row>
    <row r="63" spans="1:6" ht="12.75">
      <c r="A63" s="49" t="s">
        <v>70</v>
      </c>
      <c r="B63" s="58" t="s">
        <v>73</v>
      </c>
      <c r="C63" s="58"/>
      <c r="D63" s="58"/>
      <c r="E63" s="38"/>
      <c r="F63" s="17"/>
    </row>
    <row r="64" spans="1:6" ht="12.75">
      <c r="A64" s="39"/>
      <c r="B64" s="36"/>
      <c r="C64" s="37"/>
      <c r="D64" s="38"/>
      <c r="E64" s="38"/>
      <c r="F64" s="17"/>
    </row>
    <row r="65" spans="1:6" ht="12.75">
      <c r="A65" s="49" t="s">
        <v>75</v>
      </c>
      <c r="B65" s="58" t="s">
        <v>74</v>
      </c>
      <c r="C65" s="58"/>
      <c r="D65" s="58"/>
      <c r="E65" s="38"/>
      <c r="F65" s="17"/>
    </row>
    <row r="66" spans="1:6" ht="12.75">
      <c r="A66" s="35"/>
      <c r="B66" s="36"/>
      <c r="C66" s="37"/>
      <c r="D66" s="38"/>
      <c r="E66" s="38"/>
      <c r="F66" s="17"/>
    </row>
    <row r="67" spans="1:6" ht="12.75">
      <c r="A67" s="35"/>
      <c r="B67" s="36"/>
      <c r="C67" s="37"/>
      <c r="D67" s="38"/>
      <c r="E67" s="38"/>
      <c r="F67" s="17"/>
    </row>
    <row r="68" spans="1:6" ht="12.75">
      <c r="A68" s="40"/>
      <c r="B68" s="38"/>
      <c r="C68" s="38"/>
      <c r="D68" s="38"/>
      <c r="E68" s="38"/>
      <c r="F68" s="17"/>
    </row>
    <row r="69" spans="1:6" ht="12.75">
      <c r="A69" s="40"/>
      <c r="B69" s="38"/>
      <c r="C69" s="38"/>
      <c r="D69" s="38"/>
      <c r="E69" s="38"/>
      <c r="F69" s="17"/>
    </row>
    <row r="70" spans="1:6" ht="12.75">
      <c r="A70" s="40"/>
      <c r="B70" s="41"/>
      <c r="C70" s="41"/>
      <c r="D70" s="38"/>
      <c r="E70" s="38"/>
      <c r="F70" s="17"/>
    </row>
    <row r="71" spans="1:6" ht="12.75">
      <c r="A71" s="40"/>
      <c r="B71" s="41"/>
      <c r="C71" s="41"/>
      <c r="D71" s="41"/>
      <c r="E71" s="41"/>
      <c r="F71" s="17"/>
    </row>
    <row r="72" spans="1:6" ht="12.75">
      <c r="A72" s="42"/>
      <c r="B72" s="43"/>
      <c r="C72" s="43"/>
      <c r="D72" s="43"/>
      <c r="E72" s="43"/>
      <c r="F72" s="17"/>
    </row>
    <row r="73" spans="1:6" ht="12.75">
      <c r="A73" s="44"/>
      <c r="B73" s="17"/>
      <c r="C73" s="17"/>
      <c r="D73" s="17"/>
      <c r="E73" s="17"/>
      <c r="F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8">
      <selection activeCell="C37" sqref="C3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1619456</v>
      </c>
      <c r="C5" s="4">
        <f>C6+C23+C29</f>
        <v>275808.27</v>
      </c>
      <c r="D5" s="3">
        <f aca="true" t="shared" si="0" ref="D5:D44">C5/B5*100</f>
        <v>17.03092087713405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561300</v>
      </c>
      <c r="C6" s="21">
        <f>C8+C9+C12+C13+C17+C18+C14+C16+C19+C20+C22+C21+C15</f>
        <v>67382.65000000001</v>
      </c>
      <c r="D6" s="3">
        <f t="shared" si="0"/>
        <v>12.00474790664529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3036.5</v>
      </c>
      <c r="D8" s="12">
        <f t="shared" si="0"/>
        <v>19.09748427672956</v>
      </c>
      <c r="E8" s="12"/>
      <c r="F8" s="26"/>
      <c r="G8" s="17"/>
    </row>
    <row r="9" spans="1:7" ht="12.75">
      <c r="A9" s="22" t="s">
        <v>12</v>
      </c>
      <c r="B9" s="23">
        <f>B11</f>
        <v>4800</v>
      </c>
      <c r="C9" s="23">
        <f>C11</f>
        <v>11884.2</v>
      </c>
      <c r="D9" s="12">
        <f t="shared" si="0"/>
        <v>247.58750000000003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4800</v>
      </c>
      <c r="C11" s="23">
        <v>11884.2</v>
      </c>
      <c r="D11" s="12">
        <f t="shared" si="0"/>
        <v>247.58750000000003</v>
      </c>
      <c r="E11" s="3"/>
      <c r="F11" s="17"/>
      <c r="G11" s="17"/>
    </row>
    <row r="12" spans="1:7" ht="12.75">
      <c r="A12" s="22" t="s">
        <v>14</v>
      </c>
      <c r="B12" s="23">
        <v>17000</v>
      </c>
      <c r="C12" s="23">
        <v>268.78</v>
      </c>
      <c r="D12" s="12">
        <f t="shared" si="0"/>
        <v>1.5810588235294114</v>
      </c>
      <c r="E12" s="3"/>
      <c r="F12" s="17"/>
      <c r="G12" s="17"/>
    </row>
    <row r="13" spans="1:7" ht="12.75">
      <c r="A13" s="22" t="s">
        <v>0</v>
      </c>
      <c r="B13" s="23">
        <v>136000</v>
      </c>
      <c r="C13" s="23">
        <v>3800.33</v>
      </c>
      <c r="D13" s="12">
        <f t="shared" si="0"/>
        <v>2.7943602941176473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104000</v>
      </c>
      <c r="C15" s="23">
        <v>24418.3</v>
      </c>
      <c r="D15" s="12">
        <f>C15/B15*100</f>
        <v>23.479134615384613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280000</v>
      </c>
      <c r="C17" s="23">
        <v>23074.54</v>
      </c>
      <c r="D17" s="12">
        <f t="shared" si="0"/>
        <v>8.240907142857143</v>
      </c>
      <c r="E17" s="6"/>
      <c r="F17" s="17"/>
      <c r="G17" s="17"/>
    </row>
    <row r="18" spans="1:7" s="19" customFormat="1" ht="12.75">
      <c r="A18" s="22" t="s">
        <v>53</v>
      </c>
      <c r="B18" s="23">
        <v>3600</v>
      </c>
      <c r="C18" s="23">
        <v>900</v>
      </c>
      <c r="D18" s="12">
        <f t="shared" si="0"/>
        <v>25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1058156</v>
      </c>
      <c r="C23" s="23">
        <f>C25+C26+C27+C28</f>
        <v>208425.62</v>
      </c>
      <c r="D23" s="12">
        <f t="shared" si="0"/>
        <v>19.697059790805895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913000</v>
      </c>
      <c r="C25" s="23">
        <v>191000</v>
      </c>
      <c r="D25" s="12">
        <f t="shared" si="0"/>
        <v>20.920043811610075</v>
      </c>
      <c r="E25" s="6"/>
      <c r="F25" s="17"/>
      <c r="G25" s="17"/>
    </row>
    <row r="26" spans="1:7" s="19" customFormat="1" ht="12.75">
      <c r="A26" s="22" t="s">
        <v>19</v>
      </c>
      <c r="B26" s="23">
        <v>145156</v>
      </c>
      <c r="C26" s="23">
        <v>17425.62</v>
      </c>
      <c r="D26" s="12">
        <f t="shared" si="0"/>
        <v>12.004753506572237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1619456</v>
      </c>
      <c r="C30" s="4">
        <f>C32+C33+C34+C36+C37+C38+C40+C39+C35</f>
        <v>273344.76</v>
      </c>
      <c r="D30" s="3">
        <f t="shared" si="0"/>
        <v>16.87880127647803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1087300</v>
      </c>
      <c r="C32" s="21">
        <v>220624.82</v>
      </c>
      <c r="D32" s="3">
        <f t="shared" si="0"/>
        <v>20.29107146141819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70117</v>
      </c>
      <c r="C33" s="21">
        <v>17425.62</v>
      </c>
      <c r="D33" s="3">
        <f t="shared" si="0"/>
        <v>24.852204173025086</v>
      </c>
      <c r="E33" s="6" t="s">
        <v>8</v>
      </c>
      <c r="F33" s="17"/>
      <c r="G33" s="17"/>
    </row>
    <row r="34" spans="1:7" ht="22.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30" t="s">
        <v>51</v>
      </c>
      <c r="B35" s="21">
        <v>199000</v>
      </c>
      <c r="C35" s="21">
        <v>22876</v>
      </c>
      <c r="D35" s="3"/>
      <c r="E35" s="6" t="s">
        <v>8</v>
      </c>
      <c r="F35" s="17"/>
      <c r="G35" s="17"/>
    </row>
    <row r="36" spans="1:7" ht="22.5" customHeight="1">
      <c r="A36" s="30" t="s">
        <v>24</v>
      </c>
      <c r="B36" s="21">
        <v>132039</v>
      </c>
      <c r="C36" s="21">
        <v>9918.32</v>
      </c>
      <c r="D36" s="3">
        <f t="shared" si="0"/>
        <v>7.511659433955119</v>
      </c>
      <c r="E36" s="6" t="s">
        <v>8</v>
      </c>
      <c r="F36" s="17"/>
      <c r="G36" s="17"/>
    </row>
    <row r="37" spans="1:7" ht="22.5" customHeight="1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30" t="s">
        <v>58</v>
      </c>
      <c r="B38" s="21">
        <v>120000</v>
      </c>
      <c r="C38" s="21">
        <v>0</v>
      </c>
      <c r="D38" s="3">
        <f t="shared" si="0"/>
        <v>0</v>
      </c>
      <c r="E38" s="6" t="s">
        <v>8</v>
      </c>
      <c r="F38" s="17"/>
      <c r="G38" s="17"/>
    </row>
    <row r="39" spans="1:7" ht="22.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30" t="s">
        <v>59</v>
      </c>
      <c r="B40" s="21">
        <v>10000</v>
      </c>
      <c r="C40" s="21">
        <v>2500</v>
      </c>
      <c r="D40" s="3">
        <f t="shared" si="0"/>
        <v>25</v>
      </c>
      <c r="E40" s="6" t="s">
        <v>8</v>
      </c>
      <c r="F40" s="17"/>
      <c r="G40" s="17"/>
    </row>
    <row r="41" spans="1:7" ht="22.5" customHeight="1">
      <c r="A41" s="30" t="s">
        <v>27</v>
      </c>
      <c r="B41" s="21">
        <f>B30</f>
        <v>1619456</v>
      </c>
      <c r="C41" s="21">
        <f>C30</f>
        <v>273344.76</v>
      </c>
      <c r="D41" s="3">
        <f t="shared" si="0"/>
        <v>16.87880127647803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1619456</v>
      </c>
      <c r="C43" s="4">
        <f>C41-C44</f>
        <v>273344.76</v>
      </c>
      <c r="D43" s="6">
        <f t="shared" si="0"/>
        <v>16.87880127647803</v>
      </c>
      <c r="E43" s="3"/>
      <c r="F43" s="17"/>
      <c r="G43" s="17"/>
    </row>
    <row r="44" spans="1:7" ht="12.75">
      <c r="A44" s="5" t="s">
        <v>54</v>
      </c>
      <c r="B44" s="4">
        <v>0</v>
      </c>
      <c r="C44" s="4">
        <v>0</v>
      </c>
      <c r="D44" s="6" t="e">
        <f t="shared" si="0"/>
        <v>#DIV/0!</v>
      </c>
      <c r="E44" s="3"/>
      <c r="F44" s="17"/>
      <c r="G44" s="17"/>
    </row>
    <row r="45" spans="1:7" ht="48" customHeight="1">
      <c r="A45" s="5" t="s">
        <v>64</v>
      </c>
      <c r="B45" s="21">
        <f>B5-B30</f>
        <v>0</v>
      </c>
      <c r="C45" s="21">
        <f>C5-C30</f>
        <v>2463.5100000000093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8">
      <selection activeCell="B44" sqref="B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3686634</v>
      </c>
      <c r="C5" s="4">
        <f>C6+C23+C29</f>
        <v>447052.97</v>
      </c>
      <c r="D5" s="3">
        <f aca="true" t="shared" si="0" ref="D5:D44">C5/B5*100</f>
        <v>12.126318207882854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719900</v>
      </c>
      <c r="C6" s="21">
        <f>C8+C9+C12+C13+C17+C18+C14+C16+C19+C20+C22+C21+C15</f>
        <v>142588.2</v>
      </c>
      <c r="D6" s="3">
        <f t="shared" si="0"/>
        <v>19.806667592721215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42300</v>
      </c>
      <c r="C8" s="23">
        <v>8097.62</v>
      </c>
      <c r="D8" s="12">
        <f t="shared" si="0"/>
        <v>19.143309692671394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101600</v>
      </c>
      <c r="C12" s="23">
        <v>1986.54</v>
      </c>
      <c r="D12" s="12">
        <f t="shared" si="0"/>
        <v>1.9552559055118108</v>
      </c>
      <c r="E12" s="3"/>
      <c r="F12" s="17"/>
      <c r="G12" s="17"/>
    </row>
    <row r="13" spans="1:7" ht="12.75">
      <c r="A13" s="22" t="s">
        <v>0</v>
      </c>
      <c r="B13" s="23">
        <v>206000</v>
      </c>
      <c r="C13" s="23">
        <v>60437.29</v>
      </c>
      <c r="D13" s="12">
        <f t="shared" si="0"/>
        <v>29.338490291262136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900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290000</v>
      </c>
      <c r="C15" s="23">
        <v>67773.26</v>
      </c>
      <c r="D15" s="12">
        <f>C15/B15*100</f>
        <v>23.370089655172414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3393.49</v>
      </c>
      <c r="D17" s="12">
        <f t="shared" si="0"/>
        <v>4.2418625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2966734</v>
      </c>
      <c r="C23" s="23">
        <f>C25+C26+C27+C28</f>
        <v>304464.76999999996</v>
      </c>
      <c r="D23" s="12">
        <f t="shared" si="0"/>
        <v>10.262624488747557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1762000</v>
      </c>
      <c r="C25" s="23">
        <v>282000</v>
      </c>
      <c r="D25" s="12">
        <f t="shared" si="0"/>
        <v>16.00454029511918</v>
      </c>
      <c r="E25" s="6"/>
      <c r="F25" s="17"/>
      <c r="G25" s="17"/>
    </row>
    <row r="26" spans="1:7" s="19" customFormat="1" ht="12.75">
      <c r="A26" s="22" t="s">
        <v>19</v>
      </c>
      <c r="B26" s="23">
        <v>927234</v>
      </c>
      <c r="C26" s="23">
        <v>17425.61</v>
      </c>
      <c r="D26" s="12">
        <f t="shared" si="0"/>
        <v>1.8793109398490566</v>
      </c>
      <c r="E26" s="6"/>
      <c r="F26" s="17"/>
      <c r="G26" s="17"/>
    </row>
    <row r="27" spans="1:7" s="19" customFormat="1" ht="12.75">
      <c r="A27" s="22" t="s">
        <v>61</v>
      </c>
      <c r="B27" s="23">
        <v>277500</v>
      </c>
      <c r="C27" s="23">
        <v>5039.16</v>
      </c>
      <c r="D27" s="12">
        <f t="shared" si="0"/>
        <v>1.8159135135135136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3686634</v>
      </c>
      <c r="C30" s="4">
        <f>C32+C33+C34+C36+C37+C38+C40+C39+C35</f>
        <v>471714.15</v>
      </c>
      <c r="D30" s="3">
        <f t="shared" si="0"/>
        <v>12.795253068245993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1398489</v>
      </c>
      <c r="C32" s="21">
        <v>287767.84</v>
      </c>
      <c r="D32" s="3">
        <f t="shared" si="0"/>
        <v>20.577054234963597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17425.61</v>
      </c>
      <c r="D33" s="3">
        <f t="shared" si="0"/>
        <v>24.85218991114851</v>
      </c>
      <c r="E33" s="6" t="s">
        <v>8</v>
      </c>
      <c r="F33" s="17"/>
      <c r="G33" s="17"/>
    </row>
    <row r="34" spans="1:7" ht="25.5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30" t="s">
        <v>51</v>
      </c>
      <c r="B35" s="21">
        <v>518800</v>
      </c>
      <c r="C35" s="21">
        <v>21155</v>
      </c>
      <c r="D35" s="3">
        <f t="shared" si="0"/>
        <v>4.077679259830378</v>
      </c>
      <c r="E35" s="6" t="s">
        <v>8</v>
      </c>
      <c r="F35" s="17"/>
      <c r="G35" s="17"/>
    </row>
    <row r="36" spans="1:7" ht="25.5">
      <c r="A36" s="30" t="s">
        <v>24</v>
      </c>
      <c r="B36" s="21">
        <v>1363228</v>
      </c>
      <c r="C36" s="21">
        <v>68811.2</v>
      </c>
      <c r="D36" s="3">
        <f t="shared" si="0"/>
        <v>5.047666274460324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320000</v>
      </c>
      <c r="C38" s="21">
        <v>68554.5</v>
      </c>
      <c r="D38" s="3">
        <f t="shared" si="0"/>
        <v>21.423281250000002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8000</v>
      </c>
      <c r="D40" s="3">
        <f t="shared" si="0"/>
        <v>53.333333333333336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3686634</v>
      </c>
      <c r="C41" s="21">
        <f>C30</f>
        <v>471714.15</v>
      </c>
      <c r="D41" s="3">
        <f t="shared" si="0"/>
        <v>12.795253068245993</v>
      </c>
      <c r="E41" s="6" t="s">
        <v>8</v>
      </c>
      <c r="F41" s="17"/>
      <c r="G41" s="17"/>
    </row>
    <row r="42" spans="1:7" ht="12.75">
      <c r="A42" s="22" t="s">
        <v>10</v>
      </c>
      <c r="B42" s="23" t="s">
        <v>50</v>
      </c>
      <c r="C42" s="23"/>
      <c r="D42" s="3"/>
      <c r="E42" s="24"/>
      <c r="F42" s="17"/>
      <c r="G42" s="17"/>
    </row>
    <row r="43" spans="1:7" ht="12.75">
      <c r="A43" s="5" t="s">
        <v>28</v>
      </c>
      <c r="B43" s="4">
        <f>B41-B44</f>
        <v>3670464</v>
      </c>
      <c r="C43" s="4">
        <f>C41-C44</f>
        <v>467664.15</v>
      </c>
      <c r="D43" s="6">
        <f t="shared" si="0"/>
        <v>12.741281483757913</v>
      </c>
      <c r="E43" s="3"/>
      <c r="F43" s="17"/>
      <c r="G43" s="17"/>
    </row>
    <row r="44" spans="1:7" ht="12.75">
      <c r="A44" s="5" t="s">
        <v>54</v>
      </c>
      <c r="B44" s="4">
        <v>16170</v>
      </c>
      <c r="C44" s="4">
        <v>4050</v>
      </c>
      <c r="D44" s="6">
        <f t="shared" si="0"/>
        <v>25.04638218923933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-24661.18000000005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5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9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9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7" right="0" top="0.15748031496062992" bottom="0" header="0.16" footer="0.17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5">
      <selection activeCell="B45" sqref="B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2224951</v>
      </c>
      <c r="C5" s="4">
        <f>C6+C23+C29</f>
        <v>343100.95</v>
      </c>
      <c r="D5" s="3">
        <f aca="true" t="shared" si="0" ref="D5:D44">C5/B5*100</f>
        <v>15.420607015615175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393900</v>
      </c>
      <c r="C6" s="21">
        <f>C8+C9+C12+C13+C17+C18+C14+C16+C19+C20+C22+C21+C15</f>
        <v>65675.33</v>
      </c>
      <c r="D6" s="3">
        <f t="shared" si="0"/>
        <v>16.673097232800206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32400</v>
      </c>
      <c r="C8" s="23">
        <v>6486.58</v>
      </c>
      <c r="D8" s="12">
        <f t="shared" si="0"/>
        <v>20.02030864197531</v>
      </c>
      <c r="E8" s="12"/>
      <c r="F8" s="26"/>
      <c r="G8" s="17"/>
    </row>
    <row r="9" spans="1:7" ht="12.75" customHeight="1">
      <c r="A9" s="22" t="s">
        <v>12</v>
      </c>
      <c r="B9" s="23">
        <f>B11</f>
        <v>11700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11700</v>
      </c>
      <c r="C11" s="23">
        <v>0</v>
      </c>
      <c r="D11" s="12">
        <f t="shared" si="0"/>
        <v>0</v>
      </c>
      <c r="E11" s="3"/>
      <c r="F11" s="17"/>
      <c r="G11" s="17"/>
    </row>
    <row r="12" spans="1:7" ht="12.75" customHeight="1">
      <c r="A12" s="22" t="s">
        <v>14</v>
      </c>
      <c r="B12" s="23">
        <v>14800</v>
      </c>
      <c r="C12" s="23">
        <v>989.55</v>
      </c>
      <c r="D12" s="12">
        <f t="shared" si="0"/>
        <v>6.686148648648649</v>
      </c>
      <c r="E12" s="3"/>
      <c r="F12" s="17"/>
      <c r="G12" s="17"/>
    </row>
    <row r="13" spans="1:7" ht="12.75" customHeight="1">
      <c r="A13" s="22" t="s">
        <v>0</v>
      </c>
      <c r="B13" s="23">
        <v>145000</v>
      </c>
      <c r="C13" s="23">
        <v>11405.94</v>
      </c>
      <c r="D13" s="12">
        <f t="shared" si="0"/>
        <v>7.86616551724138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102000</v>
      </c>
      <c r="C15" s="23">
        <v>23919.96</v>
      </c>
      <c r="D15" s="12">
        <f>C15/B15*100</f>
        <v>23.45094117647059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70000</v>
      </c>
      <c r="C17" s="23">
        <v>15157.09</v>
      </c>
      <c r="D17" s="12">
        <f t="shared" si="0"/>
        <v>21.652985714285713</v>
      </c>
      <c r="E17" s="6"/>
      <c r="F17" s="17"/>
      <c r="G17" s="17"/>
    </row>
    <row r="18" spans="1:7" s="19" customFormat="1" ht="12" customHeight="1">
      <c r="A18" s="22" t="s">
        <v>53</v>
      </c>
      <c r="B18" s="23">
        <v>18000</v>
      </c>
      <c r="C18" s="23">
        <v>7016.21</v>
      </c>
      <c r="D18" s="12">
        <f t="shared" si="0"/>
        <v>38.978944444444444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1831051</v>
      </c>
      <c r="C23" s="23">
        <f>C25+C26+C27+C28</f>
        <v>277425.62</v>
      </c>
      <c r="D23" s="12">
        <f t="shared" si="0"/>
        <v>15.151168372699614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1398300</v>
      </c>
      <c r="C25" s="23">
        <v>260000</v>
      </c>
      <c r="D25" s="12">
        <f t="shared" si="0"/>
        <v>18.59400700851033</v>
      </c>
      <c r="E25" s="6"/>
      <c r="F25" s="17"/>
      <c r="G25" s="17"/>
    </row>
    <row r="26" spans="1:7" s="19" customFormat="1" ht="12" customHeight="1">
      <c r="A26" s="22" t="s">
        <v>19</v>
      </c>
      <c r="B26" s="23">
        <v>395051</v>
      </c>
      <c r="C26" s="23">
        <v>17425.62</v>
      </c>
      <c r="D26" s="12">
        <f t="shared" si="0"/>
        <v>4.410979848171501</v>
      </c>
      <c r="E26" s="6"/>
      <c r="F26" s="17"/>
      <c r="G26" s="17"/>
    </row>
    <row r="27" spans="1:7" s="19" customFormat="1" ht="12" customHeight="1">
      <c r="A27" s="22" t="s">
        <v>61</v>
      </c>
      <c r="B27" s="23">
        <v>37700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1" customHeight="1">
      <c r="A30" s="2" t="s">
        <v>20</v>
      </c>
      <c r="B30" s="4">
        <f>B32+B33+B34+B36+B37+B38+B40+B39+B35</f>
        <v>2224951</v>
      </c>
      <c r="C30" s="4">
        <f>C32+C33+C34+C36+C37+C38+C40+C39+C35</f>
        <v>336193.16</v>
      </c>
      <c r="D30" s="3">
        <f t="shared" si="0"/>
        <v>15.110137706403421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1097200</v>
      </c>
      <c r="C32" s="21">
        <v>176636.03</v>
      </c>
      <c r="D32" s="3">
        <f t="shared" si="0"/>
        <v>16.09879967189209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70117</v>
      </c>
      <c r="C33" s="21">
        <v>17425.62</v>
      </c>
      <c r="D33" s="3">
        <f t="shared" si="0"/>
        <v>24.852204173025086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30" t="s">
        <v>51</v>
      </c>
      <c r="B35" s="21">
        <v>594600</v>
      </c>
      <c r="C35" s="21">
        <v>9500</v>
      </c>
      <c r="D35" s="3">
        <f t="shared" si="0"/>
        <v>1.5977127480659266</v>
      </c>
      <c r="E35" s="6" t="s">
        <v>8</v>
      </c>
      <c r="F35" s="17"/>
      <c r="G35" s="17"/>
    </row>
    <row r="36" spans="1:7" ht="23.25" customHeight="1">
      <c r="A36" s="30" t="s">
        <v>24</v>
      </c>
      <c r="B36" s="21">
        <v>92034</v>
      </c>
      <c r="C36" s="21">
        <v>36251.77</v>
      </c>
      <c r="D36" s="3">
        <f t="shared" si="0"/>
        <v>39.38954082187017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30" t="s">
        <v>58</v>
      </c>
      <c r="B38" s="21">
        <v>360000</v>
      </c>
      <c r="C38" s="21">
        <v>94579.74</v>
      </c>
      <c r="D38" s="3">
        <f t="shared" si="0"/>
        <v>26.27215</v>
      </c>
      <c r="E38" s="6" t="s">
        <v>8</v>
      </c>
      <c r="F38" s="17"/>
      <c r="G38" s="17"/>
    </row>
    <row r="39" spans="1:7" ht="23.2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3.25" customHeight="1">
      <c r="A40" s="30" t="s">
        <v>59</v>
      </c>
      <c r="B40" s="21">
        <v>10000</v>
      </c>
      <c r="C40" s="21">
        <v>1800</v>
      </c>
      <c r="D40" s="3">
        <f t="shared" si="0"/>
        <v>18</v>
      </c>
      <c r="E40" s="6" t="s">
        <v>8</v>
      </c>
      <c r="F40" s="17"/>
      <c r="G40" s="17"/>
    </row>
    <row r="41" spans="1:7" ht="23.25" customHeight="1">
      <c r="A41" s="30" t="s">
        <v>27</v>
      </c>
      <c r="B41" s="21">
        <f>B30</f>
        <v>2224951</v>
      </c>
      <c r="C41" s="21">
        <f>C30</f>
        <v>336193.16</v>
      </c>
      <c r="D41" s="3">
        <f t="shared" si="0"/>
        <v>15.110137706403421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2219951</v>
      </c>
      <c r="C43" s="4">
        <f>C41-C44</f>
        <v>336193.16</v>
      </c>
      <c r="D43" s="6">
        <f t="shared" si="0"/>
        <v>15.144170299254354</v>
      </c>
      <c r="E43" s="3"/>
      <c r="F43" s="17"/>
      <c r="G43" s="17"/>
    </row>
    <row r="44" spans="1:7" ht="12" customHeight="1">
      <c r="A44" s="5" t="s">
        <v>54</v>
      </c>
      <c r="B44" s="4">
        <v>5000</v>
      </c>
      <c r="C44" s="4">
        <v>0</v>
      </c>
      <c r="D44" s="6">
        <f t="shared" si="0"/>
        <v>0</v>
      </c>
      <c r="E44" s="3"/>
      <c r="F44" s="17"/>
      <c r="G44" s="17"/>
    </row>
    <row r="45" spans="1:7" ht="50.25" customHeight="1">
      <c r="A45" s="5" t="s">
        <v>64</v>
      </c>
      <c r="B45" s="21">
        <f>B5-B30</f>
        <v>0</v>
      </c>
      <c r="C45" s="21">
        <f>C5-C30</f>
        <v>6907.790000000037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8">
      <selection activeCell="C44" sqref="C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B6+B23+B7+B29</f>
        <v>2351621</v>
      </c>
      <c r="C5" s="4">
        <f>C6+C23+C7+C29</f>
        <v>233025.41999999998</v>
      </c>
      <c r="D5" s="3">
        <f aca="true" t="shared" si="0" ref="D5:D44">C5/B5*100</f>
        <v>9.909140120793273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B8+B11+B12+B13+B14+B15+B16+B17+B18+B19+B20+B21+B22</f>
        <v>640900</v>
      </c>
      <c r="C6" s="21">
        <f>C8+C9+C11+C12+C13+C14+C15+C16+C17+C18+C19+C20+C21+C22</f>
        <v>85099.8</v>
      </c>
      <c r="D6" s="3">
        <f t="shared" si="0"/>
        <v>13.27817132157903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122400</v>
      </c>
      <c r="C8" s="23">
        <v>31385.32</v>
      </c>
      <c r="D8" s="12">
        <f t="shared" si="0"/>
        <v>25.641601307189543</v>
      </c>
      <c r="E8" s="12"/>
      <c r="F8" s="26"/>
      <c r="G8" s="17"/>
    </row>
    <row r="9" spans="1:7" ht="12.75">
      <c r="A9" s="22" t="s">
        <v>12</v>
      </c>
      <c r="B9" s="23">
        <f>B11</f>
        <v>27000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27000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19500</v>
      </c>
      <c r="C12" s="23">
        <v>466.59</v>
      </c>
      <c r="D12" s="12">
        <f t="shared" si="0"/>
        <v>2.3927692307692308</v>
      </c>
      <c r="E12" s="3"/>
      <c r="F12" s="17"/>
      <c r="G12" s="17"/>
    </row>
    <row r="13" spans="1:7" ht="12.75">
      <c r="A13" s="22" t="s">
        <v>0</v>
      </c>
      <c r="B13" s="23">
        <v>218000</v>
      </c>
      <c r="C13" s="23">
        <v>4277.41</v>
      </c>
      <c r="D13" s="12">
        <f t="shared" si="0"/>
        <v>1.9621146788990826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164000</v>
      </c>
      <c r="C15" s="23">
        <v>38371.62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90000</v>
      </c>
      <c r="C17" s="23">
        <v>9998.86</v>
      </c>
      <c r="D17" s="12">
        <f t="shared" si="0"/>
        <v>11.109844444444445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1710721</v>
      </c>
      <c r="C23" s="23">
        <f>C25+C26+C27+C28</f>
        <v>147925.62</v>
      </c>
      <c r="D23" s="12">
        <f t="shared" si="0"/>
        <v>8.646975164272842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1111700</v>
      </c>
      <c r="C25" s="23">
        <v>114000</v>
      </c>
      <c r="D25" s="12">
        <f t="shared" si="0"/>
        <v>10.254565080507332</v>
      </c>
      <c r="E25" s="6"/>
      <c r="F25" s="17"/>
      <c r="G25" s="17"/>
    </row>
    <row r="26" spans="1:7" s="19" customFormat="1" ht="12.75">
      <c r="A26" s="22" t="s">
        <v>19</v>
      </c>
      <c r="B26" s="23">
        <v>543071</v>
      </c>
      <c r="C26" s="23">
        <v>17425.62</v>
      </c>
      <c r="D26" s="12">
        <f t="shared" si="0"/>
        <v>3.2087185653441264</v>
      </c>
      <c r="E26" s="6"/>
      <c r="F26" s="17"/>
      <c r="G26" s="17"/>
    </row>
    <row r="27" spans="1:7" s="19" customFormat="1" ht="12.75">
      <c r="A27" s="22" t="s">
        <v>61</v>
      </c>
      <c r="B27" s="23">
        <v>55950</v>
      </c>
      <c r="C27" s="23">
        <v>16500</v>
      </c>
      <c r="D27" s="12">
        <f t="shared" si="0"/>
        <v>29.49061662198391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4" customHeight="1">
      <c r="A30" s="2" t="s">
        <v>20</v>
      </c>
      <c r="B30" s="4">
        <f>B32+B33+B34+B36+B37+B38+B40+B39+B35</f>
        <v>2351621</v>
      </c>
      <c r="C30" s="4">
        <f>C32+C33+C34+C36+C37+C38+C40+C39+C35</f>
        <v>220545.18000000002</v>
      </c>
      <c r="D30" s="3">
        <f t="shared" si="0"/>
        <v>9.378432153820706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1097600</v>
      </c>
      <c r="C32" s="21">
        <v>194493.14</v>
      </c>
      <c r="D32" s="3">
        <f t="shared" si="0"/>
        <v>17.719856049562683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70117</v>
      </c>
      <c r="C33" s="21">
        <v>17425.62</v>
      </c>
      <c r="D33" s="3">
        <f t="shared" si="0"/>
        <v>24.852204173025086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30" t="s">
        <v>51</v>
      </c>
      <c r="B35" s="21">
        <v>303000</v>
      </c>
      <c r="C35" s="21">
        <v>0</v>
      </c>
      <c r="D35" s="3"/>
      <c r="E35" s="6" t="s">
        <v>8</v>
      </c>
      <c r="F35" s="17"/>
      <c r="G35" s="17"/>
    </row>
    <row r="36" spans="1:7" ht="24" customHeight="1">
      <c r="A36" s="30" t="s">
        <v>24</v>
      </c>
      <c r="B36" s="21">
        <v>739904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30" t="s">
        <v>58</v>
      </c>
      <c r="B38" s="21">
        <v>120000</v>
      </c>
      <c r="C38" s="21">
        <v>3173.42</v>
      </c>
      <c r="D38" s="3">
        <f t="shared" si="0"/>
        <v>2.644516666666667</v>
      </c>
      <c r="E38" s="6" t="s">
        <v>8</v>
      </c>
      <c r="F38" s="17"/>
      <c r="G38" s="17"/>
    </row>
    <row r="39" spans="1:7" ht="23.25" customHeight="1">
      <c r="A39" s="30" t="s">
        <v>26</v>
      </c>
      <c r="B39" s="21">
        <v>0</v>
      </c>
      <c r="C39" s="21">
        <v>0</v>
      </c>
      <c r="D39" s="3"/>
      <c r="E39" s="6" t="s">
        <v>8</v>
      </c>
      <c r="F39" s="17"/>
      <c r="G39" s="17"/>
    </row>
    <row r="40" spans="1:7" ht="23.25" customHeight="1">
      <c r="A40" s="30" t="s">
        <v>59</v>
      </c>
      <c r="B40" s="21">
        <v>20000</v>
      </c>
      <c r="C40" s="21">
        <v>5453</v>
      </c>
      <c r="D40" s="3">
        <f t="shared" si="0"/>
        <v>27.265</v>
      </c>
      <c r="E40" s="6" t="s">
        <v>8</v>
      </c>
      <c r="F40" s="17"/>
      <c r="G40" s="17"/>
    </row>
    <row r="41" spans="1:7" ht="23.25" customHeight="1">
      <c r="A41" s="30" t="s">
        <v>27</v>
      </c>
      <c r="B41" s="21">
        <f>B30</f>
        <v>2351621</v>
      </c>
      <c r="C41" s="21">
        <f>C30</f>
        <v>220545.18000000002</v>
      </c>
      <c r="D41" s="3">
        <f t="shared" si="0"/>
        <v>9.378432153820706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.75">
      <c r="A43" s="5" t="s">
        <v>28</v>
      </c>
      <c r="B43" s="4">
        <f>B41-B44</f>
        <v>2346121</v>
      </c>
      <c r="C43" s="4">
        <f>C41-C44</f>
        <v>220545.18000000002</v>
      </c>
      <c r="D43" s="6">
        <f t="shared" si="0"/>
        <v>9.40041796650727</v>
      </c>
      <c r="E43" s="3"/>
      <c r="F43" s="17"/>
      <c r="G43" s="17"/>
    </row>
    <row r="44" spans="1:7" ht="12.75">
      <c r="A44" s="5" t="s">
        <v>54</v>
      </c>
      <c r="B44" s="4">
        <v>5500</v>
      </c>
      <c r="C44" s="4">
        <v>0</v>
      </c>
      <c r="D44" s="6">
        <f t="shared" si="0"/>
        <v>0</v>
      </c>
      <c r="E44" s="3"/>
      <c r="F44" s="17"/>
      <c r="G44" s="17"/>
    </row>
    <row r="45" spans="1:7" ht="48.75" customHeight="1">
      <c r="A45" s="5" t="s">
        <v>64</v>
      </c>
      <c r="B45" s="21">
        <f>B5-B30</f>
        <v>0</v>
      </c>
      <c r="C45" s="21">
        <f>C5-C30</f>
        <v>12480.239999999962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4" customHeight="1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7.5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50.25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7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42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3.25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20">
      <selection activeCell="A23" sqref="A2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20618630</v>
      </c>
      <c r="C5" s="4">
        <f>C6+C27+C34</f>
        <v>1276990.7200000002</v>
      </c>
      <c r="D5" s="3">
        <f aca="true" t="shared" si="0" ref="D5:D50">C5/B5*100</f>
        <v>6.1933829745235265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</f>
        <v>4306900</v>
      </c>
      <c r="C6" s="21">
        <f>C8+C9+C12+C13+C17+C18+C15+C16+C19+C20+C26+C25+C14+C21+C22+C24</f>
        <v>729854.18</v>
      </c>
      <c r="D6" s="3">
        <f t="shared" si="0"/>
        <v>16.946160347349604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1422900</v>
      </c>
      <c r="C8" s="23">
        <v>256972.47</v>
      </c>
      <c r="D8" s="12">
        <f t="shared" si="0"/>
        <v>18.05977018764495</v>
      </c>
      <c r="E8" s="12"/>
      <c r="F8" s="26"/>
      <c r="G8" s="17"/>
    </row>
    <row r="9" spans="1:7" ht="12.75">
      <c r="A9" s="22" t="s">
        <v>12</v>
      </c>
      <c r="B9" s="23">
        <f>B11</f>
        <v>35000</v>
      </c>
      <c r="C9" s="23">
        <f>C11</f>
        <v>2076</v>
      </c>
      <c r="D9" s="12">
        <f t="shared" si="0"/>
        <v>5.9314285714285715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35000</v>
      </c>
      <c r="C11" s="23">
        <v>2076</v>
      </c>
      <c r="D11" s="12">
        <f t="shared" si="0"/>
        <v>5.9314285714285715</v>
      </c>
      <c r="E11" s="3"/>
      <c r="F11" s="17"/>
      <c r="G11" s="17"/>
    </row>
    <row r="12" spans="1:7" ht="12.75">
      <c r="A12" s="22" t="s">
        <v>14</v>
      </c>
      <c r="B12" s="23">
        <v>386000</v>
      </c>
      <c r="C12" s="23">
        <v>22330.72</v>
      </c>
      <c r="D12" s="12">
        <f t="shared" si="0"/>
        <v>5.7851606217616585</v>
      </c>
      <c r="E12" s="3"/>
      <c r="F12" s="17"/>
      <c r="G12" s="17"/>
    </row>
    <row r="13" spans="1:7" ht="12.75">
      <c r="A13" s="22" t="s">
        <v>0</v>
      </c>
      <c r="B13" s="23">
        <v>400000</v>
      </c>
      <c r="C13" s="23">
        <v>163838.33</v>
      </c>
      <c r="D13" s="12">
        <f t="shared" si="0"/>
        <v>40.959582499999996</v>
      </c>
      <c r="E13" s="3"/>
      <c r="F13" s="17"/>
      <c r="G13" s="17"/>
    </row>
    <row r="14" spans="1:7" ht="12.75">
      <c r="A14" s="22" t="s">
        <v>65</v>
      </c>
      <c r="B14" s="23">
        <v>683000</v>
      </c>
      <c r="C14" s="23">
        <v>159466.45</v>
      </c>
      <c r="D14" s="12">
        <f t="shared" si="0"/>
        <v>23.34794289897511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550000</v>
      </c>
      <c r="C17" s="23">
        <v>110962.88</v>
      </c>
      <c r="D17" s="12">
        <f t="shared" si="0"/>
        <v>20.17506909090909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9100.88</v>
      </c>
      <c r="D18" s="12">
        <f t="shared" si="0"/>
        <v>2.757842424242424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77</v>
      </c>
      <c r="B21" s="23">
        <v>0</v>
      </c>
      <c r="C21" s="23">
        <v>0</v>
      </c>
      <c r="D21" s="12"/>
      <c r="E21" s="6"/>
      <c r="F21" s="17"/>
      <c r="G21" s="17"/>
    </row>
    <row r="22" spans="1:7" s="19" customFormat="1" ht="12.75">
      <c r="A22" s="22" t="s">
        <v>76</v>
      </c>
      <c r="B22" s="23">
        <v>0</v>
      </c>
      <c r="C22" s="23">
        <v>17463.87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500000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78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/>
      <c r="C25" s="23">
        <v>142.58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-12500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16311730</v>
      </c>
      <c r="C27" s="23">
        <f>C29+C30+C32+C33</f>
        <v>547136.54</v>
      </c>
      <c r="D27" s="12">
        <f t="shared" si="0"/>
        <v>3.3542520627793624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4555700</v>
      </c>
      <c r="C29" s="23">
        <v>500000</v>
      </c>
      <c r="D29" s="12">
        <f t="shared" si="0"/>
        <v>10.975261759992975</v>
      </c>
      <c r="E29" s="6"/>
      <c r="F29" s="17"/>
      <c r="G29" s="17"/>
    </row>
    <row r="30" spans="1:7" s="19" customFormat="1" ht="12.75">
      <c r="A30" s="22" t="s">
        <v>19</v>
      </c>
      <c r="B30" s="23">
        <v>11756030</v>
      </c>
      <c r="C30" s="23">
        <v>40136.54</v>
      </c>
      <c r="D30" s="12">
        <f t="shared" si="0"/>
        <v>0.3414123645482361</v>
      </c>
      <c r="E30" s="6"/>
      <c r="F30" s="17"/>
      <c r="G30" s="17"/>
    </row>
    <row r="31" spans="1:7" s="19" customFormat="1" ht="12.75">
      <c r="A31" s="22" t="s">
        <v>82</v>
      </c>
      <c r="B31" s="23">
        <v>0</v>
      </c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>
        <v>0</v>
      </c>
      <c r="C32" s="23">
        <v>7000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0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8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20618630</v>
      </c>
      <c r="C35" s="4">
        <f>C37+C38+C39+C41+C42+C43+C45+C44+C40+C46</f>
        <v>1151630.09</v>
      </c>
      <c r="D35" s="3">
        <f t="shared" si="0"/>
        <v>5.585386080452484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3650000</v>
      </c>
      <c r="C37" s="21">
        <v>759086.98</v>
      </c>
      <c r="D37" s="3">
        <f t="shared" si="0"/>
        <v>20.796903561643834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155213</v>
      </c>
      <c r="C38" s="21">
        <v>40136.54</v>
      </c>
      <c r="D38" s="3">
        <f t="shared" si="0"/>
        <v>25.859006655370365</v>
      </c>
      <c r="E38" s="6" t="s">
        <v>8</v>
      </c>
      <c r="F38" s="17"/>
      <c r="G38" s="17"/>
    </row>
    <row r="39" spans="1:7" ht="24" customHeight="1">
      <c r="A39" s="30" t="s">
        <v>23</v>
      </c>
      <c r="B39" s="21">
        <v>5000</v>
      </c>
      <c r="C39" s="21">
        <v>0</v>
      </c>
      <c r="D39" s="3">
        <f t="shared" si="0"/>
        <v>0</v>
      </c>
      <c r="E39" s="6" t="s">
        <v>8</v>
      </c>
      <c r="F39" s="17"/>
      <c r="G39" s="17"/>
    </row>
    <row r="40" spans="1:7" ht="24" customHeight="1">
      <c r="A40" s="30" t="s">
        <v>51</v>
      </c>
      <c r="B40" s="21">
        <v>2360328</v>
      </c>
      <c r="C40" s="21">
        <v>50000</v>
      </c>
      <c r="D40" s="3">
        <f t="shared" si="0"/>
        <v>2.118349653099061</v>
      </c>
      <c r="E40" s="6" t="s">
        <v>8</v>
      </c>
      <c r="F40" s="17"/>
      <c r="G40" s="17"/>
    </row>
    <row r="41" spans="1:7" ht="24" customHeight="1">
      <c r="A41" s="30" t="s">
        <v>24</v>
      </c>
      <c r="B41" s="21">
        <v>11918089</v>
      </c>
      <c r="C41" s="21">
        <v>285406.57</v>
      </c>
      <c r="D41" s="3">
        <f t="shared" si="0"/>
        <v>2.3947343403795696</v>
      </c>
      <c r="E41" s="6" t="s">
        <v>8</v>
      </c>
      <c r="F41" s="17"/>
      <c r="G41" s="17"/>
    </row>
    <row r="42" spans="1:7" ht="12.75">
      <c r="A42" s="30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30" t="s">
        <v>58</v>
      </c>
      <c r="B43" s="21">
        <v>2500000</v>
      </c>
      <c r="C43" s="21">
        <v>0</v>
      </c>
      <c r="D43" s="3">
        <f t="shared" si="0"/>
        <v>0</v>
      </c>
      <c r="E43" s="6" t="s">
        <v>8</v>
      </c>
      <c r="F43" s="17"/>
      <c r="G43" s="17"/>
    </row>
    <row r="44" spans="1:7" ht="23.25" customHeight="1">
      <c r="A44" s="30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30" t="s">
        <v>59</v>
      </c>
      <c r="B45" s="21">
        <v>30000</v>
      </c>
      <c r="C45" s="21">
        <v>17000</v>
      </c>
      <c r="D45" s="3">
        <f t="shared" si="0"/>
        <v>56.666666666666664</v>
      </c>
      <c r="E45" s="6" t="s">
        <v>8</v>
      </c>
      <c r="F45" s="17"/>
      <c r="G45" s="17"/>
    </row>
    <row r="46" spans="1:7" ht="23.25" customHeight="1">
      <c r="A46" s="30" t="s">
        <v>79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3.25" customHeight="1">
      <c r="A47" s="30" t="s">
        <v>27</v>
      </c>
      <c r="B47" s="21">
        <f>B35</f>
        <v>20618630</v>
      </c>
      <c r="C47" s="21">
        <f>C35</f>
        <v>1151630.09</v>
      </c>
      <c r="D47" s="3">
        <f t="shared" si="0"/>
        <v>5.585386080452484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10618868.21</v>
      </c>
      <c r="C49" s="4">
        <f>C47-C50</f>
        <v>1151630.09</v>
      </c>
      <c r="D49" s="6">
        <f t="shared" si="0"/>
        <v>10.845130264593424</v>
      </c>
      <c r="E49" s="3"/>
      <c r="F49" s="17"/>
      <c r="G49" s="17"/>
    </row>
    <row r="50" spans="1:7" ht="12.75">
      <c r="A50" s="5" t="s">
        <v>54</v>
      </c>
      <c r="B50" s="4">
        <v>9999761.79</v>
      </c>
      <c r="C50" s="4">
        <v>0</v>
      </c>
      <c r="D50" s="6">
        <f t="shared" si="0"/>
        <v>0</v>
      </c>
      <c r="E50" s="3"/>
      <c r="F50" s="17"/>
      <c r="G50" s="17"/>
    </row>
    <row r="51" spans="1:7" ht="51">
      <c r="A51" s="5" t="s">
        <v>64</v>
      </c>
      <c r="B51" s="21">
        <f>B5-B35</f>
        <v>0</v>
      </c>
      <c r="C51" s="21">
        <f>C5-C35</f>
        <v>125360.63000000012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33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33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4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4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33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33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33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33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33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33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33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33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50"/>
      <c r="B68" s="51"/>
      <c r="C68" s="52"/>
      <c r="D68" s="53"/>
      <c r="E68" s="53"/>
      <c r="F68" s="17"/>
      <c r="G68" s="17"/>
    </row>
    <row r="69" spans="1:7" ht="12.75">
      <c r="A69" s="49" t="s">
        <v>70</v>
      </c>
      <c r="B69" s="58" t="s">
        <v>73</v>
      </c>
      <c r="C69" s="58"/>
      <c r="D69" s="58"/>
      <c r="E69" s="38"/>
      <c r="F69" s="17"/>
      <c r="G69" s="17"/>
    </row>
    <row r="70" spans="1:7" ht="12.75">
      <c r="A70" s="39"/>
      <c r="B70" s="36"/>
      <c r="C70" s="37"/>
      <c r="D70" s="38"/>
      <c r="E70" s="38"/>
      <c r="F70" s="17"/>
      <c r="G70" s="17"/>
    </row>
    <row r="71" spans="1:7" ht="12.75">
      <c r="A71" s="49" t="s">
        <v>75</v>
      </c>
      <c r="B71" s="58" t="s">
        <v>74</v>
      </c>
      <c r="C71" s="58"/>
      <c r="D71" s="58"/>
      <c r="E71" s="38"/>
      <c r="F71" s="17"/>
      <c r="G71" s="17"/>
    </row>
    <row r="72" spans="1:7" ht="12.75">
      <c r="A72" s="39"/>
      <c r="B72" s="36"/>
      <c r="C72" s="37"/>
      <c r="D72" s="38"/>
      <c r="E72" s="38"/>
      <c r="F72" s="17"/>
      <c r="G72" s="17"/>
    </row>
    <row r="73" spans="1:7" ht="12.75">
      <c r="A73" s="35"/>
      <c r="B73" s="36"/>
      <c r="C73" s="37"/>
      <c r="D73" s="38"/>
      <c r="E73" s="38"/>
      <c r="F73" s="17"/>
      <c r="G73" s="17"/>
    </row>
    <row r="74" spans="1:7" ht="12.75">
      <c r="A74" s="35"/>
      <c r="B74" s="36"/>
      <c r="C74" s="37"/>
      <c r="D74" s="38"/>
      <c r="E74" s="38"/>
      <c r="F74" s="17"/>
      <c r="G74" s="17"/>
    </row>
    <row r="75" spans="1:7" ht="12.75">
      <c r="A75" s="40"/>
      <c r="B75" s="38"/>
      <c r="C75" s="38"/>
      <c r="D75" s="38"/>
      <c r="E75" s="38"/>
      <c r="F75" s="17"/>
      <c r="G75" s="17"/>
    </row>
    <row r="76" spans="1:7" ht="12.75">
      <c r="A76" s="40"/>
      <c r="B76" s="38"/>
      <c r="C76" s="38"/>
      <c r="D76" s="38"/>
      <c r="E76" s="38"/>
      <c r="F76" s="17"/>
      <c r="G76" s="17"/>
    </row>
    <row r="77" spans="1:7" ht="12.75">
      <c r="A77" s="40"/>
      <c r="B77" s="41"/>
      <c r="C77" s="41"/>
      <c r="D77" s="38"/>
      <c r="E77" s="38"/>
      <c r="F77" s="17"/>
      <c r="G77" s="17"/>
    </row>
    <row r="78" spans="1:7" ht="12.75">
      <c r="A78" s="40"/>
      <c r="B78" s="41"/>
      <c r="C78" s="41"/>
      <c r="D78" s="41"/>
      <c r="E78" s="41"/>
      <c r="F78" s="17"/>
      <c r="G78" s="17"/>
    </row>
    <row r="79" spans="1:7" ht="12.75">
      <c r="A79" s="42"/>
      <c r="B79" s="43"/>
      <c r="C79" s="43"/>
      <c r="D79" s="43"/>
      <c r="E79" s="43"/>
      <c r="F79" s="17"/>
      <c r="G79" s="17"/>
    </row>
    <row r="80" spans="1:7" ht="12.75">
      <c r="A80" s="44"/>
      <c r="B80" s="17"/>
      <c r="C80" s="17"/>
      <c r="D80" s="17"/>
      <c r="E80" s="17"/>
      <c r="F80" s="17"/>
      <c r="G80" s="17"/>
    </row>
    <row r="81" spans="1:4" ht="12.75">
      <c r="A81" s="55"/>
      <c r="B81" s="56"/>
      <c r="C81" s="56"/>
      <c r="D81" s="56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39">
      <selection activeCell="E46" sqref="E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B6+B24+B30</f>
        <v>2153705</v>
      </c>
      <c r="C5" s="4">
        <f>C6+C24+C30</f>
        <v>243136.00999999998</v>
      </c>
      <c r="D5" s="3">
        <f aca="true" t="shared" si="0" ref="D5:D45">C5/B5*100</f>
        <v>11.289197452761636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406900</v>
      </c>
      <c r="C6" s="21">
        <f>C8+C9+C12+C13+C17+C18+C14+C16+C19+C20+C23+C22+C15+C21</f>
        <v>114350.91999999998</v>
      </c>
      <c r="D6" s="3">
        <f t="shared" si="0"/>
        <v>28.102954042762345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19800</v>
      </c>
      <c r="C8" s="23">
        <v>2344.93</v>
      </c>
      <c r="D8" s="12">
        <f t="shared" si="0"/>
        <v>11.843080808080806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16100</v>
      </c>
      <c r="C12" s="23">
        <v>449.66</v>
      </c>
      <c r="D12" s="12">
        <f t="shared" si="0"/>
        <v>2.7929192546583854</v>
      </c>
      <c r="E12" s="3"/>
      <c r="F12" s="17"/>
      <c r="G12" s="17"/>
    </row>
    <row r="13" spans="1:7" ht="12.75">
      <c r="A13" s="22" t="s">
        <v>0</v>
      </c>
      <c r="B13" s="23">
        <v>128000</v>
      </c>
      <c r="C13" s="23">
        <v>1159.6</v>
      </c>
      <c r="D13" s="12">
        <f t="shared" si="0"/>
        <v>0.9059375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194000</v>
      </c>
      <c r="C15" s="23">
        <v>45348.27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42000</v>
      </c>
      <c r="C17" s="23">
        <v>64848.46</v>
      </c>
      <c r="D17" s="12">
        <f t="shared" si="0"/>
        <v>154.40109523809525</v>
      </c>
      <c r="E17" s="6"/>
      <c r="F17" s="17"/>
      <c r="G17" s="17"/>
    </row>
    <row r="18" spans="1:7" s="19" customFormat="1" ht="12.75">
      <c r="A18" s="22" t="s">
        <v>53</v>
      </c>
      <c r="B18" s="23">
        <v>7000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80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1746805</v>
      </c>
      <c r="C24" s="23">
        <f>C26+C27+C28+C29</f>
        <v>128785.09</v>
      </c>
      <c r="D24" s="12">
        <f t="shared" si="0"/>
        <v>7.37260827625293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1306000</v>
      </c>
      <c r="C26" s="23">
        <v>105000</v>
      </c>
      <c r="D26" s="12">
        <f t="shared" si="0"/>
        <v>8.039816232771821</v>
      </c>
      <c r="E26" s="6"/>
      <c r="F26" s="17"/>
      <c r="G26" s="17"/>
    </row>
    <row r="27" spans="1:7" s="19" customFormat="1" ht="12.75">
      <c r="A27" s="22" t="s">
        <v>19</v>
      </c>
      <c r="B27" s="23">
        <v>417153</v>
      </c>
      <c r="C27" s="23">
        <v>17425.62</v>
      </c>
      <c r="D27" s="12">
        <f t="shared" si="0"/>
        <v>4.177273086853025</v>
      </c>
      <c r="E27" s="6"/>
      <c r="F27" s="17"/>
      <c r="G27" s="17"/>
    </row>
    <row r="28" spans="1:7" s="19" customFormat="1" ht="12.75">
      <c r="A28" s="22" t="s">
        <v>61</v>
      </c>
      <c r="B28" s="23">
        <v>23652</v>
      </c>
      <c r="C28" s="23">
        <v>6359.47</v>
      </c>
      <c r="D28" s="12">
        <f t="shared" si="0"/>
        <v>26.887662776932185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4" customHeight="1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2153705</v>
      </c>
      <c r="C31" s="4">
        <f>C33+C34+C35+C37+C38+C39+C41+C40+C36</f>
        <v>245664.38</v>
      </c>
      <c r="D31" s="3">
        <f t="shared" si="0"/>
        <v>11.40659375355492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1204900</v>
      </c>
      <c r="C33" s="21">
        <v>181905.19</v>
      </c>
      <c r="D33" s="3">
        <f t="shared" si="0"/>
        <v>15.097119263009379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70117</v>
      </c>
      <c r="C34" s="21">
        <v>17425.62</v>
      </c>
      <c r="D34" s="3">
        <f t="shared" si="0"/>
        <v>24.852204173025086</v>
      </c>
      <c r="E34" s="6" t="s">
        <v>8</v>
      </c>
      <c r="F34" s="17"/>
      <c r="G34" s="17"/>
    </row>
    <row r="35" spans="1:7" ht="22.5" customHeight="1">
      <c r="A35" s="30" t="s">
        <v>23</v>
      </c>
      <c r="B35" s="21">
        <v>1000</v>
      </c>
      <c r="C35" s="21">
        <v>1000</v>
      </c>
      <c r="D35" s="3">
        <f t="shared" si="0"/>
        <v>100</v>
      </c>
      <c r="E35" s="6" t="s">
        <v>8</v>
      </c>
      <c r="F35" s="17"/>
      <c r="G35" s="17"/>
    </row>
    <row r="36" spans="1:7" ht="24.75" customHeight="1">
      <c r="A36" s="30" t="s">
        <v>51</v>
      </c>
      <c r="B36" s="21">
        <v>664652</v>
      </c>
      <c r="C36" s="21">
        <v>22900</v>
      </c>
      <c r="D36" s="3"/>
      <c r="E36" s="6" t="s">
        <v>8</v>
      </c>
      <c r="F36" s="17"/>
      <c r="G36" s="17"/>
    </row>
    <row r="37" spans="1:7" ht="24" customHeight="1">
      <c r="A37" s="30" t="s">
        <v>24</v>
      </c>
      <c r="B37" s="21">
        <v>63036</v>
      </c>
      <c r="C37" s="21">
        <v>15908.4</v>
      </c>
      <c r="D37" s="3">
        <f t="shared" si="0"/>
        <v>25.237007424328954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30" t="s">
        <v>58</v>
      </c>
      <c r="B39" s="21">
        <v>140000</v>
      </c>
      <c r="C39" s="21">
        <v>5025.17</v>
      </c>
      <c r="D39" s="3">
        <f t="shared" si="0"/>
        <v>3.5894071428571426</v>
      </c>
      <c r="E39" s="6" t="s">
        <v>8</v>
      </c>
      <c r="F39" s="17"/>
      <c r="G39" s="17"/>
    </row>
    <row r="40" spans="1:7" ht="23.25" customHeight="1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30" t="s">
        <v>59</v>
      </c>
      <c r="B41" s="21">
        <v>10000</v>
      </c>
      <c r="C41" s="21">
        <v>1500</v>
      </c>
      <c r="D41" s="3">
        <f t="shared" si="0"/>
        <v>15</v>
      </c>
      <c r="E41" s="6" t="s">
        <v>8</v>
      </c>
      <c r="F41" s="17"/>
      <c r="G41" s="17"/>
    </row>
    <row r="42" spans="1:7" ht="23.25" customHeight="1">
      <c r="A42" s="30" t="s">
        <v>27</v>
      </c>
      <c r="B42" s="21">
        <f>B31</f>
        <v>2153705</v>
      </c>
      <c r="C42" s="21">
        <f>C31</f>
        <v>245664.38</v>
      </c>
      <c r="D42" s="3">
        <f t="shared" si="0"/>
        <v>11.40659375355492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2137431</v>
      </c>
      <c r="C44" s="4">
        <f>C42-C45</f>
        <v>245664.38</v>
      </c>
      <c r="D44" s="6">
        <f t="shared" si="0"/>
        <v>11.49344142571152</v>
      </c>
      <c r="E44" s="3"/>
      <c r="F44" s="17"/>
      <c r="G44" s="17"/>
    </row>
    <row r="45" spans="1:7" ht="12.75">
      <c r="A45" s="5" t="s">
        <v>54</v>
      </c>
      <c r="B45" s="4">
        <v>16274</v>
      </c>
      <c r="C45" s="4">
        <v>0</v>
      </c>
      <c r="D45" s="6">
        <f t="shared" si="0"/>
        <v>0</v>
      </c>
      <c r="E45" s="3"/>
      <c r="F45" s="17"/>
      <c r="G45" s="17"/>
    </row>
    <row r="46" spans="1:7" ht="49.5" customHeight="1">
      <c r="A46" s="5" t="s">
        <v>64</v>
      </c>
      <c r="B46" s="21">
        <f>B5-B31</f>
        <v>0</v>
      </c>
      <c r="C46" s="21">
        <f>C5-C31</f>
        <v>-2528.3700000000244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49.5" customHeight="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4.75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3.7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4.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2.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3.5" customHeight="1">
      <c r="A63" s="50"/>
      <c r="B63" s="51"/>
      <c r="C63" s="52"/>
      <c r="D63" s="53"/>
      <c r="E63" s="53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9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2015-12-02T06:48:14Z</cp:lastPrinted>
  <dcterms:created xsi:type="dcterms:W3CDTF">2008-11-10T05:44:55Z</dcterms:created>
  <dcterms:modified xsi:type="dcterms:W3CDTF">2018-04-09T09:54:54Z</dcterms:modified>
  <cp:category/>
  <cp:version/>
  <cp:contentType/>
  <cp:contentStatus/>
</cp:coreProperties>
</file>