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0.2018" sheetId="1" r:id="rId1"/>
  </sheets>
  <definedNames>
    <definedName name="_xlnm.Print_Titles" localSheetId="0">'01.10.2018'!$3:$3</definedName>
    <definedName name="_xlnm.Print_Area" localSheetId="0">'01.10.2018'!$A$1:$H$220</definedName>
  </definedNames>
  <calcPr fullCalcOnLoad="1"/>
</workbook>
</file>

<file path=xl/sharedStrings.xml><?xml version="1.0" encoding="utf-8"?>
<sst xmlns="http://schemas.openxmlformats.org/spreadsheetml/2006/main" count="265" uniqueCount="258">
  <si>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</si>
  <si>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</si>
  <si>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</si>
  <si>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</si>
  <si>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</si>
  <si>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</si>
  <si>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</si>
  <si>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</si>
  <si>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</si>
  <si>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</si>
  <si>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</si>
  <si>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</si>
  <si>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</si>
  <si>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</si>
  <si>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</si>
  <si>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</si>
  <si>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</si>
  <si>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</si>
  <si>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</si>
  <si>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</si>
  <si>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</si>
  <si>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</si>
  <si>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</si>
  <si>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</si>
  <si>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</si>
  <si>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</si>
  <si>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</si>
  <si>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</si>
  <si>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</si>
  <si>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</si>
  <si>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</si>
  <si>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</si>
  <si>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</si>
  <si>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</si>
  <si>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</si>
  <si>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</si>
  <si>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</si>
  <si>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</si>
  <si>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</si>
  <si>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</si>
  <si>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</si>
  <si>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</si>
  <si>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</si>
  <si>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</si>
  <si>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</si>
  <si>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</si>
  <si>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</si>
  <si>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</si>
  <si>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</si>
  <si>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</si>
  <si>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</si>
  <si>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</si>
  <si>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</si>
  <si>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</si>
  <si>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</si>
  <si>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</si>
  <si>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</si>
  <si>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</si>
  <si>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</si>
  <si>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</si>
  <si>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</si>
  <si>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</si>
  <si>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</si>
  <si>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</si>
  <si>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</si>
  <si>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</si>
  <si>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</si>
  <si>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</si>
  <si>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</si>
  <si>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</si>
  <si>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</si>
  <si>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</si>
  <si>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</si>
  <si>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</si>
  <si>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</si>
  <si>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</si>
  <si>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</si>
  <si>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</si>
  <si>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</si>
  <si>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</si>
  <si>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</si>
  <si>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</si>
  <si>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</si>
  <si>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</si>
  <si>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</si>
  <si>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</si>
  <si>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</si>
  <si>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</si>
  <si>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</si>
  <si>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</si>
  <si>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</si>
  <si>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</si>
  <si>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</si>
  <si>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</si>
  <si>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</si>
  <si>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</si>
  <si>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</si>
  <si>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</si>
  <si>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</si>
  <si>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</si>
  <si>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</si>
  <si>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</si>
  <si>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</si>
  <si>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</si>
  <si>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</si>
  <si>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</si>
  <si>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</si>
  <si>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</si>
  <si>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</si>
  <si>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</si>
  <si>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</si>
  <si>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</si>
  <si>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</si>
  <si>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</si>
  <si>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</si>
  <si>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</si>
  <si>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</si>
  <si>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</si>
  <si>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</si>
  <si>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</si>
  <si>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</si>
  <si>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</si>
  <si>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</si>
  <si>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</si>
  <si>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</si>
  <si>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</si>
  <si>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</si>
  <si>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</si>
  <si>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</si>
  <si>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</si>
  <si>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</si>
  <si>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</si>
  <si>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</si>
  <si>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</si>
  <si>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</si>
  <si>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</si>
  <si>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</si>
  <si>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</si>
  <si>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</si>
  <si>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</si>
  <si>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</si>
  <si>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</si>
  <si>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</si>
  <si>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</si>
  <si>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</si>
  <si>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</si>
  <si>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</si>
  <si>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</si>
  <si>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</si>
  <si>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</si>
  <si>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</si>
  <si>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</si>
  <si>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</si>
  <si>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</si>
  <si>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</si>
  <si>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</si>
  <si>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</si>
  <si>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</si>
  <si>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</si>
  <si>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</si>
  <si>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</si>
  <si>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</si>
  <si>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</si>
  <si>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</si>
  <si>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</si>
  <si>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</si>
  <si>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</si>
  <si>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</si>
  <si>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</si>
  <si>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</si>
  <si>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</si>
  <si>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</si>
  <si>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</si>
  <si>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</si>
  <si>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</si>
  <si>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</si>
  <si>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</si>
  <si>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</si>
  <si>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</si>
  <si>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</si>
  <si>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</si>
  <si>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</si>
  <si>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</si>
  <si>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</si>
  <si>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</si>
  <si>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</si>
  <si>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</si>
  <si>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</si>
  <si>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</si>
  <si>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</si>
  <si>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</si>
  <si>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</si>
  <si>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</si>
  <si>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</si>
  <si>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</si>
  <si>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</si>
  <si>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</si>
  <si>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</si>
  <si>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</si>
  <si>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</si>
  <si>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</si>
  <si>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</si>
  <si>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</si>
  <si>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</si>
  <si>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</si>
  <si>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</si>
  <si>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</si>
  <si>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</si>
  <si>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</si>
  <si>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</si>
  <si>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</si>
  <si>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</si>
  <si>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</si>
  <si>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</si>
  <si>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</si>
  <si>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</si>
  <si>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</si>
  <si>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</si>
  <si>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</si>
  <si>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</si>
  <si>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</si>
  <si>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</si>
  <si>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</si>
  <si>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</si>
  <si>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</si>
  <si>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</si>
  <si>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</si>
  <si>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</si>
  <si>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</si>
  <si>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</si>
  <si>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</si>
  <si>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</si>
  <si>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</si>
  <si>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</si>
  <si>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</si>
  <si>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</si>
  <si>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</si>
  <si>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</si>
  <si>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</si>
  <si>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</si>
  <si>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</si>
  <si>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</si>
  <si>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</si>
  <si>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</si>
  <si>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</si>
  <si>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</si>
  <si>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</si>
  <si>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</si>
  <si>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</si>
  <si>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</si>
  <si>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</si>
  <si>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</si>
  <si>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</si>
  <si>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</si>
  <si>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</si>
  <si>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ИСПОЛНЕНИЕ   КОНСОЛИДИРОВАННОГО БЮДЖЕТА  НА 01 октября 2018 г.</t>
  </si>
  <si>
    <t>Исполнено на 01.10.2018г.</t>
  </si>
  <si>
    <t>Исполнено на 01.10.2017г.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</si>
</sst>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2" fillId="0" borderId="27" xfId="0" applyNumberFormat="1" applyFont="1" applyFill="1" applyBorder="1" applyAlignment="1">
      <alignment horizontal="righ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4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56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49" fontId="16" fillId="33" borderId="27" xfId="0" applyNumberFormat="1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12" fillId="0" borderId="31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0" fillId="0" borderId="29" xfId="0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" fontId="85" fillId="0" borderId="32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84" fillId="0" borderId="32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7" borderId="27" xfId="0" applyNumberFormat="1" applyFont="1" applyFill="1" applyBorder="1" applyAlignment="1">
      <alignment horizontal="left" vertical="center"/>
    </xf>
    <xf numFmtId="49" fontId="12" fillId="37" borderId="27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167" fontId="12" fillId="37" borderId="27" xfId="0" applyNumberFormat="1" applyFont="1" applyFill="1" applyBorder="1" applyAlignment="1">
      <alignment horizontal="left" vertical="center" wrapText="1"/>
    </xf>
    <xf numFmtId="49" fontId="12" fillId="37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right" vertical="center"/>
    </xf>
    <xf numFmtId="0" fontId="12" fillId="37" borderId="27" xfId="0" applyFont="1" applyFill="1" applyBorder="1" applyAlignment="1">
      <alignment horizontal="left" wrapText="1"/>
    </xf>
    <xf numFmtId="0" fontId="5" fillId="37" borderId="0" xfId="0" applyFont="1" applyFill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167" fontId="10" fillId="0" borderId="33" xfId="0" applyNumberFormat="1" applyFont="1" applyFill="1" applyBorder="1" applyAlignment="1">
      <alignment horizontal="right" vertical="center" wrapText="1"/>
    </xf>
    <xf numFmtId="167" fontId="13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shrinkToFit="1"/>
    </xf>
    <xf numFmtId="167" fontId="10" fillId="0" borderId="31" xfId="0" applyNumberFormat="1" applyFont="1" applyFill="1" applyBorder="1" applyAlignment="1">
      <alignment horizontal="right" vertical="center"/>
    </xf>
    <xf numFmtId="167" fontId="11" fillId="0" borderId="31" xfId="0" applyNumberFormat="1" applyFont="1" applyFill="1" applyBorder="1" applyAlignment="1">
      <alignment horizontal="right" vertical="center"/>
    </xf>
    <xf numFmtId="167" fontId="12" fillId="38" borderId="27" xfId="0" applyNumberFormat="1" applyFont="1" applyFill="1" applyBorder="1" applyAlignment="1">
      <alignment horizontal="right" vertical="center"/>
    </xf>
    <xf numFmtId="4" fontId="10" fillId="0" borderId="2" xfId="104" applyNumberFormat="1" applyFont="1" applyFill="1" applyAlignment="1" applyProtection="1">
      <alignment horizontal="right" vertical="center"/>
      <protection/>
    </xf>
    <xf numFmtId="4" fontId="10" fillId="0" borderId="32" xfId="107" applyNumberFormat="1" applyFont="1" applyFill="1" applyBorder="1" applyAlignment="1" applyProtection="1">
      <alignment horizontal="right" vertical="center" shrinkToFit="1"/>
      <protection/>
    </xf>
    <xf numFmtId="4" fontId="10" fillId="0" borderId="2" xfId="107" applyNumberFormat="1" applyFont="1" applyFill="1" applyAlignment="1" applyProtection="1">
      <alignment horizontal="right" vertical="center" shrinkToFit="1"/>
      <protection/>
    </xf>
    <xf numFmtId="4" fontId="10" fillId="0" borderId="34" xfId="107" applyNumberFormat="1" applyFont="1" applyFill="1" applyBorder="1" applyAlignment="1" applyProtection="1">
      <alignment horizontal="right" vertical="center" shrinkToFit="1"/>
      <protection/>
    </xf>
    <xf numFmtId="4" fontId="10" fillId="0" borderId="35" xfId="107" applyNumberFormat="1" applyFont="1" applyFill="1" applyBorder="1" applyAlignment="1" applyProtection="1">
      <alignment horizontal="right" vertical="center" shrinkToFit="1"/>
      <protection/>
    </xf>
    <xf numFmtId="4" fontId="10" fillId="0" borderId="31" xfId="107" applyNumberFormat="1" applyFont="1" applyFill="1" applyBorder="1" applyAlignment="1" applyProtection="1">
      <alignment horizontal="right" vertical="center" shrinkToFit="1"/>
      <protection/>
    </xf>
    <xf numFmtId="4" fontId="10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163" applyFont="1" applyFill="1" applyBorder="1" applyAlignment="1">
      <alignment horizontal="left" vertical="top" wrapText="1"/>
      <protection/>
    </xf>
    <xf numFmtId="49" fontId="10" fillId="0" borderId="27" xfId="163" applyNumberFormat="1" applyFont="1" applyFill="1" applyBorder="1" applyAlignment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vertical="center" wrapText="1"/>
      <protection/>
    </xf>
    <xf numFmtId="49" fontId="10" fillId="0" borderId="27" xfId="73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>
      <alignment horizontal="left" vertical="center" wrapText="1"/>
    </xf>
    <xf numFmtId="49" fontId="10" fillId="0" borderId="27" xfId="74" applyNumberFormat="1" applyFont="1" applyFill="1" applyBorder="1" applyAlignment="1" applyProtection="1">
      <alignment vertical="center" wrapText="1"/>
      <protection/>
    </xf>
    <xf numFmtId="49" fontId="10" fillId="0" borderId="27" xfId="74" applyNumberFormat="1" applyFont="1" applyFill="1" applyBorder="1" applyAlignment="1" applyProtection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>
      <alignment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wrapText="1"/>
    </xf>
    <xf numFmtId="2" fontId="13" fillId="0" borderId="27" xfId="0" applyNumberFormat="1" applyFont="1" applyFill="1" applyBorder="1" applyAlignment="1">
      <alignment horizontal="left" wrapText="1"/>
    </xf>
    <xf numFmtId="4" fontId="10" fillId="0" borderId="32" xfId="83" applyNumberFormat="1" applyFont="1" applyFill="1" applyBorder="1" applyAlignment="1" applyProtection="1">
      <alignment horizontal="right" vertical="center" shrinkToFit="1"/>
      <protection/>
    </xf>
    <xf numFmtId="4" fontId="10" fillId="0" borderId="2" xfId="83" applyNumberFormat="1" applyFont="1" applyFill="1" applyAlignment="1" applyProtection="1">
      <alignment horizontal="right" vertical="center" shrinkToFit="1"/>
      <protection/>
    </xf>
    <xf numFmtId="167" fontId="10" fillId="0" borderId="36" xfId="0" applyNumberFormat="1" applyFont="1" applyFill="1" applyBorder="1" applyAlignment="1">
      <alignment horizontal="right" vertical="center" wrapText="1"/>
    </xf>
    <xf numFmtId="167" fontId="10" fillId="0" borderId="3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167" fontId="10" fillId="0" borderId="37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zoomScalePageLayoutView="0" workbookViewId="0" topLeftCell="A162">
      <selection activeCell="C217" sqref="C217"/>
    </sheetView>
  </sheetViews>
  <sheetFormatPr defaultColWidth="9.00390625" defaultRowHeight="12.75"/>
  <cols>
    <col min="1" max="1" width="72.875" style="27" customWidth="1"/>
    <col min="2" max="2" width="24.00390625" style="57" hidden="1" customWidth="1"/>
    <col min="3" max="3" width="16.625" style="3" customWidth="1"/>
    <col min="4" max="4" width="17.125" style="35" customWidth="1"/>
    <col min="5" max="5" width="15.75390625" style="79" customWidth="1"/>
    <col min="6" max="6" width="10.375" style="28" customWidth="1"/>
    <col min="7" max="7" width="12.375" style="28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1" t="s">
        <v>255</v>
      </c>
      <c r="B1" s="121"/>
      <c r="C1" s="121"/>
      <c r="D1" s="121"/>
      <c r="E1" s="121"/>
      <c r="F1" s="121"/>
      <c r="G1" s="121"/>
    </row>
    <row r="2" spans="1:7" ht="12" customHeight="1">
      <c r="A2" s="14"/>
      <c r="B2" s="48"/>
      <c r="C2" s="10"/>
      <c r="D2" s="29"/>
      <c r="E2" s="77"/>
      <c r="F2" s="122" t="s">
        <v>123</v>
      </c>
      <c r="G2" s="122"/>
    </row>
    <row r="3" spans="1:7" ht="41.25" customHeight="1">
      <c r="A3" s="15" t="s">
        <v>0</v>
      </c>
      <c r="B3" s="49" t="s">
        <v>174</v>
      </c>
      <c r="C3" s="16" t="s">
        <v>231</v>
      </c>
      <c r="D3" s="16" t="s">
        <v>256</v>
      </c>
      <c r="E3" s="16" t="s">
        <v>257</v>
      </c>
      <c r="F3" s="16" t="s">
        <v>14</v>
      </c>
      <c r="G3" s="16" t="s">
        <v>173</v>
      </c>
    </row>
    <row r="4" spans="1:7" s="82" customFormat="1" ht="18.75" customHeight="1">
      <c r="A4" s="80" t="s">
        <v>12</v>
      </c>
      <c r="B4" s="81"/>
      <c r="C4" s="85">
        <f>C5+C30</f>
        <v>115967803.5</v>
      </c>
      <c r="D4" s="85">
        <f>D5+D30</f>
        <v>76307213.41000001</v>
      </c>
      <c r="E4" s="85">
        <f>E5+E30</f>
        <v>69775440.60000001</v>
      </c>
      <c r="F4" s="85">
        <f aca="true" t="shared" si="0" ref="F4:F12">D4/C4*100</f>
        <v>65.80034380835713</v>
      </c>
      <c r="G4" s="85">
        <f>D4/E4*100</f>
        <v>109.36113445337385</v>
      </c>
    </row>
    <row r="5" spans="1:7" s="7" customFormat="1" ht="17.25" customHeight="1">
      <c r="A5" s="40" t="s">
        <v>8</v>
      </c>
      <c r="B5" s="50"/>
      <c r="C5" s="17">
        <f>C6+C9+C14+C18+C22+C24</f>
        <v>103106236.5</v>
      </c>
      <c r="D5" s="17">
        <f>D6+D9+D14+D18+D22+D24</f>
        <v>68786732.22000001</v>
      </c>
      <c r="E5" s="17">
        <f>E6+E9+E14+E18+E22+E24</f>
        <v>63807750.800000004</v>
      </c>
      <c r="F5" s="17">
        <f t="shared" si="0"/>
        <v>66.7144244179643</v>
      </c>
      <c r="G5" s="17">
        <f aca="true" t="shared" si="1" ref="G5:G62">D5/E5*100</f>
        <v>107.80309814650293</v>
      </c>
    </row>
    <row r="6" spans="1:7" s="7" customFormat="1" ht="16.5" customHeight="1">
      <c r="A6" s="40" t="s">
        <v>13</v>
      </c>
      <c r="B6" s="50"/>
      <c r="C6" s="17">
        <f>C7</f>
        <v>63639742</v>
      </c>
      <c r="D6" s="17">
        <f>D7</f>
        <v>41233307.13</v>
      </c>
      <c r="E6" s="17">
        <f>E7</f>
        <v>39225026.61</v>
      </c>
      <c r="F6" s="17">
        <f t="shared" si="0"/>
        <v>64.79175721674045</v>
      </c>
      <c r="G6" s="17">
        <f t="shared" si="1"/>
        <v>105.11989587659838</v>
      </c>
    </row>
    <row r="7" spans="1:8" s="1" customFormat="1" ht="15" customHeight="1">
      <c r="A7" s="41" t="s">
        <v>1</v>
      </c>
      <c r="B7" s="51" t="s">
        <v>175</v>
      </c>
      <c r="C7" s="18">
        <v>63639742</v>
      </c>
      <c r="D7" s="96">
        <v>41233307.13</v>
      </c>
      <c r="E7" s="18">
        <v>39225026.61</v>
      </c>
      <c r="F7" s="17">
        <f t="shared" si="0"/>
        <v>64.79175721674045</v>
      </c>
      <c r="G7" s="17">
        <f t="shared" si="1"/>
        <v>105.11989587659838</v>
      </c>
      <c r="H7" s="8"/>
    </row>
    <row r="8" spans="1:8" s="1" customFormat="1" ht="15" customHeight="1">
      <c r="A8" s="41" t="s">
        <v>88</v>
      </c>
      <c r="B8" s="51"/>
      <c r="C8" s="18">
        <f>C7*49.5/64.5</f>
        <v>48839802</v>
      </c>
      <c r="D8" s="18">
        <f>D7*49.5/64.5</f>
        <v>31644165.936976746</v>
      </c>
      <c r="E8" s="18">
        <v>30102078.75</v>
      </c>
      <c r="F8" s="17">
        <f t="shared" si="0"/>
        <v>64.79175721674045</v>
      </c>
      <c r="G8" s="17">
        <f t="shared" si="1"/>
        <v>105.12285945360749</v>
      </c>
      <c r="H8" s="8"/>
    </row>
    <row r="9" spans="1:8" s="7" customFormat="1" ht="24.75" customHeight="1">
      <c r="A9" s="36" t="s">
        <v>90</v>
      </c>
      <c r="B9" s="52"/>
      <c r="C9" s="17">
        <f>C10+C11+C12+C13</f>
        <v>6107750</v>
      </c>
      <c r="D9" s="17">
        <f>D10+D11+D12+D13</f>
        <v>4757135.7700000005</v>
      </c>
      <c r="E9" s="17">
        <f>E10+E11+E12+E13</f>
        <v>4404318.09</v>
      </c>
      <c r="F9" s="17">
        <f t="shared" si="0"/>
        <v>77.88687765543777</v>
      </c>
      <c r="G9" s="17">
        <f t="shared" si="1"/>
        <v>108.01072204119573</v>
      </c>
      <c r="H9" s="11"/>
    </row>
    <row r="10" spans="1:8" s="1" customFormat="1" ht="42.75" customHeight="1">
      <c r="A10" s="42" t="s">
        <v>91</v>
      </c>
      <c r="B10" s="53" t="s">
        <v>176</v>
      </c>
      <c r="C10" s="97">
        <v>2412564</v>
      </c>
      <c r="D10" s="98">
        <v>2071638.4</v>
      </c>
      <c r="E10" s="18">
        <v>1780930.69</v>
      </c>
      <c r="F10" s="17">
        <f t="shared" si="0"/>
        <v>85.86874379291078</v>
      </c>
      <c r="G10" s="17">
        <f t="shared" si="1"/>
        <v>116.32335899607638</v>
      </c>
      <c r="H10" s="8"/>
    </row>
    <row r="11" spans="1:8" s="1" customFormat="1" ht="54.75" customHeight="1">
      <c r="A11" s="42" t="s">
        <v>92</v>
      </c>
      <c r="B11" s="53" t="s">
        <v>177</v>
      </c>
      <c r="C11" s="97">
        <v>24429</v>
      </c>
      <c r="D11" s="98">
        <v>18790.12</v>
      </c>
      <c r="E11" s="18">
        <v>18893.87</v>
      </c>
      <c r="F11" s="17">
        <f t="shared" si="0"/>
        <v>76.91727045724343</v>
      </c>
      <c r="G11" s="17">
        <f t="shared" si="1"/>
        <v>99.45088010026532</v>
      </c>
      <c r="H11" s="8"/>
    </row>
    <row r="12" spans="1:8" s="1" customFormat="1" ht="42" customHeight="1">
      <c r="A12" s="42" t="s">
        <v>93</v>
      </c>
      <c r="B12" s="53" t="s">
        <v>178</v>
      </c>
      <c r="C12" s="99">
        <v>3670757</v>
      </c>
      <c r="D12" s="100">
        <v>3130746.35</v>
      </c>
      <c r="E12" s="18">
        <v>2973050.89</v>
      </c>
      <c r="F12" s="17">
        <f t="shared" si="0"/>
        <v>85.2888477771751</v>
      </c>
      <c r="G12" s="17">
        <f t="shared" si="1"/>
        <v>105.3041628224534</v>
      </c>
      <c r="H12" s="8"/>
    </row>
    <row r="13" spans="1:8" s="1" customFormat="1" ht="43.5" customHeight="1">
      <c r="A13" s="42" t="s">
        <v>94</v>
      </c>
      <c r="B13" s="53" t="s">
        <v>179</v>
      </c>
      <c r="C13" s="101">
        <v>0</v>
      </c>
      <c r="D13" s="102">
        <v>-464039.1</v>
      </c>
      <c r="E13" s="18">
        <v>-368557.36</v>
      </c>
      <c r="F13" s="17"/>
      <c r="G13" s="17">
        <f t="shared" si="1"/>
        <v>125.90688732955977</v>
      </c>
      <c r="H13" s="8"/>
    </row>
    <row r="14" spans="1:7" s="7" customFormat="1" ht="17.25" customHeight="1">
      <c r="A14" s="40" t="s">
        <v>2</v>
      </c>
      <c r="B14" s="50"/>
      <c r="C14" s="17">
        <f>C15+C16+C17</f>
        <v>18029100</v>
      </c>
      <c r="D14" s="17">
        <f>D15+D16+D17</f>
        <v>14638118.149999999</v>
      </c>
      <c r="E14" s="17">
        <f>E15+E16+E17</f>
        <v>13952055.670000002</v>
      </c>
      <c r="F14" s="17">
        <f aca="true" t="shared" si="2" ref="F14:F26">D14/C14*100</f>
        <v>81.19161882734024</v>
      </c>
      <c r="G14" s="17">
        <f t="shared" si="1"/>
        <v>104.91728599875918</v>
      </c>
    </row>
    <row r="15" spans="1:7" s="1" customFormat="1" ht="15.75" customHeight="1">
      <c r="A15" s="42" t="s">
        <v>6</v>
      </c>
      <c r="B15" s="53" t="s">
        <v>185</v>
      </c>
      <c r="C15" s="19">
        <v>12990000</v>
      </c>
      <c r="D15" s="43">
        <v>9318228.45</v>
      </c>
      <c r="E15" s="19">
        <v>9808777.22</v>
      </c>
      <c r="F15" s="17">
        <f t="shared" si="2"/>
        <v>71.73386027713626</v>
      </c>
      <c r="G15" s="17">
        <f t="shared" si="1"/>
        <v>94.99887948316558</v>
      </c>
    </row>
    <row r="16" spans="1:7" s="1" customFormat="1" ht="15.75" customHeight="1">
      <c r="A16" s="42" t="s">
        <v>3</v>
      </c>
      <c r="B16" s="53" t="s">
        <v>181</v>
      </c>
      <c r="C16" s="19">
        <v>4919100</v>
      </c>
      <c r="D16" s="102">
        <v>5258845.75</v>
      </c>
      <c r="E16" s="19">
        <v>4040782.88</v>
      </c>
      <c r="F16" s="17">
        <f t="shared" si="2"/>
        <v>106.90666483706369</v>
      </c>
      <c r="G16" s="17">
        <f t="shared" si="1"/>
        <v>130.1442296251265</v>
      </c>
    </row>
    <row r="17" spans="1:7" s="1" customFormat="1" ht="15.75" customHeight="1">
      <c r="A17" s="42" t="s">
        <v>58</v>
      </c>
      <c r="B17" s="53" t="s">
        <v>184</v>
      </c>
      <c r="C17" s="19">
        <v>120000</v>
      </c>
      <c r="D17" s="102">
        <v>61043.95</v>
      </c>
      <c r="E17" s="19">
        <v>102495.57</v>
      </c>
      <c r="F17" s="17">
        <f t="shared" si="2"/>
        <v>50.86995833333333</v>
      </c>
      <c r="G17" s="17">
        <f t="shared" si="1"/>
        <v>59.55764722319218</v>
      </c>
    </row>
    <row r="18" spans="1:7" s="7" customFormat="1" ht="18.75" customHeight="1">
      <c r="A18" s="44" t="s">
        <v>10</v>
      </c>
      <c r="B18" s="52"/>
      <c r="C18" s="20">
        <f>C20+C19+C21</f>
        <v>13059644.5</v>
      </c>
      <c r="D18" s="20">
        <f>D20+D19+D21</f>
        <v>6497600.58</v>
      </c>
      <c r="E18" s="20">
        <f>E20+E19+E21</f>
        <v>4530965.25</v>
      </c>
      <c r="F18" s="17">
        <f t="shared" si="2"/>
        <v>49.75327299299763</v>
      </c>
      <c r="G18" s="17">
        <f t="shared" si="1"/>
        <v>143.40433487102996</v>
      </c>
    </row>
    <row r="19" spans="1:7" s="1" customFormat="1" ht="15.75" customHeight="1">
      <c r="A19" s="42" t="s">
        <v>21</v>
      </c>
      <c r="B19" s="53" t="s">
        <v>180</v>
      </c>
      <c r="C19" s="19">
        <v>2278200</v>
      </c>
      <c r="D19" s="102">
        <v>784551.59</v>
      </c>
      <c r="E19" s="19">
        <v>488917.44</v>
      </c>
      <c r="F19" s="17">
        <f t="shared" si="2"/>
        <v>34.437344833640594</v>
      </c>
      <c r="G19" s="17">
        <f t="shared" si="1"/>
        <v>160.4670903128348</v>
      </c>
    </row>
    <row r="20" spans="1:7" s="6" customFormat="1" ht="12.75">
      <c r="A20" s="103" t="s">
        <v>95</v>
      </c>
      <c r="B20" s="104" t="s">
        <v>183</v>
      </c>
      <c r="C20" s="89">
        <v>1784444.5</v>
      </c>
      <c r="D20" s="43">
        <v>712003.16</v>
      </c>
      <c r="E20" s="89">
        <v>571189.98</v>
      </c>
      <c r="F20" s="17">
        <f t="shared" si="2"/>
        <v>39.90054944269772</v>
      </c>
      <c r="G20" s="17">
        <f t="shared" si="1"/>
        <v>124.65259982326722</v>
      </c>
    </row>
    <row r="21" spans="1:7" s="1" customFormat="1" ht="15.75" customHeight="1">
      <c r="A21" s="42" t="s">
        <v>11</v>
      </c>
      <c r="B21" s="53" t="s">
        <v>182</v>
      </c>
      <c r="C21" s="19">
        <v>8997000</v>
      </c>
      <c r="D21" s="43">
        <v>5001045.83</v>
      </c>
      <c r="E21" s="19">
        <v>3470857.83</v>
      </c>
      <c r="F21" s="17">
        <f t="shared" si="2"/>
        <v>55.58570445704124</v>
      </c>
      <c r="G21" s="17">
        <f t="shared" si="1"/>
        <v>144.08673806152413</v>
      </c>
    </row>
    <row r="22" spans="1:7" s="7" customFormat="1" ht="25.5">
      <c r="A22" s="44" t="s">
        <v>7</v>
      </c>
      <c r="B22" s="52"/>
      <c r="C22" s="21">
        <f>C23</f>
        <v>300000</v>
      </c>
      <c r="D22" s="21">
        <f>D23</f>
        <v>287745.98</v>
      </c>
      <c r="E22" s="21">
        <f>E23</f>
        <v>161111.05</v>
      </c>
      <c r="F22" s="17">
        <f t="shared" si="2"/>
        <v>95.91532666666666</v>
      </c>
      <c r="G22" s="17">
        <f t="shared" si="1"/>
        <v>178.60102084866307</v>
      </c>
    </row>
    <row r="23" spans="1:7" s="1" customFormat="1" ht="12.75">
      <c r="A23" s="42" t="s">
        <v>4</v>
      </c>
      <c r="B23" s="53" t="s">
        <v>186</v>
      </c>
      <c r="C23" s="19">
        <v>300000</v>
      </c>
      <c r="D23" s="102">
        <v>287745.98</v>
      </c>
      <c r="E23" s="19">
        <v>161111.05</v>
      </c>
      <c r="F23" s="17">
        <f t="shared" si="2"/>
        <v>95.91532666666666</v>
      </c>
      <c r="G23" s="17">
        <f t="shared" si="1"/>
        <v>178.60102084866307</v>
      </c>
    </row>
    <row r="24" spans="1:7" s="7" customFormat="1" ht="15" customHeight="1">
      <c r="A24" s="44" t="s">
        <v>15</v>
      </c>
      <c r="B24" s="52"/>
      <c r="C24" s="17">
        <f>C25+C26+C28+C29</f>
        <v>1970000</v>
      </c>
      <c r="D24" s="17">
        <f>D25+D26+D28+D29+D27</f>
        <v>1372824.6099999999</v>
      </c>
      <c r="E24" s="17">
        <f>E25+E26+E28+E29+E27</f>
        <v>1534274.13</v>
      </c>
      <c r="F24" s="17">
        <f t="shared" si="2"/>
        <v>69.68652842639594</v>
      </c>
      <c r="G24" s="17">
        <f t="shared" si="1"/>
        <v>89.4771399163199</v>
      </c>
    </row>
    <row r="25" spans="1:7" s="1" customFormat="1" ht="30.75" customHeight="1">
      <c r="A25" s="42" t="s">
        <v>59</v>
      </c>
      <c r="B25" s="53" t="s">
        <v>187</v>
      </c>
      <c r="C25" s="19">
        <v>1310000</v>
      </c>
      <c r="D25" s="102">
        <v>851652.61</v>
      </c>
      <c r="E25" s="19">
        <v>932636.13</v>
      </c>
      <c r="F25" s="17">
        <f t="shared" si="2"/>
        <v>65.0116496183206</v>
      </c>
      <c r="G25" s="17">
        <f t="shared" si="1"/>
        <v>91.31670783545562</v>
      </c>
    </row>
    <row r="26" spans="1:8" s="1" customFormat="1" ht="40.5" customHeight="1">
      <c r="A26" s="42" t="s">
        <v>126</v>
      </c>
      <c r="B26" s="53" t="s">
        <v>188</v>
      </c>
      <c r="C26" s="19">
        <v>40000</v>
      </c>
      <c r="D26" s="19">
        <v>26625</v>
      </c>
      <c r="E26" s="19">
        <v>44875</v>
      </c>
      <c r="F26" s="17">
        <f t="shared" si="2"/>
        <v>66.5625</v>
      </c>
      <c r="G26" s="17">
        <f t="shared" si="1"/>
        <v>59.33147632311978</v>
      </c>
      <c r="H26" s="7"/>
    </row>
    <row r="27" spans="1:7" s="1" customFormat="1" ht="40.5" customHeight="1">
      <c r="A27" s="42" t="s">
        <v>241</v>
      </c>
      <c r="B27" s="53"/>
      <c r="C27" s="19">
        <v>0</v>
      </c>
      <c r="D27" s="19">
        <v>6650</v>
      </c>
      <c r="E27" s="19">
        <v>1400</v>
      </c>
      <c r="F27" s="17"/>
      <c r="G27" s="17">
        <f t="shared" si="1"/>
        <v>475</v>
      </c>
    </row>
    <row r="28" spans="1:8" s="1" customFormat="1" ht="12.75" customHeight="1">
      <c r="A28" s="42" t="s">
        <v>109</v>
      </c>
      <c r="B28" s="53"/>
      <c r="C28" s="19">
        <v>595000</v>
      </c>
      <c r="D28" s="19">
        <v>487897</v>
      </c>
      <c r="E28" s="19">
        <v>495363</v>
      </c>
      <c r="F28" s="17">
        <f aca="true" t="shared" si="3" ref="F28:F36">D28/C28*100</f>
        <v>81.99949579831933</v>
      </c>
      <c r="G28" s="17">
        <f t="shared" si="1"/>
        <v>98.49282243526464</v>
      </c>
      <c r="H28" s="7"/>
    </row>
    <row r="29" spans="1:7" s="1" customFormat="1" ht="15" customHeight="1">
      <c r="A29" s="42" t="s">
        <v>73</v>
      </c>
      <c r="B29" s="53" t="s">
        <v>189</v>
      </c>
      <c r="C29" s="19">
        <v>25000</v>
      </c>
      <c r="D29" s="19">
        <v>0</v>
      </c>
      <c r="E29" s="19">
        <v>60000</v>
      </c>
      <c r="F29" s="17">
        <f t="shared" si="3"/>
        <v>0</v>
      </c>
      <c r="G29" s="17">
        <f t="shared" si="1"/>
        <v>0</v>
      </c>
    </row>
    <row r="30" spans="1:7" s="7" customFormat="1" ht="16.5" customHeight="1">
      <c r="A30" s="44" t="s">
        <v>9</v>
      </c>
      <c r="B30" s="52"/>
      <c r="C30" s="17">
        <f>C31+C39+C46+C51+C58+C59+C61+C63</f>
        <v>12861567</v>
      </c>
      <c r="D30" s="17">
        <f>D31+D39+D46+D51+D58+D59</f>
        <v>7520481.1899999995</v>
      </c>
      <c r="E30" s="17">
        <f>E31+E39+E46+E51+E58+E59+E61+E63</f>
        <v>5967689.8</v>
      </c>
      <c r="F30" s="17">
        <f t="shared" si="3"/>
        <v>58.47251108671283</v>
      </c>
      <c r="G30" s="17">
        <f t="shared" si="1"/>
        <v>126.01997493234316</v>
      </c>
    </row>
    <row r="31" spans="1:7" s="7" customFormat="1" ht="28.5" customHeight="1">
      <c r="A31" s="44" t="s">
        <v>191</v>
      </c>
      <c r="B31" s="52" t="s">
        <v>192</v>
      </c>
      <c r="C31" s="21">
        <f>C32+C33+C34+C35+C36+C37+C38</f>
        <v>4234008</v>
      </c>
      <c r="D31" s="21">
        <f>D32+D33+D34+D35+D36+D37+D38</f>
        <v>2210380.33</v>
      </c>
      <c r="E31" s="21">
        <f>E32+E33+E34+E35+E36+E38+E37</f>
        <v>2587084.59</v>
      </c>
      <c r="F31" s="17">
        <f t="shared" si="3"/>
        <v>52.2053886057844</v>
      </c>
      <c r="G31" s="17">
        <f t="shared" si="1"/>
        <v>85.43904356834348</v>
      </c>
    </row>
    <row r="32" spans="1:8" s="1" customFormat="1" ht="38.25">
      <c r="A32" s="23" t="s">
        <v>172</v>
      </c>
      <c r="B32" s="53" t="s">
        <v>190</v>
      </c>
      <c r="C32" s="19">
        <v>23400</v>
      </c>
      <c r="D32" s="19">
        <v>23452.88</v>
      </c>
      <c r="E32" s="19">
        <v>20000</v>
      </c>
      <c r="F32" s="17">
        <f t="shared" si="3"/>
        <v>100.2259829059829</v>
      </c>
      <c r="G32" s="17">
        <f t="shared" si="1"/>
        <v>117.2644</v>
      </c>
      <c r="H32" s="7"/>
    </row>
    <row r="33" spans="1:8" s="1" customFormat="1" ht="60.75" customHeight="1">
      <c r="A33" s="23" t="s">
        <v>159</v>
      </c>
      <c r="B33" s="53" t="s">
        <v>193</v>
      </c>
      <c r="C33" s="97">
        <v>3275000</v>
      </c>
      <c r="D33" s="98">
        <v>1705382.01</v>
      </c>
      <c r="E33" s="19">
        <v>1809643.27</v>
      </c>
      <c r="F33" s="17">
        <f t="shared" si="3"/>
        <v>52.07273312977099</v>
      </c>
      <c r="G33" s="17">
        <f t="shared" si="1"/>
        <v>94.23857388202262</v>
      </c>
      <c r="H33" s="7"/>
    </row>
    <row r="34" spans="1:7" s="1" customFormat="1" ht="51.75" customHeight="1">
      <c r="A34" s="23" t="s">
        <v>71</v>
      </c>
      <c r="B34" s="53" t="s">
        <v>194</v>
      </c>
      <c r="C34" s="97">
        <v>34590</v>
      </c>
      <c r="D34" s="98">
        <v>0</v>
      </c>
      <c r="E34" s="19">
        <v>169117</v>
      </c>
      <c r="F34" s="17">
        <f t="shared" si="3"/>
        <v>0</v>
      </c>
      <c r="G34" s="17">
        <f t="shared" si="1"/>
        <v>0</v>
      </c>
    </row>
    <row r="35" spans="1:8" s="1" customFormat="1" ht="51.75" customHeight="1">
      <c r="A35" s="58" t="s">
        <v>104</v>
      </c>
      <c r="B35" s="59" t="s">
        <v>217</v>
      </c>
      <c r="C35" s="97">
        <v>581107</v>
      </c>
      <c r="D35" s="98">
        <v>355472.72</v>
      </c>
      <c r="E35" s="19">
        <v>412515.24</v>
      </c>
      <c r="F35" s="17">
        <f t="shared" si="3"/>
        <v>61.17164652981292</v>
      </c>
      <c r="G35" s="17">
        <f t="shared" si="1"/>
        <v>86.1720211839931</v>
      </c>
      <c r="H35" s="7"/>
    </row>
    <row r="36" spans="1:8" s="1" customFormat="1" ht="47.25" customHeight="1">
      <c r="A36" s="23" t="s">
        <v>60</v>
      </c>
      <c r="B36" s="53" t="s">
        <v>195</v>
      </c>
      <c r="C36" s="99">
        <v>77900</v>
      </c>
      <c r="D36" s="98">
        <v>23406.1</v>
      </c>
      <c r="E36" s="19">
        <v>70894.79</v>
      </c>
      <c r="F36" s="17">
        <f t="shared" si="3"/>
        <v>30.046341463414635</v>
      </c>
      <c r="G36" s="17">
        <f t="shared" si="1"/>
        <v>33.01526106502325</v>
      </c>
      <c r="H36" s="7"/>
    </row>
    <row r="37" spans="1:7" s="1" customFormat="1" ht="47.25" customHeight="1">
      <c r="A37" s="58" t="s">
        <v>218</v>
      </c>
      <c r="B37" s="59" t="s">
        <v>219</v>
      </c>
      <c r="C37" s="102">
        <v>0</v>
      </c>
      <c r="D37" s="97">
        <v>0</v>
      </c>
      <c r="E37" s="90">
        <v>89847.59</v>
      </c>
      <c r="F37" s="17"/>
      <c r="G37" s="17">
        <f t="shared" si="1"/>
        <v>0</v>
      </c>
    </row>
    <row r="38" spans="1:8" s="1" customFormat="1" ht="35.25" customHeight="1">
      <c r="A38" s="58" t="s">
        <v>121</v>
      </c>
      <c r="B38" s="59" t="s">
        <v>220</v>
      </c>
      <c r="C38" s="102">
        <v>242011</v>
      </c>
      <c r="D38" s="97">
        <v>102666.62</v>
      </c>
      <c r="E38" s="19">
        <v>15066.7</v>
      </c>
      <c r="F38" s="17">
        <f aca="true" t="shared" si="4" ref="F38:F69">D38/C38*100</f>
        <v>42.42229485436612</v>
      </c>
      <c r="G38" s="17">
        <f t="shared" si="1"/>
        <v>681.4141119156816</v>
      </c>
      <c r="H38" s="7"/>
    </row>
    <row r="39" spans="1:7" s="7" customFormat="1" ht="19.5" customHeight="1">
      <c r="A39" s="44" t="s">
        <v>5</v>
      </c>
      <c r="B39" s="52" t="s">
        <v>203</v>
      </c>
      <c r="C39" s="21">
        <f>C40+C41+C42+C43+C44+C45</f>
        <v>95000</v>
      </c>
      <c r="D39" s="21">
        <f>D40+D41+D42+D43+D44+D45</f>
        <v>90029.36</v>
      </c>
      <c r="E39" s="21">
        <f>E40+E41+E42+E43</f>
        <v>48754.53</v>
      </c>
      <c r="F39" s="17">
        <f t="shared" si="4"/>
        <v>94.76774736842106</v>
      </c>
      <c r="G39" s="17">
        <f t="shared" si="1"/>
        <v>184.6584512249426</v>
      </c>
    </row>
    <row r="40" spans="1:8" s="1" customFormat="1" ht="24" customHeight="1">
      <c r="A40" s="42" t="s">
        <v>197</v>
      </c>
      <c r="B40" s="53" t="s">
        <v>196</v>
      </c>
      <c r="C40" s="19">
        <v>25500</v>
      </c>
      <c r="D40" s="19">
        <v>24078.41</v>
      </c>
      <c r="E40" s="19">
        <v>20008.2</v>
      </c>
      <c r="F40" s="17">
        <f t="shared" si="4"/>
        <v>94.42513725490195</v>
      </c>
      <c r="G40" s="17">
        <f t="shared" si="1"/>
        <v>120.34270948910945</v>
      </c>
      <c r="H40" s="7"/>
    </row>
    <row r="41" spans="1:7" s="1" customFormat="1" ht="27" customHeight="1">
      <c r="A41" s="42" t="s">
        <v>198</v>
      </c>
      <c r="B41" s="53" t="s">
        <v>199</v>
      </c>
      <c r="C41" s="19">
        <v>0</v>
      </c>
      <c r="D41" s="19">
        <v>0</v>
      </c>
      <c r="E41" s="19">
        <v>307.79</v>
      </c>
      <c r="F41" s="17"/>
      <c r="G41" s="17">
        <f t="shared" si="1"/>
        <v>0</v>
      </c>
    </row>
    <row r="42" spans="1:7" s="1" customFormat="1" ht="17.25" customHeight="1">
      <c r="A42" s="42" t="s">
        <v>200</v>
      </c>
      <c r="B42" s="53" t="s">
        <v>201</v>
      </c>
      <c r="C42" s="19">
        <v>15000</v>
      </c>
      <c r="D42" s="19">
        <v>14127.77</v>
      </c>
      <c r="E42" s="19">
        <v>-25485.22</v>
      </c>
      <c r="F42" s="17">
        <f t="shared" si="4"/>
        <v>94.18513333333334</v>
      </c>
      <c r="G42" s="17">
        <f t="shared" si="1"/>
        <v>-55.43515025571685</v>
      </c>
    </row>
    <row r="43" spans="1:7" s="1" customFormat="1" ht="17.25" customHeight="1">
      <c r="A43" s="42" t="s">
        <v>61</v>
      </c>
      <c r="B43" s="53" t="s">
        <v>202</v>
      </c>
      <c r="C43" s="19">
        <v>0</v>
      </c>
      <c r="D43" s="19">
        <v>0</v>
      </c>
      <c r="E43" s="19">
        <v>53923.76</v>
      </c>
      <c r="F43" s="17"/>
      <c r="G43" s="17">
        <f t="shared" si="1"/>
        <v>0</v>
      </c>
    </row>
    <row r="44" spans="1:8" s="1" customFormat="1" ht="17.25" customHeight="1">
      <c r="A44" s="105" t="s">
        <v>247</v>
      </c>
      <c r="B44" s="88"/>
      <c r="C44" s="19">
        <v>52300</v>
      </c>
      <c r="D44" s="19">
        <v>49542.43</v>
      </c>
      <c r="E44" s="19">
        <v>0</v>
      </c>
      <c r="F44" s="17">
        <f t="shared" si="4"/>
        <v>94.72739961759082</v>
      </c>
      <c r="G44" s="17"/>
      <c r="H44" s="119"/>
    </row>
    <row r="45" spans="1:8" s="1" customFormat="1" ht="17.25" customHeight="1">
      <c r="A45" s="105" t="s">
        <v>248</v>
      </c>
      <c r="B45" s="88"/>
      <c r="C45" s="19">
        <v>2200</v>
      </c>
      <c r="D45" s="19">
        <v>2280.75</v>
      </c>
      <c r="E45" s="19">
        <v>0</v>
      </c>
      <c r="F45" s="17">
        <f t="shared" si="4"/>
        <v>103.67045454545453</v>
      </c>
      <c r="G45" s="17"/>
      <c r="H45" s="119"/>
    </row>
    <row r="46" spans="1:7" s="7" customFormat="1" ht="27" customHeight="1">
      <c r="A46" s="44" t="s">
        <v>204</v>
      </c>
      <c r="B46" s="52" t="s">
        <v>206</v>
      </c>
      <c r="C46" s="17">
        <f>C47+C48+C49+C50</f>
        <v>3485176</v>
      </c>
      <c r="D46" s="17">
        <f>D47+D48+D49+D50</f>
        <v>2282589.25</v>
      </c>
      <c r="E46" s="17">
        <f>E47+E48+E49+E50</f>
        <v>218362.53</v>
      </c>
      <c r="F46" s="17">
        <f t="shared" si="4"/>
        <v>65.49423185514878</v>
      </c>
      <c r="G46" s="17">
        <f t="shared" si="1"/>
        <v>1045.320939448723</v>
      </c>
    </row>
    <row r="47" spans="1:7" s="1" customFormat="1" ht="24" customHeight="1">
      <c r="A47" s="42" t="s">
        <v>110</v>
      </c>
      <c r="B47" s="53" t="s">
        <v>205</v>
      </c>
      <c r="C47" s="97">
        <v>96706</v>
      </c>
      <c r="D47" s="98">
        <v>66675.6</v>
      </c>
      <c r="E47" s="18">
        <v>30120.71</v>
      </c>
      <c r="F47" s="17">
        <f t="shared" si="4"/>
        <v>68.94670444439849</v>
      </c>
      <c r="G47" s="17">
        <f t="shared" si="1"/>
        <v>221.36131585211638</v>
      </c>
    </row>
    <row r="48" spans="1:7" s="1" customFormat="1" ht="24" customHeight="1">
      <c r="A48" s="42" t="s">
        <v>111</v>
      </c>
      <c r="B48" s="53" t="s">
        <v>207</v>
      </c>
      <c r="C48" s="97">
        <v>388470</v>
      </c>
      <c r="D48" s="98">
        <v>203713.67</v>
      </c>
      <c r="E48" s="18">
        <v>183038.47</v>
      </c>
      <c r="F48" s="17">
        <f t="shared" si="4"/>
        <v>52.44000051484028</v>
      </c>
      <c r="G48" s="17">
        <f t="shared" si="1"/>
        <v>111.29554896301308</v>
      </c>
    </row>
    <row r="49" spans="1:8" s="1" customFormat="1" ht="14.25" customHeight="1">
      <c r="A49" s="42" t="s">
        <v>62</v>
      </c>
      <c r="B49" s="53" t="s">
        <v>208</v>
      </c>
      <c r="C49" s="18">
        <v>3000000</v>
      </c>
      <c r="D49" s="18">
        <v>2012199.98</v>
      </c>
      <c r="E49" s="18">
        <v>3407.67</v>
      </c>
      <c r="F49" s="17">
        <f t="shared" si="4"/>
        <v>67.07333266666666</v>
      </c>
      <c r="G49" s="17">
        <f t="shared" si="1"/>
        <v>59049.14443006512</v>
      </c>
      <c r="H49" s="120"/>
    </row>
    <row r="50" spans="1:7" s="1" customFormat="1" ht="12.75">
      <c r="A50" s="42" t="s">
        <v>134</v>
      </c>
      <c r="B50" s="53" t="s">
        <v>209</v>
      </c>
      <c r="C50" s="18">
        <v>0</v>
      </c>
      <c r="D50" s="98">
        <v>0</v>
      </c>
      <c r="E50" s="19">
        <v>1795.68</v>
      </c>
      <c r="F50" s="17"/>
      <c r="G50" s="17">
        <f t="shared" si="1"/>
        <v>0</v>
      </c>
    </row>
    <row r="51" spans="1:7" s="7" customFormat="1" ht="18.75" customHeight="1">
      <c r="A51" s="44" t="s">
        <v>210</v>
      </c>
      <c r="B51" s="52" t="s">
        <v>211</v>
      </c>
      <c r="C51" s="21">
        <f>C53+C54+C57</f>
        <v>2655000</v>
      </c>
      <c r="D51" s="21">
        <f>D53+D54+D57</f>
        <v>962654.15</v>
      </c>
      <c r="E51" s="21">
        <f>E53+E54+E57+E56+E55</f>
        <v>1476229.27</v>
      </c>
      <c r="F51" s="17">
        <f t="shared" si="4"/>
        <v>36.25816007532956</v>
      </c>
      <c r="G51" s="17">
        <f t="shared" si="1"/>
        <v>65.21034161583857</v>
      </c>
    </row>
    <row r="52" spans="1:7" s="1" customFormat="1" ht="51" hidden="1">
      <c r="A52" s="23" t="s">
        <v>155</v>
      </c>
      <c r="B52" s="53"/>
      <c r="C52" s="19">
        <v>0</v>
      </c>
      <c r="D52" s="19">
        <v>0</v>
      </c>
      <c r="E52" s="19">
        <v>0</v>
      </c>
      <c r="F52" s="17" t="e">
        <f t="shared" si="4"/>
        <v>#DIV/0!</v>
      </c>
      <c r="G52" s="17" t="e">
        <f t="shared" si="1"/>
        <v>#DIV/0!</v>
      </c>
    </row>
    <row r="53" spans="1:7" s="1" customFormat="1" ht="58.5" customHeight="1">
      <c r="A53" s="45" t="s">
        <v>212</v>
      </c>
      <c r="B53" s="53" t="s">
        <v>213</v>
      </c>
      <c r="C53" s="102">
        <v>450000</v>
      </c>
      <c r="D53" s="97">
        <v>0</v>
      </c>
      <c r="E53" s="19">
        <v>96700</v>
      </c>
      <c r="F53" s="17">
        <f t="shared" si="4"/>
        <v>0</v>
      </c>
      <c r="G53" s="17">
        <f t="shared" si="1"/>
        <v>0</v>
      </c>
    </row>
    <row r="54" spans="1:7" s="1" customFormat="1" ht="58.5" customHeight="1">
      <c r="A54" s="45" t="s">
        <v>215</v>
      </c>
      <c r="B54" s="53" t="s">
        <v>216</v>
      </c>
      <c r="C54" s="102">
        <v>205000</v>
      </c>
      <c r="D54" s="97">
        <v>0</v>
      </c>
      <c r="E54" s="19">
        <v>0</v>
      </c>
      <c r="F54" s="17">
        <f t="shared" si="4"/>
        <v>0</v>
      </c>
      <c r="G54" s="17"/>
    </row>
    <row r="55" spans="1:7" s="1" customFormat="1" ht="58.5" customHeight="1">
      <c r="A55" s="45" t="s">
        <v>249</v>
      </c>
      <c r="B55" s="53"/>
      <c r="C55" s="101">
        <v>0</v>
      </c>
      <c r="D55" s="97">
        <v>0</v>
      </c>
      <c r="E55" s="19">
        <v>23280</v>
      </c>
      <c r="F55" s="17"/>
      <c r="G55" s="17">
        <f t="shared" si="1"/>
        <v>0</v>
      </c>
    </row>
    <row r="56" spans="1:7" s="1" customFormat="1" ht="58.5" customHeight="1">
      <c r="A56" s="45" t="s">
        <v>246</v>
      </c>
      <c r="B56" s="53"/>
      <c r="C56" s="101">
        <v>0</v>
      </c>
      <c r="D56" s="97">
        <v>0</v>
      </c>
      <c r="E56" s="19">
        <v>35834</v>
      </c>
      <c r="F56" s="17"/>
      <c r="G56" s="17">
        <f t="shared" si="1"/>
        <v>0</v>
      </c>
    </row>
    <row r="57" spans="1:7" s="1" customFormat="1" ht="55.5" customHeight="1">
      <c r="A57" s="105" t="s">
        <v>160</v>
      </c>
      <c r="B57" s="106" t="s">
        <v>214</v>
      </c>
      <c r="C57" s="101">
        <v>2000000</v>
      </c>
      <c r="D57" s="97">
        <v>962654.15</v>
      </c>
      <c r="E57" s="19">
        <v>1320415.27</v>
      </c>
      <c r="F57" s="17">
        <f t="shared" si="4"/>
        <v>48.1327075</v>
      </c>
      <c r="G57" s="17">
        <f t="shared" si="1"/>
        <v>72.90540876583471</v>
      </c>
    </row>
    <row r="58" spans="1:7" s="7" customFormat="1" ht="12" customHeight="1">
      <c r="A58" s="44" t="s">
        <v>161</v>
      </c>
      <c r="B58" s="52"/>
      <c r="C58" s="21">
        <v>2200000</v>
      </c>
      <c r="D58" s="21">
        <v>1808373.96</v>
      </c>
      <c r="E58" s="21">
        <v>1606300.68</v>
      </c>
      <c r="F58" s="17">
        <f t="shared" si="4"/>
        <v>82.19881636363637</v>
      </c>
      <c r="G58" s="17">
        <f t="shared" si="1"/>
        <v>112.5800407430569</v>
      </c>
    </row>
    <row r="59" spans="1:7" s="7" customFormat="1" ht="12.75">
      <c r="A59" s="60" t="s">
        <v>221</v>
      </c>
      <c r="B59" s="65" t="s">
        <v>226</v>
      </c>
      <c r="C59" s="21">
        <f>C60+C61+C62+C63</f>
        <v>192383</v>
      </c>
      <c r="D59" s="21">
        <f>D60+D61+D62+D63</f>
        <v>166454.14</v>
      </c>
      <c r="E59" s="21">
        <f>E60+E61+E62+E63</f>
        <v>30958.2</v>
      </c>
      <c r="F59" s="17">
        <f t="shared" si="4"/>
        <v>86.52227067880219</v>
      </c>
      <c r="G59" s="17">
        <f t="shared" si="1"/>
        <v>537.6738311658947</v>
      </c>
    </row>
    <row r="60" spans="1:7" s="68" customFormat="1" ht="12.75">
      <c r="A60" s="66" t="s">
        <v>227</v>
      </c>
      <c r="B60" s="67" t="s">
        <v>228</v>
      </c>
      <c r="C60" s="19"/>
      <c r="D60" s="19">
        <v>0</v>
      </c>
      <c r="E60" s="19"/>
      <c r="F60" s="17"/>
      <c r="G60" s="17"/>
    </row>
    <row r="61" spans="1:7" s="7" customFormat="1" ht="12.75">
      <c r="A61" s="61" t="s">
        <v>222</v>
      </c>
      <c r="B61" s="62" t="s">
        <v>223</v>
      </c>
      <c r="C61" s="19">
        <v>0</v>
      </c>
      <c r="D61" s="19">
        <v>-151.14</v>
      </c>
      <c r="E61" s="19">
        <v>0</v>
      </c>
      <c r="F61" s="17"/>
      <c r="G61" s="17"/>
    </row>
    <row r="62" spans="1:7" s="7" customFormat="1" ht="12.75">
      <c r="A62" s="61" t="s">
        <v>229</v>
      </c>
      <c r="B62" s="62" t="s">
        <v>230</v>
      </c>
      <c r="C62" s="19">
        <v>192383</v>
      </c>
      <c r="D62" s="19">
        <v>81818.1</v>
      </c>
      <c r="E62" s="19">
        <v>30958.2</v>
      </c>
      <c r="F62" s="17">
        <f t="shared" si="4"/>
        <v>42.52875773846962</v>
      </c>
      <c r="G62" s="17">
        <f t="shared" si="1"/>
        <v>264.2857142857143</v>
      </c>
    </row>
    <row r="63" spans="1:7" s="7" customFormat="1" ht="12.75">
      <c r="A63" s="63" t="s">
        <v>224</v>
      </c>
      <c r="B63" s="64" t="s">
        <v>225</v>
      </c>
      <c r="C63" s="19">
        <v>0</v>
      </c>
      <c r="D63" s="19">
        <v>84787.18</v>
      </c>
      <c r="E63" s="19">
        <v>0</v>
      </c>
      <c r="F63" s="17"/>
      <c r="G63" s="17"/>
    </row>
    <row r="64" spans="1:7" s="82" customFormat="1" ht="16.5" customHeight="1">
      <c r="A64" s="83" t="s">
        <v>18</v>
      </c>
      <c r="B64" s="84"/>
      <c r="C64" s="85">
        <f>C4</f>
        <v>115967803.5</v>
      </c>
      <c r="D64" s="85">
        <f>D4</f>
        <v>76307213.41000001</v>
      </c>
      <c r="E64" s="85">
        <f>E4</f>
        <v>69775440.60000001</v>
      </c>
      <c r="F64" s="85">
        <f t="shared" si="4"/>
        <v>65.80034380835713</v>
      </c>
      <c r="G64" s="85">
        <f aca="true" t="shared" si="5" ref="G64:G131">D64/E64*100</f>
        <v>109.36113445337385</v>
      </c>
    </row>
    <row r="65" spans="1:7" s="82" customFormat="1" ht="15" customHeight="1">
      <c r="A65" s="86" t="s">
        <v>17</v>
      </c>
      <c r="B65" s="84"/>
      <c r="C65" s="85">
        <f>C66+C176+C180+C178</f>
        <v>454665725.64000005</v>
      </c>
      <c r="D65" s="85">
        <f>D66+D176+D180+D178</f>
        <v>257639801.86</v>
      </c>
      <c r="E65" s="85">
        <f>E66+E176+E180+E178</f>
        <v>229608030.04</v>
      </c>
      <c r="F65" s="85">
        <f t="shared" si="4"/>
        <v>56.66576285189281</v>
      </c>
      <c r="G65" s="85">
        <f t="shared" si="5"/>
        <v>112.20853287017731</v>
      </c>
    </row>
    <row r="66" spans="1:7" s="7" customFormat="1" ht="18" customHeight="1">
      <c r="A66" s="44" t="s">
        <v>53</v>
      </c>
      <c r="B66" s="52"/>
      <c r="C66" s="17">
        <f>C67+C71+C121+C154</f>
        <v>453870671.47</v>
      </c>
      <c r="D66" s="17">
        <f>D67+D71+D121+D154</f>
        <v>255528849.58</v>
      </c>
      <c r="E66" s="17">
        <f>E67+E71+E121+E154</f>
        <v>228437355.13</v>
      </c>
      <c r="F66" s="17">
        <f t="shared" si="4"/>
        <v>56.299925428622885</v>
      </c>
      <c r="G66" s="17">
        <f t="shared" si="5"/>
        <v>111.85948525563285</v>
      </c>
    </row>
    <row r="67" spans="1:7" s="7" customFormat="1" ht="17.25" customHeight="1">
      <c r="A67" s="44" t="s">
        <v>63</v>
      </c>
      <c r="B67" s="52"/>
      <c r="C67" s="17">
        <f>C68+C69+C70</f>
        <v>37127500</v>
      </c>
      <c r="D67" s="17">
        <f>D68+D69+D70</f>
        <v>26151900</v>
      </c>
      <c r="E67" s="17">
        <f>E68+E69</f>
        <v>22229000</v>
      </c>
      <c r="F67" s="17">
        <f t="shared" si="4"/>
        <v>70.4380849774426</v>
      </c>
      <c r="G67" s="17">
        <f t="shared" si="5"/>
        <v>117.64766746142425</v>
      </c>
    </row>
    <row r="68" spans="1:7" s="5" customFormat="1" ht="19.5" customHeight="1">
      <c r="A68" s="42" t="s">
        <v>82</v>
      </c>
      <c r="B68" s="53"/>
      <c r="C68" s="19">
        <v>2148900</v>
      </c>
      <c r="D68" s="19">
        <v>1611900</v>
      </c>
      <c r="E68" s="19">
        <v>1472000</v>
      </c>
      <c r="F68" s="17">
        <f t="shared" si="4"/>
        <v>75.01047047326539</v>
      </c>
      <c r="G68" s="17">
        <f t="shared" si="5"/>
        <v>109.50407608695652</v>
      </c>
    </row>
    <row r="69" spans="1:7" s="5" customFormat="1" ht="18.75" customHeight="1">
      <c r="A69" s="42" t="s">
        <v>64</v>
      </c>
      <c r="B69" s="53"/>
      <c r="C69" s="19">
        <v>23690100</v>
      </c>
      <c r="D69" s="19">
        <v>17767800</v>
      </c>
      <c r="E69" s="19">
        <v>20757000</v>
      </c>
      <c r="F69" s="17">
        <f t="shared" si="4"/>
        <v>75.0009497638254</v>
      </c>
      <c r="G69" s="17">
        <f t="shared" si="5"/>
        <v>85.59907501083973</v>
      </c>
    </row>
    <row r="70" spans="1:7" s="5" customFormat="1" ht="15.75" customHeight="1">
      <c r="A70" s="42" t="s">
        <v>232</v>
      </c>
      <c r="B70" s="53"/>
      <c r="C70" s="19">
        <v>11288500</v>
      </c>
      <c r="D70" s="19">
        <v>6772200</v>
      </c>
      <c r="E70" s="19">
        <v>0</v>
      </c>
      <c r="F70" s="17">
        <v>0</v>
      </c>
      <c r="G70" s="17"/>
    </row>
    <row r="71" spans="1:7" s="7" customFormat="1" ht="19.5" customHeight="1">
      <c r="A71" s="36" t="s">
        <v>16</v>
      </c>
      <c r="B71" s="52"/>
      <c r="C71" s="21">
        <f>C72+C81+C82+C84+C86+C91+C103+C83+C90+C77+C79+C80+C78</f>
        <v>165639515.21000004</v>
      </c>
      <c r="D71" s="21">
        <f>D72+D81+D82+D84+D86+D91+D103+D83+D90+D77+D79+D80</f>
        <v>54887122.400000006</v>
      </c>
      <c r="E71" s="21">
        <f>E72+E81+E86+E91+E103+E82+E83+E84+E80</f>
        <v>40221207.00000001</v>
      </c>
      <c r="F71" s="17">
        <f aca="true" t="shared" si="6" ref="F71:F102">D71/C71*100</f>
        <v>33.13649060757837</v>
      </c>
      <c r="G71" s="17">
        <f t="shared" si="5"/>
        <v>136.46314094949958</v>
      </c>
    </row>
    <row r="72" spans="1:7" s="4" customFormat="1" ht="25.5">
      <c r="A72" s="23" t="s">
        <v>127</v>
      </c>
      <c r="B72" s="53"/>
      <c r="C72" s="19">
        <f>C74+C75+C76</f>
        <v>0</v>
      </c>
      <c r="D72" s="19">
        <f>D74+D75+D76</f>
        <v>0</v>
      </c>
      <c r="E72" s="19">
        <f>E74+E75+E76+E73</f>
        <v>9191330.540000001</v>
      </c>
      <c r="F72" s="17"/>
      <c r="G72" s="17">
        <f t="shared" si="5"/>
        <v>0</v>
      </c>
    </row>
    <row r="73" spans="1:7" s="12" customFormat="1" ht="12.75" hidden="1">
      <c r="A73" s="107" t="s">
        <v>162</v>
      </c>
      <c r="B73" s="73"/>
      <c r="C73" s="91"/>
      <c r="D73" s="91"/>
      <c r="E73" s="19"/>
      <c r="F73" s="17" t="e">
        <f t="shared" si="6"/>
        <v>#DIV/0!</v>
      </c>
      <c r="G73" s="17" t="e">
        <f t="shared" si="5"/>
        <v>#DIV/0!</v>
      </c>
    </row>
    <row r="74" spans="1:7" s="12" customFormat="1" ht="12.75">
      <c r="A74" s="107" t="s">
        <v>146</v>
      </c>
      <c r="B74" s="73"/>
      <c r="C74" s="19">
        <v>0</v>
      </c>
      <c r="D74" s="19">
        <v>0</v>
      </c>
      <c r="E74" s="19">
        <v>2206680.49</v>
      </c>
      <c r="F74" s="17"/>
      <c r="G74" s="17">
        <f t="shared" si="5"/>
        <v>0</v>
      </c>
    </row>
    <row r="75" spans="1:7" s="12" customFormat="1" ht="25.5">
      <c r="A75" s="107" t="s">
        <v>147</v>
      </c>
      <c r="B75" s="73"/>
      <c r="C75" s="19">
        <v>0</v>
      </c>
      <c r="D75" s="19">
        <v>0</v>
      </c>
      <c r="E75" s="19">
        <v>6508197</v>
      </c>
      <c r="F75" s="17"/>
      <c r="G75" s="17">
        <f t="shared" si="5"/>
        <v>0</v>
      </c>
    </row>
    <row r="76" spans="1:7" s="12" customFormat="1" ht="25.5">
      <c r="A76" s="107" t="s">
        <v>150</v>
      </c>
      <c r="B76" s="73"/>
      <c r="C76" s="19"/>
      <c r="D76" s="19">
        <v>0</v>
      </c>
      <c r="E76" s="19">
        <v>476453.05</v>
      </c>
      <c r="F76" s="17"/>
      <c r="G76" s="17">
        <f t="shared" si="5"/>
        <v>0</v>
      </c>
    </row>
    <row r="77" spans="1:7" s="2" customFormat="1" ht="41.25" customHeight="1">
      <c r="A77" s="23" t="s">
        <v>242</v>
      </c>
      <c r="B77" s="73"/>
      <c r="C77" s="19">
        <v>1983700</v>
      </c>
      <c r="D77" s="19">
        <v>1983700</v>
      </c>
      <c r="E77" s="19">
        <v>0</v>
      </c>
      <c r="F77" s="17">
        <f t="shared" si="6"/>
        <v>100</v>
      </c>
      <c r="G77" s="17"/>
    </row>
    <row r="78" spans="1:7" s="2" customFormat="1" ht="31.5" customHeight="1">
      <c r="A78" s="23" t="s">
        <v>250</v>
      </c>
      <c r="B78" s="73"/>
      <c r="C78" s="19">
        <v>1644840.87</v>
      </c>
      <c r="D78" s="19">
        <v>0</v>
      </c>
      <c r="E78" s="19">
        <v>0</v>
      </c>
      <c r="F78" s="17">
        <f t="shared" si="6"/>
        <v>0</v>
      </c>
      <c r="G78" s="17"/>
    </row>
    <row r="79" spans="1:7" s="2" customFormat="1" ht="30.75" customHeight="1">
      <c r="A79" s="23" t="s">
        <v>243</v>
      </c>
      <c r="B79" s="73"/>
      <c r="C79" s="19">
        <v>3285090.12</v>
      </c>
      <c r="D79" s="19">
        <v>1273378.84</v>
      </c>
      <c r="E79" s="19">
        <v>0</v>
      </c>
      <c r="F79" s="17">
        <f t="shared" si="6"/>
        <v>38.7623716088495</v>
      </c>
      <c r="G79" s="17"/>
    </row>
    <row r="80" spans="1:7" s="2" customFormat="1" ht="30.75" customHeight="1">
      <c r="A80" s="23" t="s">
        <v>244</v>
      </c>
      <c r="B80" s="73"/>
      <c r="C80" s="19">
        <v>13061739.36</v>
      </c>
      <c r="D80" s="19">
        <v>2114907.28</v>
      </c>
      <c r="E80" s="19">
        <v>0</v>
      </c>
      <c r="F80" s="17">
        <f t="shared" si="6"/>
        <v>16.191620592864133</v>
      </c>
      <c r="G80" s="17"/>
    </row>
    <row r="81" spans="1:9" s="4" customFormat="1" ht="40.5" customHeight="1">
      <c r="A81" s="23" t="s">
        <v>128</v>
      </c>
      <c r="B81" s="53"/>
      <c r="C81" s="19">
        <v>1013300</v>
      </c>
      <c r="D81" s="19">
        <v>1013298.16</v>
      </c>
      <c r="E81" s="19">
        <v>972043.01</v>
      </c>
      <c r="F81" s="17">
        <f t="shared" si="6"/>
        <v>99.99981841507945</v>
      </c>
      <c r="G81" s="17">
        <f t="shared" si="5"/>
        <v>104.24416919576429</v>
      </c>
      <c r="H81" s="9"/>
      <c r="I81" s="9"/>
    </row>
    <row r="82" spans="1:7" s="4" customFormat="1" ht="30" customHeight="1">
      <c r="A82" s="108" t="s">
        <v>157</v>
      </c>
      <c r="B82" s="109"/>
      <c r="C82" s="19">
        <v>87589200</v>
      </c>
      <c r="D82" s="19">
        <v>6372083.32</v>
      </c>
      <c r="E82" s="19">
        <v>5395894.45</v>
      </c>
      <c r="F82" s="17">
        <f t="shared" si="6"/>
        <v>7.274964630342554</v>
      </c>
      <c r="G82" s="17">
        <f t="shared" si="5"/>
        <v>118.09132626751067</v>
      </c>
    </row>
    <row r="83" spans="1:7" s="4" customFormat="1" ht="55.5" customHeight="1">
      <c r="A83" s="46" t="s">
        <v>135</v>
      </c>
      <c r="B83" s="53"/>
      <c r="C83" s="19">
        <v>724600</v>
      </c>
      <c r="D83" s="19">
        <v>724600</v>
      </c>
      <c r="E83" s="19">
        <v>656400</v>
      </c>
      <c r="F83" s="17">
        <f t="shared" si="6"/>
        <v>100</v>
      </c>
      <c r="G83" s="17">
        <f t="shared" si="5"/>
        <v>110.39000609384522</v>
      </c>
    </row>
    <row r="84" spans="1:7" s="4" customFormat="1" ht="79.5" customHeight="1">
      <c r="A84" s="110" t="s">
        <v>136</v>
      </c>
      <c r="B84" s="106"/>
      <c r="C84" s="19">
        <v>0</v>
      </c>
      <c r="D84" s="19">
        <v>0</v>
      </c>
      <c r="E84" s="19">
        <v>2100159.63</v>
      </c>
      <c r="F84" s="17"/>
      <c r="G84" s="17">
        <f t="shared" si="5"/>
        <v>0</v>
      </c>
    </row>
    <row r="85" spans="1:7" s="4" customFormat="1" ht="25.5" hidden="1">
      <c r="A85" s="23" t="s">
        <v>131</v>
      </c>
      <c r="B85" s="53"/>
      <c r="C85" s="19">
        <v>0</v>
      </c>
      <c r="D85" s="19">
        <v>0</v>
      </c>
      <c r="E85" s="19">
        <v>0</v>
      </c>
      <c r="F85" s="17" t="e">
        <f t="shared" si="6"/>
        <v>#DIV/0!</v>
      </c>
      <c r="G85" s="17" t="e">
        <f t="shared" si="5"/>
        <v>#DIV/0!</v>
      </c>
    </row>
    <row r="86" spans="1:7" s="4" customFormat="1" ht="22.5" customHeight="1">
      <c r="A86" s="23" t="s">
        <v>129</v>
      </c>
      <c r="B86" s="53"/>
      <c r="C86" s="19">
        <f>C87+C88+C89</f>
        <v>11142.86</v>
      </c>
      <c r="D86" s="19">
        <f>D87+D88+D89</f>
        <v>11142.86</v>
      </c>
      <c r="E86" s="19">
        <f>E87+E88+E89</f>
        <v>235428.58</v>
      </c>
      <c r="F86" s="17">
        <f t="shared" si="6"/>
        <v>100</v>
      </c>
      <c r="G86" s="17">
        <f t="shared" si="5"/>
        <v>4.733010750011745</v>
      </c>
    </row>
    <row r="87" spans="1:7" s="13" customFormat="1" ht="14.25" customHeight="1">
      <c r="A87" s="111" t="s">
        <v>148</v>
      </c>
      <c r="B87" s="112"/>
      <c r="C87" s="19">
        <v>11142.86</v>
      </c>
      <c r="D87" s="19">
        <v>11142.86</v>
      </c>
      <c r="E87" s="19">
        <v>10428.58</v>
      </c>
      <c r="F87" s="17">
        <f t="shared" si="6"/>
        <v>100</v>
      </c>
      <c r="G87" s="17">
        <f t="shared" si="5"/>
        <v>106.84925464444824</v>
      </c>
    </row>
    <row r="88" spans="1:7" s="13" customFormat="1" ht="12.75">
      <c r="A88" s="107" t="s">
        <v>151</v>
      </c>
      <c r="B88" s="73"/>
      <c r="C88" s="19">
        <v>0</v>
      </c>
      <c r="D88" s="19">
        <v>0</v>
      </c>
      <c r="E88" s="19">
        <v>150000</v>
      </c>
      <c r="F88" s="17"/>
      <c r="G88" s="17">
        <f t="shared" si="5"/>
        <v>0</v>
      </c>
    </row>
    <row r="89" spans="1:7" s="13" customFormat="1" ht="12.75">
      <c r="A89" s="113" t="s">
        <v>152</v>
      </c>
      <c r="B89" s="73"/>
      <c r="C89" s="19">
        <v>0</v>
      </c>
      <c r="D89" s="19">
        <v>0</v>
      </c>
      <c r="E89" s="19">
        <v>75000</v>
      </c>
      <c r="F89" s="17"/>
      <c r="G89" s="17">
        <f t="shared" si="5"/>
        <v>0</v>
      </c>
    </row>
    <row r="90" spans="1:7" s="71" customFormat="1" ht="38.25" hidden="1">
      <c r="A90" s="70" t="s">
        <v>233</v>
      </c>
      <c r="B90" s="53"/>
      <c r="C90" s="19">
        <v>0</v>
      </c>
      <c r="D90" s="19"/>
      <c r="E90" s="19">
        <v>0</v>
      </c>
      <c r="F90" s="17" t="e">
        <f t="shared" si="6"/>
        <v>#DIV/0!</v>
      </c>
      <c r="G90" s="17" t="e">
        <f t="shared" si="5"/>
        <v>#DIV/0!</v>
      </c>
    </row>
    <row r="91" spans="1:7" s="4" customFormat="1" ht="50.25" customHeight="1">
      <c r="A91" s="23" t="s">
        <v>130</v>
      </c>
      <c r="B91" s="53"/>
      <c r="C91" s="19">
        <v>0</v>
      </c>
      <c r="D91" s="19">
        <v>0</v>
      </c>
      <c r="E91" s="19">
        <v>1500000</v>
      </c>
      <c r="F91" s="17"/>
      <c r="G91" s="17">
        <f t="shared" si="5"/>
        <v>0</v>
      </c>
    </row>
    <row r="92" spans="1:7" s="4" customFormat="1" ht="25.5" hidden="1">
      <c r="A92" s="23" t="s">
        <v>76</v>
      </c>
      <c r="B92" s="53"/>
      <c r="C92" s="19">
        <v>0</v>
      </c>
      <c r="D92" s="19">
        <v>0</v>
      </c>
      <c r="E92" s="19">
        <v>0</v>
      </c>
      <c r="F92" s="17" t="e">
        <f t="shared" si="6"/>
        <v>#DIV/0!</v>
      </c>
      <c r="G92" s="17" t="e">
        <f t="shared" si="5"/>
        <v>#DIV/0!</v>
      </c>
    </row>
    <row r="93" spans="1:7" s="4" customFormat="1" ht="51" hidden="1">
      <c r="A93" s="23" t="s">
        <v>81</v>
      </c>
      <c r="B93" s="53"/>
      <c r="C93" s="19">
        <v>0</v>
      </c>
      <c r="D93" s="19">
        <v>0</v>
      </c>
      <c r="E93" s="19"/>
      <c r="F93" s="17" t="e">
        <f t="shared" si="6"/>
        <v>#DIV/0!</v>
      </c>
      <c r="G93" s="17" t="e">
        <f t="shared" si="5"/>
        <v>#DIV/0!</v>
      </c>
    </row>
    <row r="94" spans="1:7" s="4" customFormat="1" ht="51" hidden="1">
      <c r="A94" s="23" t="s">
        <v>78</v>
      </c>
      <c r="B94" s="53"/>
      <c r="C94" s="19">
        <v>0</v>
      </c>
      <c r="D94" s="19">
        <v>0</v>
      </c>
      <c r="E94" s="19"/>
      <c r="F94" s="17" t="e">
        <f t="shared" si="6"/>
        <v>#DIV/0!</v>
      </c>
      <c r="G94" s="17" t="e">
        <f t="shared" si="5"/>
        <v>#DIV/0!</v>
      </c>
    </row>
    <row r="95" spans="1:7" s="4" customFormat="1" ht="25.5" hidden="1">
      <c r="A95" s="23" t="s">
        <v>79</v>
      </c>
      <c r="B95" s="53"/>
      <c r="C95" s="19">
        <v>0</v>
      </c>
      <c r="D95" s="19">
        <v>0</v>
      </c>
      <c r="E95" s="19"/>
      <c r="F95" s="17" t="e">
        <f t="shared" si="6"/>
        <v>#DIV/0!</v>
      </c>
      <c r="G95" s="17" t="e">
        <f t="shared" si="5"/>
        <v>#DIV/0!</v>
      </c>
    </row>
    <row r="96" spans="1:7" s="4" customFormat="1" ht="25.5" hidden="1">
      <c r="A96" s="23" t="s">
        <v>77</v>
      </c>
      <c r="B96" s="53"/>
      <c r="C96" s="19">
        <v>0</v>
      </c>
      <c r="D96" s="19">
        <v>0</v>
      </c>
      <c r="E96" s="19"/>
      <c r="F96" s="17" t="e">
        <f t="shared" si="6"/>
        <v>#DIV/0!</v>
      </c>
      <c r="G96" s="17" t="e">
        <f t="shared" si="5"/>
        <v>#DIV/0!</v>
      </c>
    </row>
    <row r="97" spans="1:7" s="4" customFormat="1" ht="25.5" hidden="1">
      <c r="A97" s="23" t="s">
        <v>84</v>
      </c>
      <c r="B97" s="53"/>
      <c r="C97" s="19">
        <v>0</v>
      </c>
      <c r="D97" s="19">
        <v>0</v>
      </c>
      <c r="E97" s="19"/>
      <c r="F97" s="17" t="e">
        <f t="shared" si="6"/>
        <v>#DIV/0!</v>
      </c>
      <c r="G97" s="17" t="e">
        <f t="shared" si="5"/>
        <v>#DIV/0!</v>
      </c>
    </row>
    <row r="98" spans="1:7" s="4" customFormat="1" ht="25.5" hidden="1">
      <c r="A98" s="23" t="s">
        <v>89</v>
      </c>
      <c r="B98" s="53"/>
      <c r="C98" s="19">
        <v>0</v>
      </c>
      <c r="D98" s="19">
        <v>0</v>
      </c>
      <c r="E98" s="19"/>
      <c r="F98" s="17" t="e">
        <f t="shared" si="6"/>
        <v>#DIV/0!</v>
      </c>
      <c r="G98" s="17" t="e">
        <f t="shared" si="5"/>
        <v>#DIV/0!</v>
      </c>
    </row>
    <row r="99" spans="1:7" s="4" customFormat="1" ht="25.5" hidden="1">
      <c r="A99" s="23" t="s">
        <v>48</v>
      </c>
      <c r="B99" s="53"/>
      <c r="C99" s="19">
        <v>0</v>
      </c>
      <c r="D99" s="19">
        <v>0</v>
      </c>
      <c r="E99" s="19"/>
      <c r="F99" s="17" t="e">
        <f t="shared" si="6"/>
        <v>#DIV/0!</v>
      </c>
      <c r="G99" s="17" t="e">
        <f t="shared" si="5"/>
        <v>#DIV/0!</v>
      </c>
    </row>
    <row r="100" spans="1:7" s="4" customFormat="1" ht="25.5" hidden="1">
      <c r="A100" s="23" t="s">
        <v>56</v>
      </c>
      <c r="B100" s="53"/>
      <c r="C100" s="19">
        <v>0</v>
      </c>
      <c r="D100" s="19">
        <v>0</v>
      </c>
      <c r="E100" s="19"/>
      <c r="F100" s="17" t="e">
        <f t="shared" si="6"/>
        <v>#DIV/0!</v>
      </c>
      <c r="G100" s="17" t="e">
        <f t="shared" si="5"/>
        <v>#DIV/0!</v>
      </c>
    </row>
    <row r="101" spans="1:7" s="6" customFormat="1" ht="38.25" hidden="1">
      <c r="A101" s="23" t="s">
        <v>70</v>
      </c>
      <c r="B101" s="53"/>
      <c r="C101" s="30">
        <v>0</v>
      </c>
      <c r="D101" s="30">
        <v>0</v>
      </c>
      <c r="E101" s="30">
        <v>0</v>
      </c>
      <c r="F101" s="17" t="e">
        <f t="shared" si="6"/>
        <v>#DIV/0!</v>
      </c>
      <c r="G101" s="17" t="e">
        <f t="shared" si="5"/>
        <v>#DIV/0!</v>
      </c>
    </row>
    <row r="102" spans="1:7" s="4" customFormat="1" ht="12.75" hidden="1">
      <c r="A102" s="23" t="s">
        <v>49</v>
      </c>
      <c r="B102" s="53"/>
      <c r="C102" s="19">
        <v>0</v>
      </c>
      <c r="D102" s="19">
        <v>0</v>
      </c>
      <c r="E102" s="19">
        <v>0</v>
      </c>
      <c r="F102" s="17" t="e">
        <f t="shared" si="6"/>
        <v>#DIV/0!</v>
      </c>
      <c r="G102" s="17" t="e">
        <f t="shared" si="5"/>
        <v>#DIV/0!</v>
      </c>
    </row>
    <row r="103" spans="1:7" s="4" customFormat="1" ht="14.25" customHeight="1">
      <c r="A103" s="23" t="s">
        <v>57</v>
      </c>
      <c r="B103" s="53"/>
      <c r="C103" s="19">
        <f>C105+C107+C112+C111+C113+C114+C115+C116+C118+C119+C120+C106+C117</f>
        <v>56325902</v>
      </c>
      <c r="D103" s="19">
        <f>SUM(D105:D119)</f>
        <v>41394011.94</v>
      </c>
      <c r="E103" s="19">
        <f>SUM(E105:E120)</f>
        <v>20169950.79</v>
      </c>
      <c r="F103" s="17">
        <f aca="true" t="shared" si="7" ref="F103:F134">D103/C103*100</f>
        <v>73.4901891850751</v>
      </c>
      <c r="G103" s="17">
        <f t="shared" si="5"/>
        <v>205.2261424481145</v>
      </c>
    </row>
    <row r="104" spans="1:7" s="4" customFormat="1" ht="12.75" customHeight="1">
      <c r="A104" s="23" t="s">
        <v>22</v>
      </c>
      <c r="B104" s="53"/>
      <c r="C104" s="19"/>
      <c r="D104" s="19"/>
      <c r="E104" s="19"/>
      <c r="F104" s="17"/>
      <c r="G104" s="17"/>
    </row>
    <row r="105" spans="1:7" s="12" customFormat="1" ht="14.25" customHeight="1">
      <c r="A105" s="107" t="s">
        <v>149</v>
      </c>
      <c r="B105" s="73"/>
      <c r="C105" s="19">
        <v>16376300</v>
      </c>
      <c r="D105" s="19">
        <v>13871268</v>
      </c>
      <c r="E105" s="19">
        <v>12446975.76</v>
      </c>
      <c r="F105" s="17">
        <f t="shared" si="7"/>
        <v>84.70330905027387</v>
      </c>
      <c r="G105" s="17">
        <f t="shared" si="5"/>
        <v>111.44287791237733</v>
      </c>
    </row>
    <row r="106" spans="1:7" s="12" customFormat="1" ht="27.75" customHeight="1">
      <c r="A106" s="107" t="s">
        <v>245</v>
      </c>
      <c r="B106" s="73"/>
      <c r="C106" s="19">
        <v>2783902</v>
      </c>
      <c r="D106" s="19">
        <v>2008222</v>
      </c>
      <c r="E106" s="19">
        <v>0</v>
      </c>
      <c r="F106" s="17">
        <f t="shared" si="7"/>
        <v>72.13695022310411</v>
      </c>
      <c r="G106" s="17"/>
    </row>
    <row r="107" spans="1:7" s="12" customFormat="1" ht="12.75">
      <c r="A107" s="107" t="s">
        <v>153</v>
      </c>
      <c r="B107" s="73"/>
      <c r="C107" s="19">
        <v>2779000</v>
      </c>
      <c r="D107" s="19">
        <v>2014455</v>
      </c>
      <c r="E107" s="19">
        <v>589663</v>
      </c>
      <c r="F107" s="17">
        <f t="shared" si="7"/>
        <v>72.4884850665707</v>
      </c>
      <c r="G107" s="17">
        <f t="shared" si="5"/>
        <v>341.62818423404553</v>
      </c>
    </row>
    <row r="108" spans="1:7" s="12" customFormat="1" ht="12.75">
      <c r="A108" s="107" t="s">
        <v>254</v>
      </c>
      <c r="B108" s="73"/>
      <c r="C108" s="19">
        <v>0</v>
      </c>
      <c r="D108" s="19">
        <v>0</v>
      </c>
      <c r="E108" s="19">
        <v>0</v>
      </c>
      <c r="F108" s="17"/>
      <c r="G108" s="17"/>
    </row>
    <row r="109" spans="1:7" s="12" customFormat="1" ht="12.75">
      <c r="A109" s="107" t="s">
        <v>253</v>
      </c>
      <c r="B109" s="73"/>
      <c r="C109" s="19">
        <v>0</v>
      </c>
      <c r="D109" s="19">
        <v>0</v>
      </c>
      <c r="E109" s="19">
        <v>1289056.5</v>
      </c>
      <c r="F109" s="17"/>
      <c r="G109" s="17">
        <f t="shared" si="5"/>
        <v>0</v>
      </c>
    </row>
    <row r="110" spans="1:7" s="12" customFormat="1" ht="12.75" hidden="1">
      <c r="A110" s="107" t="s">
        <v>154</v>
      </c>
      <c r="B110" s="73"/>
      <c r="C110" s="19"/>
      <c r="D110" s="19"/>
      <c r="E110" s="19"/>
      <c r="F110" s="17" t="e">
        <f t="shared" si="7"/>
        <v>#DIV/0!</v>
      </c>
      <c r="G110" s="17" t="e">
        <f t="shared" si="5"/>
        <v>#DIV/0!</v>
      </c>
    </row>
    <row r="111" spans="1:7" s="12" customFormat="1" ht="25.5" hidden="1">
      <c r="A111" s="107" t="s">
        <v>167</v>
      </c>
      <c r="B111" s="73"/>
      <c r="C111" s="19"/>
      <c r="D111" s="19"/>
      <c r="E111" s="19"/>
      <c r="F111" s="17" t="e">
        <f t="shared" si="7"/>
        <v>#DIV/0!</v>
      </c>
      <c r="G111" s="17" t="e">
        <f t="shared" si="5"/>
        <v>#DIV/0!</v>
      </c>
    </row>
    <row r="112" spans="1:7" s="12" customFormat="1" ht="25.5">
      <c r="A112" s="107" t="s">
        <v>158</v>
      </c>
      <c r="B112" s="73"/>
      <c r="C112" s="19">
        <v>3368100</v>
      </c>
      <c r="D112" s="19">
        <v>2401746</v>
      </c>
      <c r="E112" s="19">
        <v>688255.53</v>
      </c>
      <c r="F112" s="17">
        <f t="shared" si="7"/>
        <v>71.30863097889018</v>
      </c>
      <c r="G112" s="17">
        <f t="shared" si="5"/>
        <v>348.9613806662767</v>
      </c>
    </row>
    <row r="113" spans="1:7" s="12" customFormat="1" ht="24" customHeight="1">
      <c r="A113" s="107" t="s">
        <v>235</v>
      </c>
      <c r="B113" s="73"/>
      <c r="C113" s="19">
        <v>15000000</v>
      </c>
      <c r="D113" s="19">
        <v>15000000</v>
      </c>
      <c r="E113" s="19">
        <v>0</v>
      </c>
      <c r="F113" s="17">
        <f t="shared" si="7"/>
        <v>100</v>
      </c>
      <c r="G113" s="17"/>
    </row>
    <row r="114" spans="1:7" s="4" customFormat="1" ht="12.75" hidden="1">
      <c r="A114" s="107" t="s">
        <v>168</v>
      </c>
      <c r="B114" s="73"/>
      <c r="C114" s="19"/>
      <c r="D114" s="19"/>
      <c r="E114" s="19"/>
      <c r="F114" s="17" t="e">
        <f t="shared" si="7"/>
        <v>#DIV/0!</v>
      </c>
      <c r="G114" s="17" t="e">
        <f t="shared" si="5"/>
        <v>#DIV/0!</v>
      </c>
    </row>
    <row r="115" spans="1:7" s="4" customFormat="1" ht="25.5">
      <c r="A115" s="107" t="s">
        <v>234</v>
      </c>
      <c r="B115" s="73"/>
      <c r="C115" s="19">
        <v>635000</v>
      </c>
      <c r="D115" s="19">
        <v>627187.5</v>
      </c>
      <c r="E115" s="19">
        <v>0</v>
      </c>
      <c r="F115" s="17">
        <f t="shared" si="7"/>
        <v>98.76968503937007</v>
      </c>
      <c r="G115" s="17"/>
    </row>
    <row r="116" spans="1:7" s="4" customFormat="1" ht="12.75">
      <c r="A116" s="114" t="s">
        <v>164</v>
      </c>
      <c r="B116" s="73"/>
      <c r="C116" s="19">
        <v>3057900</v>
      </c>
      <c r="D116" s="19">
        <v>3057900</v>
      </c>
      <c r="E116" s="19">
        <v>5156000</v>
      </c>
      <c r="F116" s="17">
        <f t="shared" si="7"/>
        <v>100</v>
      </c>
      <c r="G116" s="17">
        <f t="shared" si="5"/>
        <v>59.30760279286268</v>
      </c>
    </row>
    <row r="117" spans="1:7" s="4" customFormat="1" ht="38.25">
      <c r="A117" s="114" t="s">
        <v>251</v>
      </c>
      <c r="B117" s="73"/>
      <c r="C117" s="19">
        <v>11425600</v>
      </c>
      <c r="D117" s="19">
        <v>1738233.44</v>
      </c>
      <c r="E117" s="19">
        <v>0</v>
      </c>
      <c r="F117" s="17">
        <f t="shared" si="7"/>
        <v>15.213498109508471</v>
      </c>
      <c r="G117" s="17"/>
    </row>
    <row r="118" spans="1:7" s="4" customFormat="1" ht="24.75" customHeight="1">
      <c r="A118" s="114" t="s">
        <v>236</v>
      </c>
      <c r="B118" s="73"/>
      <c r="C118" s="19">
        <v>900100</v>
      </c>
      <c r="D118" s="19">
        <v>675000</v>
      </c>
      <c r="E118" s="19">
        <v>0</v>
      </c>
      <c r="F118" s="17">
        <f t="shared" si="7"/>
        <v>74.99166759248972</v>
      </c>
      <c r="G118" s="17"/>
    </row>
    <row r="119" spans="1:7" s="4" customFormat="1" ht="25.5" hidden="1">
      <c r="A119" s="114" t="s">
        <v>166</v>
      </c>
      <c r="B119" s="73"/>
      <c r="C119" s="19"/>
      <c r="D119" s="19"/>
      <c r="E119" s="19"/>
      <c r="F119" s="17" t="e">
        <f t="shared" si="7"/>
        <v>#DIV/0!</v>
      </c>
      <c r="G119" s="17" t="e">
        <f t="shared" si="5"/>
        <v>#DIV/0!</v>
      </c>
    </row>
    <row r="120" spans="1:7" s="4" customFormat="1" ht="25.5" hidden="1">
      <c r="A120" s="114" t="s">
        <v>170</v>
      </c>
      <c r="B120" s="73"/>
      <c r="C120" s="19"/>
      <c r="D120" s="19"/>
      <c r="E120" s="19"/>
      <c r="F120" s="17" t="e">
        <f t="shared" si="7"/>
        <v>#DIV/0!</v>
      </c>
      <c r="G120" s="17" t="e">
        <f t="shared" si="5"/>
        <v>#DIV/0!</v>
      </c>
    </row>
    <row r="121" spans="1:7" s="7" customFormat="1" ht="22.5" customHeight="1">
      <c r="A121" s="36" t="s">
        <v>19</v>
      </c>
      <c r="B121" s="52"/>
      <c r="C121" s="21">
        <f>C124+C126+C131+C149+C151+C150+C130</f>
        <v>250824056.26</v>
      </c>
      <c r="D121" s="21">
        <f>D124+D126+D131+D149+D151+D150+D130</f>
        <v>174318509.18</v>
      </c>
      <c r="E121" s="21">
        <f>E124+E126+E131+E149+E151+E150+E130+E153</f>
        <v>165987148.13</v>
      </c>
      <c r="F121" s="17">
        <f t="shared" si="7"/>
        <v>69.49832156422204</v>
      </c>
      <c r="G121" s="17">
        <f t="shared" si="5"/>
        <v>105.01928079604991</v>
      </c>
    </row>
    <row r="122" spans="1:7" s="1" customFormat="1" ht="25.5" customHeight="1" hidden="1">
      <c r="A122" s="23" t="s">
        <v>114</v>
      </c>
      <c r="B122" s="53"/>
      <c r="C122" s="19"/>
      <c r="D122" s="19"/>
      <c r="E122" s="19"/>
      <c r="F122" s="17" t="e">
        <f t="shared" si="7"/>
        <v>#DIV/0!</v>
      </c>
      <c r="G122" s="17" t="e">
        <f t="shared" si="5"/>
        <v>#DIV/0!</v>
      </c>
    </row>
    <row r="123" spans="1:7" s="1" customFormat="1" ht="25.5" hidden="1">
      <c r="A123" s="23" t="s">
        <v>120</v>
      </c>
      <c r="B123" s="53"/>
      <c r="C123" s="19"/>
      <c r="D123" s="19"/>
      <c r="E123" s="19"/>
      <c r="F123" s="17" t="e">
        <f t="shared" si="7"/>
        <v>#DIV/0!</v>
      </c>
      <c r="G123" s="17" t="e">
        <f t="shared" si="5"/>
        <v>#DIV/0!</v>
      </c>
    </row>
    <row r="124" spans="1:7" s="1" customFormat="1" ht="24.75" customHeight="1">
      <c r="A124" s="42" t="s">
        <v>65</v>
      </c>
      <c r="B124" s="53"/>
      <c r="C124" s="19">
        <v>1668500</v>
      </c>
      <c r="D124" s="19">
        <v>1354000</v>
      </c>
      <c r="E124" s="19">
        <v>837534.93</v>
      </c>
      <c r="F124" s="17">
        <f t="shared" si="7"/>
        <v>81.15073419238837</v>
      </c>
      <c r="G124" s="17">
        <f t="shared" si="5"/>
        <v>161.66489915829538</v>
      </c>
    </row>
    <row r="125" spans="1:7" s="1" customFormat="1" ht="38.25" hidden="1">
      <c r="A125" s="42" t="s">
        <v>83</v>
      </c>
      <c r="B125" s="53"/>
      <c r="C125" s="19"/>
      <c r="D125" s="19"/>
      <c r="E125" s="19"/>
      <c r="F125" s="17" t="e">
        <f t="shared" si="7"/>
        <v>#DIV/0!</v>
      </c>
      <c r="G125" s="17" t="e">
        <f t="shared" si="5"/>
        <v>#DIV/0!</v>
      </c>
    </row>
    <row r="126" spans="1:7" s="1" customFormat="1" ht="29.25" customHeight="1">
      <c r="A126" s="42" t="s">
        <v>66</v>
      </c>
      <c r="B126" s="53"/>
      <c r="C126" s="19">
        <v>1069000</v>
      </c>
      <c r="D126" s="19">
        <v>1068980</v>
      </c>
      <c r="E126" s="19">
        <v>799600</v>
      </c>
      <c r="F126" s="17">
        <f t="shared" si="7"/>
        <v>99.99812909260991</v>
      </c>
      <c r="G126" s="17">
        <f t="shared" si="5"/>
        <v>133.68934467233618</v>
      </c>
    </row>
    <row r="127" spans="1:7" s="1" customFormat="1" ht="25.5" hidden="1">
      <c r="A127" s="42" t="s">
        <v>68</v>
      </c>
      <c r="B127" s="53"/>
      <c r="C127" s="19"/>
      <c r="D127" s="19"/>
      <c r="E127" s="19"/>
      <c r="F127" s="17" t="e">
        <f t="shared" si="7"/>
        <v>#DIV/0!</v>
      </c>
      <c r="G127" s="17" t="e">
        <f t="shared" si="5"/>
        <v>#DIV/0!</v>
      </c>
    </row>
    <row r="128" spans="1:7" s="1" customFormat="1" ht="25.5" hidden="1">
      <c r="A128" s="42" t="s">
        <v>120</v>
      </c>
      <c r="B128" s="53"/>
      <c r="C128" s="19"/>
      <c r="D128" s="19"/>
      <c r="E128" s="19"/>
      <c r="F128" s="17" t="e">
        <f t="shared" si="7"/>
        <v>#DIV/0!</v>
      </c>
      <c r="G128" s="17" t="e">
        <f t="shared" si="5"/>
        <v>#DIV/0!</v>
      </c>
    </row>
    <row r="129" spans="1:7" s="1" customFormat="1" ht="12.75" hidden="1">
      <c r="A129" s="42" t="s">
        <v>45</v>
      </c>
      <c r="B129" s="53"/>
      <c r="C129" s="19"/>
      <c r="D129" s="19"/>
      <c r="E129" s="19"/>
      <c r="F129" s="17" t="e">
        <f t="shared" si="7"/>
        <v>#DIV/0!</v>
      </c>
      <c r="G129" s="17" t="e">
        <f t="shared" si="5"/>
        <v>#DIV/0!</v>
      </c>
    </row>
    <row r="130" spans="1:7" s="1" customFormat="1" ht="40.5" customHeight="1">
      <c r="A130" s="42" t="s">
        <v>83</v>
      </c>
      <c r="B130" s="53"/>
      <c r="C130" s="19">
        <v>38800</v>
      </c>
      <c r="D130" s="19">
        <v>38800</v>
      </c>
      <c r="E130" s="19">
        <v>0</v>
      </c>
      <c r="F130" s="17">
        <f t="shared" si="7"/>
        <v>100</v>
      </c>
      <c r="G130" s="17"/>
    </row>
    <row r="131" spans="1:7" s="1" customFormat="1" ht="27" customHeight="1">
      <c r="A131" s="42" t="s">
        <v>69</v>
      </c>
      <c r="B131" s="53"/>
      <c r="C131" s="19">
        <f>C134+C135+C136+C137+C138+C139+C140+C141+C142+C144+C147+C148+C145+C143+C133</f>
        <v>246771308</v>
      </c>
      <c r="D131" s="19">
        <f>D138+D139+D140+D141+D142+D145+D147+D148+D137+D135+D136+D144+D143+D134+D133</f>
        <v>170699208.58</v>
      </c>
      <c r="E131" s="19">
        <f>E138+E139+E140+E141+E142+E145+E147+E148+E137+E135+E136+E144+E143+E134</f>
        <v>164106968.98</v>
      </c>
      <c r="F131" s="17">
        <f t="shared" si="7"/>
        <v>69.17303715876078</v>
      </c>
      <c r="G131" s="17">
        <f t="shared" si="5"/>
        <v>104.01703818001991</v>
      </c>
    </row>
    <row r="132" spans="1:7" s="1" customFormat="1" ht="15" customHeight="1">
      <c r="A132" s="42" t="s">
        <v>22</v>
      </c>
      <c r="B132" s="53"/>
      <c r="C132" s="19"/>
      <c r="D132" s="19"/>
      <c r="E132" s="19"/>
      <c r="F132" s="17"/>
      <c r="G132" s="17"/>
    </row>
    <row r="133" spans="1:7" s="2" customFormat="1" ht="39.75" customHeight="1" hidden="1">
      <c r="A133" s="115" t="s">
        <v>252</v>
      </c>
      <c r="B133" s="73"/>
      <c r="C133" s="91"/>
      <c r="D133" s="91"/>
      <c r="E133" s="91">
        <v>0</v>
      </c>
      <c r="F133" s="17" t="e">
        <f t="shared" si="7"/>
        <v>#DIV/0!</v>
      </c>
      <c r="G133" s="17" t="e">
        <f aca="true" t="shared" si="8" ref="G133:G175">D133/E133*100</f>
        <v>#DIV/0!</v>
      </c>
    </row>
    <row r="134" spans="1:7" s="2" customFormat="1" ht="25.5">
      <c r="A134" s="116" t="s">
        <v>156</v>
      </c>
      <c r="B134" s="73"/>
      <c r="C134" s="91">
        <v>2600</v>
      </c>
      <c r="D134" s="91">
        <v>2100</v>
      </c>
      <c r="E134" s="91">
        <v>1100</v>
      </c>
      <c r="F134" s="17">
        <f t="shared" si="7"/>
        <v>80.76923076923077</v>
      </c>
      <c r="G134" s="17">
        <f t="shared" si="8"/>
        <v>190.9090909090909</v>
      </c>
    </row>
    <row r="135" spans="1:7" s="2" customFormat="1" ht="24.75" customHeight="1">
      <c r="A135" s="115" t="s">
        <v>237</v>
      </c>
      <c r="B135" s="73"/>
      <c r="C135" s="91">
        <v>100</v>
      </c>
      <c r="D135" s="91">
        <v>0</v>
      </c>
      <c r="E135" s="91">
        <v>0</v>
      </c>
      <c r="F135" s="17">
        <f aca="true" t="shared" si="9" ref="F135:F166">D135/C135*100</f>
        <v>0</v>
      </c>
      <c r="G135" s="17"/>
    </row>
    <row r="136" spans="1:7" s="2" customFormat="1" ht="38.25" hidden="1">
      <c r="A136" s="115" t="s">
        <v>238</v>
      </c>
      <c r="B136" s="73"/>
      <c r="C136" s="91">
        <v>0</v>
      </c>
      <c r="D136" s="91">
        <v>0</v>
      </c>
      <c r="E136" s="91"/>
      <c r="F136" s="17" t="e">
        <f t="shared" si="9"/>
        <v>#DIV/0!</v>
      </c>
      <c r="G136" s="17" t="e">
        <f t="shared" si="8"/>
        <v>#DIV/0!</v>
      </c>
    </row>
    <row r="137" spans="1:7" s="2" customFormat="1" ht="52.5" customHeight="1">
      <c r="A137" s="115" t="s">
        <v>239</v>
      </c>
      <c r="B137" s="73"/>
      <c r="C137" s="91">
        <v>3720308</v>
      </c>
      <c r="D137" s="91">
        <v>0</v>
      </c>
      <c r="E137" s="91">
        <v>0</v>
      </c>
      <c r="F137" s="17">
        <f t="shared" si="9"/>
        <v>0</v>
      </c>
      <c r="G137" s="17"/>
    </row>
    <row r="138" spans="1:7" s="2" customFormat="1" ht="18.75" customHeight="1">
      <c r="A138" s="115" t="s">
        <v>137</v>
      </c>
      <c r="B138" s="73"/>
      <c r="C138" s="91">
        <v>54800</v>
      </c>
      <c r="D138" s="91">
        <v>27826.33</v>
      </c>
      <c r="E138" s="91">
        <v>29295</v>
      </c>
      <c r="F138" s="17">
        <f t="shared" si="9"/>
        <v>50.77797445255475</v>
      </c>
      <c r="G138" s="17">
        <f t="shared" si="8"/>
        <v>94.98661887694146</v>
      </c>
    </row>
    <row r="139" spans="1:7" s="2" customFormat="1" ht="25.5" customHeight="1">
      <c r="A139" s="115" t="s">
        <v>138</v>
      </c>
      <c r="B139" s="73"/>
      <c r="C139" s="91">
        <v>570400</v>
      </c>
      <c r="D139" s="91">
        <v>407159.4</v>
      </c>
      <c r="E139" s="91">
        <v>390339.13</v>
      </c>
      <c r="F139" s="17">
        <f t="shared" si="9"/>
        <v>71.38138148667602</v>
      </c>
      <c r="G139" s="17">
        <f t="shared" si="8"/>
        <v>104.30914266781299</v>
      </c>
    </row>
    <row r="140" spans="1:7" s="2" customFormat="1" ht="12.75">
      <c r="A140" s="115" t="s">
        <v>139</v>
      </c>
      <c r="B140" s="73"/>
      <c r="C140" s="91">
        <v>570400</v>
      </c>
      <c r="D140" s="91">
        <v>389285.16</v>
      </c>
      <c r="E140" s="91">
        <v>316977.35</v>
      </c>
      <c r="F140" s="17">
        <f t="shared" si="9"/>
        <v>68.24774894810659</v>
      </c>
      <c r="G140" s="17">
        <f t="shared" si="8"/>
        <v>122.81166461893886</v>
      </c>
    </row>
    <row r="141" spans="1:7" s="2" customFormat="1" ht="39" customHeight="1">
      <c r="A141" s="115" t="s">
        <v>140</v>
      </c>
      <c r="B141" s="73"/>
      <c r="C141" s="91">
        <v>30348600</v>
      </c>
      <c r="D141" s="91">
        <v>20919593.32</v>
      </c>
      <c r="E141" s="91">
        <v>19433122</v>
      </c>
      <c r="F141" s="17">
        <f t="shared" si="9"/>
        <v>68.93099951892344</v>
      </c>
      <c r="G141" s="17">
        <f t="shared" si="8"/>
        <v>107.64916373190061</v>
      </c>
    </row>
    <row r="142" spans="1:7" s="2" customFormat="1" ht="39" customHeight="1">
      <c r="A142" s="115" t="s">
        <v>144</v>
      </c>
      <c r="B142" s="73"/>
      <c r="C142" s="91">
        <v>183288500</v>
      </c>
      <c r="D142" s="91">
        <v>128156279.34</v>
      </c>
      <c r="E142" s="91">
        <v>121592618</v>
      </c>
      <c r="F142" s="17">
        <f t="shared" si="9"/>
        <v>69.92052384083017</v>
      </c>
      <c r="G142" s="17">
        <f t="shared" si="8"/>
        <v>105.39807551474878</v>
      </c>
    </row>
    <row r="143" spans="1:7" s="2" customFormat="1" ht="26.25" customHeight="1">
      <c r="A143" s="115" t="s">
        <v>165</v>
      </c>
      <c r="B143" s="73"/>
      <c r="C143" s="91">
        <v>0</v>
      </c>
      <c r="D143" s="91">
        <v>0</v>
      </c>
      <c r="E143" s="91">
        <v>300000</v>
      </c>
      <c r="F143" s="17"/>
      <c r="G143" s="17">
        <f t="shared" si="8"/>
        <v>0</v>
      </c>
    </row>
    <row r="144" spans="1:7" s="2" customFormat="1" ht="24.75" customHeight="1">
      <c r="A144" s="115" t="s">
        <v>145</v>
      </c>
      <c r="B144" s="73"/>
      <c r="C144" s="91">
        <v>67000</v>
      </c>
      <c r="D144" s="91">
        <v>0</v>
      </c>
      <c r="E144" s="91">
        <v>3400</v>
      </c>
      <c r="F144" s="17">
        <f t="shared" si="9"/>
        <v>0</v>
      </c>
      <c r="G144" s="17">
        <f t="shared" si="8"/>
        <v>0</v>
      </c>
    </row>
    <row r="145" spans="1:7" s="2" customFormat="1" ht="38.25">
      <c r="A145" s="115" t="s">
        <v>141</v>
      </c>
      <c r="B145" s="73"/>
      <c r="C145" s="91">
        <v>22013900</v>
      </c>
      <c r="D145" s="91">
        <v>16510500</v>
      </c>
      <c r="E145" s="91">
        <v>17041000</v>
      </c>
      <c r="F145" s="17">
        <f t="shared" si="9"/>
        <v>75.00034069383436</v>
      </c>
      <c r="G145" s="17">
        <f t="shared" si="8"/>
        <v>96.88691978170296</v>
      </c>
    </row>
    <row r="146" spans="1:7" s="2" customFormat="1" ht="12.75" hidden="1">
      <c r="A146" s="115"/>
      <c r="B146" s="73"/>
      <c r="C146" s="91"/>
      <c r="D146" s="91"/>
      <c r="E146" s="91"/>
      <c r="F146" s="17" t="e">
        <f t="shared" si="9"/>
        <v>#DIV/0!</v>
      </c>
      <c r="G146" s="17" t="e">
        <f t="shared" si="8"/>
        <v>#DIV/0!</v>
      </c>
    </row>
    <row r="147" spans="1:7" s="2" customFormat="1" ht="28.5" customHeight="1">
      <c r="A147" s="115" t="s">
        <v>142</v>
      </c>
      <c r="B147" s="73"/>
      <c r="C147" s="91">
        <v>876300</v>
      </c>
      <c r="D147" s="91">
        <v>465255</v>
      </c>
      <c r="E147" s="91">
        <v>554930</v>
      </c>
      <c r="F147" s="17">
        <f t="shared" si="9"/>
        <v>53.09311879493325</v>
      </c>
      <c r="G147" s="17">
        <f t="shared" si="8"/>
        <v>83.84030418250951</v>
      </c>
    </row>
    <row r="148" spans="1:7" s="2" customFormat="1" ht="36" customHeight="1">
      <c r="A148" s="115" t="s">
        <v>143</v>
      </c>
      <c r="B148" s="73"/>
      <c r="C148" s="91">
        <v>5258400</v>
      </c>
      <c r="D148" s="91">
        <v>3821210.03</v>
      </c>
      <c r="E148" s="91">
        <v>4444187.5</v>
      </c>
      <c r="F148" s="17">
        <f t="shared" si="9"/>
        <v>72.66868305948577</v>
      </c>
      <c r="G148" s="17">
        <f t="shared" si="8"/>
        <v>85.98219652073635</v>
      </c>
    </row>
    <row r="149" spans="1:7" s="1" customFormat="1" ht="51">
      <c r="A149" s="42" t="s">
        <v>240</v>
      </c>
      <c r="B149" s="53"/>
      <c r="C149" s="19">
        <v>248500</v>
      </c>
      <c r="D149" s="19">
        <v>129572.34</v>
      </c>
      <c r="E149" s="19">
        <v>146617.6</v>
      </c>
      <c r="F149" s="17">
        <f t="shared" si="9"/>
        <v>52.141786720321925</v>
      </c>
      <c r="G149" s="17">
        <f t="shared" si="8"/>
        <v>88.37434250731152</v>
      </c>
    </row>
    <row r="150" spans="1:7" s="1" customFormat="1" ht="25.5" customHeight="1">
      <c r="A150" s="72" t="s">
        <v>67</v>
      </c>
      <c r="B150" s="54"/>
      <c r="C150" s="19">
        <v>99328.26</v>
      </c>
      <c r="D150" s="19">
        <v>99328.26</v>
      </c>
      <c r="E150" s="19">
        <v>96426.62</v>
      </c>
      <c r="F150" s="17">
        <f t="shared" si="9"/>
        <v>100</v>
      </c>
      <c r="G150" s="17">
        <f t="shared" si="8"/>
        <v>103.00916904481356</v>
      </c>
    </row>
    <row r="151" spans="1:7" s="1" customFormat="1" ht="41.25" customHeight="1">
      <c r="A151" s="47" t="s">
        <v>96</v>
      </c>
      <c r="B151" s="54"/>
      <c r="C151" s="19">
        <v>928620</v>
      </c>
      <c r="D151" s="19">
        <v>928620</v>
      </c>
      <c r="E151" s="19">
        <v>0</v>
      </c>
      <c r="F151" s="17">
        <f t="shared" si="9"/>
        <v>100</v>
      </c>
      <c r="G151" s="17"/>
    </row>
    <row r="152" spans="1:7" s="1" customFormat="1" ht="25.5" hidden="1">
      <c r="A152" s="42" t="s">
        <v>50</v>
      </c>
      <c r="B152" s="53"/>
      <c r="C152" s="92"/>
      <c r="D152" s="19"/>
      <c r="E152" s="19"/>
      <c r="F152" s="17" t="e">
        <f t="shared" si="9"/>
        <v>#DIV/0!</v>
      </c>
      <c r="G152" s="17" t="e">
        <f t="shared" si="8"/>
        <v>#DIV/0!</v>
      </c>
    </row>
    <row r="153" spans="1:7" s="1" customFormat="1" ht="16.5" customHeight="1" hidden="1">
      <c r="A153" s="42" t="s">
        <v>97</v>
      </c>
      <c r="B153" s="53"/>
      <c r="C153" s="19">
        <v>0</v>
      </c>
      <c r="D153" s="19">
        <v>0</v>
      </c>
      <c r="E153" s="19">
        <v>0</v>
      </c>
      <c r="F153" s="17" t="e">
        <f t="shared" si="9"/>
        <v>#DIV/0!</v>
      </c>
      <c r="G153" s="17" t="e">
        <f t="shared" si="8"/>
        <v>#DIV/0!</v>
      </c>
    </row>
    <row r="154" spans="1:7" s="7" customFormat="1" ht="12.75">
      <c r="A154" s="44" t="s">
        <v>20</v>
      </c>
      <c r="B154" s="52"/>
      <c r="C154" s="21">
        <f>C155+C156+C158+C162+C159+C160+C161</f>
        <v>279600</v>
      </c>
      <c r="D154" s="21">
        <f>D155+D156+D158+D162+D159+D160+D161</f>
        <v>171318</v>
      </c>
      <c r="E154" s="21">
        <f>E155+E156+E158+E162+E159+E160+E161+E157</f>
        <v>0</v>
      </c>
      <c r="F154" s="17">
        <f t="shared" si="9"/>
        <v>61.2725321888412</v>
      </c>
      <c r="G154" s="17"/>
    </row>
    <row r="155" spans="1:7" s="4" customFormat="1" ht="25.5" hidden="1">
      <c r="A155" s="42" t="s">
        <v>163</v>
      </c>
      <c r="B155" s="53"/>
      <c r="C155" s="19">
        <v>0</v>
      </c>
      <c r="D155" s="19">
        <v>0</v>
      </c>
      <c r="E155" s="19"/>
      <c r="F155" s="17" t="e">
        <f t="shared" si="9"/>
        <v>#DIV/0!</v>
      </c>
      <c r="G155" s="17" t="e">
        <f t="shared" si="8"/>
        <v>#DIV/0!</v>
      </c>
    </row>
    <row r="156" spans="1:7" s="4" customFormat="1" ht="51" hidden="1">
      <c r="A156" s="42" t="s">
        <v>112</v>
      </c>
      <c r="B156" s="53"/>
      <c r="C156" s="19">
        <v>0</v>
      </c>
      <c r="D156" s="19">
        <v>0</v>
      </c>
      <c r="E156" s="19"/>
      <c r="F156" s="17" t="e">
        <f t="shared" si="9"/>
        <v>#DIV/0!</v>
      </c>
      <c r="G156" s="17" t="e">
        <f t="shared" si="8"/>
        <v>#DIV/0!</v>
      </c>
    </row>
    <row r="157" spans="1:7" s="4" customFormat="1" ht="38.25" hidden="1">
      <c r="A157" s="42" t="s">
        <v>102</v>
      </c>
      <c r="B157" s="53"/>
      <c r="C157" s="19">
        <v>0</v>
      </c>
      <c r="D157" s="19">
        <v>0</v>
      </c>
      <c r="E157" s="19"/>
      <c r="F157" s="17" t="e">
        <f t="shared" si="9"/>
        <v>#DIV/0!</v>
      </c>
      <c r="G157" s="17" t="e">
        <f t="shared" si="8"/>
        <v>#DIV/0!</v>
      </c>
    </row>
    <row r="158" spans="1:7" s="4" customFormat="1" ht="38.25" hidden="1">
      <c r="A158" s="42" t="s">
        <v>98</v>
      </c>
      <c r="B158" s="53"/>
      <c r="C158" s="19">
        <v>0</v>
      </c>
      <c r="D158" s="19">
        <v>0</v>
      </c>
      <c r="E158" s="19"/>
      <c r="F158" s="17" t="e">
        <f t="shared" si="9"/>
        <v>#DIV/0!</v>
      </c>
      <c r="G158" s="17" t="e">
        <f t="shared" si="8"/>
        <v>#DIV/0!</v>
      </c>
    </row>
    <row r="159" spans="1:7" s="4" customFormat="1" ht="51" hidden="1">
      <c r="A159" s="42" t="s">
        <v>112</v>
      </c>
      <c r="B159" s="53"/>
      <c r="C159" s="19">
        <v>0</v>
      </c>
      <c r="D159" s="19">
        <v>0</v>
      </c>
      <c r="E159" s="19">
        <v>0</v>
      </c>
      <c r="F159" s="17" t="e">
        <f t="shared" si="9"/>
        <v>#DIV/0!</v>
      </c>
      <c r="G159" s="17" t="e">
        <f t="shared" si="8"/>
        <v>#DIV/0!</v>
      </c>
    </row>
    <row r="160" spans="1:7" s="4" customFormat="1" ht="38.25" hidden="1">
      <c r="A160" s="42" t="s">
        <v>115</v>
      </c>
      <c r="B160" s="53"/>
      <c r="C160" s="19">
        <v>0</v>
      </c>
      <c r="D160" s="19">
        <v>0</v>
      </c>
      <c r="E160" s="19">
        <v>0</v>
      </c>
      <c r="F160" s="17" t="e">
        <f t="shared" si="9"/>
        <v>#DIV/0!</v>
      </c>
      <c r="G160" s="17" t="e">
        <f t="shared" si="8"/>
        <v>#DIV/0!</v>
      </c>
    </row>
    <row r="161" spans="1:7" s="4" customFormat="1" ht="38.25" hidden="1">
      <c r="A161" s="42" t="s">
        <v>116</v>
      </c>
      <c r="B161" s="53"/>
      <c r="C161" s="19">
        <v>0</v>
      </c>
      <c r="D161" s="19">
        <v>0</v>
      </c>
      <c r="E161" s="19">
        <v>0</v>
      </c>
      <c r="F161" s="17" t="e">
        <f t="shared" si="9"/>
        <v>#DIV/0!</v>
      </c>
      <c r="G161" s="17" t="e">
        <f t="shared" si="8"/>
        <v>#DIV/0!</v>
      </c>
    </row>
    <row r="162" spans="1:7" s="1" customFormat="1" ht="15" customHeight="1">
      <c r="A162" s="23" t="s">
        <v>46</v>
      </c>
      <c r="B162" s="53"/>
      <c r="C162" s="19">
        <v>279600</v>
      </c>
      <c r="D162" s="19">
        <v>171318</v>
      </c>
      <c r="E162" s="19">
        <f>E163+E165+E175+E169+E164+E168</f>
        <v>0</v>
      </c>
      <c r="F162" s="17">
        <f t="shared" si="9"/>
        <v>61.2725321888412</v>
      </c>
      <c r="G162" s="17"/>
    </row>
    <row r="163" spans="1:7" s="1" customFormat="1" ht="0.75" customHeight="1" hidden="1">
      <c r="A163" s="42" t="s">
        <v>119</v>
      </c>
      <c r="B163" s="53"/>
      <c r="C163" s="19"/>
      <c r="D163" s="19"/>
      <c r="E163" s="19"/>
      <c r="F163" s="17" t="e">
        <f t="shared" si="9"/>
        <v>#DIV/0!</v>
      </c>
      <c r="G163" s="17" t="e">
        <f t="shared" si="8"/>
        <v>#DIV/0!</v>
      </c>
    </row>
    <row r="164" spans="1:7" s="1" customFormat="1" ht="12.75" hidden="1">
      <c r="A164" s="23" t="s">
        <v>169</v>
      </c>
      <c r="B164" s="53"/>
      <c r="C164" s="19"/>
      <c r="D164" s="19"/>
      <c r="E164" s="19"/>
      <c r="F164" s="17" t="e">
        <f t="shared" si="9"/>
        <v>#DIV/0!</v>
      </c>
      <c r="G164" s="17" t="e">
        <f t="shared" si="8"/>
        <v>#DIV/0!</v>
      </c>
    </row>
    <row r="165" spans="1:7" s="1" customFormat="1" ht="25.5" hidden="1">
      <c r="A165" s="23" t="s">
        <v>117</v>
      </c>
      <c r="B165" s="53"/>
      <c r="C165" s="19"/>
      <c r="D165" s="19"/>
      <c r="E165" s="19"/>
      <c r="F165" s="17" t="e">
        <f t="shared" si="9"/>
        <v>#DIV/0!</v>
      </c>
      <c r="G165" s="17" t="e">
        <f t="shared" si="8"/>
        <v>#DIV/0!</v>
      </c>
    </row>
    <row r="166" spans="1:7" s="1" customFormat="1" ht="12.75" hidden="1">
      <c r="A166" s="23" t="s">
        <v>101</v>
      </c>
      <c r="B166" s="53"/>
      <c r="C166" s="19"/>
      <c r="D166" s="19"/>
      <c r="E166" s="19"/>
      <c r="F166" s="17" t="e">
        <f t="shared" si="9"/>
        <v>#DIV/0!</v>
      </c>
      <c r="G166" s="17" t="e">
        <f t="shared" si="8"/>
        <v>#DIV/0!</v>
      </c>
    </row>
    <row r="167" spans="1:7" s="1" customFormat="1" ht="12.75" hidden="1">
      <c r="A167" s="42" t="s">
        <v>105</v>
      </c>
      <c r="B167" s="53"/>
      <c r="C167" s="19"/>
      <c r="D167" s="19"/>
      <c r="E167" s="19"/>
      <c r="F167" s="17" t="e">
        <f aca="true" t="shared" si="10" ref="F167:F184">D167/C167*100</f>
        <v>#DIV/0!</v>
      </c>
      <c r="G167" s="17" t="e">
        <f t="shared" si="8"/>
        <v>#DIV/0!</v>
      </c>
    </row>
    <row r="168" spans="1:7" s="1" customFormat="1" ht="25.5" hidden="1">
      <c r="A168" s="42" t="s">
        <v>171</v>
      </c>
      <c r="B168" s="53"/>
      <c r="C168" s="19"/>
      <c r="D168" s="19"/>
      <c r="E168" s="19"/>
      <c r="F168" s="17" t="e">
        <f t="shared" si="10"/>
        <v>#DIV/0!</v>
      </c>
      <c r="G168" s="17" t="e">
        <f t="shared" si="8"/>
        <v>#DIV/0!</v>
      </c>
    </row>
    <row r="169" spans="1:7" s="1" customFormat="1" ht="12.75" hidden="1">
      <c r="A169" s="42" t="s">
        <v>103</v>
      </c>
      <c r="B169" s="53"/>
      <c r="C169" s="19"/>
      <c r="D169" s="19"/>
      <c r="E169" s="19"/>
      <c r="F169" s="17" t="e">
        <f t="shared" si="10"/>
        <v>#DIV/0!</v>
      </c>
      <c r="G169" s="17" t="e">
        <f t="shared" si="8"/>
        <v>#DIV/0!</v>
      </c>
    </row>
    <row r="170" spans="1:7" s="1" customFormat="1" ht="12.75" hidden="1">
      <c r="A170" s="42" t="s">
        <v>74</v>
      </c>
      <c r="B170" s="53"/>
      <c r="C170" s="19"/>
      <c r="D170" s="19"/>
      <c r="E170" s="19"/>
      <c r="F170" s="17" t="e">
        <f t="shared" si="10"/>
        <v>#DIV/0!</v>
      </c>
      <c r="G170" s="17" t="e">
        <f t="shared" si="8"/>
        <v>#DIV/0!</v>
      </c>
    </row>
    <row r="171" spans="1:7" s="1" customFormat="1" ht="12.75" hidden="1">
      <c r="A171" s="42" t="s">
        <v>75</v>
      </c>
      <c r="B171" s="53"/>
      <c r="C171" s="19"/>
      <c r="D171" s="19"/>
      <c r="E171" s="19"/>
      <c r="F171" s="17" t="e">
        <f t="shared" si="10"/>
        <v>#DIV/0!</v>
      </c>
      <c r="G171" s="17" t="e">
        <f t="shared" si="8"/>
        <v>#DIV/0!</v>
      </c>
    </row>
    <row r="172" spans="1:7" s="2" customFormat="1" ht="25.5" hidden="1">
      <c r="A172" s="42" t="s">
        <v>80</v>
      </c>
      <c r="B172" s="53"/>
      <c r="C172" s="19"/>
      <c r="D172" s="19"/>
      <c r="E172" s="19"/>
      <c r="F172" s="17" t="e">
        <f t="shared" si="10"/>
        <v>#DIV/0!</v>
      </c>
      <c r="G172" s="17" t="e">
        <f t="shared" si="8"/>
        <v>#DIV/0!</v>
      </c>
    </row>
    <row r="173" spans="1:7" s="2" customFormat="1" ht="12.75" hidden="1">
      <c r="A173" s="42" t="s">
        <v>85</v>
      </c>
      <c r="B173" s="53"/>
      <c r="C173" s="19"/>
      <c r="D173" s="19"/>
      <c r="E173" s="19"/>
      <c r="F173" s="17" t="e">
        <f t="shared" si="10"/>
        <v>#DIV/0!</v>
      </c>
      <c r="G173" s="17" t="e">
        <f t="shared" si="8"/>
        <v>#DIV/0!</v>
      </c>
    </row>
    <row r="174" spans="1:7" s="2" customFormat="1" ht="12.75" hidden="1">
      <c r="A174" s="42" t="s">
        <v>86</v>
      </c>
      <c r="B174" s="53"/>
      <c r="C174" s="19"/>
      <c r="D174" s="19"/>
      <c r="E174" s="19"/>
      <c r="F174" s="17" t="e">
        <f t="shared" si="10"/>
        <v>#DIV/0!</v>
      </c>
      <c r="G174" s="17" t="e">
        <f t="shared" si="8"/>
        <v>#DIV/0!</v>
      </c>
    </row>
    <row r="175" spans="1:7" s="2" customFormat="1" ht="25.5" hidden="1">
      <c r="A175" s="23" t="s">
        <v>122</v>
      </c>
      <c r="B175" s="53"/>
      <c r="C175" s="19"/>
      <c r="D175" s="19"/>
      <c r="E175" s="19"/>
      <c r="F175" s="17" t="e">
        <f t="shared" si="10"/>
        <v>#DIV/0!</v>
      </c>
      <c r="G175" s="17" t="e">
        <f t="shared" si="8"/>
        <v>#DIV/0!</v>
      </c>
    </row>
    <row r="176" spans="1:7" s="7" customFormat="1" ht="15" customHeight="1">
      <c r="A176" s="44" t="s">
        <v>54</v>
      </c>
      <c r="B176" s="52"/>
      <c r="C176" s="21">
        <f>C177</f>
        <v>2618838.67</v>
      </c>
      <c r="D176" s="21">
        <f>D177</f>
        <v>2110952.28</v>
      </c>
      <c r="E176" s="21">
        <f>E177</f>
        <v>2047770.81</v>
      </c>
      <c r="F176" s="17">
        <f t="shared" si="10"/>
        <v>80.60642697016536</v>
      </c>
      <c r="G176" s="17">
        <f>D176/E176*100</f>
        <v>103.0853779969644</v>
      </c>
    </row>
    <row r="177" spans="1:7" s="1" customFormat="1" ht="15.75" customHeight="1">
      <c r="A177" s="42" t="s">
        <v>51</v>
      </c>
      <c r="B177" s="53"/>
      <c r="C177" s="19">
        <v>2618838.67</v>
      </c>
      <c r="D177" s="19">
        <v>2110952.28</v>
      </c>
      <c r="E177" s="19">
        <v>2047770.81</v>
      </c>
      <c r="F177" s="17">
        <f t="shared" si="10"/>
        <v>80.60642697016536</v>
      </c>
      <c r="G177" s="17">
        <f>D177/E177*100</f>
        <v>103.0853779969644</v>
      </c>
    </row>
    <row r="178" spans="1:7" s="7" customFormat="1" ht="62.25" customHeight="1" hidden="1">
      <c r="A178" s="44" t="s">
        <v>99</v>
      </c>
      <c r="B178" s="52"/>
      <c r="C178" s="21">
        <v>0</v>
      </c>
      <c r="D178" s="21">
        <v>0</v>
      </c>
      <c r="E178" s="21">
        <v>0</v>
      </c>
      <c r="F178" s="17" t="e">
        <f t="shared" si="10"/>
        <v>#DIV/0!</v>
      </c>
      <c r="G178" s="17" t="e">
        <f aca="true" t="shared" si="11" ref="G178:G183">D178/E178*100</f>
        <v>#DIV/0!</v>
      </c>
    </row>
    <row r="179" spans="1:7" s="1" customFormat="1" ht="38.25" hidden="1">
      <c r="A179" s="42" t="s">
        <v>113</v>
      </c>
      <c r="B179" s="53"/>
      <c r="C179" s="19">
        <v>0</v>
      </c>
      <c r="D179" s="19">
        <v>0</v>
      </c>
      <c r="E179" s="19">
        <v>0</v>
      </c>
      <c r="F179" s="17" t="e">
        <f t="shared" si="10"/>
        <v>#DIV/0!</v>
      </c>
      <c r="G179" s="17" t="e">
        <f t="shared" si="11"/>
        <v>#DIV/0!</v>
      </c>
    </row>
    <row r="180" spans="1:7" s="7" customFormat="1" ht="12.75">
      <c r="A180" s="44" t="s">
        <v>55</v>
      </c>
      <c r="B180" s="52"/>
      <c r="C180" s="21">
        <f>C181+C182+C183</f>
        <v>-1823784.5</v>
      </c>
      <c r="D180" s="21">
        <f>D181+D182+D183</f>
        <v>0</v>
      </c>
      <c r="E180" s="21">
        <f>E181+E182+E183</f>
        <v>-877095.9</v>
      </c>
      <c r="F180" s="17"/>
      <c r="G180" s="17">
        <f t="shared" si="11"/>
        <v>0</v>
      </c>
    </row>
    <row r="181" spans="1:7" s="7" customFormat="1" ht="25.5" hidden="1">
      <c r="A181" s="42" t="s">
        <v>106</v>
      </c>
      <c r="B181" s="53"/>
      <c r="C181" s="19">
        <v>0</v>
      </c>
      <c r="D181" s="19">
        <v>0</v>
      </c>
      <c r="E181" s="19">
        <v>0</v>
      </c>
      <c r="F181" s="17" t="e">
        <f t="shared" si="10"/>
        <v>#DIV/0!</v>
      </c>
      <c r="G181" s="17" t="e">
        <f t="shared" si="11"/>
        <v>#DIV/0!</v>
      </c>
    </row>
    <row r="182" spans="1:7" s="7" customFormat="1" ht="25.5" hidden="1">
      <c r="A182" s="42" t="s">
        <v>107</v>
      </c>
      <c r="B182" s="53"/>
      <c r="C182" s="19">
        <v>0</v>
      </c>
      <c r="D182" s="19">
        <v>0</v>
      </c>
      <c r="E182" s="19">
        <v>0</v>
      </c>
      <c r="F182" s="17" t="e">
        <f t="shared" si="10"/>
        <v>#DIV/0!</v>
      </c>
      <c r="G182" s="17" t="e">
        <f t="shared" si="11"/>
        <v>#DIV/0!</v>
      </c>
    </row>
    <row r="183" spans="1:7" s="7" customFormat="1" ht="25.5">
      <c r="A183" s="42" t="s">
        <v>108</v>
      </c>
      <c r="B183" s="53"/>
      <c r="C183" s="19">
        <v>-1823784.5</v>
      </c>
      <c r="D183" s="19">
        <v>0</v>
      </c>
      <c r="E183" s="19">
        <v>-877095.9</v>
      </c>
      <c r="F183" s="17"/>
      <c r="G183" s="17">
        <f t="shared" si="11"/>
        <v>0</v>
      </c>
    </row>
    <row r="184" spans="1:7" s="82" customFormat="1" ht="19.5" customHeight="1">
      <c r="A184" s="80" t="s">
        <v>125</v>
      </c>
      <c r="B184" s="81"/>
      <c r="C184" s="85">
        <f>C64+C65</f>
        <v>570633529.1400001</v>
      </c>
      <c r="D184" s="85">
        <f>D64+D65</f>
        <v>333947015.27000004</v>
      </c>
      <c r="E184" s="85">
        <f>E64+E65</f>
        <v>299383470.64</v>
      </c>
      <c r="F184" s="85">
        <f t="shared" si="10"/>
        <v>58.522150945684956</v>
      </c>
      <c r="G184" s="85">
        <f aca="true" t="shared" si="12" ref="G184:G214">D184/E184*100</f>
        <v>111.54490745802119</v>
      </c>
    </row>
    <row r="185" spans="1:7" s="37" customFormat="1" ht="18.75" customHeight="1">
      <c r="A185" s="23" t="s">
        <v>23</v>
      </c>
      <c r="B185" s="53"/>
      <c r="C185" s="31"/>
      <c r="D185" s="31"/>
      <c r="E185" s="18"/>
      <c r="F185" s="17"/>
      <c r="G185" s="17"/>
    </row>
    <row r="186" spans="1:9" s="38" customFormat="1" ht="12.75">
      <c r="A186" s="36" t="s">
        <v>24</v>
      </c>
      <c r="B186" s="52"/>
      <c r="C186" s="74">
        <v>51910786.33</v>
      </c>
      <c r="D186" s="75">
        <v>35616637.4</v>
      </c>
      <c r="E186" s="17">
        <v>31432764.71</v>
      </c>
      <c r="F186" s="17">
        <f aca="true" t="shared" si="13" ref="F186:F216">D186/C186*100</f>
        <v>68.61124617450965</v>
      </c>
      <c r="G186" s="17">
        <f t="shared" si="12"/>
        <v>113.31054626788506</v>
      </c>
      <c r="I186" s="39"/>
    </row>
    <row r="187" spans="1:7" s="37" customFormat="1" ht="12.75">
      <c r="A187" s="23" t="s">
        <v>25</v>
      </c>
      <c r="B187" s="53"/>
      <c r="C187" s="117">
        <v>39219293.53</v>
      </c>
      <c r="D187" s="118">
        <v>28134466.38</v>
      </c>
      <c r="E187" s="18">
        <v>25276573.96</v>
      </c>
      <c r="F187" s="17">
        <f t="shared" si="13"/>
        <v>71.73629060523264</v>
      </c>
      <c r="G187" s="17">
        <f t="shared" si="12"/>
        <v>111.30648649030756</v>
      </c>
    </row>
    <row r="188" spans="1:7" s="37" customFormat="1" ht="12.75">
      <c r="A188" s="23" t="s">
        <v>26</v>
      </c>
      <c r="B188" s="53"/>
      <c r="C188" s="93">
        <v>1652600</v>
      </c>
      <c r="D188" s="118">
        <v>1160459.25</v>
      </c>
      <c r="E188" s="18">
        <v>972782.39</v>
      </c>
      <c r="F188" s="17">
        <f t="shared" si="13"/>
        <v>70.2202136028077</v>
      </c>
      <c r="G188" s="17">
        <f t="shared" si="12"/>
        <v>119.29278962379242</v>
      </c>
    </row>
    <row r="189" spans="1:7" s="37" customFormat="1" ht="12.75">
      <c r="A189" s="23" t="s">
        <v>27</v>
      </c>
      <c r="B189" s="53"/>
      <c r="C189" s="93">
        <f>C186-C187-C188</f>
        <v>11038892.799999997</v>
      </c>
      <c r="D189" s="18">
        <f>D186-D187-D188</f>
        <v>6321711.77</v>
      </c>
      <c r="E189" s="18">
        <f>E186-E187-E188</f>
        <v>5183408.36</v>
      </c>
      <c r="F189" s="17">
        <f t="shared" si="13"/>
        <v>57.26762533648303</v>
      </c>
      <c r="G189" s="17">
        <f t="shared" si="12"/>
        <v>121.96051962226645</v>
      </c>
    </row>
    <row r="190" spans="1:7" s="38" customFormat="1" ht="15.75" customHeight="1">
      <c r="A190" s="36" t="s">
        <v>28</v>
      </c>
      <c r="B190" s="52"/>
      <c r="C190" s="74">
        <v>1069000</v>
      </c>
      <c r="D190" s="75">
        <v>836026.73</v>
      </c>
      <c r="E190" s="17">
        <v>799600</v>
      </c>
      <c r="F190" s="17">
        <f t="shared" si="13"/>
        <v>78.20642937324602</v>
      </c>
      <c r="G190" s="17">
        <f t="shared" si="12"/>
        <v>104.55561905952977</v>
      </c>
    </row>
    <row r="191" spans="1:7" s="38" customFormat="1" ht="16.5" customHeight="1">
      <c r="A191" s="36" t="s">
        <v>29</v>
      </c>
      <c r="B191" s="52"/>
      <c r="C191" s="74">
        <v>5769235</v>
      </c>
      <c r="D191" s="75">
        <v>4546461.15</v>
      </c>
      <c r="E191" s="17">
        <v>2276282.68</v>
      </c>
      <c r="F191" s="17">
        <f t="shared" si="13"/>
        <v>78.80526880946954</v>
      </c>
      <c r="G191" s="17">
        <f t="shared" si="12"/>
        <v>199.73183427288566</v>
      </c>
    </row>
    <row r="192" spans="1:7" s="38" customFormat="1" ht="13.5" customHeight="1">
      <c r="A192" s="36" t="s">
        <v>30</v>
      </c>
      <c r="B192" s="52"/>
      <c r="C192" s="69">
        <f>C193+C194+C196+C195</f>
        <v>46743053.879999995</v>
      </c>
      <c r="D192" s="17">
        <f>D193+D194+D196+D195</f>
        <v>29157021.63</v>
      </c>
      <c r="E192" s="17">
        <f>E193+E194+E195+E196</f>
        <v>24607321.66</v>
      </c>
      <c r="F192" s="17">
        <f t="shared" si="13"/>
        <v>62.377228721197106</v>
      </c>
      <c r="G192" s="17">
        <f t="shared" si="12"/>
        <v>118.48921240947439</v>
      </c>
    </row>
    <row r="193" spans="1:7" s="37" customFormat="1" ht="12.75">
      <c r="A193" s="23" t="s">
        <v>31</v>
      </c>
      <c r="B193" s="53"/>
      <c r="C193" s="76">
        <v>12162735.86</v>
      </c>
      <c r="D193" s="32">
        <v>2356945.07</v>
      </c>
      <c r="E193" s="18">
        <v>950753.05</v>
      </c>
      <c r="F193" s="17">
        <f t="shared" si="13"/>
        <v>19.378412037635094</v>
      </c>
      <c r="G193" s="17">
        <f t="shared" si="12"/>
        <v>247.90297228076207</v>
      </c>
    </row>
    <row r="194" spans="1:7" s="37" customFormat="1" ht="13.5" customHeight="1">
      <c r="A194" s="23" t="s">
        <v>32</v>
      </c>
      <c r="B194" s="53"/>
      <c r="C194" s="76">
        <v>32828991.02</v>
      </c>
      <c r="D194" s="32">
        <v>26163849.9</v>
      </c>
      <c r="E194" s="18">
        <v>23536568.61</v>
      </c>
      <c r="F194" s="17">
        <f t="shared" si="13"/>
        <v>79.69739272236701</v>
      </c>
      <c r="G194" s="17">
        <f t="shared" si="12"/>
        <v>111.16255021508847</v>
      </c>
    </row>
    <row r="195" spans="1:7" s="37" customFormat="1" ht="12.75">
      <c r="A195" s="23" t="s">
        <v>72</v>
      </c>
      <c r="B195" s="53"/>
      <c r="C195" s="93">
        <v>700000</v>
      </c>
      <c r="D195" s="18">
        <v>0</v>
      </c>
      <c r="E195" s="18"/>
      <c r="F195" s="17">
        <f t="shared" si="13"/>
        <v>0</v>
      </c>
      <c r="G195" s="17"/>
    </row>
    <row r="196" spans="1:7" s="37" customFormat="1" ht="14.25" customHeight="1">
      <c r="A196" s="23" t="s">
        <v>33</v>
      </c>
      <c r="B196" s="53"/>
      <c r="C196" s="76">
        <v>1051327</v>
      </c>
      <c r="D196" s="32">
        <v>636226.66</v>
      </c>
      <c r="E196" s="18">
        <v>120000</v>
      </c>
      <c r="F196" s="17">
        <f t="shared" si="13"/>
        <v>60.51653386624714</v>
      </c>
      <c r="G196" s="17">
        <f t="shared" si="12"/>
        <v>530.1888833333334</v>
      </c>
    </row>
    <row r="197" spans="1:7" s="38" customFormat="1" ht="15" customHeight="1">
      <c r="A197" s="36" t="s">
        <v>34</v>
      </c>
      <c r="B197" s="52"/>
      <c r="C197" s="69">
        <f>C198+C199+C200+C201</f>
        <v>14959995.620000001</v>
      </c>
      <c r="D197" s="69">
        <f>D198+D199+D200+D201</f>
        <v>7205136.4399999995</v>
      </c>
      <c r="E197" s="17">
        <f>E198+E199+E200+E201</f>
        <v>9457032.25</v>
      </c>
      <c r="F197" s="17">
        <f t="shared" si="13"/>
        <v>48.16269083907659</v>
      </c>
      <c r="G197" s="17">
        <f t="shared" si="12"/>
        <v>76.18813439068055</v>
      </c>
    </row>
    <row r="198" spans="1:7" s="37" customFormat="1" ht="12.75">
      <c r="A198" s="23" t="s">
        <v>35</v>
      </c>
      <c r="B198" s="53"/>
      <c r="C198" s="76">
        <v>3826412</v>
      </c>
      <c r="D198" s="32">
        <v>59085.93</v>
      </c>
      <c r="E198" s="18">
        <v>2973266.12</v>
      </c>
      <c r="F198" s="17">
        <f t="shared" si="13"/>
        <v>1.5441601688474738</v>
      </c>
      <c r="G198" s="17">
        <f t="shared" si="12"/>
        <v>1.987239877471849</v>
      </c>
    </row>
    <row r="199" spans="1:7" s="37" customFormat="1" ht="12.75">
      <c r="A199" s="23" t="s">
        <v>36</v>
      </c>
      <c r="B199" s="53"/>
      <c r="C199" s="76">
        <v>1573970</v>
      </c>
      <c r="D199" s="32">
        <v>492879.99</v>
      </c>
      <c r="E199" s="18">
        <v>816700.38</v>
      </c>
      <c r="F199" s="17">
        <f t="shared" si="13"/>
        <v>31.314446272800623</v>
      </c>
      <c r="G199" s="17">
        <f t="shared" si="12"/>
        <v>60.35016048357905</v>
      </c>
    </row>
    <row r="200" spans="1:7" s="37" customFormat="1" ht="12" customHeight="1">
      <c r="A200" s="23" t="s">
        <v>37</v>
      </c>
      <c r="B200" s="53"/>
      <c r="C200" s="76">
        <v>7347043.62</v>
      </c>
      <c r="D200" s="32">
        <v>5171420.26</v>
      </c>
      <c r="E200" s="18">
        <v>4348405.9</v>
      </c>
      <c r="F200" s="17">
        <f t="shared" si="13"/>
        <v>70.38777129242088</v>
      </c>
      <c r="G200" s="17">
        <f t="shared" si="12"/>
        <v>118.92680625789784</v>
      </c>
    </row>
    <row r="201" spans="1:7" s="37" customFormat="1" ht="11.25" customHeight="1">
      <c r="A201" s="23" t="s">
        <v>118</v>
      </c>
      <c r="B201" s="53"/>
      <c r="C201" s="76">
        <v>2212570</v>
      </c>
      <c r="D201" s="32">
        <v>1481750.26</v>
      </c>
      <c r="E201" s="18">
        <v>1318659.85</v>
      </c>
      <c r="F201" s="17">
        <f t="shared" si="13"/>
        <v>66.96964435023524</v>
      </c>
      <c r="G201" s="17">
        <f t="shared" si="12"/>
        <v>112.36789077941518</v>
      </c>
    </row>
    <row r="202" spans="1:7" s="38" customFormat="1" ht="12.75">
      <c r="A202" s="36" t="s">
        <v>132</v>
      </c>
      <c r="B202" s="52"/>
      <c r="C202" s="69">
        <v>250000</v>
      </c>
      <c r="D202" s="17">
        <v>111146</v>
      </c>
      <c r="E202" s="17">
        <v>0</v>
      </c>
      <c r="F202" s="17">
        <f t="shared" si="13"/>
        <v>44.4584</v>
      </c>
      <c r="G202" s="17"/>
    </row>
    <row r="203" spans="1:7" s="38" customFormat="1" ht="13.5" customHeight="1">
      <c r="A203" s="36" t="s">
        <v>38</v>
      </c>
      <c r="B203" s="52"/>
      <c r="C203" s="74">
        <v>382449408.54</v>
      </c>
      <c r="D203" s="75">
        <v>215918686.67</v>
      </c>
      <c r="E203" s="17">
        <v>187327688.16</v>
      </c>
      <c r="F203" s="17">
        <f t="shared" si="13"/>
        <v>56.45679712102817</v>
      </c>
      <c r="G203" s="17">
        <f t="shared" si="12"/>
        <v>115.26255877645801</v>
      </c>
    </row>
    <row r="204" spans="1:7" s="37" customFormat="1" ht="12.75">
      <c r="A204" s="23" t="s">
        <v>52</v>
      </c>
      <c r="B204" s="53"/>
      <c r="C204" s="93">
        <v>309742262.2</v>
      </c>
      <c r="D204" s="18">
        <v>208112511.66</v>
      </c>
      <c r="E204" s="18">
        <v>176411599.41</v>
      </c>
      <c r="F204" s="17">
        <f t="shared" si="13"/>
        <v>67.18892997740882</v>
      </c>
      <c r="G204" s="17">
        <f t="shared" si="12"/>
        <v>117.96985705929892</v>
      </c>
    </row>
    <row r="205" spans="1:7" s="37" customFormat="1" ht="12.75">
      <c r="A205" s="23" t="s">
        <v>25</v>
      </c>
      <c r="B205" s="53"/>
      <c r="C205" s="117">
        <v>7865067.47</v>
      </c>
      <c r="D205" s="118">
        <v>6343269.1</v>
      </c>
      <c r="E205" s="18">
        <v>6581580.93</v>
      </c>
      <c r="F205" s="17">
        <f t="shared" si="13"/>
        <v>80.65117208714803</v>
      </c>
      <c r="G205" s="17">
        <f t="shared" si="12"/>
        <v>96.37910963133899</v>
      </c>
    </row>
    <row r="206" spans="1:7" s="38" customFormat="1" ht="18.75" customHeight="1">
      <c r="A206" s="36" t="s">
        <v>47</v>
      </c>
      <c r="B206" s="52"/>
      <c r="C206" s="74">
        <v>60624898.86</v>
      </c>
      <c r="D206" s="75">
        <v>32850331.18</v>
      </c>
      <c r="E206" s="17">
        <v>26857052.25</v>
      </c>
      <c r="F206" s="17">
        <f t="shared" si="13"/>
        <v>54.18620368482706</v>
      </c>
      <c r="G206" s="17">
        <f t="shared" si="12"/>
        <v>122.31547555633175</v>
      </c>
    </row>
    <row r="207" spans="1:7" s="37" customFormat="1" ht="12" customHeight="1">
      <c r="A207" s="23" t="s">
        <v>52</v>
      </c>
      <c r="B207" s="53"/>
      <c r="C207" s="93">
        <v>26376189.86</v>
      </c>
      <c r="D207" s="18">
        <v>19625450.72</v>
      </c>
      <c r="E207" s="18">
        <v>19975200.83</v>
      </c>
      <c r="F207" s="17">
        <f t="shared" si="13"/>
        <v>74.40593514138436</v>
      </c>
      <c r="G207" s="17">
        <f t="shared" si="12"/>
        <v>98.24907837985427</v>
      </c>
    </row>
    <row r="208" spans="1:7" s="37" customFormat="1" ht="12.75" hidden="1">
      <c r="A208" s="23" t="s">
        <v>27</v>
      </c>
      <c r="B208" s="53"/>
      <c r="C208" s="94">
        <v>0</v>
      </c>
      <c r="D208" s="18">
        <v>0</v>
      </c>
      <c r="E208" s="18"/>
      <c r="F208" s="17" t="e">
        <f t="shared" si="13"/>
        <v>#DIV/0!</v>
      </c>
      <c r="G208" s="17" t="e">
        <f t="shared" si="12"/>
        <v>#DIV/0!</v>
      </c>
    </row>
    <row r="209" spans="1:7" s="38" customFormat="1" ht="12.75" customHeight="1">
      <c r="A209" s="36" t="s">
        <v>39</v>
      </c>
      <c r="B209" s="52"/>
      <c r="C209" s="69">
        <f>C210+C211+C212+C213</f>
        <v>14802302.74</v>
      </c>
      <c r="D209" s="17">
        <f>D210+D211+D212+D213</f>
        <v>8403361.82</v>
      </c>
      <c r="E209" s="17">
        <f>E210+E211+E212+E213</f>
        <v>15129287.08</v>
      </c>
      <c r="F209" s="17">
        <f t="shared" si="13"/>
        <v>56.77063878238178</v>
      </c>
      <c r="G209" s="17">
        <f t="shared" si="12"/>
        <v>55.54367350930062</v>
      </c>
    </row>
    <row r="210" spans="1:7" s="37" customFormat="1" ht="11.25" customHeight="1">
      <c r="A210" s="23" t="s">
        <v>40</v>
      </c>
      <c r="B210" s="53"/>
      <c r="C210" s="76">
        <v>150000</v>
      </c>
      <c r="D210" s="32">
        <v>87406.92</v>
      </c>
      <c r="E210" s="18">
        <v>102254.41</v>
      </c>
      <c r="F210" s="17">
        <f t="shared" si="13"/>
        <v>58.271280000000004</v>
      </c>
      <c r="G210" s="17">
        <f t="shared" si="12"/>
        <v>85.47985363174067</v>
      </c>
    </row>
    <row r="211" spans="1:7" s="37" customFormat="1" ht="16.5" customHeight="1">
      <c r="A211" s="23" t="s">
        <v>41</v>
      </c>
      <c r="B211" s="53"/>
      <c r="C211" s="76">
        <v>13184854.48</v>
      </c>
      <c r="D211" s="32">
        <v>7069952.4</v>
      </c>
      <c r="E211" s="18">
        <v>14634698.45</v>
      </c>
      <c r="F211" s="17">
        <f t="shared" si="13"/>
        <v>53.62177042396906</v>
      </c>
      <c r="G211" s="17">
        <f t="shared" si="12"/>
        <v>48.30951880665502</v>
      </c>
    </row>
    <row r="212" spans="1:7" s="37" customFormat="1" ht="15" customHeight="1">
      <c r="A212" s="23" t="s">
        <v>42</v>
      </c>
      <c r="B212" s="53"/>
      <c r="C212" s="76">
        <v>1281448.26</v>
      </c>
      <c r="D212" s="32">
        <v>1160107.5</v>
      </c>
      <c r="E212" s="18">
        <v>246044.22</v>
      </c>
      <c r="F212" s="17">
        <f t="shared" si="13"/>
        <v>90.53096689210066</v>
      </c>
      <c r="G212" s="17">
        <f t="shared" si="12"/>
        <v>471.50365897642297</v>
      </c>
    </row>
    <row r="213" spans="1:7" s="37" customFormat="1" ht="15" customHeight="1">
      <c r="A213" s="23" t="s">
        <v>87</v>
      </c>
      <c r="B213" s="53"/>
      <c r="C213" s="76">
        <v>186000</v>
      </c>
      <c r="D213" s="32">
        <v>85895</v>
      </c>
      <c r="E213" s="18">
        <v>146290</v>
      </c>
      <c r="F213" s="17">
        <f t="shared" si="13"/>
        <v>46.18010752688172</v>
      </c>
      <c r="G213" s="17">
        <f t="shared" si="12"/>
        <v>58.71556497368241</v>
      </c>
    </row>
    <row r="214" spans="1:7" s="38" customFormat="1" ht="12.75">
      <c r="A214" s="36" t="s">
        <v>43</v>
      </c>
      <c r="B214" s="52"/>
      <c r="C214" s="74">
        <v>5818579.17</v>
      </c>
      <c r="D214" s="75">
        <v>2599009.67</v>
      </c>
      <c r="E214" s="17">
        <v>1189493.03</v>
      </c>
      <c r="F214" s="17">
        <f t="shared" si="13"/>
        <v>44.66742814809891</v>
      </c>
      <c r="G214" s="17">
        <f t="shared" si="12"/>
        <v>218.49725929037177</v>
      </c>
    </row>
    <row r="215" spans="1:7" s="1" customFormat="1" ht="12.75" hidden="1">
      <c r="A215" s="22" t="s">
        <v>133</v>
      </c>
      <c r="B215" s="55"/>
      <c r="C215" s="18">
        <v>0</v>
      </c>
      <c r="D215" s="18">
        <v>0</v>
      </c>
      <c r="E215" s="18"/>
      <c r="F215" s="17" t="e">
        <f t="shared" si="13"/>
        <v>#DIV/0!</v>
      </c>
      <c r="G215" s="95" t="e">
        <f>D215/E215*100</f>
        <v>#DIV/0!</v>
      </c>
    </row>
    <row r="216" spans="1:7" s="87" customFormat="1" ht="17.25" customHeight="1">
      <c r="A216" s="80" t="s">
        <v>124</v>
      </c>
      <c r="B216" s="81"/>
      <c r="C216" s="85">
        <f>C215+C214+C209+C206+C203+C202+C197+C192+C191+C190+C186</f>
        <v>584397260.14</v>
      </c>
      <c r="D216" s="85">
        <f>D215+D214+D209+D206+D203+D202+D197+D192+D191+D190+D186</f>
        <v>337243818.68999994</v>
      </c>
      <c r="E216" s="85">
        <f>E186+E190+E191+E192+E197+E203+E206+E209+E214</f>
        <v>299076521.81999993</v>
      </c>
      <c r="F216" s="85">
        <f t="shared" si="13"/>
        <v>57.70797395751116</v>
      </c>
      <c r="G216" s="85">
        <f>D216/E216*100</f>
        <v>112.76171617809942</v>
      </c>
    </row>
    <row r="217" spans="1:7" ht="12.75">
      <c r="A217" s="22" t="s">
        <v>44</v>
      </c>
      <c r="B217" s="55"/>
      <c r="C217" s="19">
        <f>C184-C216</f>
        <v>-13763730.99999988</v>
      </c>
      <c r="D217" s="19">
        <f>D184-D216</f>
        <v>-3296803.4199998975</v>
      </c>
      <c r="E217" s="19">
        <f>E184-E216</f>
        <v>306948.82000005245</v>
      </c>
      <c r="F217" s="18"/>
      <c r="G217" s="18"/>
    </row>
    <row r="218" spans="1:7" ht="12.75">
      <c r="A218" s="24"/>
      <c r="B218" s="56"/>
      <c r="C218" s="25"/>
      <c r="D218" s="33"/>
      <c r="E218" s="78"/>
      <c r="F218" s="26"/>
      <c r="G218" s="26"/>
    </row>
    <row r="219" spans="1:7" ht="22.5" customHeight="1">
      <c r="A219" s="124" t="s">
        <v>100</v>
      </c>
      <c r="B219" s="124"/>
      <c r="C219" s="124"/>
      <c r="D219" s="124"/>
      <c r="E219" s="124"/>
      <c r="F219" s="124"/>
      <c r="G219" s="124"/>
    </row>
    <row r="220" spans="4:6" ht="12.75">
      <c r="D220" s="34"/>
      <c r="E220" s="123"/>
      <c r="F220" s="123"/>
    </row>
  </sheetData>
  <sheetProtection/>
  <mergeCells count="4">
    <mergeCell ref="A1:G1"/>
    <mergeCell ref="F2:G2"/>
    <mergeCell ref="E220:F220"/>
    <mergeCell ref="A219:G219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2018-09-20T09:43:11Z</cp:lastPrinted>
  <dcterms:created xsi:type="dcterms:W3CDTF">2006-03-13T07:15:44Z</dcterms:created>
  <dcterms:modified xsi:type="dcterms:W3CDTF">2018-10-08T04:49:51Z</dcterms:modified>
  <cp:category/>
  <cp:version/>
  <cp:contentType/>
  <cp:contentStatus/>
</cp:coreProperties>
</file>